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C:\Users\makhobls\Desktop\Desktop Icons\ESKOM  PROJECTS\Mhlwazini High School\"/>
    </mc:Choice>
  </mc:AlternateContent>
  <xr:revisionPtr revIDLastSave="0" documentId="13_ncr:1_{1967B746-D230-4F5F-98D1-F2665F534458}" xr6:coauthVersionLast="47" xr6:coauthVersionMax="47" xr10:uidLastSave="{00000000-0000-0000-0000-000000000000}"/>
  <bookViews>
    <workbookView xWindow="-108" yWindow="-108" windowWidth="23256" windowHeight="12576" tabRatio="812" activeTab="13" xr2:uid="{00000000-000D-0000-FFFF-FFFF00000000}"/>
  </bookViews>
  <sheets>
    <sheet name="1 Admin block" sheetId="437" r:id="rId1"/>
    <sheet name="2 Classroom A" sheetId="427" r:id="rId2"/>
    <sheet name="3 Classroom B" sheetId="438" r:id="rId3"/>
    <sheet name="4 Ablution block - Boys" sheetId="436" r:id="rId4"/>
    <sheet name="5 Ablution block - Girls" sheetId="435" r:id="rId5"/>
    <sheet name="SCH3" sheetId="379" state="hidden" r:id="rId6"/>
    <sheet name="SCH2.3" sheetId="414" state="hidden" r:id="rId7"/>
    <sheet name="SCH2.4" sheetId="382" state="hidden" r:id="rId8"/>
    <sheet name="SCH2.5" sheetId="413" state="hidden" r:id="rId9"/>
    <sheet name="SCH2.6" sheetId="385" state="hidden" r:id="rId10"/>
    <sheet name="M1" sheetId="22" state="hidden" r:id="rId11"/>
    <sheet name="6 Septic Tank" sheetId="441" r:id="rId12"/>
    <sheet name="7 Electrical" sheetId="433" r:id="rId13"/>
    <sheet name="Summary" sheetId="431" r:id="rId14"/>
  </sheets>
  <externalReferences>
    <externalReference r:id="rId15"/>
    <externalReference r:id="rId16"/>
    <externalReference r:id="rId17"/>
  </externalReferences>
  <definedNames>
    <definedName name="_13" localSheetId="0">#REF!</definedName>
    <definedName name="_13" localSheetId="1">#REF!</definedName>
    <definedName name="_13" localSheetId="2">#REF!</definedName>
    <definedName name="_13" localSheetId="3">#REF!</definedName>
    <definedName name="_13" localSheetId="4">#REF!</definedName>
    <definedName name="_13" localSheetId="11">#REF!</definedName>
    <definedName name="_13">#REF!</definedName>
    <definedName name="_14" localSheetId="0">#REF!</definedName>
    <definedName name="_14" localSheetId="1">#REF!</definedName>
    <definedName name="_14" localSheetId="2">#REF!</definedName>
    <definedName name="_14" localSheetId="3">#REF!</definedName>
    <definedName name="_14" localSheetId="4">#REF!</definedName>
    <definedName name="_14" localSheetId="11">#REF!</definedName>
    <definedName name="_14">#REF!</definedName>
    <definedName name="_15" localSheetId="0">#REF!</definedName>
    <definedName name="_15" localSheetId="1">#REF!</definedName>
    <definedName name="_15" localSheetId="2">#REF!</definedName>
    <definedName name="_15" localSheetId="3">#REF!</definedName>
    <definedName name="_15" localSheetId="4">#REF!</definedName>
    <definedName name="_15" localSheetId="11">#REF!</definedName>
    <definedName name="_15">#REF!</definedName>
    <definedName name="_17" localSheetId="0">#REF!</definedName>
    <definedName name="_17" localSheetId="2">#REF!</definedName>
    <definedName name="_17" localSheetId="3">#REF!</definedName>
    <definedName name="_17" localSheetId="4">#REF!</definedName>
    <definedName name="_17" localSheetId="11">#REF!</definedName>
    <definedName name="_17" localSheetId="13">#REF!</definedName>
    <definedName name="_17">#REF!</definedName>
    <definedName name="_18" localSheetId="0">#REF!</definedName>
    <definedName name="_18" localSheetId="2">#REF!</definedName>
    <definedName name="_18" localSheetId="3">#REF!</definedName>
    <definedName name="_18" localSheetId="4">#REF!</definedName>
    <definedName name="_18" localSheetId="11">#REF!</definedName>
    <definedName name="_18" localSheetId="13">#REF!</definedName>
    <definedName name="_18">#REF!</definedName>
    <definedName name="_21" localSheetId="0">#REF!</definedName>
    <definedName name="_21" localSheetId="2">#REF!</definedName>
    <definedName name="_21" localSheetId="3">#REF!</definedName>
    <definedName name="_21" localSheetId="4">#REF!</definedName>
    <definedName name="_21" localSheetId="11">#REF!</definedName>
    <definedName name="_21" localSheetId="13">#REF!</definedName>
    <definedName name="_21">#REF!</definedName>
    <definedName name="_23" localSheetId="0">#REF!</definedName>
    <definedName name="_23" localSheetId="2">#REF!</definedName>
    <definedName name="_23" localSheetId="3">#REF!</definedName>
    <definedName name="_23" localSheetId="4">#REF!</definedName>
    <definedName name="_23" localSheetId="11">#REF!</definedName>
    <definedName name="_23" localSheetId="13">#REF!</definedName>
    <definedName name="_23">#REF!</definedName>
    <definedName name="_33" localSheetId="0">#REF!</definedName>
    <definedName name="_33" localSheetId="2">#REF!</definedName>
    <definedName name="_33" localSheetId="3">#REF!</definedName>
    <definedName name="_33" localSheetId="4">#REF!</definedName>
    <definedName name="_33" localSheetId="11">#REF!</definedName>
    <definedName name="_33" localSheetId="13">#REF!</definedName>
    <definedName name="_33">#REF!</definedName>
    <definedName name="_34" localSheetId="0">#REF!</definedName>
    <definedName name="_34" localSheetId="2">#REF!</definedName>
    <definedName name="_34" localSheetId="3">#REF!</definedName>
    <definedName name="_34" localSheetId="4">#REF!</definedName>
    <definedName name="_34" localSheetId="11">#REF!</definedName>
    <definedName name="_34" localSheetId="13">#REF!</definedName>
    <definedName name="_34">#REF!</definedName>
    <definedName name="_35" localSheetId="0">#REF!</definedName>
    <definedName name="_35" localSheetId="2">#REF!</definedName>
    <definedName name="_35" localSheetId="3">#REF!</definedName>
    <definedName name="_35" localSheetId="4">#REF!</definedName>
    <definedName name="_35" localSheetId="11">#REF!</definedName>
    <definedName name="_35" localSheetId="13">#REF!</definedName>
    <definedName name="_35">#REF!</definedName>
    <definedName name="_39" localSheetId="0">#REF!</definedName>
    <definedName name="_39" localSheetId="2">#REF!</definedName>
    <definedName name="_39" localSheetId="3">#REF!</definedName>
    <definedName name="_39" localSheetId="4">#REF!</definedName>
    <definedName name="_39" localSheetId="11">#REF!</definedName>
    <definedName name="_39" localSheetId="13">#REF!</definedName>
    <definedName name="_39">#REF!</definedName>
    <definedName name="_41" localSheetId="0">#REF!</definedName>
    <definedName name="_41" localSheetId="2">#REF!</definedName>
    <definedName name="_41" localSheetId="3">#REF!</definedName>
    <definedName name="_41" localSheetId="4">#REF!</definedName>
    <definedName name="_41" localSheetId="11">#REF!</definedName>
    <definedName name="_41" localSheetId="13">#REF!</definedName>
    <definedName name="_41">#REF!</definedName>
    <definedName name="_42" localSheetId="0">#REF!</definedName>
    <definedName name="_42" localSheetId="2">#REF!</definedName>
    <definedName name="_42" localSheetId="3">#REF!</definedName>
    <definedName name="_42" localSheetId="4">#REF!</definedName>
    <definedName name="_42" localSheetId="11">#REF!</definedName>
    <definedName name="_42" localSheetId="13">#REF!</definedName>
    <definedName name="_42">#REF!</definedName>
    <definedName name="_44" localSheetId="0">#REF!</definedName>
    <definedName name="_44" localSheetId="2">#REF!</definedName>
    <definedName name="_44" localSheetId="3">#REF!</definedName>
    <definedName name="_44" localSheetId="4">#REF!</definedName>
    <definedName name="_44" localSheetId="11">#REF!</definedName>
    <definedName name="_44" localSheetId="13">#REF!</definedName>
    <definedName name="_44">#REF!</definedName>
    <definedName name="_45" localSheetId="0">#REF!</definedName>
    <definedName name="_45" localSheetId="2">#REF!</definedName>
    <definedName name="_45" localSheetId="3">#REF!</definedName>
    <definedName name="_45" localSheetId="4">#REF!</definedName>
    <definedName name="_45" localSheetId="11">#REF!</definedName>
    <definedName name="_45" localSheetId="13">#REF!</definedName>
    <definedName name="_45">#REF!</definedName>
    <definedName name="_48" localSheetId="0">#REF!</definedName>
    <definedName name="_48" localSheetId="2">#REF!</definedName>
    <definedName name="_48" localSheetId="3">#REF!</definedName>
    <definedName name="_48" localSheetId="4">#REF!</definedName>
    <definedName name="_48" localSheetId="11">#REF!</definedName>
    <definedName name="_48" localSheetId="13">#REF!</definedName>
    <definedName name="_48">#REF!</definedName>
    <definedName name="_51" localSheetId="0">#REF!</definedName>
    <definedName name="_51" localSheetId="2">#REF!</definedName>
    <definedName name="_51" localSheetId="3">#REF!</definedName>
    <definedName name="_51" localSheetId="4">#REF!</definedName>
    <definedName name="_51" localSheetId="11">#REF!</definedName>
    <definedName name="_51" localSheetId="13">#REF!</definedName>
    <definedName name="_51">#REF!</definedName>
    <definedName name="_54" localSheetId="0">#REF!</definedName>
    <definedName name="_54" localSheetId="2">#REF!</definedName>
    <definedName name="_54" localSheetId="3">#REF!</definedName>
    <definedName name="_54" localSheetId="4">#REF!</definedName>
    <definedName name="_54" localSheetId="11">#REF!</definedName>
    <definedName name="_54" localSheetId="13">#REF!</definedName>
    <definedName name="_54">#REF!</definedName>
    <definedName name="_55" localSheetId="0">#REF!</definedName>
    <definedName name="_55" localSheetId="2">#REF!</definedName>
    <definedName name="_55" localSheetId="3">#REF!</definedName>
    <definedName name="_55" localSheetId="4">#REF!</definedName>
    <definedName name="_55" localSheetId="11">#REF!</definedName>
    <definedName name="_55" localSheetId="13">#REF!</definedName>
    <definedName name="_55">#REF!</definedName>
    <definedName name="_56" localSheetId="0">#REF!</definedName>
    <definedName name="_56" localSheetId="2">#REF!</definedName>
    <definedName name="_56" localSheetId="3">#REF!</definedName>
    <definedName name="_56" localSheetId="4">#REF!</definedName>
    <definedName name="_56" localSheetId="11">#REF!</definedName>
    <definedName name="_56" localSheetId="13">#REF!</definedName>
    <definedName name="_56">#REF!</definedName>
    <definedName name="_57" localSheetId="0">#REF!</definedName>
    <definedName name="_57" localSheetId="2">#REF!</definedName>
    <definedName name="_57" localSheetId="3">#REF!</definedName>
    <definedName name="_57" localSheetId="4">#REF!</definedName>
    <definedName name="_57" localSheetId="11">#REF!</definedName>
    <definedName name="_57" localSheetId="13">#REF!</definedName>
    <definedName name="_57">#REF!</definedName>
    <definedName name="_58" localSheetId="0">#REF!</definedName>
    <definedName name="_58" localSheetId="2">#REF!</definedName>
    <definedName name="_58" localSheetId="3">#REF!</definedName>
    <definedName name="_58" localSheetId="4">#REF!</definedName>
    <definedName name="_58" localSheetId="11">#REF!</definedName>
    <definedName name="_58" localSheetId="13">#REF!</definedName>
    <definedName name="_58">#REF!</definedName>
    <definedName name="_59" localSheetId="0">#REF!</definedName>
    <definedName name="_59" localSheetId="2">#REF!</definedName>
    <definedName name="_59" localSheetId="3">#REF!</definedName>
    <definedName name="_59" localSheetId="4">#REF!</definedName>
    <definedName name="_59" localSheetId="11">#REF!</definedName>
    <definedName name="_59" localSheetId="13">#REF!</definedName>
    <definedName name="_59">#REF!</definedName>
    <definedName name="_66" localSheetId="0">#REF!</definedName>
    <definedName name="_66" localSheetId="2">#REF!</definedName>
    <definedName name="_66" localSheetId="3">#REF!</definedName>
    <definedName name="_66" localSheetId="4">#REF!</definedName>
    <definedName name="_66" localSheetId="11">#REF!</definedName>
    <definedName name="_66" localSheetId="13">#REF!</definedName>
    <definedName name="_66">#REF!</definedName>
    <definedName name="_81" localSheetId="0">#REF!</definedName>
    <definedName name="_81" localSheetId="2">#REF!</definedName>
    <definedName name="_81" localSheetId="3">#REF!</definedName>
    <definedName name="_81" localSheetId="4">#REF!</definedName>
    <definedName name="_81" localSheetId="11">#REF!</definedName>
    <definedName name="_81" localSheetId="13">#REF!</definedName>
    <definedName name="_81">#REF!</definedName>
    <definedName name="_Order1" hidden="1">255</definedName>
    <definedName name="_Order2" hidden="1">255</definedName>
    <definedName name="Blocks" localSheetId="0">#REF!</definedName>
    <definedName name="Blocks" localSheetId="2">#REF!</definedName>
    <definedName name="Blocks" localSheetId="3">#REF!</definedName>
    <definedName name="Blocks" localSheetId="4">#REF!</definedName>
    <definedName name="Blocks" localSheetId="11">#REF!</definedName>
    <definedName name="Blocks" localSheetId="13">#REF!</definedName>
    <definedName name="Blocks">#REF!</definedName>
    <definedName name="Dismatle" localSheetId="0">#REF!</definedName>
    <definedName name="Dismatle" localSheetId="1">#REF!</definedName>
    <definedName name="Dismatle" localSheetId="2">#REF!</definedName>
    <definedName name="Dismatle" localSheetId="3">#REF!</definedName>
    <definedName name="Dismatle" localSheetId="4">#REF!</definedName>
    <definedName name="Dismatle" localSheetId="11">#REF!</definedName>
    <definedName name="Dismatle" localSheetId="6">#REF!</definedName>
    <definedName name="Dismatle" localSheetId="7">#REF!</definedName>
    <definedName name="Dismatle" localSheetId="8">'[1]2.2'!#REF!</definedName>
    <definedName name="Dismatle" localSheetId="9">#REF!</definedName>
    <definedName name="Dismatle" localSheetId="5">'[2]2.2'!#REF!</definedName>
    <definedName name="Dismatle">#REF!</definedName>
    <definedName name="DrainPipesAbove" localSheetId="0">#REF!</definedName>
    <definedName name="DrainPipesAbove" localSheetId="1">#REF!</definedName>
    <definedName name="DrainPipesAbove" localSheetId="2">#REF!</definedName>
    <definedName name="DrainPipesAbove" localSheetId="3">#REF!</definedName>
    <definedName name="DrainPipesAbove" localSheetId="4">#REF!</definedName>
    <definedName name="DrainPipesAbove" localSheetId="11">#REF!</definedName>
    <definedName name="DrainPipesAbove" localSheetId="6">#REF!</definedName>
    <definedName name="DrainPipesAbove" localSheetId="7">#REF!</definedName>
    <definedName name="DrainPipesAbove" localSheetId="8">'[1]2.2'!#REF!</definedName>
    <definedName name="DrainPipesAbove" localSheetId="9">#REF!</definedName>
    <definedName name="DrainPipesAbove" localSheetId="5">'[2]2.2'!#REF!</definedName>
    <definedName name="DrainPipesAbove">#REF!</definedName>
    <definedName name="DrainPipeUnder" localSheetId="0">#REF!</definedName>
    <definedName name="DrainPipeUnder" localSheetId="1">#REF!</definedName>
    <definedName name="DrainPipeUnder" localSheetId="2">#REF!</definedName>
    <definedName name="DrainPipeUnder" localSheetId="3">#REF!</definedName>
    <definedName name="DrainPipeUnder" localSheetId="4">#REF!</definedName>
    <definedName name="DrainPipeUnder" localSheetId="11">#REF!</definedName>
    <definedName name="DrainPipeUnder" localSheetId="6">#REF!</definedName>
    <definedName name="DrainPipeUnder" localSheetId="7">#REF!</definedName>
    <definedName name="DrainPipeUnder" localSheetId="8">'[1]2.2'!#REF!</definedName>
    <definedName name="DrainPipeUnder" localSheetId="9">#REF!</definedName>
    <definedName name="DrainPipeUnder" localSheetId="5">'[2]2.2'!#REF!</definedName>
    <definedName name="DrainPipeUnder">#REF!</definedName>
    <definedName name="EKECTRICAL" localSheetId="0">#REF!</definedName>
    <definedName name="EKECTRICAL" localSheetId="1">#REF!</definedName>
    <definedName name="EKECTRICAL" localSheetId="2">#REF!</definedName>
    <definedName name="EKECTRICAL" localSheetId="3">#REF!</definedName>
    <definedName name="EKECTRICAL" localSheetId="4">#REF!</definedName>
    <definedName name="EKECTRICAL" localSheetId="11">#REF!</definedName>
    <definedName name="EKECTRICAL" localSheetId="13">#REF!</definedName>
    <definedName name="EKECTRICAL">#REF!</definedName>
    <definedName name="Electrical">#REF!</definedName>
    <definedName name="FirePipes" localSheetId="0">#REF!</definedName>
    <definedName name="FirePipes" localSheetId="1">#REF!</definedName>
    <definedName name="FirePipes" localSheetId="2">#REF!</definedName>
    <definedName name="FirePipes" localSheetId="3">#REF!</definedName>
    <definedName name="FirePipes" localSheetId="4">#REF!</definedName>
    <definedName name="FirePipes" localSheetId="11">#REF!</definedName>
    <definedName name="FirePipes" localSheetId="6">#REF!</definedName>
    <definedName name="FirePipes" localSheetId="7">#REF!</definedName>
    <definedName name="FirePipes" localSheetId="8">'[1]2.2'!#REF!</definedName>
    <definedName name="FirePipes" localSheetId="9">#REF!</definedName>
    <definedName name="FirePipes" localSheetId="5">'[2]2.2'!#REF!</definedName>
    <definedName name="FirePipes">#REF!</definedName>
    <definedName name="Geyser" localSheetId="0">#REF!</definedName>
    <definedName name="Geyser" localSheetId="1">#REF!</definedName>
    <definedName name="Geyser" localSheetId="2">#REF!</definedName>
    <definedName name="Geyser" localSheetId="3">#REF!</definedName>
    <definedName name="Geyser" localSheetId="4">#REF!</definedName>
    <definedName name="Geyser" localSheetId="11">#REF!</definedName>
    <definedName name="Geyser" localSheetId="6">#REF!</definedName>
    <definedName name="Geyser" localSheetId="7">#REF!</definedName>
    <definedName name="Geyser" localSheetId="8">'[1]2.2'!#REF!</definedName>
    <definedName name="Geyser" localSheetId="9">#REF!</definedName>
    <definedName name="Geyser" localSheetId="5">'[2]2.2'!#REF!</definedName>
    <definedName name="Geyser">#REF!</definedName>
    <definedName name="Geyser2" localSheetId="0">'[2]2.2'!#REF!</definedName>
    <definedName name="Geyser2" localSheetId="1">'[2]2.2'!#REF!</definedName>
    <definedName name="Geyser2" localSheetId="2">'[2]2.2'!#REF!</definedName>
    <definedName name="Geyser2" localSheetId="3">'[2]2.2'!#REF!</definedName>
    <definedName name="Geyser2" localSheetId="4">'[2]2.2'!#REF!</definedName>
    <definedName name="Geyser2" localSheetId="11">'[2]2.2'!#REF!</definedName>
    <definedName name="Geyser2" localSheetId="8">'[2]2.2'!#REF!</definedName>
    <definedName name="Geyser2">'[2]2.2'!#REF!</definedName>
    <definedName name="Gravel" localSheetId="0">#REF!</definedName>
    <definedName name="Gravel" localSheetId="1">#REF!</definedName>
    <definedName name="Gravel" localSheetId="2">#REF!</definedName>
    <definedName name="Gravel" localSheetId="3">#REF!</definedName>
    <definedName name="Gravel" localSheetId="4">#REF!</definedName>
    <definedName name="Gravel" localSheetId="11">#REF!</definedName>
    <definedName name="Gravel" localSheetId="13">#REF!</definedName>
    <definedName name="Gravel">#REF!</definedName>
    <definedName name="Index" localSheetId="0">#REF!</definedName>
    <definedName name="Index" localSheetId="1">#REF!</definedName>
    <definedName name="Index" localSheetId="2">#REF!</definedName>
    <definedName name="Index" localSheetId="3">#REF!</definedName>
    <definedName name="Index" localSheetId="4">#REF!</definedName>
    <definedName name="Index" localSheetId="11">#REF!</definedName>
    <definedName name="Index" localSheetId="13">#REF!</definedName>
    <definedName name="Index">#REF!</definedName>
    <definedName name="Kerbs" localSheetId="0">#REF!</definedName>
    <definedName name="Kerbs" localSheetId="2">#REF!</definedName>
    <definedName name="Kerbs" localSheetId="3">#REF!</definedName>
    <definedName name="Kerbs" localSheetId="4">#REF!</definedName>
    <definedName name="Kerbs" localSheetId="11">#REF!</definedName>
    <definedName name="Kerbs" localSheetId="13">#REF!</definedName>
    <definedName name="Kerbs">#REF!</definedName>
    <definedName name="l" localSheetId="0">#REF!</definedName>
    <definedName name="l" localSheetId="2">#REF!</definedName>
    <definedName name="l" localSheetId="3">#REF!</definedName>
    <definedName name="l" localSheetId="4">#REF!</definedName>
    <definedName name="l" localSheetId="11">#REF!</definedName>
    <definedName name="l" localSheetId="8">#REF!</definedName>
    <definedName name="l">#REF!</definedName>
    <definedName name="NewRoad" localSheetId="0">#REF!</definedName>
    <definedName name="NewRoad" localSheetId="2">#REF!</definedName>
    <definedName name="NewRoad" localSheetId="3">#REF!</definedName>
    <definedName name="NewRoad" localSheetId="4">#REF!</definedName>
    <definedName name="NewRoad" localSheetId="11">#REF!</definedName>
    <definedName name="NewRoad" localSheetId="13">#REF!</definedName>
    <definedName name="NewRoad">#REF!</definedName>
    <definedName name="NewSanitaryWare" localSheetId="0">#REF!</definedName>
    <definedName name="NewSanitaryWare" localSheetId="1">#REF!</definedName>
    <definedName name="NewSanitaryWare" localSheetId="2">#REF!</definedName>
    <definedName name="NewSanitaryWare" localSheetId="3">#REF!</definedName>
    <definedName name="NewSanitaryWare" localSheetId="4">#REF!</definedName>
    <definedName name="NewSanitaryWare" localSheetId="11">#REF!</definedName>
    <definedName name="NewSanitaryWare" localSheetId="6">#REF!</definedName>
    <definedName name="NewSanitaryWare" localSheetId="7">#REF!</definedName>
    <definedName name="NewSanitaryWare" localSheetId="8">'[1]2.2'!#REF!</definedName>
    <definedName name="NewSanitaryWare" localSheetId="9">#REF!</definedName>
    <definedName name="NewSanitaryWare" localSheetId="5">'[2]2.2'!#REF!</definedName>
    <definedName name="NewSanitaryWare">#REF!</definedName>
    <definedName name="o" localSheetId="0">#REF!</definedName>
    <definedName name="o" localSheetId="1">#REF!</definedName>
    <definedName name="o" localSheetId="2">#REF!</definedName>
    <definedName name="o" localSheetId="3">#REF!</definedName>
    <definedName name="o" localSheetId="4">#REF!</definedName>
    <definedName name="o" localSheetId="11">#REF!</definedName>
    <definedName name="o" localSheetId="8">#REF!</definedName>
    <definedName name="o">#REF!</definedName>
    <definedName name="Others" localSheetId="0">#REF!</definedName>
    <definedName name="Others" localSheetId="2">#REF!</definedName>
    <definedName name="Others" localSheetId="3">#REF!</definedName>
    <definedName name="Others" localSheetId="4">#REF!</definedName>
    <definedName name="Others" localSheetId="11">#REF!</definedName>
    <definedName name="Others" localSheetId="13">#REF!</definedName>
    <definedName name="Others">#REF!</definedName>
    <definedName name="p" localSheetId="0">#REF!</definedName>
    <definedName name="p" localSheetId="2">#REF!</definedName>
    <definedName name="p" localSheetId="3">#REF!</definedName>
    <definedName name="p" localSheetId="4">#REF!</definedName>
    <definedName name="p" localSheetId="11">#REF!</definedName>
    <definedName name="p" localSheetId="8">#REF!</definedName>
    <definedName name="p">#REF!</definedName>
    <definedName name="po" localSheetId="0">#REF!</definedName>
    <definedName name="po" localSheetId="2">#REF!</definedName>
    <definedName name="po" localSheetId="3">#REF!</definedName>
    <definedName name="po" localSheetId="4">#REF!</definedName>
    <definedName name="po" localSheetId="11">#REF!</definedName>
    <definedName name="po" localSheetId="8">#REF!</definedName>
    <definedName name="po">#REF!</definedName>
    <definedName name="pool" localSheetId="0">#REF!</definedName>
    <definedName name="pool" localSheetId="2">#REF!</definedName>
    <definedName name="pool" localSheetId="3">#REF!</definedName>
    <definedName name="pool" localSheetId="4">#REF!</definedName>
    <definedName name="pool" localSheetId="11">#REF!</definedName>
    <definedName name="pool" localSheetId="8">#REF!</definedName>
    <definedName name="pool">#REF!</definedName>
    <definedName name="_xlnm.Print_Area" localSheetId="0">'1 Admin block'!$A$1:$I$316</definedName>
    <definedName name="_xlnm.Print_Area" localSheetId="1">'2 Classroom A'!$A$1:$I$196</definedName>
    <definedName name="_xlnm.Print_Area" localSheetId="2">'3 Classroom B'!$A$1:$I$194</definedName>
    <definedName name="_xlnm.Print_Area" localSheetId="3">'4 Ablution block - Boys'!$A$1:$I$231</definedName>
    <definedName name="_xlnm.Print_Area" localSheetId="4">'5 Ablution block - Girls'!$A$1:$I$229</definedName>
    <definedName name="_xlnm.Print_Area" localSheetId="11">'6 Septic Tank'!$A$1:$I$81</definedName>
    <definedName name="_xlnm.Print_Area" localSheetId="12">'7 Electrical'!$A$1:$I$242</definedName>
    <definedName name="_xlnm.Print_Area" localSheetId="10">'M1'!$A$1:$I$56</definedName>
    <definedName name="_xlnm.Print_Area" localSheetId="6">'SCH2.3'!$A$2:$I$711</definedName>
    <definedName name="_xlnm.Print_Area" localSheetId="7">'SCH2.4'!$A$2:$I$284</definedName>
    <definedName name="_xlnm.Print_Area" localSheetId="8">'SCH2.5'!$A$2:$I$83</definedName>
    <definedName name="_xlnm.Print_Area" localSheetId="9">'SCH2.6'!$A$2:$I$99</definedName>
    <definedName name="_xlnm.Print_Area" localSheetId="5">'SCH3'!$A$1:$I$106</definedName>
    <definedName name="_xlnm.Print_Area" localSheetId="13">Summary!$A$1:$C$11</definedName>
    <definedName name="_xlnm.Print_Titles" localSheetId="0">'1 Admin block'!$1:$1</definedName>
    <definedName name="_xlnm.Print_Titles" localSheetId="1">'2 Classroom A'!$1:$1</definedName>
    <definedName name="_xlnm.Print_Titles" localSheetId="2">'3 Classroom B'!$1:$1</definedName>
    <definedName name="_xlnm.Print_Titles" localSheetId="3">'4 Ablution block - Boys'!$1:$1</definedName>
    <definedName name="_xlnm.Print_Titles" localSheetId="4">'5 Ablution block - Girls'!$1:$1</definedName>
    <definedName name="_xlnm.Print_Titles" localSheetId="11">'6 Septic Tank'!$1:$1</definedName>
    <definedName name="_xlnm.Print_Titles" localSheetId="10">'M1'!$1:$7</definedName>
    <definedName name="_xlnm.Print_Titles" localSheetId="6">'SCH2.3'!$2:$4</definedName>
    <definedName name="_xlnm.Print_Titles" localSheetId="7">'SCH2.4'!#REF!</definedName>
    <definedName name="_xlnm.Print_Titles" localSheetId="8">'SCH2.5'!$2:$4</definedName>
    <definedName name="_xlnm.Print_Titles" localSheetId="9">'SCH2.6'!$2:$4</definedName>
    <definedName name="_xlnm.Print_Titles" localSheetId="5">'SCH3'!$1:$2</definedName>
    <definedName name="q" localSheetId="0">#REF!</definedName>
    <definedName name="q" localSheetId="1">#REF!</definedName>
    <definedName name="q" localSheetId="2">#REF!</definedName>
    <definedName name="q" localSheetId="3">#REF!</definedName>
    <definedName name="q" localSheetId="4">#REF!</definedName>
    <definedName name="q" localSheetId="11">#REF!</definedName>
    <definedName name="q" localSheetId="8">#REF!</definedName>
    <definedName name="q">#REF!</definedName>
    <definedName name="qq" localSheetId="2">#REF!</definedName>
    <definedName name="qq">#REF!</definedName>
    <definedName name="RemoveGeyser" localSheetId="0">#REF!</definedName>
    <definedName name="RemoveGeyser" localSheetId="1">#REF!</definedName>
    <definedName name="RemoveGeyser" localSheetId="2">#REF!</definedName>
    <definedName name="RemoveGeyser" localSheetId="3">#REF!</definedName>
    <definedName name="RemoveGeyser" localSheetId="4">#REF!</definedName>
    <definedName name="RemoveGeyser" localSheetId="11">#REF!</definedName>
    <definedName name="RemoveGeyser" localSheetId="6">#REF!</definedName>
    <definedName name="RemoveGeyser" localSheetId="7">#REF!</definedName>
    <definedName name="RemoveGeyser" localSheetId="8">'[1]2.2'!#REF!</definedName>
    <definedName name="RemoveGeyser" localSheetId="9">#REF!</definedName>
    <definedName name="RemoveGeyser" localSheetId="5">'[2]2.2'!#REF!</definedName>
    <definedName name="RemoveGeyser">#REF!</definedName>
    <definedName name="SCH2.4" localSheetId="0">#REF!</definedName>
    <definedName name="SCH2.4" localSheetId="1">#REF!</definedName>
    <definedName name="SCH2.4" localSheetId="2">#REF!</definedName>
    <definedName name="SCH2.4" localSheetId="3">#REF!</definedName>
    <definedName name="SCH2.4" localSheetId="4">#REF!</definedName>
    <definedName name="SCH2.4" localSheetId="11">#REF!</definedName>
    <definedName name="SCH2.4" localSheetId="13">#REF!</definedName>
    <definedName name="SCH2.4">#REF!</definedName>
    <definedName name="SCH2.4b" localSheetId="0">#REF!</definedName>
    <definedName name="SCH2.4b" localSheetId="1">#REF!</definedName>
    <definedName name="SCH2.4b" localSheetId="2">#REF!</definedName>
    <definedName name="SCH2.4b" localSheetId="3">#REF!</definedName>
    <definedName name="SCH2.4b" localSheetId="4">#REF!</definedName>
    <definedName name="SCH2.4b" localSheetId="11">#REF!</definedName>
    <definedName name="SCH2.4b" localSheetId="13">#REF!</definedName>
    <definedName name="SCH2.4b">#REF!</definedName>
    <definedName name="ServiceBrassware" localSheetId="0">#REF!</definedName>
    <definedName name="ServiceBrassware" localSheetId="1">#REF!</definedName>
    <definedName name="ServiceBrassware" localSheetId="2">#REF!</definedName>
    <definedName name="ServiceBrassware" localSheetId="3">#REF!</definedName>
    <definedName name="ServiceBrassware" localSheetId="4">#REF!</definedName>
    <definedName name="ServiceBrassware" localSheetId="11">#REF!</definedName>
    <definedName name="ServiceBrassware" localSheetId="6">#REF!</definedName>
    <definedName name="ServiceBrassware" localSheetId="7">#REF!</definedName>
    <definedName name="ServiceBrassware" localSheetId="8">'[1]2.2'!#REF!</definedName>
    <definedName name="ServiceBrassware" localSheetId="9">#REF!</definedName>
    <definedName name="ServiceBrassware" localSheetId="5">'[2]2.2'!#REF!</definedName>
    <definedName name="ServiceBrassware">#REF!</definedName>
    <definedName name="ServiceClean" localSheetId="0">#REF!</definedName>
    <definedName name="ServiceClean" localSheetId="1">#REF!</definedName>
    <definedName name="ServiceClean" localSheetId="2">#REF!</definedName>
    <definedName name="ServiceClean" localSheetId="3">#REF!</definedName>
    <definedName name="ServiceClean" localSheetId="4">#REF!</definedName>
    <definedName name="ServiceClean" localSheetId="11">#REF!</definedName>
    <definedName name="ServiceClean" localSheetId="6">#REF!</definedName>
    <definedName name="ServiceClean" localSheetId="7">#REF!</definedName>
    <definedName name="ServiceClean" localSheetId="8">'[1]2.2'!#REF!</definedName>
    <definedName name="ServiceClean" localSheetId="9">#REF!</definedName>
    <definedName name="ServiceClean" localSheetId="5">'[2]2.2'!#REF!</definedName>
    <definedName name="ServiceClean">#REF!</definedName>
    <definedName name="ServiceClean1" localSheetId="0">#REF!</definedName>
    <definedName name="ServiceClean1" localSheetId="1">#REF!</definedName>
    <definedName name="ServiceClean1" localSheetId="2">#REF!</definedName>
    <definedName name="ServiceClean1" localSheetId="3">#REF!</definedName>
    <definedName name="ServiceClean1" localSheetId="4">#REF!</definedName>
    <definedName name="ServiceClean1" localSheetId="11">#REF!</definedName>
    <definedName name="ServiceClean1" localSheetId="13">#REF!</definedName>
    <definedName name="ServiceClean1">#REF!</definedName>
    <definedName name="Summary" localSheetId="0">#REF!</definedName>
    <definedName name="Summary" localSheetId="1">#REF!</definedName>
    <definedName name="Summary" localSheetId="2">#REF!</definedName>
    <definedName name="Summary" localSheetId="3">#REF!</definedName>
    <definedName name="Summary" localSheetId="4">#REF!</definedName>
    <definedName name="Summary" localSheetId="11">#REF!</definedName>
    <definedName name="Summary" localSheetId="13">#REF!</definedName>
    <definedName name="Summary">#REF!</definedName>
    <definedName name="Sundries" localSheetId="0">#REF!</definedName>
    <definedName name="Sundries" localSheetId="1">#REF!</definedName>
    <definedName name="Sundries" localSheetId="2">#REF!</definedName>
    <definedName name="Sundries" localSheetId="3">#REF!</definedName>
    <definedName name="Sundries" localSheetId="4">#REF!</definedName>
    <definedName name="Sundries" localSheetId="11">#REF!</definedName>
    <definedName name="Sundries" localSheetId="6">#REF!</definedName>
    <definedName name="Sundries" localSheetId="7">#REF!</definedName>
    <definedName name="Sundries" localSheetId="8">'[1]2.2'!#REF!</definedName>
    <definedName name="Sundries" localSheetId="9">#REF!</definedName>
    <definedName name="Sundries" localSheetId="5">'[2]2.2'!#REF!</definedName>
    <definedName name="Sundries">#REF!</definedName>
    <definedName name="t" localSheetId="0">#REF!</definedName>
    <definedName name="t" localSheetId="1">#REF!</definedName>
    <definedName name="t" localSheetId="2">#REF!</definedName>
    <definedName name="t" localSheetId="3">#REF!</definedName>
    <definedName name="t" localSheetId="4">#REF!</definedName>
    <definedName name="t" localSheetId="11">#REF!</definedName>
    <definedName name="t" localSheetId="8">#REF!</definedName>
    <definedName name="t">#REF!</definedName>
    <definedName name="w" localSheetId="0">#REF!</definedName>
    <definedName name="w" localSheetId="2">#REF!</definedName>
    <definedName name="w" localSheetId="3">#REF!</definedName>
    <definedName name="w" localSheetId="4">#REF!</definedName>
    <definedName name="w" localSheetId="11">#REF!</definedName>
    <definedName name="w" localSheetId="8">#REF!</definedName>
    <definedName name="w">#REF!</definedName>
    <definedName name="Walkway" localSheetId="0">#REF!</definedName>
    <definedName name="Walkway" localSheetId="2">#REF!</definedName>
    <definedName name="Walkway" localSheetId="3">#REF!</definedName>
    <definedName name="Walkway" localSheetId="4">#REF!</definedName>
    <definedName name="Walkway" localSheetId="11">#REF!</definedName>
    <definedName name="Walkway" localSheetId="13">#REF!</definedName>
    <definedName name="Walkway">#REF!</definedName>
    <definedName name="WaterPipes" localSheetId="0">#REF!</definedName>
    <definedName name="WaterPipes" localSheetId="1">#REF!</definedName>
    <definedName name="WaterPipes" localSheetId="2">#REF!</definedName>
    <definedName name="WaterPipes" localSheetId="3">#REF!</definedName>
    <definedName name="WaterPipes" localSheetId="4">#REF!</definedName>
    <definedName name="WaterPipes" localSheetId="11">#REF!</definedName>
    <definedName name="WaterPipes" localSheetId="6">#REF!</definedName>
    <definedName name="WaterPipes" localSheetId="7">#REF!</definedName>
    <definedName name="WaterPipes" localSheetId="8">'[1]2.2'!#REF!</definedName>
    <definedName name="WaterPipes" localSheetId="9">#REF!</definedName>
    <definedName name="WaterPipes" localSheetId="5">'[2]2.2'!#REF!</definedName>
    <definedName name="WaterPipes">#REF!</definedName>
    <definedName name="Z_A7A5636D_9588_405E_A68A_62E196529C44_.wvu.PrintArea" localSheetId="10" hidden="1">'M1'!$A$1:$I$56</definedName>
    <definedName name="Z_A7A5636D_9588_405E_A68A_62E196529C44_.wvu.PrintArea" localSheetId="6" hidden="1">'SCH2.3'!$A$5:$I$711</definedName>
    <definedName name="Z_A7A5636D_9588_405E_A68A_62E196529C44_.wvu.PrintArea" localSheetId="8" hidden="1">'SCH2.5'!$A$5:$I$80</definedName>
    <definedName name="Z_A7A5636D_9588_405E_A68A_62E196529C44_.wvu.PrintArea" localSheetId="9" hidden="1">'SCH2.6'!$A$5:$G$99</definedName>
    <definedName name="Z_A7A5636D_9588_405E_A68A_62E196529C44_.wvu.PrintArea" localSheetId="5" hidden="1">'SCH3'!$A$3:$I$45</definedName>
    <definedName name="Z_A7A5636D_9588_405E_A68A_62E196529C44_.wvu.PrintArea" localSheetId="13" hidden="1">Summary!$A$1:$C$22</definedName>
    <definedName name="Z_A7A5636D_9588_405E_A68A_62E196529C44_.wvu.PrintTitles" localSheetId="10" hidden="1">'M1'!$17:$23</definedName>
    <definedName name="Z_A7A5636D_9588_405E_A68A_62E196529C44_.wvu.PrintTitles" localSheetId="6" hidden="1">'SCH2.3'!$2:$4</definedName>
    <definedName name="Z_A7A5636D_9588_405E_A68A_62E196529C44_.wvu.PrintTitles" localSheetId="8" hidden="1">'SCH2.5'!$2:$4</definedName>
    <definedName name="Z_A7A5636D_9588_405E_A68A_62E196529C44_.wvu.PrintTitles" localSheetId="9" hidden="1">'SCH2.6'!$2:$4</definedName>
    <definedName name="Z_A7A5636D_9588_405E_A68A_62E196529C44_.wvu.PrintTitles" localSheetId="5" hidden="1">'SCH3'!$1:$2</definedName>
    <definedName name="Z_A7A5636D_9588_405E_A68A_62E196529C44_.wvu.PrintTitles" localSheetId="13" hidden="1">Summary!$1:$1</definedName>
  </definedNames>
  <calcPr calcId="191029"/>
  <customWorkbookViews>
    <customWorkbookView name="Kobus Coetser - Personal View" guid="{A7A5636D-9588-405E-A68A-62E196529C44}" mergeInterval="0" personalView="1" maximized="1" windowWidth="1276" windowHeight="810" tabRatio="760" activeSheetId="18"/>
    <customWorkbookView name="* - Personal View" guid="{270C2100-47B4-11D6-A0FC-00C0DFE7EC0A}" mergeInterval="0" personalView="1" maximized="1" windowWidth="1020" windowHeight="581" tabRatio="76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31" l="1"/>
  <c r="I134" i="437"/>
  <c r="I44" i="441" l="1"/>
  <c r="I45" i="441"/>
  <c r="I117" i="438"/>
  <c r="I119" i="427"/>
  <c r="I75" i="441" l="1"/>
  <c r="I73" i="441"/>
  <c r="I71" i="441"/>
  <c r="I69" i="441"/>
  <c r="I67" i="441"/>
  <c r="I66" i="441"/>
  <c r="I64" i="441"/>
  <c r="I63" i="441"/>
  <c r="I62" i="441"/>
  <c r="I60" i="441"/>
  <c r="I58" i="441"/>
  <c r="I57" i="441"/>
  <c r="I56" i="441"/>
  <c r="I55" i="441"/>
  <c r="I51" i="441"/>
  <c r="I46" i="441"/>
  <c r="I42" i="441"/>
  <c r="I41" i="441"/>
  <c r="B34" i="441"/>
  <c r="I32" i="441"/>
  <c r="I30" i="441"/>
  <c r="I28" i="441"/>
  <c r="I26" i="441"/>
  <c r="I24" i="441"/>
  <c r="I18" i="441"/>
  <c r="I15" i="441"/>
  <c r="I14" i="441"/>
  <c r="I11" i="441"/>
  <c r="I10" i="441"/>
  <c r="I7" i="441"/>
  <c r="I6" i="441"/>
  <c r="I34" i="441" s="1"/>
  <c r="I79" i="441" s="1"/>
  <c r="I76" i="441" l="1"/>
  <c r="I80" i="441" s="1"/>
  <c r="I81" i="441" s="1"/>
  <c r="C7" i="431" s="1"/>
  <c r="I58" i="436" l="1"/>
  <c r="I62" i="438"/>
  <c r="I186" i="438"/>
  <c r="I187" i="438" s="1"/>
  <c r="I193" i="438" s="1"/>
  <c r="I182" i="438"/>
  <c r="I181" i="438"/>
  <c r="I180" i="438"/>
  <c r="I177" i="438"/>
  <c r="I175" i="438"/>
  <c r="I174" i="438"/>
  <c r="I173" i="438"/>
  <c r="I171" i="438"/>
  <c r="I170" i="438"/>
  <c r="I169" i="438"/>
  <c r="I166" i="438"/>
  <c r="I188" i="427"/>
  <c r="I184" i="427"/>
  <c r="I183" i="427"/>
  <c r="I182" i="427"/>
  <c r="I179" i="427"/>
  <c r="I177" i="427"/>
  <c r="I176" i="427"/>
  <c r="I175" i="427"/>
  <c r="I173" i="427"/>
  <c r="I172" i="427"/>
  <c r="I171" i="427"/>
  <c r="I168" i="427"/>
  <c r="I63" i="427"/>
  <c r="I66" i="437"/>
  <c r="I198" i="435"/>
  <c r="I197" i="435"/>
  <c r="I195" i="435"/>
  <c r="I194" i="435"/>
  <c r="I191" i="435"/>
  <c r="I189" i="435"/>
  <c r="I187" i="435"/>
  <c r="I186" i="435"/>
  <c r="I185" i="435"/>
  <c r="I165" i="435"/>
  <c r="I164" i="435"/>
  <c r="I163" i="435"/>
  <c r="I162" i="435"/>
  <c r="I161" i="435"/>
  <c r="I76" i="435"/>
  <c r="I75" i="435"/>
  <c r="I74" i="435"/>
  <c r="I73" i="435"/>
  <c r="I72" i="435"/>
  <c r="I204" i="436"/>
  <c r="I203" i="436"/>
  <c r="I200" i="436"/>
  <c r="I199" i="436"/>
  <c r="I197" i="436"/>
  <c r="I196" i="436"/>
  <c r="I193" i="436"/>
  <c r="I191" i="436"/>
  <c r="I82" i="436"/>
  <c r="I81" i="436"/>
  <c r="I80" i="436"/>
  <c r="I77" i="436"/>
  <c r="I76" i="436"/>
  <c r="I75" i="436"/>
  <c r="I74" i="436"/>
  <c r="I73" i="436"/>
  <c r="C192" i="438"/>
  <c r="I161" i="438"/>
  <c r="I159" i="438"/>
  <c r="I158" i="438"/>
  <c r="I157" i="438"/>
  <c r="I154" i="438"/>
  <c r="I153" i="438"/>
  <c r="I152" i="438"/>
  <c r="I150" i="438"/>
  <c r="I149" i="438"/>
  <c r="I147" i="438"/>
  <c r="I146" i="438"/>
  <c r="I145" i="438"/>
  <c r="I144" i="438"/>
  <c r="I143" i="438"/>
  <c r="I140" i="438"/>
  <c r="I137" i="438"/>
  <c r="I131" i="438"/>
  <c r="I130" i="438"/>
  <c r="I127" i="438"/>
  <c r="I126" i="438"/>
  <c r="I123" i="438"/>
  <c r="I120" i="438"/>
  <c r="I116" i="438"/>
  <c r="I115" i="438"/>
  <c r="I114" i="438"/>
  <c r="G113" i="438"/>
  <c r="I113" i="438" s="1"/>
  <c r="I112" i="438"/>
  <c r="I111" i="438"/>
  <c r="I110" i="438"/>
  <c r="I109" i="438"/>
  <c r="I108" i="438"/>
  <c r="I107" i="438"/>
  <c r="I106" i="438"/>
  <c r="I104" i="438"/>
  <c r="I103" i="438"/>
  <c r="I102" i="438"/>
  <c r="I99" i="438"/>
  <c r="I96" i="438"/>
  <c r="I95" i="438"/>
  <c r="I92" i="438"/>
  <c r="I86" i="438"/>
  <c r="I84" i="438"/>
  <c r="I83" i="438"/>
  <c r="I82" i="438"/>
  <c r="I80" i="438"/>
  <c r="I79" i="438"/>
  <c r="I78" i="438"/>
  <c r="I77" i="438"/>
  <c r="I76" i="438"/>
  <c r="I73" i="438"/>
  <c r="I72" i="438"/>
  <c r="I71" i="438"/>
  <c r="I65" i="438"/>
  <c r="I64" i="438"/>
  <c r="I61" i="438"/>
  <c r="I60" i="438"/>
  <c r="I59" i="438"/>
  <c r="I55" i="438"/>
  <c r="I53" i="438"/>
  <c r="I49" i="438"/>
  <c r="I48" i="438"/>
  <c r="I45" i="438"/>
  <c r="I44" i="438"/>
  <c r="I41" i="438"/>
  <c r="I39" i="438"/>
  <c r="B33" i="438"/>
  <c r="I31" i="438"/>
  <c r="I29" i="438"/>
  <c r="I27" i="438"/>
  <c r="I25" i="438"/>
  <c r="I23" i="438"/>
  <c r="I17" i="438"/>
  <c r="I14" i="438"/>
  <c r="I13" i="438"/>
  <c r="G13" i="438"/>
  <c r="I10" i="438"/>
  <c r="I7" i="438"/>
  <c r="I6" i="438"/>
  <c r="C194" i="427"/>
  <c r="G115" i="427"/>
  <c r="I113" i="427"/>
  <c r="I112" i="427"/>
  <c r="I106" i="427"/>
  <c r="I133" i="427"/>
  <c r="I132" i="427"/>
  <c r="I85" i="427"/>
  <c r="I84" i="427"/>
  <c r="I82" i="427"/>
  <c r="I81" i="427"/>
  <c r="I80" i="427"/>
  <c r="I79" i="427"/>
  <c r="I78" i="427"/>
  <c r="I183" i="438" l="1"/>
  <c r="I192" i="438" s="1"/>
  <c r="I185" i="427"/>
  <c r="I194" i="427" s="1"/>
  <c r="I162" i="438"/>
  <c r="I191" i="438" s="1"/>
  <c r="I33" i="438"/>
  <c r="I190" i="438" s="1"/>
  <c r="I194" i="438" l="1"/>
  <c r="C4" i="431"/>
  <c r="I88" i="437"/>
  <c r="I85" i="437"/>
  <c r="I86" i="437"/>
  <c r="I284" i="437" l="1"/>
  <c r="I283" i="437"/>
  <c r="I281" i="437"/>
  <c r="I278" i="437"/>
  <c r="I275" i="437"/>
  <c r="I274" i="437"/>
  <c r="I273" i="437"/>
  <c r="I268" i="437"/>
  <c r="I267" i="437"/>
  <c r="I264" i="437"/>
  <c r="G262" i="437"/>
  <c r="I262" i="437" s="1"/>
  <c r="I260" i="437"/>
  <c r="I259" i="437"/>
  <c r="I257" i="437"/>
  <c r="I255" i="437"/>
  <c r="I254" i="437"/>
  <c r="I252" i="437"/>
  <c r="I251" i="437"/>
  <c r="I248" i="437"/>
  <c r="I246" i="437"/>
  <c r="I244" i="437"/>
  <c r="I243" i="437"/>
  <c r="I242" i="437"/>
  <c r="I240" i="437"/>
  <c r="I238" i="437"/>
  <c r="I237" i="437"/>
  <c r="I236" i="437"/>
  <c r="I233" i="437"/>
  <c r="I232" i="437"/>
  <c r="I231" i="437"/>
  <c r="I230" i="437"/>
  <c r="I229" i="437"/>
  <c r="I228" i="437"/>
  <c r="I227" i="437"/>
  <c r="I225" i="437"/>
  <c r="G224" i="437"/>
  <c r="I224" i="437" s="1"/>
  <c r="I221" i="437"/>
  <c r="I220" i="437"/>
  <c r="I219" i="437"/>
  <c r="I217" i="437"/>
  <c r="I216" i="437"/>
  <c r="I215" i="437"/>
  <c r="I214" i="437"/>
  <c r="I213" i="437"/>
  <c r="I211" i="437"/>
  <c r="I210" i="437"/>
  <c r="I209" i="437"/>
  <c r="I208" i="437"/>
  <c r="I207" i="437"/>
  <c r="I206" i="437"/>
  <c r="I201" i="437"/>
  <c r="I199" i="437"/>
  <c r="I198" i="437"/>
  <c r="I197" i="437"/>
  <c r="I196" i="437"/>
  <c r="I193" i="437"/>
  <c r="I192" i="437"/>
  <c r="I190" i="437"/>
  <c r="I189" i="437"/>
  <c r="I186" i="437"/>
  <c r="I185" i="437"/>
  <c r="I184" i="437"/>
  <c r="I183" i="437"/>
  <c r="I182" i="437"/>
  <c r="I179" i="437"/>
  <c r="I176" i="437"/>
  <c r="I170" i="437"/>
  <c r="I168" i="437"/>
  <c r="I166" i="437"/>
  <c r="I165" i="437"/>
  <c r="I162" i="437"/>
  <c r="I161" i="437"/>
  <c r="I160" i="437"/>
  <c r="I159" i="437"/>
  <c r="I153" i="437"/>
  <c r="I152" i="437"/>
  <c r="I151" i="437"/>
  <c r="I148" i="437"/>
  <c r="I144" i="437"/>
  <c r="I141" i="437"/>
  <c r="I140" i="437"/>
  <c r="G139" i="437"/>
  <c r="I139" i="437" s="1"/>
  <c r="G138" i="437"/>
  <c r="I138" i="437" s="1"/>
  <c r="I137" i="437"/>
  <c r="I136" i="437"/>
  <c r="I133" i="437"/>
  <c r="I132" i="437"/>
  <c r="I131" i="437"/>
  <c r="I130" i="437"/>
  <c r="I129" i="437"/>
  <c r="I128" i="437"/>
  <c r="I126" i="437"/>
  <c r="I125" i="437"/>
  <c r="I124" i="437"/>
  <c r="I123" i="437"/>
  <c r="I122" i="437"/>
  <c r="I121" i="437"/>
  <c r="I120" i="437"/>
  <c r="I119" i="437"/>
  <c r="I118" i="437"/>
  <c r="I117" i="437"/>
  <c r="I114" i="437"/>
  <c r="I113" i="437"/>
  <c r="I112" i="437"/>
  <c r="I111" i="437"/>
  <c r="I110" i="437"/>
  <c r="I107" i="437"/>
  <c r="I106" i="437"/>
  <c r="I105" i="437"/>
  <c r="I104" i="437"/>
  <c r="I103" i="437"/>
  <c r="I102" i="437"/>
  <c r="I101" i="437"/>
  <c r="I100" i="437"/>
  <c r="I95" i="437"/>
  <c r="I94" i="437"/>
  <c r="I93" i="437"/>
  <c r="I87" i="437"/>
  <c r="I84" i="437"/>
  <c r="I81" i="437"/>
  <c r="I80" i="437"/>
  <c r="I79" i="437"/>
  <c r="I75" i="437"/>
  <c r="I74" i="437"/>
  <c r="I68" i="437"/>
  <c r="I65" i="437"/>
  <c r="I64" i="437"/>
  <c r="I63" i="437"/>
  <c r="I42" i="437"/>
  <c r="I58" i="437"/>
  <c r="I56" i="437"/>
  <c r="I51" i="437"/>
  <c r="I50" i="437"/>
  <c r="I47" i="437"/>
  <c r="I46" i="437"/>
  <c r="I45" i="437"/>
  <c r="I40" i="437"/>
  <c r="C35" i="437"/>
  <c r="B34" i="437"/>
  <c r="I32" i="437"/>
  <c r="I30" i="437"/>
  <c r="I28" i="437"/>
  <c r="I26" i="437"/>
  <c r="I24" i="437"/>
  <c r="I18" i="437"/>
  <c r="I15" i="437"/>
  <c r="G14" i="437"/>
  <c r="I14" i="437" s="1"/>
  <c r="I11" i="437"/>
  <c r="I8" i="437"/>
  <c r="I7" i="437"/>
  <c r="C3" i="437"/>
  <c r="I224" i="436"/>
  <c r="I223" i="436"/>
  <c r="I220" i="436"/>
  <c r="I217" i="436"/>
  <c r="I215" i="436"/>
  <c r="I214" i="436"/>
  <c r="I212" i="436"/>
  <c r="I208" i="436"/>
  <c r="I189" i="436"/>
  <c r="I188" i="436"/>
  <c r="I187" i="436"/>
  <c r="I184" i="436"/>
  <c r="I183" i="436"/>
  <c r="I182" i="436"/>
  <c r="I181" i="436"/>
  <c r="I179" i="436"/>
  <c r="I176" i="436"/>
  <c r="I175" i="436"/>
  <c r="I174" i="436"/>
  <c r="I172" i="436"/>
  <c r="I171" i="436"/>
  <c r="I170" i="436"/>
  <c r="I169" i="436"/>
  <c r="I167" i="436"/>
  <c r="I166" i="436"/>
  <c r="I165" i="436"/>
  <c r="I164" i="436"/>
  <c r="I163" i="436"/>
  <c r="I158" i="436"/>
  <c r="I156" i="436"/>
  <c r="I155" i="436"/>
  <c r="I154" i="436"/>
  <c r="I153" i="436"/>
  <c r="I150" i="436"/>
  <c r="I149" i="436"/>
  <c r="I146" i="436"/>
  <c r="I145" i="436"/>
  <c r="I144" i="436"/>
  <c r="I143" i="436"/>
  <c r="I142" i="436"/>
  <c r="I139" i="436"/>
  <c r="I132" i="436"/>
  <c r="G131" i="436"/>
  <c r="I131" i="436" s="1"/>
  <c r="I128" i="436"/>
  <c r="I125" i="436"/>
  <c r="I122" i="436"/>
  <c r="I121" i="436"/>
  <c r="I120" i="436"/>
  <c r="I119" i="436"/>
  <c r="I118" i="436"/>
  <c r="I117" i="436"/>
  <c r="I115" i="436"/>
  <c r="I114" i="436"/>
  <c r="I113" i="436"/>
  <c r="I112" i="436"/>
  <c r="I111" i="436"/>
  <c r="I110" i="436"/>
  <c r="I108" i="436"/>
  <c r="I107" i="436"/>
  <c r="I106" i="436"/>
  <c r="I105" i="436"/>
  <c r="I104" i="436"/>
  <c r="I103" i="436"/>
  <c r="I102" i="436"/>
  <c r="I101" i="436"/>
  <c r="I100" i="436"/>
  <c r="I99" i="436"/>
  <c r="I96" i="436"/>
  <c r="I95" i="436"/>
  <c r="I92" i="436"/>
  <c r="I90" i="436"/>
  <c r="I88" i="436"/>
  <c r="I70" i="436"/>
  <c r="I69" i="436"/>
  <c r="I68" i="436"/>
  <c r="I67" i="436"/>
  <c r="G61" i="436"/>
  <c r="I61" i="436" s="1"/>
  <c r="I60" i="436"/>
  <c r="I57" i="436"/>
  <c r="I56" i="436"/>
  <c r="I55" i="436"/>
  <c r="I50" i="436"/>
  <c r="I49" i="436"/>
  <c r="I48" i="436"/>
  <c r="I45" i="436"/>
  <c r="I44" i="436"/>
  <c r="G41" i="436"/>
  <c r="I41" i="436" s="1"/>
  <c r="I39" i="436"/>
  <c r="B33" i="436"/>
  <c r="I31" i="436"/>
  <c r="I29" i="436"/>
  <c r="I27" i="436"/>
  <c r="I25" i="436"/>
  <c r="I23" i="436"/>
  <c r="I17" i="436"/>
  <c r="I14" i="436"/>
  <c r="G13" i="436"/>
  <c r="I13" i="436" s="1"/>
  <c r="I10" i="436"/>
  <c r="I7" i="436"/>
  <c r="I6" i="436"/>
  <c r="I222" i="435"/>
  <c r="I221" i="435"/>
  <c r="I218" i="435"/>
  <c r="I215" i="435"/>
  <c r="I213" i="435"/>
  <c r="I212" i="435"/>
  <c r="I210" i="435"/>
  <c r="I206" i="435"/>
  <c r="I202" i="435"/>
  <c r="I201" i="435"/>
  <c r="I182" i="435"/>
  <c r="I181" i="435"/>
  <c r="I180" i="435"/>
  <c r="I179" i="435"/>
  <c r="I177" i="435"/>
  <c r="I174" i="435"/>
  <c r="I173" i="435"/>
  <c r="I172" i="435"/>
  <c r="I170" i="435"/>
  <c r="I169" i="435"/>
  <c r="I168" i="435"/>
  <c r="I167" i="435"/>
  <c r="I156" i="435"/>
  <c r="I154" i="435"/>
  <c r="I153" i="435"/>
  <c r="I152" i="435"/>
  <c r="I151" i="435"/>
  <c r="I148" i="435"/>
  <c r="I147" i="435"/>
  <c r="I144" i="435"/>
  <c r="I143" i="435"/>
  <c r="I142" i="435"/>
  <c r="I141" i="435"/>
  <c r="I140" i="435"/>
  <c r="I137" i="435"/>
  <c r="I130" i="435"/>
  <c r="G129" i="435"/>
  <c r="I129" i="435" s="1"/>
  <c r="I126" i="435"/>
  <c r="I123" i="435"/>
  <c r="I120" i="435"/>
  <c r="I119" i="435"/>
  <c r="I118" i="435"/>
  <c r="I117" i="435"/>
  <c r="I116" i="435"/>
  <c r="I115" i="435"/>
  <c r="I113" i="435"/>
  <c r="I112" i="435"/>
  <c r="I111" i="435"/>
  <c r="I110" i="435"/>
  <c r="I109" i="435"/>
  <c r="I108" i="435"/>
  <c r="I106" i="435"/>
  <c r="I105" i="435"/>
  <c r="I104" i="435"/>
  <c r="I103" i="435"/>
  <c r="I102" i="435"/>
  <c r="I101" i="435"/>
  <c r="I100" i="435"/>
  <c r="I99" i="435"/>
  <c r="I98" i="435"/>
  <c r="I97" i="435"/>
  <c r="I94" i="435"/>
  <c r="I93" i="435"/>
  <c r="I90" i="435"/>
  <c r="I88" i="435"/>
  <c r="I86" i="435"/>
  <c r="I80" i="435"/>
  <c r="I79" i="435"/>
  <c r="I78" i="435"/>
  <c r="I68" i="435"/>
  <c r="I67" i="435"/>
  <c r="I66" i="435"/>
  <c r="I65" i="435"/>
  <c r="G60" i="435"/>
  <c r="I60" i="435" s="1"/>
  <c r="I59" i="435"/>
  <c r="I56" i="435"/>
  <c r="I55" i="435"/>
  <c r="I54" i="435"/>
  <c r="I50" i="435"/>
  <c r="I49" i="435"/>
  <c r="I48" i="435"/>
  <c r="I45" i="435"/>
  <c r="I44" i="435"/>
  <c r="G41" i="435"/>
  <c r="I41" i="435" s="1"/>
  <c r="I39" i="435"/>
  <c r="B33" i="435"/>
  <c r="I31" i="435"/>
  <c r="I29" i="435"/>
  <c r="I27" i="435"/>
  <c r="I25" i="435"/>
  <c r="I23" i="435"/>
  <c r="I17" i="435"/>
  <c r="I14" i="435"/>
  <c r="G13" i="435"/>
  <c r="I13" i="435" s="1"/>
  <c r="I10" i="435"/>
  <c r="I7" i="435"/>
  <c r="I6" i="435"/>
  <c r="I66" i="427"/>
  <c r="I60" i="427"/>
  <c r="I69" i="437" l="1"/>
  <c r="I223" i="435"/>
  <c r="I228" i="435" s="1"/>
  <c r="I33" i="435"/>
  <c r="I226" i="435" s="1"/>
  <c r="I225" i="436"/>
  <c r="I230" i="436" s="1"/>
  <c r="I159" i="436"/>
  <c r="I229" i="436" s="1"/>
  <c r="I33" i="436"/>
  <c r="I228" i="436" s="1"/>
  <c r="I34" i="437"/>
  <c r="I313" i="437" s="1"/>
  <c r="I310" i="437"/>
  <c r="I315" i="437" s="1"/>
  <c r="I202" i="437"/>
  <c r="I314" i="437" s="1"/>
  <c r="I157" i="435"/>
  <c r="I227" i="435" s="1"/>
  <c r="I189" i="427"/>
  <c r="I195" i="427" s="1"/>
  <c r="I88" i="427"/>
  <c r="G13" i="427"/>
  <c r="I13" i="427" s="1"/>
  <c r="I59" i="433"/>
  <c r="I55" i="433"/>
  <c r="I48" i="433"/>
  <c r="I44" i="433"/>
  <c r="I34" i="433"/>
  <c r="I29" i="433"/>
  <c r="A241" i="433"/>
  <c r="A240" i="433"/>
  <c r="A239" i="433"/>
  <c r="A238" i="433"/>
  <c r="A237" i="433"/>
  <c r="A236" i="433"/>
  <c r="B233" i="433"/>
  <c r="I231" i="433"/>
  <c r="G232" i="433" s="1"/>
  <c r="I232" i="433" s="1"/>
  <c r="I233" i="433" s="1"/>
  <c r="I241" i="433" s="1"/>
  <c r="B224" i="433"/>
  <c r="I218" i="433"/>
  <c r="I214" i="433"/>
  <c r="I209" i="433"/>
  <c r="I203" i="433"/>
  <c r="I199" i="433"/>
  <c r="I224" i="433" s="1"/>
  <c r="B196" i="433"/>
  <c r="I194" i="433"/>
  <c r="I193" i="433"/>
  <c r="I191" i="433"/>
  <c r="I190" i="433"/>
  <c r="I187" i="433"/>
  <c r="I186" i="433"/>
  <c r="I180" i="433"/>
  <c r="I179" i="433"/>
  <c r="I178" i="433"/>
  <c r="I175" i="433"/>
  <c r="I174" i="433"/>
  <c r="I173" i="433"/>
  <c r="B165" i="433"/>
  <c r="I164" i="433"/>
  <c r="I162" i="433"/>
  <c r="I160" i="433"/>
  <c r="I158" i="433"/>
  <c r="I152" i="433"/>
  <c r="I151" i="433"/>
  <c r="I150" i="433"/>
  <c r="I149" i="433"/>
  <c r="I148" i="433"/>
  <c r="I147" i="433"/>
  <c r="I145" i="433"/>
  <c r="I144" i="433"/>
  <c r="I143" i="433"/>
  <c r="I142" i="433"/>
  <c r="I141" i="433"/>
  <c r="I140" i="433"/>
  <c r="I135" i="433"/>
  <c r="I134" i="433"/>
  <c r="I133" i="433"/>
  <c r="I132" i="433"/>
  <c r="I131" i="433"/>
  <c r="I128" i="433"/>
  <c r="I127" i="433"/>
  <c r="I126" i="433"/>
  <c r="I125" i="433"/>
  <c r="I124" i="433"/>
  <c r="I118" i="433"/>
  <c r="I115" i="433"/>
  <c r="I109" i="433"/>
  <c r="I108" i="433"/>
  <c r="I107" i="433"/>
  <c r="I104" i="433"/>
  <c r="I103" i="433"/>
  <c r="I102" i="433"/>
  <c r="I95" i="433"/>
  <c r="I94" i="433"/>
  <c r="I93" i="433"/>
  <c r="I92" i="433"/>
  <c r="I91" i="433"/>
  <c r="I90" i="433"/>
  <c r="I88" i="433"/>
  <c r="I87" i="433"/>
  <c r="I86" i="433"/>
  <c r="I85" i="433"/>
  <c r="I84" i="433"/>
  <c r="I83" i="433"/>
  <c r="I77" i="433"/>
  <c r="I76" i="433"/>
  <c r="I75" i="433"/>
  <c r="I74" i="433"/>
  <c r="I71" i="433"/>
  <c r="I70" i="433"/>
  <c r="I69" i="433"/>
  <c r="I68" i="433"/>
  <c r="B60" i="433"/>
  <c r="I58" i="433"/>
  <c r="I57" i="433"/>
  <c r="I54" i="433"/>
  <c r="I53" i="433"/>
  <c r="I47" i="433"/>
  <c r="I46" i="433"/>
  <c r="I43" i="433"/>
  <c r="I42" i="433"/>
  <c r="I35" i="433"/>
  <c r="I33" i="433"/>
  <c r="I30" i="433"/>
  <c r="I28" i="433"/>
  <c r="B21" i="433"/>
  <c r="I20" i="433"/>
  <c r="I19" i="433"/>
  <c r="I18" i="433"/>
  <c r="I17" i="433"/>
  <c r="I12" i="433"/>
  <c r="I11" i="433"/>
  <c r="I10" i="433"/>
  <c r="I9" i="433"/>
  <c r="I8" i="433"/>
  <c r="I60" i="433" l="1"/>
  <c r="I229" i="435"/>
  <c r="C6" i="431" s="1"/>
  <c r="I231" i="436"/>
  <c r="C5" i="431" s="1"/>
  <c r="I316" i="437"/>
  <c r="C2" i="431" s="1"/>
  <c r="I165" i="433"/>
  <c r="I238" i="433" s="1"/>
  <c r="I196" i="433"/>
  <c r="I239" i="433" s="1"/>
  <c r="I21" i="433"/>
  <c r="I236" i="433" s="1"/>
  <c r="I240" i="433"/>
  <c r="I237" i="433"/>
  <c r="I14" i="427"/>
  <c r="I242" i="433" l="1"/>
  <c r="C8" i="431" s="1"/>
  <c r="I163" i="427" l="1"/>
  <c r="I161" i="427"/>
  <c r="I160" i="427"/>
  <c r="I159" i="427"/>
  <c r="I156" i="427"/>
  <c r="I155" i="427"/>
  <c r="I154" i="427"/>
  <c r="I152" i="427"/>
  <c r="I151" i="427"/>
  <c r="I149" i="427"/>
  <c r="I148" i="427"/>
  <c r="I147" i="427"/>
  <c r="I146" i="427"/>
  <c r="I145" i="427"/>
  <c r="I142" i="427"/>
  <c r="I139" i="427"/>
  <c r="I129" i="427"/>
  <c r="I128" i="427"/>
  <c r="I125" i="427"/>
  <c r="I122" i="427"/>
  <c r="I118" i="427"/>
  <c r="I117" i="427"/>
  <c r="I116" i="427"/>
  <c r="I115" i="427"/>
  <c r="I111" i="427"/>
  <c r="I110" i="427"/>
  <c r="I109" i="427"/>
  <c r="I108" i="427"/>
  <c r="I105" i="427"/>
  <c r="I104" i="427"/>
  <c r="I101" i="427"/>
  <c r="I98" i="427"/>
  <c r="I97" i="427"/>
  <c r="I94" i="427"/>
  <c r="I86" i="427"/>
  <c r="I74" i="427"/>
  <c r="I73" i="427"/>
  <c r="I72" i="427"/>
  <c r="I65" i="427"/>
  <c r="I62" i="427"/>
  <c r="I61" i="427"/>
  <c r="I41" i="427"/>
  <c r="I55" i="427"/>
  <c r="I53" i="427"/>
  <c r="I49" i="427"/>
  <c r="I48" i="427"/>
  <c r="I45" i="427"/>
  <c r="I44" i="427"/>
  <c r="I39" i="427"/>
  <c r="B33" i="427"/>
  <c r="I31" i="427"/>
  <c r="I29" i="427"/>
  <c r="I27" i="427"/>
  <c r="I25" i="427"/>
  <c r="I23" i="427"/>
  <c r="I17" i="427"/>
  <c r="I10" i="427"/>
  <c r="I7" i="427"/>
  <c r="I6" i="427"/>
  <c r="I33" i="427" l="1"/>
  <c r="I192" i="427" s="1"/>
  <c r="I164" i="427"/>
  <c r="I193" i="427" l="1"/>
  <c r="I196" i="427" l="1"/>
  <c r="C3" i="431" s="1"/>
  <c r="C9" i="431" s="1"/>
  <c r="I50" i="382"/>
  <c r="I51" i="382"/>
  <c r="I65" i="385"/>
  <c r="I67" i="385"/>
  <c r="I76" i="385"/>
  <c r="I77" i="385"/>
  <c r="I89" i="385"/>
  <c r="I91" i="385"/>
  <c r="C2" i="385"/>
  <c r="A2" i="385"/>
  <c r="C2" i="413"/>
  <c r="A2" i="413"/>
  <c r="C2" i="382"/>
  <c r="A2" i="382"/>
  <c r="C2" i="414"/>
  <c r="A2" i="414"/>
  <c r="A1" i="379"/>
  <c r="C1" i="379"/>
  <c r="B4" i="379"/>
  <c r="B678" i="414" l="1"/>
  <c r="S702" i="414"/>
  <c r="Q702" i="414" s="1"/>
  <c r="N702" i="414" s="1"/>
  <c r="O702" i="414"/>
  <c r="M702" i="414"/>
  <c r="K702" i="414"/>
  <c r="S701" i="414"/>
  <c r="Q701" i="414"/>
  <c r="P701" i="414"/>
  <c r="O701" i="414"/>
  <c r="N701" i="414"/>
  <c r="M701" i="414"/>
  <c r="K701" i="414"/>
  <c r="S700" i="414"/>
  <c r="P700" i="414" s="1"/>
  <c r="O700" i="414"/>
  <c r="K700" i="414"/>
  <c r="S699" i="414"/>
  <c r="Q699" i="414"/>
  <c r="P699" i="414"/>
  <c r="O699" i="414"/>
  <c r="N699" i="414"/>
  <c r="M699" i="414"/>
  <c r="K699" i="414"/>
  <c r="S698" i="414"/>
  <c r="O698" i="414"/>
  <c r="K698" i="414"/>
  <c r="S697" i="414"/>
  <c r="Q697" i="414"/>
  <c r="P697" i="414"/>
  <c r="O697" i="414"/>
  <c r="N697" i="414"/>
  <c r="S696" i="414"/>
  <c r="Q696" i="414"/>
  <c r="P696" i="414"/>
  <c r="O696" i="414"/>
  <c r="N696" i="414"/>
  <c r="L695" i="414"/>
  <c r="K695" i="414"/>
  <c r="L694" i="414"/>
  <c r="K694" i="414"/>
  <c r="L693" i="414"/>
  <c r="K693" i="414"/>
  <c r="I693" i="414"/>
  <c r="L692" i="414"/>
  <c r="K692" i="414"/>
  <c r="L691" i="414"/>
  <c r="K691" i="414"/>
  <c r="L689" i="414"/>
  <c r="K689" i="414"/>
  <c r="L688" i="414"/>
  <c r="K688" i="414"/>
  <c r="L687" i="414"/>
  <c r="L686" i="414"/>
  <c r="L684" i="414"/>
  <c r="L683" i="414"/>
  <c r="L682" i="414"/>
  <c r="L681" i="414"/>
  <c r="L680" i="414"/>
  <c r="L679" i="414"/>
  <c r="L678" i="414"/>
  <c r="K74" i="385"/>
  <c r="K73" i="385"/>
  <c r="K72" i="385"/>
  <c r="K71" i="385"/>
  <c r="K70" i="385"/>
  <c r="K69" i="385"/>
  <c r="K68" i="385"/>
  <c r="K67" i="385"/>
  <c r="K66" i="385"/>
  <c r="K8" i="382"/>
  <c r="K9" i="382"/>
  <c r="K10" i="382"/>
  <c r="K11" i="382"/>
  <c r="K12" i="382"/>
  <c r="K13" i="382"/>
  <c r="K14" i="382"/>
  <c r="K15" i="382"/>
  <c r="K16" i="382"/>
  <c r="K17" i="382"/>
  <c r="K18" i="382"/>
  <c r="K19" i="382"/>
  <c r="K21" i="382"/>
  <c r="K23" i="382"/>
  <c r="K24" i="382"/>
  <c r="K25" i="382"/>
  <c r="K26" i="382"/>
  <c r="K27" i="382"/>
  <c r="K29" i="382"/>
  <c r="K30" i="382"/>
  <c r="K31" i="382"/>
  <c r="K32" i="382"/>
  <c r="K33" i="382"/>
  <c r="K50" i="382"/>
  <c r="K51" i="382"/>
  <c r="K52" i="382"/>
  <c r="K53" i="382"/>
  <c r="K54" i="382"/>
  <c r="K55" i="382"/>
  <c r="K56" i="382"/>
  <c r="K57" i="382"/>
  <c r="K58" i="382"/>
  <c r="K59" i="382"/>
  <c r="K60" i="382"/>
  <c r="K61" i="382"/>
  <c r="K62" i="382"/>
  <c r="K63" i="382"/>
  <c r="K64" i="382"/>
  <c r="K65" i="382"/>
  <c r="K66" i="382"/>
  <c r="K67" i="382"/>
  <c r="K69" i="382"/>
  <c r="K70" i="382"/>
  <c r="K71" i="382"/>
  <c r="K72" i="382"/>
  <c r="K73" i="382"/>
  <c r="K74" i="382"/>
  <c r="K75" i="382"/>
  <c r="K76" i="382"/>
  <c r="K77" i="382"/>
  <c r="K78" i="382"/>
  <c r="K79" i="382"/>
  <c r="K80" i="382"/>
  <c r="K99" i="382"/>
  <c r="K100" i="382"/>
  <c r="K101" i="382"/>
  <c r="K102" i="382"/>
  <c r="K103" i="382"/>
  <c r="K104" i="382"/>
  <c r="K105" i="382"/>
  <c r="K106" i="382"/>
  <c r="K107" i="382"/>
  <c r="K108" i="382"/>
  <c r="K110" i="382"/>
  <c r="K111" i="382"/>
  <c r="K112" i="382"/>
  <c r="K114" i="382"/>
  <c r="K115" i="382"/>
  <c r="K116" i="382"/>
  <c r="K118" i="382"/>
  <c r="K120" i="382"/>
  <c r="K147" i="382"/>
  <c r="K148" i="382"/>
  <c r="K149" i="382"/>
  <c r="K150" i="382"/>
  <c r="K151" i="382"/>
  <c r="K152" i="382"/>
  <c r="K153" i="382"/>
  <c r="K154" i="382"/>
  <c r="K155" i="382"/>
  <c r="K156" i="382"/>
  <c r="K158" i="382"/>
  <c r="K159" i="382"/>
  <c r="K160" i="382"/>
  <c r="K162" i="382"/>
  <c r="K163" i="382"/>
  <c r="K164" i="382"/>
  <c r="K166" i="382"/>
  <c r="K168" i="382"/>
  <c r="K170" i="382"/>
  <c r="K171" i="382"/>
  <c r="K172" i="382"/>
  <c r="K173" i="382"/>
  <c r="K174" i="382"/>
  <c r="K176" i="382"/>
  <c r="K179" i="382"/>
  <c r="K188" i="382"/>
  <c r="K189" i="382"/>
  <c r="K190" i="382"/>
  <c r="K191" i="382"/>
  <c r="K192" i="382"/>
  <c r="K193" i="382"/>
  <c r="K194" i="382"/>
  <c r="K196" i="382"/>
  <c r="K198" i="382"/>
  <c r="K199" i="382"/>
  <c r="K201" i="382"/>
  <c r="K202" i="382"/>
  <c r="K203" i="382"/>
  <c r="K204" i="382"/>
  <c r="K205" i="382"/>
  <c r="K207" i="382"/>
  <c r="K209" i="382"/>
  <c r="K210" i="382"/>
  <c r="K211" i="382"/>
  <c r="K212" i="382"/>
  <c r="K213" i="382"/>
  <c r="K214" i="382"/>
  <c r="K215" i="382"/>
  <c r="K216" i="382"/>
  <c r="K217" i="382"/>
  <c r="K218" i="382"/>
  <c r="K219" i="382"/>
  <c r="K220" i="382"/>
  <c r="K221" i="382"/>
  <c r="K222" i="382"/>
  <c r="K223" i="382"/>
  <c r="K224" i="382"/>
  <c r="K241" i="382"/>
  <c r="K242" i="382"/>
  <c r="K243" i="382"/>
  <c r="K245" i="382"/>
  <c r="K247" i="382"/>
  <c r="K249" i="382"/>
  <c r="K251" i="382"/>
  <c r="K253" i="382"/>
  <c r="K255" i="382"/>
  <c r="K257" i="382"/>
  <c r="K259" i="382"/>
  <c r="K261" i="382"/>
  <c r="K263" i="382"/>
  <c r="B283" i="382"/>
  <c r="K52" i="385"/>
  <c r="K10" i="385"/>
  <c r="K11" i="385"/>
  <c r="K12" i="385"/>
  <c r="K13" i="385"/>
  <c r="K14" i="385"/>
  <c r="K15" i="385"/>
  <c r="K16" i="385"/>
  <c r="K17" i="385"/>
  <c r="K18" i="385"/>
  <c r="K19" i="385"/>
  <c r="K20" i="385"/>
  <c r="K21" i="385"/>
  <c r="K22" i="385"/>
  <c r="K23" i="385"/>
  <c r="K24" i="385"/>
  <c r="K25" i="385"/>
  <c r="K26" i="385"/>
  <c r="K27" i="385"/>
  <c r="K28" i="385"/>
  <c r="K29" i="385"/>
  <c r="K30" i="385"/>
  <c r="K31" i="385"/>
  <c r="K32" i="385"/>
  <c r="K33" i="385"/>
  <c r="K34" i="385"/>
  <c r="K35" i="385"/>
  <c r="K36" i="385"/>
  <c r="K37" i="385"/>
  <c r="K38" i="385"/>
  <c r="K39" i="385"/>
  <c r="K40" i="385"/>
  <c r="K49" i="385"/>
  <c r="K50" i="385"/>
  <c r="K51" i="385"/>
  <c r="K53" i="385"/>
  <c r="K54" i="385"/>
  <c r="K55" i="385"/>
  <c r="K56" i="385"/>
  <c r="K57" i="385"/>
  <c r="K58" i="385"/>
  <c r="K60" i="385"/>
  <c r="K61" i="385"/>
  <c r="K62" i="385"/>
  <c r="K63" i="385"/>
  <c r="K64" i="385"/>
  <c r="K65" i="385"/>
  <c r="K76" i="385"/>
  <c r="K77" i="385"/>
  <c r="K78" i="385"/>
  <c r="K79" i="385"/>
  <c r="K80" i="385"/>
  <c r="K81" i="385"/>
  <c r="K82" i="385"/>
  <c r="K83" i="385"/>
  <c r="K84" i="385"/>
  <c r="K85" i="385"/>
  <c r="K86" i="385"/>
  <c r="K87" i="385"/>
  <c r="K88" i="385"/>
  <c r="K90" i="385"/>
  <c r="K49" i="413"/>
  <c r="K51" i="413"/>
  <c r="K65" i="413"/>
  <c r="K63" i="413"/>
  <c r="K69" i="413"/>
  <c r="K6" i="414"/>
  <c r="K7" i="414"/>
  <c r="K8" i="414"/>
  <c r="K9" i="414"/>
  <c r="K10" i="414"/>
  <c r="K11" i="414"/>
  <c r="K12" i="414"/>
  <c r="K13" i="414"/>
  <c r="K14" i="414"/>
  <c r="K15" i="414"/>
  <c r="K16" i="414"/>
  <c r="K17" i="414"/>
  <c r="K18" i="414"/>
  <c r="K19" i="414"/>
  <c r="K20" i="414"/>
  <c r="K21" i="414"/>
  <c r="K22" i="414"/>
  <c r="K23" i="414"/>
  <c r="K24" i="414"/>
  <c r="K25" i="414"/>
  <c r="K26" i="414"/>
  <c r="K27" i="414"/>
  <c r="K28" i="414"/>
  <c r="K29" i="414"/>
  <c r="K30" i="414"/>
  <c r="K31" i="414"/>
  <c r="K32" i="414"/>
  <c r="K33" i="414"/>
  <c r="K34" i="414"/>
  <c r="K35" i="414"/>
  <c r="K36" i="414"/>
  <c r="K37" i="414"/>
  <c r="K38" i="414"/>
  <c r="K39" i="414"/>
  <c r="K40" i="414"/>
  <c r="K41" i="414"/>
  <c r="K42" i="414"/>
  <c r="K43" i="414"/>
  <c r="K44" i="414"/>
  <c r="K45" i="414"/>
  <c r="K46" i="414"/>
  <c r="K47" i="414"/>
  <c r="K48" i="414"/>
  <c r="K49" i="414"/>
  <c r="K50" i="414"/>
  <c r="K51" i="414"/>
  <c r="K52" i="414"/>
  <c r="K60" i="414"/>
  <c r="K61" i="414"/>
  <c r="K62" i="414"/>
  <c r="K63" i="414"/>
  <c r="K64" i="414"/>
  <c r="K65" i="414"/>
  <c r="K66" i="414"/>
  <c r="K67" i="414"/>
  <c r="K68" i="414"/>
  <c r="K69" i="414"/>
  <c r="K70" i="414"/>
  <c r="K71" i="414"/>
  <c r="K73" i="414"/>
  <c r="K74" i="414"/>
  <c r="K75" i="414"/>
  <c r="K76" i="414"/>
  <c r="K77" i="414"/>
  <c r="K78" i="414"/>
  <c r="K79" i="414"/>
  <c r="K80" i="414"/>
  <c r="K81" i="414"/>
  <c r="K82" i="414"/>
  <c r="K83" i="414"/>
  <c r="K84" i="414"/>
  <c r="K85" i="414"/>
  <c r="K86" i="414"/>
  <c r="K87" i="414"/>
  <c r="K88" i="414"/>
  <c r="K90" i="414"/>
  <c r="K92" i="414"/>
  <c r="K93" i="414"/>
  <c r="K94" i="414"/>
  <c r="K95" i="414"/>
  <c r="K96" i="414"/>
  <c r="K97" i="414"/>
  <c r="K98" i="414"/>
  <c r="K99" i="414"/>
  <c r="K100" i="414"/>
  <c r="K118" i="414"/>
  <c r="K119" i="414"/>
  <c r="K120" i="414"/>
  <c r="K121" i="414"/>
  <c r="K122" i="414"/>
  <c r="K123" i="414"/>
  <c r="K124" i="414"/>
  <c r="K125" i="414"/>
  <c r="K126" i="414"/>
  <c r="K127" i="414"/>
  <c r="K128" i="414"/>
  <c r="K129" i="414"/>
  <c r="K130" i="414"/>
  <c r="K131" i="414"/>
  <c r="K133" i="414"/>
  <c r="K134" i="414"/>
  <c r="K135" i="414"/>
  <c r="K136" i="414"/>
  <c r="K137" i="414"/>
  <c r="K138" i="414"/>
  <c r="K139" i="414"/>
  <c r="K140" i="414"/>
  <c r="K141" i="414"/>
  <c r="K142" i="414"/>
  <c r="K143" i="414"/>
  <c r="K144" i="414"/>
  <c r="K145" i="414"/>
  <c r="K146" i="414"/>
  <c r="K147" i="414"/>
  <c r="K148" i="414"/>
  <c r="K149" i="414"/>
  <c r="K151" i="414"/>
  <c r="K152" i="414"/>
  <c r="K153" i="414"/>
  <c r="K154" i="414"/>
  <c r="K155" i="414"/>
  <c r="K156" i="414"/>
  <c r="K157" i="414"/>
  <c r="K158" i="414"/>
  <c r="K159" i="414"/>
  <c r="K160" i="414"/>
  <c r="K161" i="414"/>
  <c r="K162" i="414"/>
  <c r="K163" i="414"/>
  <c r="K164" i="414"/>
  <c r="K165" i="414"/>
  <c r="K166" i="414"/>
  <c r="K174" i="414"/>
  <c r="K175" i="414"/>
  <c r="K176" i="414"/>
  <c r="K177" i="414"/>
  <c r="K178" i="414"/>
  <c r="K179" i="414"/>
  <c r="K180" i="414"/>
  <c r="K181" i="414"/>
  <c r="K182" i="414"/>
  <c r="K183" i="414"/>
  <c r="K184" i="414"/>
  <c r="K185" i="414"/>
  <c r="K186" i="414"/>
  <c r="K187" i="414"/>
  <c r="K188" i="414"/>
  <c r="K189" i="414"/>
  <c r="K190" i="414"/>
  <c r="K191" i="414"/>
  <c r="K192" i="414"/>
  <c r="K193" i="414"/>
  <c r="K194" i="414"/>
  <c r="K195" i="414"/>
  <c r="K196" i="414"/>
  <c r="K197" i="414"/>
  <c r="K198" i="414"/>
  <c r="K199" i="414"/>
  <c r="K200" i="414"/>
  <c r="K202" i="414"/>
  <c r="K203" i="414"/>
  <c r="K204" i="414"/>
  <c r="K205" i="414"/>
  <c r="K206" i="414"/>
  <c r="K207" i="414"/>
  <c r="K208" i="414"/>
  <c r="K210" i="414"/>
  <c r="K212" i="414"/>
  <c r="K214" i="414"/>
  <c r="K216" i="414"/>
  <c r="K218" i="414"/>
  <c r="K219" i="414"/>
  <c r="K220" i="414"/>
  <c r="K222" i="414"/>
  <c r="K230" i="414"/>
  <c r="K231" i="414"/>
  <c r="K232" i="414"/>
  <c r="K233" i="414"/>
  <c r="K234" i="414"/>
  <c r="K235" i="414"/>
  <c r="K236" i="414"/>
  <c r="K237" i="414"/>
  <c r="K238" i="414"/>
  <c r="K239" i="414"/>
  <c r="K240" i="414"/>
  <c r="K241" i="414"/>
  <c r="K242" i="414"/>
  <c r="K243" i="414"/>
  <c r="K244" i="414"/>
  <c r="K245" i="414"/>
  <c r="K246" i="414"/>
  <c r="K248" i="414"/>
  <c r="K249" i="414"/>
  <c r="K250" i="414"/>
  <c r="K251" i="414"/>
  <c r="K252" i="414"/>
  <c r="K253" i="414"/>
  <c r="K255" i="414"/>
  <c r="K256" i="414"/>
  <c r="K257" i="414"/>
  <c r="K258" i="414"/>
  <c r="K259" i="414"/>
  <c r="K260" i="414"/>
  <c r="K261" i="414"/>
  <c r="K262" i="414"/>
  <c r="K263" i="414"/>
  <c r="K264" i="414"/>
  <c r="K265" i="414"/>
  <c r="K266" i="414"/>
  <c r="K267" i="414"/>
  <c r="K268" i="414"/>
  <c r="K269" i="414"/>
  <c r="K270" i="414"/>
  <c r="K271" i="414"/>
  <c r="K272" i="414"/>
  <c r="K273" i="414"/>
  <c r="K274" i="414"/>
  <c r="K275" i="414"/>
  <c r="K276" i="414"/>
  <c r="K277" i="414"/>
  <c r="K278" i="414"/>
  <c r="K286" i="414"/>
  <c r="K287" i="414"/>
  <c r="K288" i="414"/>
  <c r="K289" i="414"/>
  <c r="K290" i="414"/>
  <c r="K291" i="414"/>
  <c r="K292" i="414"/>
  <c r="K293" i="414"/>
  <c r="K294" i="414"/>
  <c r="K295" i="414"/>
  <c r="K296" i="414"/>
  <c r="K297" i="414"/>
  <c r="K298" i="414"/>
  <c r="K299" i="414"/>
  <c r="K300" i="414"/>
  <c r="K301" i="414"/>
  <c r="K304" i="414"/>
  <c r="K305" i="414"/>
  <c r="K306" i="414"/>
  <c r="K307" i="414"/>
  <c r="K308" i="414"/>
  <c r="K309" i="414"/>
  <c r="K310" i="414"/>
  <c r="K311" i="414"/>
  <c r="K312" i="414"/>
  <c r="K313" i="414"/>
  <c r="K314" i="414"/>
  <c r="K315" i="414"/>
  <c r="K316" i="414"/>
  <c r="K317" i="414"/>
  <c r="K318" i="414"/>
  <c r="K319" i="414"/>
  <c r="K320" i="414"/>
  <c r="K321" i="414"/>
  <c r="K322" i="414"/>
  <c r="K323" i="414"/>
  <c r="K324" i="414"/>
  <c r="K325" i="414"/>
  <c r="K326" i="414"/>
  <c r="K327" i="414"/>
  <c r="K340" i="414"/>
  <c r="K341" i="414"/>
  <c r="K342" i="414"/>
  <c r="K343" i="414"/>
  <c r="K344" i="414"/>
  <c r="K345" i="414"/>
  <c r="K346" i="414"/>
  <c r="K347" i="414"/>
  <c r="K348" i="414"/>
  <c r="K349" i="414"/>
  <c r="K350" i="414"/>
  <c r="K351" i="414"/>
  <c r="K352" i="414"/>
  <c r="K353" i="414"/>
  <c r="K354" i="414"/>
  <c r="K355" i="414"/>
  <c r="K356" i="414"/>
  <c r="K357" i="414"/>
  <c r="K358" i="414"/>
  <c r="K359" i="414"/>
  <c r="K360" i="414"/>
  <c r="K361" i="414"/>
  <c r="K362" i="414"/>
  <c r="K363" i="414"/>
  <c r="K364" i="414"/>
  <c r="K365" i="414"/>
  <c r="K366" i="414"/>
  <c r="K367" i="414"/>
  <c r="K368" i="414"/>
  <c r="K369" i="414"/>
  <c r="K370" i="414"/>
  <c r="K371" i="414"/>
  <c r="K372" i="414"/>
  <c r="K373" i="414"/>
  <c r="K395" i="414"/>
  <c r="K396" i="414"/>
  <c r="K397" i="414"/>
  <c r="K398" i="414"/>
  <c r="K399" i="414"/>
  <c r="K400" i="414"/>
  <c r="K401" i="414"/>
  <c r="K402" i="414"/>
  <c r="K403" i="414"/>
  <c r="K404" i="414"/>
  <c r="K405" i="414"/>
  <c r="K406" i="414"/>
  <c r="K407" i="414"/>
  <c r="K408" i="414"/>
  <c r="K409" i="414"/>
  <c r="K410" i="414"/>
  <c r="K411" i="414"/>
  <c r="K412" i="414"/>
  <c r="K413" i="414"/>
  <c r="K414" i="414"/>
  <c r="K415" i="414"/>
  <c r="K417" i="414"/>
  <c r="K418" i="414"/>
  <c r="K419" i="414"/>
  <c r="K420" i="414"/>
  <c r="K421" i="414"/>
  <c r="K422" i="414"/>
  <c r="K423" i="414"/>
  <c r="K424" i="414"/>
  <c r="K425" i="414"/>
  <c r="K426" i="414"/>
  <c r="K427" i="414"/>
  <c r="K428" i="414"/>
  <c r="K429" i="414"/>
  <c r="K430" i="414"/>
  <c r="K431" i="414"/>
  <c r="K433" i="414"/>
  <c r="K434" i="414"/>
  <c r="K435" i="414"/>
  <c r="K449" i="414"/>
  <c r="K450" i="414"/>
  <c r="K451" i="414"/>
  <c r="K452" i="414"/>
  <c r="K453" i="414"/>
  <c r="K454" i="414"/>
  <c r="K455" i="414"/>
  <c r="K456" i="414"/>
  <c r="K457" i="414"/>
  <c r="K459" i="414"/>
  <c r="K460" i="414"/>
  <c r="K461" i="414"/>
  <c r="K462" i="414"/>
  <c r="K463" i="414"/>
  <c r="K464" i="414"/>
  <c r="K465" i="414"/>
  <c r="K466" i="414"/>
  <c r="K467" i="414"/>
  <c r="K468" i="414"/>
  <c r="K469" i="414"/>
  <c r="K502" i="414"/>
  <c r="K504" i="414"/>
  <c r="K508" i="414"/>
  <c r="K510" i="414"/>
  <c r="K512" i="414"/>
  <c r="K514" i="414"/>
  <c r="K516" i="414"/>
  <c r="K518" i="414"/>
  <c r="K520" i="414"/>
  <c r="K522" i="414"/>
  <c r="K524" i="414"/>
  <c r="K528" i="414"/>
  <c r="K530" i="414"/>
  <c r="K532" i="414"/>
  <c r="K534" i="414"/>
  <c r="K536" i="414"/>
  <c r="K538" i="414"/>
  <c r="K540" i="414"/>
  <c r="K542" i="414"/>
  <c r="K544" i="414"/>
  <c r="K556" i="414"/>
  <c r="K558" i="414"/>
  <c r="K560" i="414"/>
  <c r="K562" i="414"/>
  <c r="K564" i="414"/>
  <c r="K566" i="414"/>
  <c r="K568" i="414"/>
  <c r="K570" i="414"/>
  <c r="K572" i="414"/>
  <c r="K576" i="414"/>
  <c r="K578" i="414"/>
  <c r="K580" i="414"/>
  <c r="K582" i="414"/>
  <c r="K584" i="414"/>
  <c r="K586" i="414"/>
  <c r="K588" i="414"/>
  <c r="K592" i="414"/>
  <c r="K594" i="414"/>
  <c r="K596" i="414"/>
  <c r="K598" i="414"/>
  <c r="K610" i="414"/>
  <c r="K612" i="414"/>
  <c r="K614" i="414"/>
  <c r="K618" i="414"/>
  <c r="K620" i="414"/>
  <c r="K624" i="414"/>
  <c r="K626" i="414"/>
  <c r="K628" i="414"/>
  <c r="K630" i="414"/>
  <c r="K634" i="414"/>
  <c r="K636" i="414"/>
  <c r="K638" i="414"/>
  <c r="K642" i="414"/>
  <c r="K644" i="414"/>
  <c r="K646" i="414"/>
  <c r="K648" i="414"/>
  <c r="K652" i="414"/>
  <c r="K654" i="414"/>
  <c r="K656" i="414"/>
  <c r="K666" i="414"/>
  <c r="K668" i="414"/>
  <c r="K670" i="414"/>
  <c r="K672" i="414"/>
  <c r="K674" i="414"/>
  <c r="K676" i="414"/>
  <c r="B98" i="385"/>
  <c r="B710" i="414"/>
  <c r="K10" i="413"/>
  <c r="K12" i="413"/>
  <c r="K20" i="413"/>
  <c r="K16" i="413"/>
  <c r="B88" i="379"/>
  <c r="K11" i="413"/>
  <c r="K13" i="413"/>
  <c r="K14" i="413"/>
  <c r="K15" i="413"/>
  <c r="K17" i="413"/>
  <c r="K19" i="413"/>
  <c r="K21" i="413"/>
  <c r="K22" i="413"/>
  <c r="K23" i="413"/>
  <c r="K24" i="413"/>
  <c r="K25" i="413"/>
  <c r="K26" i="413"/>
  <c r="K27" i="413"/>
  <c r="K28" i="413"/>
  <c r="K29" i="413"/>
  <c r="K31" i="413"/>
  <c r="K33" i="413"/>
  <c r="K43" i="413"/>
  <c r="K45" i="413"/>
  <c r="K47" i="413"/>
  <c r="K48" i="413"/>
  <c r="K50" i="413"/>
  <c r="K52" i="413"/>
  <c r="K53" i="413"/>
  <c r="K54" i="413"/>
  <c r="K55" i="413"/>
  <c r="K56" i="413"/>
  <c r="K57" i="413"/>
  <c r="K58" i="413"/>
  <c r="K59" i="413"/>
  <c r="K60" i="413"/>
  <c r="K61" i="413"/>
  <c r="K62" i="413"/>
  <c r="K64" i="413"/>
  <c r="K66" i="413"/>
  <c r="K67" i="413"/>
  <c r="K68" i="413"/>
  <c r="B82" i="413"/>
  <c r="K40" i="413"/>
  <c r="K42" i="413"/>
  <c r="A4" i="22"/>
  <c r="A6" i="22"/>
  <c r="A18" i="22"/>
  <c r="B55" i="22" s="1"/>
  <c r="C18" i="22"/>
  <c r="B25" i="22"/>
  <c r="B346" i="414"/>
  <c r="B10" i="382"/>
  <c r="C11" i="431" l="1"/>
  <c r="Q700" i="414"/>
  <c r="N700" i="414" s="1"/>
  <c r="P702" i="414"/>
  <c r="B392" i="414"/>
  <c r="B456" i="414" s="1"/>
  <c r="B460" i="414" s="1"/>
  <c r="B500" i="414" s="1"/>
  <c r="K44" i="382"/>
  <c r="K47" i="382" s="1"/>
  <c r="K91" i="382" s="1"/>
  <c r="K94" i="382" s="1"/>
  <c r="K139" i="382" s="1"/>
  <c r="K142" i="382" s="1"/>
  <c r="K181" i="382" s="1"/>
  <c r="K184" i="382" s="1"/>
  <c r="K235" i="382" s="1"/>
  <c r="K238" i="382" s="1"/>
  <c r="K283" i="382" s="1"/>
  <c r="P698" i="414"/>
  <c r="Q698" i="414"/>
  <c r="N698" i="414" s="1"/>
  <c r="B10" i="414"/>
  <c r="B30" i="414" s="1"/>
  <c r="B46" i="414" s="1"/>
  <c r="B8" i="413"/>
  <c r="B53" i="413" s="1"/>
  <c r="K44" i="385"/>
  <c r="K47" i="385" s="1"/>
  <c r="K98" i="385" s="1"/>
  <c r="B119" i="414"/>
  <c r="B292" i="414"/>
  <c r="K18" i="413"/>
  <c r="K55" i="414"/>
  <c r="K58" i="414" s="1"/>
  <c r="K112" i="414" s="1"/>
  <c r="K115" i="414" s="1"/>
  <c r="K168" i="414" s="1"/>
  <c r="K171" i="414" s="1"/>
  <c r="K224" i="414" s="1"/>
  <c r="K227" i="414" s="1"/>
  <c r="K280" i="414" s="1"/>
  <c r="K283" i="414" s="1"/>
  <c r="K334" i="414" s="1"/>
  <c r="K337" i="414" s="1"/>
  <c r="K386" i="414" s="1"/>
  <c r="K389" i="414" s="1"/>
  <c r="K442" i="414" s="1"/>
  <c r="K445" i="414" s="1"/>
  <c r="K494" i="414" s="1"/>
  <c r="K497" i="414" s="1"/>
  <c r="K548" i="414" s="1"/>
  <c r="K551" i="414" s="1"/>
  <c r="K604" i="414" s="1"/>
  <c r="K607" i="414" s="1"/>
  <c r="K658" i="414" s="1"/>
  <c r="K661" i="414" s="1"/>
  <c r="K710" i="414" s="1"/>
  <c r="K30" i="413"/>
  <c r="B56" i="382"/>
  <c r="B8" i="385"/>
  <c r="B97" i="382"/>
  <c r="B145" i="382" s="1"/>
  <c r="B50" i="382"/>
  <c r="B14" i="382"/>
  <c r="B15" i="382" s="1"/>
  <c r="B50" i="385" l="1"/>
  <c r="B61" i="414"/>
  <c r="B47" i="413"/>
  <c r="B61" i="413" s="1"/>
  <c r="B20" i="379"/>
  <c r="K41" i="413"/>
  <c r="K44" i="413" s="1"/>
  <c r="K82" i="413" s="1"/>
  <c r="B21" i="382"/>
  <c r="B58" i="382" s="1"/>
  <c r="B99" i="382" s="1"/>
  <c r="B60" i="385" l="1"/>
  <c r="B62" i="385" s="1"/>
  <c r="B147" i="382"/>
  <c r="B170" i="382" s="1"/>
  <c r="B65" i="414"/>
  <c r="B69" i="414" s="1"/>
  <c r="B37" i="379"/>
  <c r="B54" i="379" s="1"/>
  <c r="B64" i="385" l="1"/>
  <c r="B66" i="385" s="1"/>
  <c r="B192" i="382"/>
  <c r="B73" i="414"/>
  <c r="B67" i="379"/>
  <c r="B76" i="385" l="1"/>
  <c r="B82" i="385" s="1"/>
  <c r="B201" i="382"/>
  <c r="B81" i="414"/>
  <c r="B69" i="379"/>
  <c r="B212" i="382" l="1"/>
  <c r="B220" i="382" s="1"/>
  <c r="B241" i="382" s="1"/>
  <c r="B73" i="379"/>
  <c r="B92" i="414"/>
  <c r="B78" i="379" l="1"/>
  <c r="B121" i="414"/>
  <c r="B90" i="379" l="1"/>
  <c r="B97" i="379" s="1"/>
  <c r="B101" i="379" s="1"/>
  <c r="B103" i="379" s="1"/>
  <c r="B139" i="414"/>
  <c r="B105" i="379" l="1"/>
  <c r="B161" i="414"/>
  <c r="B174" i="414" s="1"/>
  <c r="B196" i="414" s="1"/>
  <c r="B230" i="414" s="1"/>
  <c r="B242" i="414" s="1"/>
  <c r="B254" i="414" s="1"/>
  <c r="B262" i="414" l="1"/>
  <c r="B266" i="414" s="1"/>
  <c r="B268" i="414" s="1"/>
  <c r="B286" i="414" s="1"/>
  <c r="B290" i="414" s="1"/>
  <c r="B294" i="414" s="1"/>
  <c r="B302" i="414" s="1"/>
  <c r="B312" i="414" s="1"/>
  <c r="B318" i="414" s="1"/>
  <c r="B340" i="414" s="1"/>
  <c r="B348" i="414" s="1"/>
  <c r="B354" i="414" s="1"/>
  <c r="B368" i="414" s="1"/>
  <c r="B394" i="414" s="1"/>
  <c r="B402" i="414" s="1"/>
  <c r="B414" i="414" s="1"/>
  <c r="B423" i="414" s="1"/>
  <c r="B427" i="414" s="1"/>
  <c r="B448" i="414" s="1"/>
  <c r="B454" i="414" s="1"/>
  <c r="B458" i="414" s="1"/>
  <c r="B462" i="414" s="1"/>
  <c r="B466" i="414" s="1"/>
  <c r="B468" i="414" s="1"/>
  <c r="B470" i="414" s="1"/>
  <c r="B472" i="414" s="1"/>
  <c r="B502" i="414" s="1"/>
  <c r="B504" i="414" s="1"/>
  <c r="B506" i="414" s="1"/>
  <c r="B526" i="414" s="1"/>
  <c r="B554" i="414" s="1"/>
  <c r="B574" i="414" s="1"/>
  <c r="B590" i="414" s="1"/>
  <c r="B610" i="414" s="1"/>
  <c r="B616" i="414" s="1"/>
  <c r="B622" i="414" s="1"/>
  <c r="B632" i="414" s="1"/>
  <c r="B640" i="414" s="1"/>
  <c r="B644" i="414" s="1"/>
  <c r="B646" i="414" s="1"/>
  <c r="B648" i="414" s="1"/>
  <c r="B650" i="414" s="1"/>
  <c r="B666" i="414" s="1"/>
  <c r="B668" i="414" s="1"/>
  <c r="B670" i="414" s="1"/>
  <c r="B672" i="414" s="1"/>
  <c r="B674" i="414" s="1"/>
  <c r="B676" i="414" s="1"/>
  <c r="B682" i="414" s="1"/>
  <c r="B686" i="414" s="1"/>
  <c r="B691" i="414" s="1"/>
  <c r="B693" i="414" s="1"/>
  <c r="B696" i="414" s="1"/>
  <c r="B702" i="414" s="1"/>
</calcChain>
</file>

<file path=xl/sharedStrings.xml><?xml version="1.0" encoding="utf-8"?>
<sst xmlns="http://schemas.openxmlformats.org/spreadsheetml/2006/main" count="5081" uniqueCount="1466">
  <si>
    <t>Copper piping Class 0 SABS 460 with capillary soldered type joints for hot and cold-water piping chased in walls including wrapping of pipes with builders paper, chasing and reinstatement of chased surfaces:</t>
  </si>
  <si>
    <t>AB.03.12</t>
  </si>
  <si>
    <t>Barbed wire</t>
  </si>
  <si>
    <t>Double gate between 5.0 m and 10.0m wide</t>
  </si>
  <si>
    <t>225 x 10 mm Thick pressed fibre cement fascia, including painting, etc.</t>
  </si>
  <si>
    <t>75 x 50 mm SAP purlins</t>
  </si>
  <si>
    <t>Painting of existing members in overhangs:</t>
  </si>
  <si>
    <t>8.3.3</t>
  </si>
  <si>
    <t xml:space="preserve">Intermediate excavation  </t>
  </si>
  <si>
    <t>8.3.4</t>
  </si>
  <si>
    <t>1200 H</t>
  </si>
  <si>
    <t>8.3.1</t>
  </si>
  <si>
    <t>Supply and fabrication of steelwork:</t>
  </si>
  <si>
    <t>Water closets:</t>
  </si>
  <si>
    <t>BH.02</t>
  </si>
  <si>
    <t>Steelwork and joinery:</t>
  </si>
  <si>
    <t>83 mm ø - double entry</t>
  </si>
  <si>
    <t>EARTHING AND BONDING</t>
  </si>
  <si>
    <t>AB.04.01</t>
  </si>
  <si>
    <t>Provide earthing and bonding in all ablution rooms, laundries and kitchens</t>
  </si>
  <si>
    <t>LIGHTNING PROTECTION</t>
  </si>
  <si>
    <t>AB.04.03</t>
  </si>
  <si>
    <t>Supply and install earth electrodes:</t>
  </si>
  <si>
    <t>16 mm dia 1.2 m long Cu rod and clamp</t>
  </si>
  <si>
    <t>AB.04.04</t>
  </si>
  <si>
    <t>Provide cadweld joint on 70 mm² cable</t>
  </si>
  <si>
    <t>AB.04.05</t>
  </si>
  <si>
    <t>Earth building roof structure</t>
  </si>
  <si>
    <t>AB.04.02</t>
  </si>
  <si>
    <t>Testing of lightning earthing by a   specialist contractor</t>
  </si>
  <si>
    <t>AB.03.21</t>
  </si>
  <si>
    <t>t</t>
  </si>
  <si>
    <t>.07</t>
  </si>
  <si>
    <t>Delivery to Site:</t>
  </si>
  <si>
    <t>Normal delivery:</t>
  </si>
  <si>
    <t>Columns, rafters, purlins and braces</t>
  </si>
  <si>
    <t>for carport structures complete as</t>
  </si>
  <si>
    <t>scheduled under item 8.3.1 above</t>
  </si>
  <si>
    <t>Erection on Site:</t>
  </si>
  <si>
    <t>NEW UNPAINTED SURFACES</t>
  </si>
  <si>
    <t>.13</t>
  </si>
  <si>
    <t>.14</t>
  </si>
  <si>
    <t xml:space="preserve">15 mm ø including fittings </t>
  </si>
  <si>
    <t>Vitreous china WC cistern - white 9 liters complete with lid and fitments</t>
  </si>
  <si>
    <t>Heavy duty white buckalite type toilet seat and cover with CP hinge and spindle</t>
  </si>
  <si>
    <t>Vitreous china 520 x 415mm rounded wall mounted  wash hand basin - white</t>
  </si>
  <si>
    <t>15 mm ø CP pillar taps SABS 226 Type 1 (BS 5412), JASWIC Listed</t>
  </si>
  <si>
    <t>CJ.05</t>
  </si>
  <si>
    <t>REFER TO DRAWING 048182/004B &amp; 005B FOR FENCING DETAILS</t>
  </si>
  <si>
    <t xml:space="preserve">Floorstanding DB Gen Room                </t>
  </si>
  <si>
    <t xml:space="preserve">Surface Mounted DB Police Building                </t>
  </si>
  <si>
    <t xml:space="preserve">Surface Mounted DB Customs Building                </t>
  </si>
  <si>
    <t>Flush mounted DB (+/- 400 x 200mm)</t>
  </si>
  <si>
    <t>Flush mounted DB (+/- 200 x 200mm)</t>
  </si>
  <si>
    <t xml:space="preserve">Domestic single phase(+/- 500 x 400mm) </t>
  </si>
  <si>
    <t xml:space="preserve">Domestic single phase(+/- 250 x 400mm) </t>
  </si>
  <si>
    <t>16 mm² BCEW</t>
  </si>
  <si>
    <t>10 mm² BCEW</t>
  </si>
  <si>
    <t>18W Fluorescent</t>
  </si>
  <si>
    <t>80W MV Lamp</t>
  </si>
  <si>
    <t>150W HPS Lamp</t>
  </si>
  <si>
    <t>Type Y</t>
  </si>
  <si>
    <t>Supply and install 4 plate stove with oven and warm drawer</t>
  </si>
  <si>
    <t>Electronic timer with 24hr time reserve</t>
  </si>
  <si>
    <t>30A 2 pole in York box S15</t>
  </si>
  <si>
    <t>Supply and install padlocks (key-alike)</t>
  </si>
  <si>
    <t>70W HPS Lamp</t>
  </si>
  <si>
    <t>PL9 W</t>
  </si>
  <si>
    <t>AB.02.02</t>
  </si>
  <si>
    <t>Service luminaire</t>
  </si>
  <si>
    <t>Type A</t>
  </si>
  <si>
    <t>Type B</t>
  </si>
  <si>
    <t>Type D</t>
  </si>
  <si>
    <t>Type H</t>
  </si>
  <si>
    <t>Type K</t>
  </si>
  <si>
    <t>Type R</t>
  </si>
  <si>
    <t>External cement plaster in beam filling</t>
  </si>
  <si>
    <t>Roof insulation</t>
  </si>
  <si>
    <t>Supply and install contactors</t>
  </si>
  <si>
    <t>16A, one lever, one way</t>
  </si>
  <si>
    <t>16A, two lever, one way</t>
  </si>
  <si>
    <t>16A, three lever, one way</t>
  </si>
  <si>
    <t>16A, one lever, two way</t>
  </si>
  <si>
    <t>16A, single SSO</t>
  </si>
  <si>
    <t>16A, double SSO</t>
  </si>
  <si>
    <t>16A, dedicated SSO</t>
  </si>
  <si>
    <t>16A, single SSO  powerskirting mounted</t>
  </si>
  <si>
    <t>16A, dedicated SSO  powerskirting mounted</t>
  </si>
  <si>
    <t>AB.03.08</t>
  </si>
  <si>
    <t>Service isolator</t>
  </si>
  <si>
    <t xml:space="preserve">60 A, 2 pole </t>
  </si>
  <si>
    <t>30A, 2 pole</t>
  </si>
  <si>
    <t>AB.03.02</t>
  </si>
  <si>
    <t>Replace isolators</t>
  </si>
  <si>
    <t>30A 2 pole with cord grip</t>
  </si>
  <si>
    <t>60A 2pole</t>
  </si>
  <si>
    <t>AB.03.03</t>
  </si>
  <si>
    <t>Replace plug tops:</t>
  </si>
  <si>
    <t xml:space="preserve">3-pin 16A </t>
  </si>
  <si>
    <t xml:space="preserve">3-pin square 13A </t>
  </si>
  <si>
    <t>FIXED APPLIANCE AND COMPONENTS</t>
  </si>
  <si>
    <t>AB.03.19</t>
  </si>
  <si>
    <t>Replace geyser components</t>
  </si>
  <si>
    <t>Replace domestic geyser element</t>
  </si>
  <si>
    <t>m³</t>
  </si>
  <si>
    <t>BA : ROOFS</t>
  </si>
  <si>
    <t>CLADDING AND SHEETING</t>
  </si>
  <si>
    <t>BA.01</t>
  </si>
  <si>
    <t>Supply and install cladding and sheeting:</t>
  </si>
  <si>
    <t>Roof covering with pitches exceeding 15°, fixed to timber or steel purlins</t>
  </si>
  <si>
    <t>Supply and install door handles</t>
  </si>
  <si>
    <t>PFD 05.01.01</t>
  </si>
  <si>
    <t>Clean air intake screen</t>
  </si>
  <si>
    <t>Replace filters</t>
  </si>
  <si>
    <t>De-rust neutralize and touch up paintwork</t>
  </si>
  <si>
    <t>Check setting and operation of all pressure switches and reset</t>
  </si>
  <si>
    <t>Check setting and operation of all safety switches, i.a. LP&amp;HP switches, oil pressure switch</t>
  </si>
  <si>
    <t>Check setting and operation of thermostat</t>
  </si>
  <si>
    <t>Check running current of fans and compressor and settings and operation of overloads</t>
  </si>
  <si>
    <t>Check tightness of all electrical terminals</t>
  </si>
  <si>
    <t>BA.06</t>
  </si>
  <si>
    <t>Supply and install sundry items, etc.:</t>
  </si>
  <si>
    <t>BA.08</t>
  </si>
  <si>
    <t>Supply and install rainwater goods:</t>
  </si>
  <si>
    <t>BB:  CARPENTRY</t>
  </si>
  <si>
    <t>BB.02</t>
  </si>
  <si>
    <t xml:space="preserve">Ceilings: </t>
  </si>
  <si>
    <t xml:space="preserve">Gypsum board with metal H-profile jointing strips: </t>
  </si>
  <si>
    <t xml:space="preserve">Gypsum cornices: </t>
  </si>
  <si>
    <t xml:space="preserve">76 mm gypsum coved cornices </t>
  </si>
  <si>
    <t>Supply and install new items measured by length:</t>
  </si>
  <si>
    <t>BD:  WALLS</t>
  </si>
  <si>
    <t>EARTHWORKS (SMALL WORKS)</t>
  </si>
  <si>
    <t>1200 DA</t>
  </si>
  <si>
    <t>SCHEDULED ITEMS</t>
  </si>
  <si>
    <t>8.3.2</t>
  </si>
  <si>
    <t>Supply and installation of internal   luminaire components:</t>
  </si>
  <si>
    <t>GES porcelain lamp holder</t>
  </si>
  <si>
    <t>HE 08.06(z)</t>
  </si>
  <si>
    <t>Replace Luminaire diffuser</t>
  </si>
  <si>
    <t>HE 08.06(v)</t>
  </si>
  <si>
    <t>HE 08.06(x)</t>
  </si>
  <si>
    <t>Supply and install end connectors and insulating sleeves</t>
  </si>
  <si>
    <t>SOLID WASTE MANAGEMENT</t>
  </si>
  <si>
    <t>Bottle trap with 75mm deep re-seal and adjustable telescopic pipe.</t>
  </si>
  <si>
    <t>110mm ø soil pipe fixed to walls and soffits</t>
  </si>
  <si>
    <t xml:space="preserve">50 mm dia plain bend 87.5º </t>
  </si>
  <si>
    <t xml:space="preserve">50 mm dia access bend 87.5º </t>
  </si>
  <si>
    <t>50mm dia plain bend 135º</t>
  </si>
  <si>
    <t>50mm dia access bend 135º</t>
  </si>
  <si>
    <t>50mm junction access heel 87.5º</t>
  </si>
  <si>
    <t>110mm dia access bend 135º</t>
  </si>
  <si>
    <t>110mm vent horn bend access heel 95º</t>
  </si>
  <si>
    <t>Supply and installation of pipe bedding 400mm thick river sand</t>
  </si>
  <si>
    <t>.16</t>
  </si>
  <si>
    <t>.17</t>
  </si>
  <si>
    <t>Items measured by area:</t>
  </si>
  <si>
    <t>Internal cement plaster to walls</t>
  </si>
  <si>
    <t>50 x 100 mm white enamel extension box</t>
  </si>
  <si>
    <t>100 x 100 mm white enamel extension box</t>
  </si>
  <si>
    <t>Circular 20mm</t>
  </si>
  <si>
    <r>
      <t>25 mm</t>
    </r>
    <r>
      <rPr>
        <vertAlign val="superscript"/>
        <sz val="8"/>
        <rFont val="Arial"/>
        <family val="2"/>
      </rPr>
      <t>2</t>
    </r>
    <r>
      <rPr>
        <sz val="10"/>
        <rFont val="Arial"/>
        <family val="2"/>
      </rPr>
      <t>, 4-core</t>
    </r>
  </si>
  <si>
    <r>
      <t>16 mm</t>
    </r>
    <r>
      <rPr>
        <vertAlign val="superscript"/>
        <sz val="8"/>
        <rFont val="Arial"/>
        <family val="2"/>
      </rPr>
      <t>2</t>
    </r>
    <r>
      <rPr>
        <sz val="10"/>
        <rFont val="Arial"/>
        <family val="2"/>
      </rPr>
      <t>, 3-core</t>
    </r>
  </si>
  <si>
    <t>set</t>
  </si>
  <si>
    <t xml:space="preserve"> 8.2.2</t>
  </si>
  <si>
    <t>Removal and grubbing of large trees and tree stumps:</t>
  </si>
  <si>
    <t>Girth exceeding 1 m up to and including 2 m</t>
  </si>
  <si>
    <t>Manholes and inspection chambers</t>
  </si>
  <si>
    <t>CONCRETE (STRUCTURAL)</t>
  </si>
  <si>
    <t>1200 G</t>
  </si>
  <si>
    <t>SCHEDULED CONCRETE ITEMS</t>
  </si>
  <si>
    <t>8.4.3</t>
  </si>
  <si>
    <t>Strength concrete:</t>
  </si>
  <si>
    <t>BD.01</t>
  </si>
  <si>
    <t>Steel door frames:</t>
  </si>
  <si>
    <t>AB.02.06</t>
  </si>
  <si>
    <t>Replace luminaire diffuser or lens</t>
  </si>
  <si>
    <t>AB.02.10</t>
  </si>
  <si>
    <t>Supply and installation of internal  luminaire components :</t>
  </si>
  <si>
    <t>Choke for 36W Fluorescent</t>
  </si>
  <si>
    <t>Choke for 58W Fluorescent</t>
  </si>
  <si>
    <t>Fluorescent starter</t>
  </si>
  <si>
    <t>AB.02.08</t>
  </si>
  <si>
    <t>Ceiling replacement:</t>
  </si>
  <si>
    <t>Luminaire removal and reinstallation</t>
  </si>
  <si>
    <t>AB.02.07</t>
  </si>
  <si>
    <t>Service light switch</t>
  </si>
  <si>
    <t>AB.02.04</t>
  </si>
  <si>
    <t>Replace light switch</t>
  </si>
  <si>
    <t xml:space="preserve">16A water tight, robust </t>
  </si>
  <si>
    <t>AB.02.05</t>
  </si>
  <si>
    <t>Replace Photo-electric switch</t>
  </si>
  <si>
    <t>AB.02.09</t>
  </si>
  <si>
    <t>Replace lampholder (Ceramic)</t>
  </si>
  <si>
    <t>POWER OUTLETS</t>
  </si>
  <si>
    <t>Service socket outlet</t>
  </si>
  <si>
    <t>AB.03.01</t>
  </si>
  <si>
    <t>Replace socket outlet</t>
  </si>
  <si>
    <t>BE:  FLOORS</t>
  </si>
  <si>
    <t>BE.01</t>
  </si>
  <si>
    <t>Floor screeds:</t>
  </si>
  <si>
    <t>BE.02</t>
  </si>
  <si>
    <t>Joinery:</t>
  </si>
  <si>
    <t>19 mm x 76 mm hardwood skirting with quadrant bead</t>
  </si>
  <si>
    <t>BE.03</t>
  </si>
  <si>
    <t>Floor tiling and finishes, etc:</t>
  </si>
  <si>
    <t>250 micron damp proofing under solid floors</t>
  </si>
  <si>
    <t>BH: FITTINGS</t>
  </si>
  <si>
    <t>BH.01</t>
  </si>
  <si>
    <t>Excavate for restricted foundation, footings and trenches in all materials and use for backfill or embankment or dispose.</t>
  </si>
  <si>
    <t>SCHEDULED REINFORCEMENT ITEMS</t>
  </si>
  <si>
    <t>High-tensile steel welded mesh and steel bars:</t>
  </si>
  <si>
    <t>Steel window frames</t>
  </si>
  <si>
    <t>Girth exceeding 2 m up to and including 3 m</t>
  </si>
  <si>
    <t>Stainless Steel Hand dryer unit with blower output of 450 watt @ 20' 000 rpm similar or equal to Excelarator</t>
  </si>
  <si>
    <t>Auto digital aerosol dispenser with stainless steel cover</t>
  </si>
  <si>
    <t>Stainless steel toilet paper dispensing units, capable of holding two toilet paper rolls per unit</t>
  </si>
  <si>
    <t>Stainless steel she bins</t>
  </si>
  <si>
    <t xml:space="preserve">Stainless steel soap dispenser </t>
  </si>
  <si>
    <t>SERVICE AC UNITS</t>
  </si>
  <si>
    <t>18000 btu high wall split unit</t>
  </si>
  <si>
    <t>PFD 05.01.02</t>
  </si>
  <si>
    <t>Replace temperature control unit (Remote)</t>
  </si>
  <si>
    <t>PFD 05.01.03</t>
  </si>
  <si>
    <t>REGAS AC UNIT</t>
  </si>
  <si>
    <t>PFD 05.01.05</t>
  </si>
  <si>
    <t>Replace 25mm Thermaflex isolation</t>
  </si>
  <si>
    <t>PFD 05.01.06</t>
  </si>
  <si>
    <t>Replace Control (PC) Board</t>
  </si>
  <si>
    <t>High wall split unit</t>
  </si>
  <si>
    <t>PFD 05.01.07</t>
  </si>
  <si>
    <t>Replace Compressor</t>
  </si>
  <si>
    <t>REPLACE AIR CONDITIONING UNIT</t>
  </si>
  <si>
    <t>Carry out a leak test on all refrigeration piping and components inclusive of evaporator and condenser</t>
  </si>
  <si>
    <t>CF.01.04.02</t>
  </si>
  <si>
    <t>Wash hand basins:</t>
  </si>
  <si>
    <t>3/4" 'Flushmaster Junior' Urinal Flush valve, CP, exposed type with integral ball-o-stop valve and wall plate</t>
  </si>
  <si>
    <t>Backfilling and compacting to 93% modified AASTHO density with selected material</t>
  </si>
  <si>
    <t>Supply and installation of Class 6 pressure HDPE piping, including fittings, jointing and testing:</t>
  </si>
  <si>
    <t>20 mm ø HDPE pipe, including fittings</t>
  </si>
  <si>
    <t>150 liter electric geyser</t>
  </si>
  <si>
    <t>32mm dia.. HDPE pipe Class 10, jointed with Plasson high compression fittings</t>
  </si>
  <si>
    <t>63mm dia.. HDPE pipe Class 10, jointed with Plasson high compression fittings</t>
  </si>
  <si>
    <t>Square black 240 liter waste bins including wheels</t>
  </si>
  <si>
    <t>Stainless steel urinal sanitizer</t>
  </si>
  <si>
    <t>no</t>
  </si>
  <si>
    <t>SANS 1200DB</t>
  </si>
  <si>
    <t>EXCAVATIONS</t>
  </si>
  <si>
    <t>8.3.2(a)</t>
  </si>
  <si>
    <t>Excavate in all materials for trenches, backfill, compact, and dispose of surplus/ unsuitable material, for the following pipe diameters for total trench depths:</t>
  </si>
  <si>
    <t>8.3.2(b)</t>
  </si>
  <si>
    <t>Intermediate Excavation</t>
  </si>
  <si>
    <t>Hard rock excavation</t>
  </si>
  <si>
    <t>Supply and install cable warning tape</t>
  </si>
  <si>
    <r>
      <t>50 mm</t>
    </r>
    <r>
      <rPr>
        <vertAlign val="superscript"/>
        <sz val="8"/>
        <rFont val="Arial"/>
        <family val="2"/>
      </rPr>
      <t>2</t>
    </r>
    <r>
      <rPr>
        <sz val="10"/>
        <rFont val="Arial"/>
        <family val="2"/>
      </rPr>
      <t>, 4-core</t>
    </r>
  </si>
  <si>
    <r>
      <t>4 mm</t>
    </r>
    <r>
      <rPr>
        <vertAlign val="superscript"/>
        <sz val="8"/>
        <rFont val="Arial"/>
        <family val="2"/>
      </rPr>
      <t>2</t>
    </r>
    <r>
      <rPr>
        <sz val="10"/>
        <rFont val="Arial"/>
        <family val="2"/>
      </rPr>
      <t>, 3-core</t>
    </r>
  </si>
  <si>
    <r>
      <t>6 mm</t>
    </r>
    <r>
      <rPr>
        <vertAlign val="superscript"/>
        <sz val="8"/>
        <rFont val="Arial"/>
        <family val="2"/>
      </rPr>
      <t>2</t>
    </r>
    <r>
      <rPr>
        <sz val="10"/>
        <rFont val="Arial"/>
        <family val="2"/>
      </rPr>
      <t>, 3-core</t>
    </r>
  </si>
  <si>
    <t>60A, 3 pole</t>
  </si>
  <si>
    <t>250W HPSE streetlight diffuser</t>
  </si>
  <si>
    <t>Post Top diffuser</t>
  </si>
  <si>
    <t>HE 08.06(y)</t>
  </si>
  <si>
    <t>Replace Pole cover</t>
  </si>
  <si>
    <t>Acess door mounting -R55</t>
  </si>
  <si>
    <t>Supply and install Electronic QAT-R-clip-in timer</t>
  </si>
  <si>
    <t>EXTERNAL LIGHTING</t>
  </si>
  <si>
    <t>Igniter for 250 W HPS</t>
  </si>
  <si>
    <t>Capacitor for 250 W HPS</t>
  </si>
  <si>
    <t>Supply and install photocell (plug-in type)</t>
  </si>
  <si>
    <t>16W/E27</t>
  </si>
  <si>
    <t>OL 2000, 41.3 x 41.3 mm</t>
  </si>
  <si>
    <t>OL 9000, 127 x 76 mm</t>
  </si>
  <si>
    <t xml:space="preserve">Surface Mounted DB OPS Building Swartkopfontein                </t>
  </si>
  <si>
    <t xml:space="preserve">Surface Mounted DB OPS building Derdepoort              </t>
  </si>
  <si>
    <t>Type G</t>
  </si>
  <si>
    <t>Type J</t>
  </si>
  <si>
    <t>Type S</t>
  </si>
  <si>
    <t>16A unit with bracket and mounted in dummy bulkhead fitting</t>
  </si>
  <si>
    <t>Vitreous chine wall hung urinal with top inlet including fittings.</t>
  </si>
  <si>
    <t>New pre-cast concrete manhole from 1.2m up to 2.4m deep, including pre-cast cover and frame</t>
  </si>
  <si>
    <t>Excavate trenches in all materials and use for backfill or embankment or dispose.</t>
  </si>
  <si>
    <t xml:space="preserve">Hard rock excavation  </t>
  </si>
  <si>
    <t>Importing and placing of approved 
65-125mm rock fill from commercial sources.</t>
  </si>
  <si>
    <t>Extra over item 01 above for:</t>
  </si>
  <si>
    <t>French drains constructed according to SANS 10400 - PP10 and DPW drawing 048182/006B</t>
  </si>
  <si>
    <t>sliding gates</t>
  </si>
  <si>
    <t xml:space="preserve">Square-section column guides with </t>
  </si>
  <si>
    <t>Steel framework and guides for</t>
  </si>
  <si>
    <t>existing steel sliding gates</t>
  </si>
  <si>
    <t xml:space="preserve">STRUCTURAL STEELWORK - </t>
  </si>
  <si>
    <t>REPAIR TO EXISTING SLIDING GATES</t>
  </si>
  <si>
    <t>8.3.2.1</t>
  </si>
  <si>
    <t>Jointing by with 6mm fillet welds:</t>
  </si>
  <si>
    <t xml:space="preserve">500 x 500 x 8mm flat section base </t>
  </si>
  <si>
    <t>plates and end cap plates</t>
  </si>
  <si>
    <t>Square-section frame work in existing</t>
  </si>
  <si>
    <t>Additional Items:</t>
  </si>
  <si>
    <t>8.3.12</t>
  </si>
  <si>
    <t>(e)</t>
  </si>
  <si>
    <t>Dismantling and removal of existing steel panels.</t>
  </si>
  <si>
    <t>Dismantling and removal of existing steel sliding gates.</t>
  </si>
  <si>
    <t>Dismantling and removal of existing steel sliding gate guides.</t>
  </si>
  <si>
    <t>(f)</t>
  </si>
  <si>
    <t>Re-erection of existing steel panels.</t>
  </si>
  <si>
    <t>Re-erection of existing steel sliding gates.</t>
  </si>
  <si>
    <t>Re-erection of existing steel sliding gate guides.</t>
  </si>
  <si>
    <t>Tying in to existing steel sliding gates.</t>
  </si>
  <si>
    <t>Tying in to existing steel sliding gate guides.</t>
  </si>
  <si>
    <t>Tying in to existing steel panels.</t>
  </si>
  <si>
    <t>(g)</t>
  </si>
  <si>
    <t>Cleaning eyes:</t>
  </si>
  <si>
    <t>PAA.07</t>
  </si>
  <si>
    <t>Supply and installation of domestic water piping installation:</t>
  </si>
  <si>
    <t>STANDBY POWER</t>
  </si>
  <si>
    <t>MANUALS, TRAINING AND RECORDING</t>
  </si>
  <si>
    <t>SB.01</t>
  </si>
  <si>
    <t>Compile and supply a complete set of operating and Maintenance Manuals for Standby Generator as specified:</t>
  </si>
  <si>
    <t>Generator system</t>
  </si>
  <si>
    <t>PHB.33.01</t>
  </si>
  <si>
    <t>water-cooled emergency generator complete with</t>
  </si>
  <si>
    <t>1</t>
  </si>
  <si>
    <t>PHB.33.03</t>
  </si>
  <si>
    <t>Supply and install a Automatic Mains Failure Panel complete with cabling between the Engine and Alternator</t>
  </si>
  <si>
    <t>PHB.33.02</t>
  </si>
  <si>
    <t>Installation, commissioning and site</t>
  </si>
  <si>
    <t>testing</t>
  </si>
  <si>
    <t xml:space="preserve">Supply and Install 100 kVA, Three phase </t>
  </si>
  <si>
    <t>Engine, Aleternator,day tank and Base frame</t>
  </si>
  <si>
    <t>GENERAL - MAINTENANCE WORK</t>
  </si>
  <si>
    <t>PAYMENT</t>
  </si>
  <si>
    <t>REFERS</t>
  </si>
  <si>
    <t>Fibre cement surfaces:</t>
  </si>
  <si>
    <t>.01  Ceilings and cornices</t>
  </si>
  <si>
    <t>Importing, placing and compacting approved G6 material in layers of 150mm from commercial sources or from borrow pits to 95% MOD AASTHO.</t>
  </si>
  <si>
    <t>Class 25 Mpa concrete in strip footings</t>
  </si>
  <si>
    <t>Class 25 Mpa concrete in walls</t>
  </si>
  <si>
    <t>BB.01</t>
  </si>
  <si>
    <t>BB.08</t>
  </si>
  <si>
    <t xml:space="preserve">SANS 1200LB </t>
  </si>
  <si>
    <t>Provision of bedding from trench excavations</t>
  </si>
  <si>
    <t>PIPES AND FITTINGS</t>
  </si>
  <si>
    <t>SANS 1200 L     8.2.1</t>
  </si>
  <si>
    <t>Supply, lay and bed pipes complete with couplings, including testing</t>
  </si>
  <si>
    <t>Replace connection from isolator to fixed appliance, with flexible copex (spraque) conduit and conductors, e.g. stove or geyser :</t>
  </si>
  <si>
    <t>Stove : 2 x 6 mm² PVC and 2,5 mm²  BCEW conductors.</t>
  </si>
  <si>
    <t>Geyser : 2 x 4 mm² PVC and 2,5 mm² BCEW conductors.</t>
  </si>
  <si>
    <t>WIRE WAYS CONDUITS AND ACCESSORIES</t>
  </si>
  <si>
    <t>AB.03.04</t>
  </si>
  <si>
    <t>Replace conduit :</t>
  </si>
  <si>
    <t>20 mm dia Galv. Steel</t>
  </si>
  <si>
    <t>25 mmdia Galv. Steel</t>
  </si>
  <si>
    <t>32 mmdia Galv. Steel</t>
  </si>
  <si>
    <t>AB.03.11</t>
  </si>
  <si>
    <t>Supply and install outlet (draw) boxes :</t>
  </si>
  <si>
    <t>100 x 50 Galv. Steel</t>
  </si>
  <si>
    <t>100 x 100 Galv.Steel</t>
  </si>
  <si>
    <t>Wood surfaces:</t>
  </si>
  <si>
    <t>.01  Doors</t>
  </si>
  <si>
    <t>BUILDING ELECTRICAL REPAIR WORK</t>
  </si>
  <si>
    <t>DISTRIBUTION BOARDS</t>
  </si>
  <si>
    <t>AB.01.01</t>
  </si>
  <si>
    <t>Service distribution board</t>
  </si>
  <si>
    <t>Termination of PVC/SWA/PVC Cu LV cable:</t>
  </si>
  <si>
    <t>HE 08.06(g)</t>
  </si>
  <si>
    <t>Supply and delivery of PVC/SWA/PVC Cu low-voltage cable:</t>
  </si>
  <si>
    <t>HE 08.06(h)</t>
  </si>
  <si>
    <t>Lay PVC/SWA/PVC Cu LV cable:</t>
  </si>
  <si>
    <t>HE 08.06(i)</t>
  </si>
  <si>
    <t>SCHEDULE OF QUANTITIES</t>
  </si>
  <si>
    <t>NB</t>
  </si>
  <si>
    <t>CA.05</t>
  </si>
  <si>
    <t>15 mm ø flexi pipe tailpipe connections  to pillar taps including 15mm CP ball-o-stop valve</t>
  </si>
  <si>
    <t>Repair of wire and mesh fences less than 1,3m high</t>
  </si>
  <si>
    <t>Repair of wire and mesh fences between 1,3m and 2,0m high</t>
  </si>
  <si>
    <t>RESIDENTIAL FENCE - 1,2 m DIAMOND MESH, TUBULAR STEEL POSTS AND STANDARDS</t>
  </si>
  <si>
    <t>Diamond mesh:</t>
  </si>
  <si>
    <t>CC.02</t>
  </si>
  <si>
    <t xml:space="preserve">Supply and erection of new fencing </t>
  </si>
  <si>
    <t>material to replace old material:</t>
  </si>
  <si>
    <t>1,2 m diamond mesh fence</t>
  </si>
  <si>
    <t>110mm tubular post with concrete footing for 1.2m high fence</t>
  </si>
  <si>
    <t>65mm dia Stay for 1,2 m post</t>
  </si>
  <si>
    <t>Y-standards for 1,2 m high fence</t>
  </si>
  <si>
    <t>Straining wire</t>
  </si>
  <si>
    <t>Gates</t>
  </si>
  <si>
    <t>In 1,2 m high fences</t>
  </si>
  <si>
    <t>.01 single and double gates less than 1,5 m wide</t>
  </si>
  <si>
    <t>.02 single and double gates between 1,5 m and 5,0 m wide</t>
  </si>
  <si>
    <r>
      <t>35 mm</t>
    </r>
    <r>
      <rPr>
        <vertAlign val="superscript"/>
        <sz val="8"/>
        <rFont val="Arial"/>
        <family val="2"/>
      </rPr>
      <t>2</t>
    </r>
    <r>
      <rPr>
        <sz val="10"/>
        <rFont val="Arial"/>
        <family val="2"/>
      </rPr>
      <t>, 4-core</t>
    </r>
  </si>
  <si>
    <r>
      <t>10 mm</t>
    </r>
    <r>
      <rPr>
        <vertAlign val="superscript"/>
        <sz val="8"/>
        <rFont val="Arial"/>
        <family val="2"/>
      </rPr>
      <t>2</t>
    </r>
    <r>
      <rPr>
        <sz val="10"/>
        <rFont val="Arial"/>
        <family val="2"/>
      </rPr>
      <t>, 4-core</t>
    </r>
  </si>
  <si>
    <r>
      <t>6 mm</t>
    </r>
    <r>
      <rPr>
        <vertAlign val="superscript"/>
        <sz val="8"/>
        <rFont val="Arial"/>
        <family val="2"/>
      </rPr>
      <t>2</t>
    </r>
    <r>
      <rPr>
        <sz val="10"/>
        <rFont val="Arial"/>
        <family val="2"/>
      </rPr>
      <t>, 4-core</t>
    </r>
  </si>
  <si>
    <r>
      <t>16 mm</t>
    </r>
    <r>
      <rPr>
        <vertAlign val="superscript"/>
        <sz val="8"/>
        <rFont val="Arial"/>
        <family val="2"/>
      </rPr>
      <t>2</t>
    </r>
    <r>
      <rPr>
        <sz val="10"/>
        <rFont val="Arial"/>
        <family val="2"/>
      </rPr>
      <t>, 2-core</t>
    </r>
  </si>
  <si>
    <r>
      <t>10 mm</t>
    </r>
    <r>
      <rPr>
        <vertAlign val="superscript"/>
        <sz val="8"/>
        <rFont val="Arial"/>
        <family val="2"/>
      </rPr>
      <t>2</t>
    </r>
    <r>
      <rPr>
        <sz val="10"/>
        <rFont val="Arial"/>
        <family val="2"/>
      </rPr>
      <t>, 2-core</t>
    </r>
  </si>
  <si>
    <t>Supply and installation of sanitary ware and brassware:</t>
  </si>
  <si>
    <t>100 mm ø PVC pan connector</t>
  </si>
  <si>
    <t>15 mm ø CP ball-o-stop valve with CP flexi tail pipe to WC cistern</t>
  </si>
  <si>
    <t>Flexi rubber P-trap</t>
  </si>
  <si>
    <t>HE 08.06(q)</t>
  </si>
  <si>
    <t>Supply and installation of circuit breakers:</t>
  </si>
  <si>
    <t>10-20A, 5 kA, single pole</t>
  </si>
  <si>
    <t>25-60A, 5 kA single pole</t>
  </si>
  <si>
    <t>25-60A, 5 kA triple pole</t>
  </si>
  <si>
    <t>HE 08.06(s)</t>
  </si>
  <si>
    <t>Supply and installation of contactors:</t>
  </si>
  <si>
    <t>HE 08.06(o)</t>
  </si>
  <si>
    <t>40-80A, 6kA tripple pole</t>
  </si>
  <si>
    <t>80-100A 15kA triple pole</t>
  </si>
  <si>
    <t>100-160A 15kA triple pole</t>
  </si>
  <si>
    <t>20-40A, 6kA double pole</t>
  </si>
  <si>
    <t>10 mm² PVC insulated</t>
  </si>
  <si>
    <t>400W MV Lamp</t>
  </si>
  <si>
    <t>100W GLS Lamp</t>
  </si>
  <si>
    <t>Type I</t>
  </si>
  <si>
    <t>Type E</t>
  </si>
  <si>
    <t>Type F</t>
  </si>
  <si>
    <t>Type Z</t>
  </si>
  <si>
    <t>Type AA</t>
  </si>
  <si>
    <t>White pvc 100 x 76 mm</t>
  </si>
  <si>
    <t>White pvc 40 x 40 mm</t>
  </si>
  <si>
    <t>127 mm ø - 3 way</t>
  </si>
  <si>
    <t>HE 08.06(m)</t>
  </si>
  <si>
    <t>Jointing of low voltage cable:</t>
  </si>
  <si>
    <t>200-250A, 25 kA triple pole</t>
  </si>
  <si>
    <t>Ballast for 250 W HPS</t>
  </si>
  <si>
    <t>HE 08.06(u)</t>
  </si>
  <si>
    <t>No 2</t>
  </si>
  <si>
    <t>No 3</t>
  </si>
  <si>
    <t xml:space="preserve">250W HPS Floodlight </t>
  </si>
  <si>
    <t>BULK WATER AND EXTERNAL WATER RETICULATION</t>
  </si>
  <si>
    <t>1.8m PERIMETER FENCE - DIAMOND MESH, TUBULAR STEEL POSTS</t>
  </si>
  <si>
    <t>75 mm tubular posts with additional 600 mm overhang at 45° and with concrete footing for 1.8m high fence</t>
  </si>
  <si>
    <t>110 mm tubular posts with additional 600 mm overhang at 45° and with concrete footing for 1.8m high fence</t>
  </si>
  <si>
    <t>1.8 m diamond mesh</t>
  </si>
  <si>
    <t>65mm dia Stay for 1.8 m post</t>
  </si>
  <si>
    <t>Gates in 1.8 m high fences</t>
  </si>
  <si>
    <t>3.0m PERIMETER FENCE - DIAMOND MESH, TUBULAR STEEL POSTS</t>
  </si>
  <si>
    <t>75 mm tubular posts with additional 600 mm overhang at 45° and with concrete footing for 3.0m high fence</t>
  </si>
  <si>
    <t>110 mm tubular posts with additional 600 mm overhang at 45° and with concrete footing for 3.0m high fence</t>
  </si>
  <si>
    <t>65mm dia Stay for 3.0 m post</t>
  </si>
  <si>
    <t>Gates in 3.0 m high fences</t>
  </si>
  <si>
    <t>CA.01</t>
  </si>
  <si>
    <t>Repair of gravel wearing course and gravel shoulders</t>
  </si>
  <si>
    <t>Ripping, redistributing and compacting to a density of 93% of Modified AASHTO</t>
  </si>
  <si>
    <t>Importing, placing and compacting material from commercial sources to a density of 93% of Modified AASHTO</t>
  </si>
  <si>
    <t>Backfilling and reinstatement of pavement layers</t>
  </si>
  <si>
    <t>Selected layers compacted to 93 % of modified AASHTO density</t>
  </si>
  <si>
    <t>Cement stabilized subbase layers compacted to 95 % of modified AASHTO density</t>
  </si>
  <si>
    <t>Cement stabilized base layers compacted to 97 % of modified AASHTO density</t>
  </si>
  <si>
    <t>Class 30 concrete</t>
  </si>
  <si>
    <t>Steel reinforcement in edge beams, intermediate beams and kerbing:</t>
  </si>
  <si>
    <t>Mild steel bars</t>
  </si>
  <si>
    <t>High-tensile steel bars</t>
  </si>
  <si>
    <t>Concrete block paving:</t>
  </si>
  <si>
    <t>CA.06</t>
  </si>
  <si>
    <t>Repair of kerbing</t>
  </si>
  <si>
    <t>Patching of kerbs</t>
  </si>
  <si>
    <t>Reinstalling pre-cast kerbs</t>
  </si>
  <si>
    <t>Replacing of kerbs</t>
  </si>
  <si>
    <t>Barrier kerbs similar to existing undamaged barrier kerbs</t>
  </si>
  <si>
    <r>
      <t xml:space="preserve">Cast </t>
    </r>
    <r>
      <rPr>
        <i/>
        <sz val="10"/>
        <rFont val="Arial"/>
        <family val="2"/>
      </rPr>
      <t>in situ</t>
    </r>
    <r>
      <rPr>
        <sz val="10"/>
        <rFont val="Arial"/>
        <family val="2"/>
      </rPr>
      <t xml:space="preserve"> concrete and formwork in edge beams, intermediate beams and kerbing:</t>
    </r>
  </si>
  <si>
    <t>Repair of existing concrete block paving</t>
  </si>
  <si>
    <t>Removal of existing concrete block paving from site</t>
  </si>
  <si>
    <t xml:space="preserve">Reinstalling existing concrete block paving </t>
  </si>
  <si>
    <t>Break out, hack of and remove existing conrete edge beams and storm water structures</t>
  </si>
  <si>
    <t>54000 btu cassette unit</t>
  </si>
  <si>
    <t>Provide Certificate of Compliance for all buildings under Installation A3, B3 &amp; C3</t>
  </si>
  <si>
    <t>Sum</t>
  </si>
  <si>
    <t>360mm x 405mm high Vitreous china WC washdown pan with enlarged pedestal.</t>
  </si>
  <si>
    <t>Supply and install a prefabricated septic tank approved according to SANS 0400 - PP10 &amp; 52566 , including excavation and backfilling with selected material and all necessary soil pipe connections</t>
  </si>
  <si>
    <t>Excavation ancillaries</t>
  </si>
  <si>
    <t>8.3.3.3</t>
  </si>
  <si>
    <t>Compaction in road reserves</t>
  </si>
  <si>
    <t>PLUMBING AND DRAINAGE</t>
  </si>
  <si>
    <t>Not exceeding 1m deep x 600mm wide</t>
  </si>
  <si>
    <t>uPVC soil and waste pipe fittings:</t>
  </si>
  <si>
    <t>50mm junction plain 87.5º</t>
  </si>
  <si>
    <t xml:space="preserve">110mm dia plain bend 135º </t>
  </si>
  <si>
    <t>110mm dia access bend 95º</t>
  </si>
  <si>
    <t xml:space="preserve">110mm dia plain bend 95º </t>
  </si>
  <si>
    <t>110mm junction single access heel 95º</t>
  </si>
  <si>
    <t>100 mm ø inline cleaning eye, constructed complete with Square inspection eye cast iron cover and frame Type 14A (SANS 558) daylight opening size 295 x 295mm and 500 x 500 x 75mm thick concrete encasement</t>
  </si>
  <si>
    <t>Replace 20 mm ø shut-off ball-o-stop valve</t>
  </si>
  <si>
    <t>CG.05</t>
  </si>
  <si>
    <t>SUPPLY OF WASTE BINS</t>
  </si>
  <si>
    <t>SUPPLY OF EQUIPMENT FOR ABLUTIONS AS DESCRIBED IN ITEM CJ.09 OF THE PROJECT SPECIFICATIONS</t>
  </si>
  <si>
    <t>.18</t>
  </si>
  <si>
    <t>.05</t>
  </si>
  <si>
    <t>number</t>
  </si>
  <si>
    <t>m</t>
  </si>
  <si>
    <t>.06</t>
  </si>
  <si>
    <r>
      <t>m</t>
    </r>
    <r>
      <rPr>
        <vertAlign val="superscript"/>
        <sz val="8"/>
        <rFont val="Arial"/>
        <family val="2"/>
      </rPr>
      <t>3</t>
    </r>
  </si>
  <si>
    <t>-</t>
  </si>
  <si>
    <t>No</t>
  </si>
  <si>
    <t>SABS</t>
  </si>
  <si>
    <t>sum</t>
  </si>
  <si>
    <r>
      <t>m</t>
    </r>
    <r>
      <rPr>
        <vertAlign val="superscript"/>
        <sz val="10"/>
        <rFont val="Arial"/>
        <family val="2"/>
      </rPr>
      <t>3</t>
    </r>
  </si>
  <si>
    <t>.11</t>
  </si>
  <si>
    <t>.15</t>
  </si>
  <si>
    <t>Carried forward</t>
  </si>
  <si>
    <t>2-tier powder-coated galvanised steel</t>
  </si>
  <si>
    <t>AB.03.05</t>
  </si>
  <si>
    <t>Replace wiring channel:</t>
  </si>
  <si>
    <t>PAA.06</t>
  </si>
  <si>
    <t>Installation of above ground sanitary drainage piping system:</t>
  </si>
  <si>
    <t>uPVC soil and waste pipes:</t>
  </si>
  <si>
    <t>50 mm ø pipe fixed to walls and soffits</t>
  </si>
  <si>
    <t>Supply and installation of underground sanitary drainage pipes:</t>
  </si>
  <si>
    <t>Pipe trench excavations, bedding and backfilling:</t>
  </si>
  <si>
    <t>Excavate in all materials for pipe trenches to depth of 1100 mm x 600 mm wide</t>
  </si>
  <si>
    <t xml:space="preserve"> 110 mm dia</t>
  </si>
  <si>
    <t xml:space="preserve">uPVC soil and waste pipe fittings </t>
  </si>
  <si>
    <t>110 mm ø plain bend 87,5°</t>
  </si>
  <si>
    <t>AB.01.11</t>
  </si>
  <si>
    <t xml:space="preserve">Supply and install earth continuity </t>
  </si>
  <si>
    <t>conductor:</t>
  </si>
  <si>
    <t>70 mm² BCEW</t>
  </si>
  <si>
    <t>50 mm² aluminium</t>
  </si>
  <si>
    <t>AB.01.12</t>
  </si>
  <si>
    <t>Terminate earth continuity conductor:</t>
  </si>
  <si>
    <t>WIRING</t>
  </si>
  <si>
    <t>AB01.04</t>
  </si>
  <si>
    <t>Replace wiring :</t>
  </si>
  <si>
    <t>2,5 mm² PVC insulated</t>
  </si>
  <si>
    <t>meter</t>
  </si>
  <si>
    <t>4 mm² PVC insulated</t>
  </si>
  <si>
    <t>6 mm² PVC insulated</t>
  </si>
  <si>
    <t>2,5 mm² BCEW</t>
  </si>
  <si>
    <t xml:space="preserve">4 mm² BCEW </t>
  </si>
  <si>
    <t>6mm² BCEW</t>
  </si>
  <si>
    <t>LIGHTING INSTALLATION</t>
  </si>
  <si>
    <t>AB.02.01</t>
  </si>
  <si>
    <t>Re-lamp luminaire</t>
  </si>
  <si>
    <t>58W Fluorescent</t>
  </si>
  <si>
    <t>36W Fluorescent</t>
  </si>
  <si>
    <t>BD.04</t>
  </si>
  <si>
    <t>Ironmongery, steelwork, glass, wall finishings, etc:</t>
  </si>
  <si>
    <t>Items measured by number:</t>
  </si>
  <si>
    <t>TENDERERS MUST COMPLETE THE SCHEDULE OF QUANTITIES IN BLACK INK</t>
  </si>
  <si>
    <t>ESTIMATE</t>
  </si>
  <si>
    <t>SANS 1200C</t>
  </si>
  <si>
    <t>SITE MAINTENANCE</t>
  </si>
  <si>
    <t>32 mm hardwood meranti shelves and profiled edges where so described:</t>
  </si>
  <si>
    <t>BJ: PAINT WORK</t>
  </si>
  <si>
    <t>.02  Skirtings and quadrant beads not exceeding 150 mm girth</t>
  </si>
  <si>
    <t>New pre-cast concrete manhole up to 1.2m deep, including pre-cast cover and frame</t>
  </si>
  <si>
    <t>ITEM</t>
  </si>
  <si>
    <t>DESCRIPTION</t>
  </si>
  <si>
    <t>UNIT</t>
  </si>
  <si>
    <t>QUAN-</t>
  </si>
  <si>
    <t>RATE</t>
  </si>
  <si>
    <t>AMOUNT</t>
  </si>
  <si>
    <t>TO</t>
  </si>
  <si>
    <t>NO</t>
  </si>
  <si>
    <t>TITY</t>
  </si>
  <si>
    <t>GENERAL</t>
  </si>
  <si>
    <t>DEPARTMENT OF PUBLIC WORKS</t>
  </si>
  <si>
    <t/>
  </si>
  <si>
    <t>.01</t>
  </si>
  <si>
    <t>.02</t>
  </si>
  <si>
    <t>.03</t>
  </si>
  <si>
    <t>.04</t>
  </si>
  <si>
    <t>.08</t>
  </si>
  <si>
    <t>.09</t>
  </si>
  <si>
    <t>.10</t>
  </si>
  <si>
    <t>.12</t>
  </si>
  <si>
    <t>ROADS</t>
  </si>
  <si>
    <t>PAA.13</t>
  </si>
  <si>
    <t>Manhole covers and grid inlets:</t>
  </si>
  <si>
    <t>HE 08.06(a)</t>
  </si>
  <si>
    <t>Excavate in all materials for trenches, backfill, compact and dispose of surplus material</t>
  </si>
  <si>
    <t>HE 08.06(f)</t>
  </si>
  <si>
    <t>110 mm ø plain bend 135°</t>
  </si>
  <si>
    <t>02</t>
  </si>
  <si>
    <t>Tubular posts:</t>
  </si>
  <si>
    <t>3.0 m diamond mesh</t>
  </si>
  <si>
    <t xml:space="preserve">110 mm ø 135° junction </t>
  </si>
  <si>
    <t xml:space="preserve">110 mm ø 90° junction </t>
  </si>
  <si>
    <t>110 mm ø square double junction</t>
  </si>
  <si>
    <t>300mm x 600mm bedding</t>
  </si>
  <si>
    <t>Supply and install draw box cover</t>
  </si>
  <si>
    <t>plates(white enamel) to fit:</t>
  </si>
  <si>
    <t>To fit 100 x 50 box</t>
  </si>
  <si>
    <t>To fit 100 x 100 box</t>
  </si>
  <si>
    <t>Circular galvanised box</t>
  </si>
  <si>
    <t>AB.03.09</t>
  </si>
  <si>
    <t>Replace power skirting :</t>
  </si>
  <si>
    <t>Break up, hack of and remove existing concrete</t>
  </si>
  <si>
    <t>BD.03</t>
  </si>
  <si>
    <t>32 mm chipboard with "Formica" laminated finish on one side and profiled edges where so described:</t>
  </si>
  <si>
    <t>BJ.02</t>
  </si>
  <si>
    <t>m²</t>
  </si>
  <si>
    <t>Plaster surfaces:</t>
  </si>
  <si>
    <t>.01  Walls</t>
  </si>
  <si>
    <t>Exterior quality pure acrylic emulsion paint with Teflon:</t>
  </si>
  <si>
    <t>AB.01.13</t>
  </si>
  <si>
    <t>Supply and installation of circuit breakers  (SABS approved)</t>
  </si>
  <si>
    <t>10-40A, 6kA single pole</t>
  </si>
  <si>
    <t>40-60A, 6kA single pole</t>
  </si>
  <si>
    <t>10-40A, 6kA double pole</t>
  </si>
  <si>
    <t>10-40A, 6kA tripple pole</t>
  </si>
  <si>
    <t>AB.01.14</t>
  </si>
  <si>
    <t>Supply and installation of isolators (SABS approved)</t>
  </si>
  <si>
    <t>60A, 6kA double pole</t>
  </si>
  <si>
    <t>60A, 6kA tripple pole</t>
  </si>
  <si>
    <t>AB.01.15</t>
  </si>
  <si>
    <t>30A, 3 pole</t>
  </si>
  <si>
    <t>AB.01.16</t>
  </si>
  <si>
    <t>Supply and install switching timers</t>
  </si>
  <si>
    <t>AB.01.17</t>
  </si>
  <si>
    <t>Supply and install earth leakage units (SABS approved)</t>
  </si>
  <si>
    <t>60A, 5kA double pole</t>
  </si>
  <si>
    <t>AB.01.19</t>
  </si>
  <si>
    <t>Supply and install surge arrestors</t>
  </si>
  <si>
    <t>1 Pole and Neutral 275V 5kA with Indication</t>
  </si>
  <si>
    <t>with indication</t>
  </si>
  <si>
    <t>3 Pole and Neutral 275V 5kA with Indication</t>
  </si>
  <si>
    <t>8.2.1</t>
  </si>
  <si>
    <t>6mm thick white glazed wall tiles to existing painted or plastered walls as approved by the Engineer</t>
  </si>
  <si>
    <t>Brought forward</t>
  </si>
  <si>
    <t>TENDER</t>
  </si>
  <si>
    <t>Replace geyser thermostat</t>
  </si>
  <si>
    <t>AB.03.18</t>
  </si>
  <si>
    <t>Replace domestic stove components :</t>
  </si>
  <si>
    <t>150 - 160 dia solid plate</t>
  </si>
  <si>
    <t>170 - 190 dia solid plate</t>
  </si>
  <si>
    <t>200 - 220 dia solid plate</t>
  </si>
  <si>
    <t>Five / six heat switch</t>
  </si>
  <si>
    <t>Oven bottom element</t>
  </si>
  <si>
    <t>Oven top element</t>
  </si>
  <si>
    <t>AB.03.06</t>
  </si>
  <si>
    <t>Galvanized unistrut brackets</t>
  </si>
  <si>
    <t>Gable flashing</t>
  </si>
  <si>
    <t>Steel surfaces:</t>
  </si>
  <si>
    <t>Clean evaporator and condenser fan blades and check unbalance</t>
  </si>
  <si>
    <t>Cassette unit</t>
  </si>
  <si>
    <t>Items measured by linear meter:</t>
  </si>
  <si>
    <t>Supply and install 3 way parallel entry cable boxes" Pratley"</t>
  </si>
  <si>
    <t>No 1</t>
  </si>
  <si>
    <t>DISTRIBUTION KIOSKS</t>
  </si>
  <si>
    <t>HC 12.03 (a)</t>
  </si>
  <si>
    <t>Service Distribution kiosk</t>
  </si>
  <si>
    <t>HC 12.03 (b)</t>
  </si>
  <si>
    <t>Remove rust and paint kiosk</t>
  </si>
  <si>
    <t>HC 12.03 (c)</t>
  </si>
  <si>
    <t>Label kiosks</t>
  </si>
  <si>
    <t>HC 12.03 (d)</t>
  </si>
  <si>
    <t>HC 12.03 (f)</t>
  </si>
  <si>
    <t>Replace door hinges</t>
  </si>
  <si>
    <t>HC 12.03 (g)</t>
  </si>
  <si>
    <t>70-80A, 5 kA triple pole</t>
  </si>
  <si>
    <t>70-100A, 15 kA triple pole</t>
  </si>
  <si>
    <t>125-160A, 15 kA triple pole</t>
  </si>
  <si>
    <r>
      <t>16 mm</t>
    </r>
    <r>
      <rPr>
        <vertAlign val="superscript"/>
        <sz val="8"/>
        <rFont val="Arial"/>
        <family val="2"/>
      </rPr>
      <t>2</t>
    </r>
    <r>
      <rPr>
        <sz val="10"/>
        <rFont val="Arial"/>
        <family val="2"/>
      </rPr>
      <t>, 4-core</t>
    </r>
  </si>
  <si>
    <r>
      <t>10 mm</t>
    </r>
    <r>
      <rPr>
        <vertAlign val="superscript"/>
        <sz val="8"/>
        <rFont val="Arial"/>
        <family val="2"/>
      </rPr>
      <t>2</t>
    </r>
    <r>
      <rPr>
        <sz val="10"/>
        <rFont val="Arial"/>
        <family val="2"/>
      </rPr>
      <t>, 3-core</t>
    </r>
  </si>
  <si>
    <t>Type T</t>
  </si>
  <si>
    <t>Type W</t>
  </si>
  <si>
    <t>Type X</t>
  </si>
  <si>
    <t>AB.02.03</t>
  </si>
  <si>
    <t>Replace luminaire</t>
  </si>
  <si>
    <t>Type C</t>
  </si>
  <si>
    <t>Type U</t>
  </si>
  <si>
    <t>Type V</t>
  </si>
  <si>
    <t>Ensure operation of local and remote isolators</t>
  </si>
  <si>
    <t>Reposition and strap cables</t>
  </si>
  <si>
    <t>Replace compressor vibration mounts</t>
  </si>
  <si>
    <t xml:space="preserve">Check refrigerant charge sight glass being clear or flashing </t>
  </si>
  <si>
    <t>Clean condensate tray and test drainage operation</t>
  </si>
  <si>
    <t>PFD 05.01.04</t>
  </si>
  <si>
    <t>26000 btu high wall split unit</t>
  </si>
  <si>
    <t>12000 btu high wall split unit</t>
  </si>
  <si>
    <t>Ridge flashing</t>
  </si>
  <si>
    <t>Side wall flashing</t>
  </si>
  <si>
    <t>Urinal</t>
  </si>
  <si>
    <t>PAA.05</t>
  </si>
  <si>
    <t>CC.03</t>
  </si>
  <si>
    <t>REPAIR WORK TO FENCES</t>
  </si>
  <si>
    <t>AB.03.10</t>
  </si>
  <si>
    <t>Supply and install Pratley boxes</t>
  </si>
  <si>
    <t>Copper piping Class 0 SABS 460 with capillary soldered type joints for cold-water piping installed in voids inclusive of bracketing:</t>
  </si>
  <si>
    <t xml:space="preserve">22 mm ø including fittings </t>
  </si>
  <si>
    <t>Replace 150mm sliding gate wheels</t>
  </si>
  <si>
    <t>Replace sliding gate guide wheels</t>
  </si>
  <si>
    <t>SABS approved 80mm, Class 35 Mpa interlocking grey concrete paving blocks for areas carrying mainly vehicular traffic</t>
  </si>
  <si>
    <t>SABS approved 80mm, Class 35 Mpa interlocking grey concrete paving blocks for areas carrying pedestrian traffic only</t>
  </si>
  <si>
    <t>REPLACE CAPACITOR</t>
  </si>
  <si>
    <t>PFD 05.01.09</t>
  </si>
  <si>
    <t>PVC-U Slotted subsoil drainage pipes complete with integral sockets</t>
  </si>
  <si>
    <t>3600 liters septic tank system</t>
  </si>
  <si>
    <t>5400 liters septic tank system</t>
  </si>
  <si>
    <t>Extra-over item .01 above for:</t>
  </si>
  <si>
    <t>CJ.05.01</t>
  </si>
  <si>
    <t>CJ.05.02</t>
  </si>
  <si>
    <t>CJ.05.03</t>
  </si>
  <si>
    <t>CJ.05.04</t>
  </si>
  <si>
    <t>CJ.05.05</t>
  </si>
  <si>
    <t>CJ.05.06</t>
  </si>
  <si>
    <t>Removal costs</t>
  </si>
  <si>
    <t>Existing Set: Clean, plug and moth-ball</t>
  </si>
  <si>
    <t>Existing day tank: Clean and plug</t>
  </si>
  <si>
    <t>Traveling for delivery of Standby Generator</t>
  </si>
  <si>
    <t>km</t>
  </si>
  <si>
    <t>Copper piping Class 0 SABS 460 with capillary soldered type joints for hot-water piping installed in voids including bracketing, lagging and cladding:</t>
  </si>
  <si>
    <t>AB.03.07</t>
  </si>
  <si>
    <t>Protective and decorative solvent based polyurethane alkyd semi-gloss non-drip enamel paint: (Inside)</t>
  </si>
  <si>
    <t>Water resistant polyurethane clear matt varnish: (Outside)</t>
  </si>
  <si>
    <t>SCHEDULED ITEMS (French Drain)</t>
  </si>
  <si>
    <t>TOTAL PLUMBING  AND DRAINAGE</t>
  </si>
  <si>
    <t>Cupboard and ironmongery 0.8mm thick steel baked enamel with 32mm Formica tops</t>
  </si>
  <si>
    <t>Paint to various surfaces:</t>
  </si>
  <si>
    <t>BB:  CARPENTRY FOR ROOFS</t>
  </si>
  <si>
    <t>Supply and Installation of geyser inclusive of element, thermostat, safety valve, vacuum breakers and all required pipe work and fittings for external vertical installation:</t>
  </si>
  <si>
    <t>Solid Art 390/13 4 Lever Mortice Lockset and satin chrome plated handles (Internal Doors)</t>
  </si>
  <si>
    <t>Solid Art 390/13 4 Lever Mortice Lockset and satin chrome plated handles (External Doors) with 1 pair of brass cabin hooks</t>
  </si>
  <si>
    <t>38mm Diameter Door stop plugged and screwed to floor with 50mm long brass screw</t>
  </si>
  <si>
    <t>External window cills - Roller course face brick set at an angle of 15 degrees; 375 micron embossed DPC below cill</t>
  </si>
  <si>
    <t>Internal window cills - Everite Nutec fibre cement (Product no 031-509) complete with fixing lugs and selg tapping screws</t>
  </si>
  <si>
    <t>230 mm thick Stock brick walls - NFP type brick</t>
  </si>
  <si>
    <t xml:space="preserve">6.4 mm ceilings </t>
  </si>
  <si>
    <t>Security Screen and Gates:</t>
  </si>
  <si>
    <t>Importing, placing and compacting approved G4 material in layers of 150mm from commercial sources or from borrow pits to 95% MOD AASTHO.</t>
  </si>
  <si>
    <t>Extra over item 8.3.2 above for:</t>
  </si>
  <si>
    <t xml:space="preserve"> Type B - 2032 x 813 x 44mm Solid core hardwood panel door with commercial veneer finish</t>
  </si>
  <si>
    <t>Type E - 2032 x 813 x 44mm Hollow core hardwood panel door with commercial veneer finish</t>
  </si>
  <si>
    <t>.01  Base single bowl sink and unit size 1500 mm x 533 mm x 865 mm high with three doors, and one shelf inclusive of all fittings and handles</t>
  </si>
  <si>
    <t>Scheduled time-related items:</t>
  </si>
  <si>
    <t>Month</t>
  </si>
  <si>
    <t>Location and protection of existing services:</t>
  </si>
  <si>
    <t>OCCUPATIONAL HEALTH AND SAFETY</t>
  </si>
  <si>
    <t>Compliance with OHS Act and</t>
  </si>
  <si>
    <t>Construction Regulations 2003</t>
  </si>
  <si>
    <t>HIV/AIDS AWARENESS</t>
  </si>
  <si>
    <t>SH 07</t>
  </si>
  <si>
    <t>SH 04.01</t>
  </si>
  <si>
    <t>Awareness Workshops</t>
  </si>
  <si>
    <t>Selection and appointment of a competent Service Provider approved by the Representative/Agent, provision of a Service Provider Workshop Plan and a suitable venue, conducting of awareness workshops by means of traditional and/or modern multi-media techniques, including follow-up courses, making available all tuition material and performing assessment procedures.</t>
  </si>
  <si>
    <t>SH 04.03</t>
  </si>
  <si>
    <t>Posters, Booklets, Videos, etc.</t>
  </si>
  <si>
    <t>Provision, displaying, maintaining and replacing when necessary of four plastic laminated posters, booklets and educational videos, etc. for the duration of the construction period.</t>
  </si>
  <si>
    <t>SH 05</t>
  </si>
  <si>
    <t>Access to Condoms</t>
  </si>
  <si>
    <t>Provision and maintenance of condom dispensers fixed in position, including male and female condoms, replenishing male and female condoms on a daily basis as required for the duration of the construction period.</t>
  </si>
  <si>
    <t>SH 08</t>
  </si>
  <si>
    <t>Monitoring</t>
  </si>
  <si>
    <t>Monitoring HIV/AIDS awareness of workers, providing the Representative/Agent with access to information including making available all reports, thoroughly completed and reflecting the correct information, for the duration of the construction period and close out.</t>
  </si>
  <si>
    <t>STRUCTURAL AND BUILDING</t>
  </si>
  <si>
    <t>SANS 1200L</t>
  </si>
  <si>
    <t>Connection to existing water network</t>
  </si>
  <si>
    <t>2.6.1</t>
  </si>
  <si>
    <t>Supply all labour and material to connect to main supply pipeline including excavation backfill, disposal of surplus material, cutting of pipes and moving of fittings and making good</t>
  </si>
  <si>
    <t>PAYMENT REFERS TO</t>
  </si>
  <si>
    <t>ITEM NO</t>
  </si>
  <si>
    <t>QUANTITY</t>
  </si>
  <si>
    <t>BALANCE BROUGHT FORWARD</t>
  </si>
  <si>
    <t>BALANCE CARRIED FORWARD</t>
  </si>
  <si>
    <t>TOTAL BUILDING AND DRAINAGE</t>
  </si>
  <si>
    <r>
      <t>m</t>
    </r>
    <r>
      <rPr>
        <vertAlign val="superscript"/>
        <sz val="10"/>
        <rFont val="Arial Narrow"/>
        <family val="2"/>
      </rPr>
      <t>3</t>
    </r>
  </si>
  <si>
    <r>
      <t>m</t>
    </r>
    <r>
      <rPr>
        <vertAlign val="superscript"/>
        <sz val="10"/>
        <rFont val="Arial Narrow"/>
        <family val="2"/>
      </rPr>
      <t>2</t>
    </r>
  </si>
  <si>
    <t>kg</t>
  </si>
  <si>
    <t>SCHEDULED FORMWORK ITEMS</t>
  </si>
  <si>
    <t xml:space="preserve">BUILDING WORK </t>
  </si>
  <si>
    <t xml:space="preserve">Doors and windows : </t>
  </si>
  <si>
    <t xml:space="preserve">1,2 mm thick pressed steel door frame for door size 813 mm x 2 032 mm high suitable for 230 mm wall </t>
  </si>
  <si>
    <t xml:space="preserve">150mm Natural Anodized Aluminium male sign type B2313 or similar approved </t>
  </si>
  <si>
    <t xml:space="preserve">150mm Natural Anodized Aluminium female sign type B2314 or similar approved </t>
  </si>
  <si>
    <t>PVC-U Solid wall sewer pipes Class 34 - 300                          KPA to SABS 791 specifications</t>
  </si>
  <si>
    <t xml:space="preserve">GENERAL </t>
  </si>
  <si>
    <t>Scheduled fixed - charge and value - related items:</t>
  </si>
  <si>
    <t xml:space="preserve">Fixed prelimiary and general chages </t>
  </si>
  <si>
    <t xml:space="preserve">TEMPORARY WORKS </t>
  </si>
  <si>
    <t xml:space="preserve">Additional tests </t>
  </si>
  <si>
    <t xml:space="preserve">Additional tests required by Engineer </t>
  </si>
  <si>
    <t xml:space="preserve">Attendance and profit </t>
  </si>
  <si>
    <t xml:space="preserve">% </t>
  </si>
  <si>
    <t xml:space="preserve">Update existing key plants </t>
  </si>
  <si>
    <t xml:space="preserve">It is required of the Contractor to thoroughly study the Additional Specification SH: HIV / AIDS Requirements (PW 1544) of the Department that must be read together with and is deemed to be incorporated under this Section of the Bills of Quantities.  </t>
  </si>
  <si>
    <t xml:space="preserve"> Provision for pricing of HIV/AIDS awareness is made under the items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t>
  </si>
  <si>
    <t xml:space="preserve">The Contractor must take note that compliance with the HIV/AIDS Specification is compulsory. In the event of partial or total non-compliance, the Representative/Agent, notwithstanding the provisions of Clause 52 of the General Conditions of Contract for Works of Civil Engineering Construction or any other clause to the contrary, reserves the right to delay issuing any progress payment certificate until the Contractor provides satisfactory proof of compliance. </t>
  </si>
  <si>
    <t xml:space="preserve">The Contractor shall not be entitled to any compensation of whatsoever nature, including interest, due to such delay of payment  </t>
  </si>
  <si>
    <t>PRELIMINARY AND GENERAL</t>
  </si>
  <si>
    <t>TOTAL PRELIMINARY AND GENERAL</t>
  </si>
  <si>
    <t>SUB-TOTAL</t>
  </si>
  <si>
    <t>Stainless steel mirror, 300mm x 400mm Manufactured from 18/10 1 mm flat stainless steel with high polis finish and with 4 drillings for no. 8 mirror screw; Franke item no CRH 401 or similar</t>
  </si>
  <si>
    <t xml:space="preserve">Soap dispenser, surface mounted, manufactured from 18/10 1.2mm stainless steel, satin finish with cylinder lock, Franke item no STRX 618 or similar </t>
  </si>
  <si>
    <t xml:space="preserve">Paper towel dispenser, Surface mounted, manufactured from 18/10 1.2mm Stainless steel, satin finish with cylinder lock; Franke items no STRX 600 or similar </t>
  </si>
  <si>
    <t>TOTAL STRUCTURAL AND BUILDING</t>
  </si>
  <si>
    <t>.01 Window burglar proofing or mentis expanded metal grid to steel frame in burglar proofing</t>
  </si>
  <si>
    <t>R 8 Mild Steel bars</t>
  </si>
  <si>
    <t xml:space="preserve">Wooden Floating finishing </t>
  </si>
  <si>
    <r>
      <rPr>
        <b/>
        <sz val="10"/>
        <rFont val="Arial Narrow"/>
        <family val="2"/>
      </rPr>
      <t>WO5</t>
    </r>
    <r>
      <rPr>
        <sz val="10"/>
        <rFont val="Arial Narrow"/>
        <family val="2"/>
      </rPr>
      <t xml:space="preserve"> - Steel small payne window, opening outwards, Type 14-BH + 9-F/LT, window size 889mm wide x 1311mm, Galvanised, Including standard brass fittings and 4mm clear float glass</t>
    </r>
  </si>
  <si>
    <r>
      <rPr>
        <b/>
        <sz val="10"/>
        <rFont val="Arial Narrow"/>
        <family val="2"/>
      </rPr>
      <t>WO6</t>
    </r>
    <r>
      <rPr>
        <sz val="10"/>
        <rFont val="Arial Narrow"/>
        <family val="2"/>
      </rPr>
      <t xml:space="preserve"> - Steel small payne window, opening outwards, Type 4-BH, window size 889mm wide x 457mm, Galvanised, Including standard brass fittings and 4mm obscured glass</t>
    </r>
  </si>
  <si>
    <t>110 mm thick Slock brick walls - NFP type brick</t>
  </si>
  <si>
    <t>.02 Window burglar proofing or mentis expanded metal grid to steel frame in burglar proofing</t>
  </si>
  <si>
    <t>.03  Door frames</t>
  </si>
  <si>
    <t>.06 Rails, Posts, Pipes, steel structures etc. not exceeding 50 mm diameter</t>
  </si>
  <si>
    <t>AUXILIARY WORKS (moving of existing building)</t>
  </si>
  <si>
    <t>TOTAL AUXILIARY WORKS</t>
  </si>
  <si>
    <t>PVC-U Solid wall sewer pipes Class 34 - 300 KPA to SABS 791 specifications</t>
  </si>
  <si>
    <t xml:space="preserve"> 160 mm dia</t>
  </si>
  <si>
    <t>160 mm ø inline cleaning eye, constructed complete with Square inspection eye cast iron cover and frame Type 14A (SANS 558) daylight opening size 295 x 295mm and 500 x 500 x 75mm thick concrete encasement</t>
  </si>
  <si>
    <t>1200 DB</t>
  </si>
  <si>
    <t xml:space="preserve">1200 LB </t>
  </si>
  <si>
    <t>1200 L     8.2.1</t>
  </si>
  <si>
    <t xml:space="preserve">TOTAL PLUMBING, DRAINAGE, SEWER AND WATER </t>
  </si>
  <si>
    <t>Backfilling using material obtained from excavation</t>
  </si>
  <si>
    <t>Y12 High Tensile Steel bars</t>
  </si>
  <si>
    <t>Benching</t>
  </si>
  <si>
    <t>Benching formed with dolomitic aggregate</t>
  </si>
  <si>
    <r>
      <t>m</t>
    </r>
    <r>
      <rPr>
        <sz val="10"/>
        <rFont val="Calibri"/>
        <family val="2"/>
      </rPr>
      <t>²</t>
    </r>
  </si>
  <si>
    <t>Finishing</t>
  </si>
  <si>
    <t>Wood float to coverslab</t>
  </si>
  <si>
    <t>Steel float to top of benching</t>
  </si>
  <si>
    <t>Manhole Cover</t>
  </si>
  <si>
    <t>600 diameter concrete manhole cover</t>
  </si>
  <si>
    <t>Overflow</t>
  </si>
  <si>
    <t>Ventilation</t>
  </si>
  <si>
    <t>680 x 680 brick column (semi face bricks) with 110 diameter uPVC vent pipe 1 785 high complete as per drawing</t>
  </si>
  <si>
    <t>Overflow Trench</t>
  </si>
  <si>
    <t>Excavate and form overflow trench 500 mm wide at 1:100 fall to day light. Max length 10 m. Embankment at 1:1</t>
  </si>
  <si>
    <t>SEPTIC TANK</t>
  </si>
  <si>
    <t xml:space="preserve">TOTAL </t>
  </si>
  <si>
    <t>SCHEDULE NO 1.1 :</t>
  </si>
  <si>
    <t>SCHEDULE NO 1.2 :</t>
  </si>
  <si>
    <t>1: ADMINISTRATION BLOCK</t>
  </si>
  <si>
    <t>1.1.1</t>
  </si>
  <si>
    <t>1.1.2</t>
  </si>
  <si>
    <t>1.1.3</t>
  </si>
  <si>
    <t>1.1.4</t>
  </si>
  <si>
    <t>1.1.5</t>
  </si>
  <si>
    <t>1.1.6</t>
  </si>
  <si>
    <t>1.1.7</t>
  </si>
  <si>
    <t>SCHEDULE NO 2.1 :</t>
  </si>
  <si>
    <t>2.2.1</t>
  </si>
  <si>
    <t>2.2.2</t>
  </si>
  <si>
    <t>2.2.3</t>
  </si>
  <si>
    <t>2.2.4</t>
  </si>
  <si>
    <t>2.2.5</t>
  </si>
  <si>
    <t>2.2.6</t>
  </si>
  <si>
    <t>2.2.7</t>
  </si>
  <si>
    <t>2.2.8</t>
  </si>
  <si>
    <t>2.2.9</t>
  </si>
  <si>
    <t>2.2.11</t>
  </si>
  <si>
    <t>2.2.12</t>
  </si>
  <si>
    <t>2.2.13</t>
  </si>
  <si>
    <t>2.2.14</t>
  </si>
  <si>
    <t>2.2.15</t>
  </si>
  <si>
    <t>2.2.16</t>
  </si>
  <si>
    <t>2.2.17</t>
  </si>
  <si>
    <t>2.2.18</t>
  </si>
  <si>
    <t>SCHEDULE NO 2.2 :</t>
  </si>
  <si>
    <t>SCHEDULE NO 2.3 :</t>
  </si>
  <si>
    <t>AUXILIARY WORKS</t>
  </si>
  <si>
    <t>2.1.1</t>
  </si>
  <si>
    <t>2.1.2</t>
  </si>
  <si>
    <t>2.1.3</t>
  </si>
  <si>
    <t>2.1.4</t>
  </si>
  <si>
    <t>2.1.5</t>
  </si>
  <si>
    <t>2.1.6</t>
  </si>
  <si>
    <t>2.1.7</t>
  </si>
  <si>
    <t>3.3.1</t>
  </si>
  <si>
    <t>3.1.1</t>
  </si>
  <si>
    <t>3.1.2</t>
  </si>
  <si>
    <t>3.1.3</t>
  </si>
  <si>
    <t>3.1.4</t>
  </si>
  <si>
    <t>3.1.5</t>
  </si>
  <si>
    <t>3.1.6</t>
  </si>
  <si>
    <t>3.1.7</t>
  </si>
  <si>
    <t>3.2.1</t>
  </si>
  <si>
    <t>3.2.2</t>
  </si>
  <si>
    <t>3.2.3</t>
  </si>
  <si>
    <t>3.2.4</t>
  </si>
  <si>
    <t>3.2.5</t>
  </si>
  <si>
    <t>3.2.6</t>
  </si>
  <si>
    <t>3.2.7</t>
  </si>
  <si>
    <t>3.2.8</t>
  </si>
  <si>
    <t>3.2.9</t>
  </si>
  <si>
    <t>3.2.11</t>
  </si>
  <si>
    <t>3.2.12</t>
  </si>
  <si>
    <t>3.2.13</t>
  </si>
  <si>
    <t>3.2.14</t>
  </si>
  <si>
    <t>3.2.15</t>
  </si>
  <si>
    <t>3.2.16</t>
  </si>
  <si>
    <t>SCHEDULE NO 3.1 :</t>
  </si>
  <si>
    <t>SCHEDULE NO 3.2 :</t>
  </si>
  <si>
    <t>SCHEDULE NO 3.3 :</t>
  </si>
  <si>
    <t>SCHEDULE NO 4.2 :</t>
  </si>
  <si>
    <t>4.1.1</t>
  </si>
  <si>
    <t>4.1.2</t>
  </si>
  <si>
    <t>4.1.3</t>
  </si>
  <si>
    <t>4.1.4</t>
  </si>
  <si>
    <t>4.1.5</t>
  </si>
  <si>
    <t>4.1.6</t>
  </si>
  <si>
    <t>4.1.7</t>
  </si>
  <si>
    <t>4.2.1</t>
  </si>
  <si>
    <t>4.2.2</t>
  </si>
  <si>
    <t>4.2.3</t>
  </si>
  <si>
    <t>4.2.4</t>
  </si>
  <si>
    <t>4.2.6</t>
  </si>
  <si>
    <t>4.2.7</t>
  </si>
  <si>
    <t>4.2.8</t>
  </si>
  <si>
    <t>4.2.9</t>
  </si>
  <si>
    <t xml:space="preserve">SUMMARY OF SCHEDULE OF QUANTITIES: MHLWAZINI HIGH SCHOOL </t>
  </si>
  <si>
    <t>1.2.1</t>
  </si>
  <si>
    <t>1.2.2</t>
  </si>
  <si>
    <t>1.2.3</t>
  </si>
  <si>
    <t>1.2.4</t>
  </si>
  <si>
    <t>1.2.5</t>
  </si>
  <si>
    <t>1.2.6</t>
  </si>
  <si>
    <t>1.2.7</t>
  </si>
  <si>
    <t>1.2.8</t>
  </si>
  <si>
    <t>1.2.9</t>
  </si>
  <si>
    <t>1.2.11</t>
  </si>
  <si>
    <t>1.2.12</t>
  </si>
  <si>
    <t>1.2.13</t>
  </si>
  <si>
    <t>1.2.14</t>
  </si>
  <si>
    <t>1.2.15</t>
  </si>
  <si>
    <t>1.2.16</t>
  </si>
  <si>
    <t>1.2.17</t>
  </si>
  <si>
    <t>1.2.18</t>
  </si>
  <si>
    <t>SCHEDULE NO 5.2 :</t>
  </si>
  <si>
    <t>Selection, appointment, briefing and making available of an Awareness Compain including provision of all relevant services.</t>
  </si>
  <si>
    <t>Awareness Compain</t>
  </si>
  <si>
    <t>2.3.1</t>
  </si>
  <si>
    <t>2: STANDARD SINGLE CLASS ROOM A</t>
  </si>
  <si>
    <t>3: STANDARD SINGLE CLASS ROOM B</t>
  </si>
  <si>
    <t>3.2.17</t>
  </si>
  <si>
    <t>3.2.18</t>
  </si>
  <si>
    <t>SCHEDULE NO 4.3 :</t>
  </si>
  <si>
    <t>4.2.11</t>
  </si>
  <si>
    <t>4.2.12</t>
  </si>
  <si>
    <t>4.2.13</t>
  </si>
  <si>
    <t>4.2.14</t>
  </si>
  <si>
    <t>4.2.15</t>
  </si>
  <si>
    <t>4.2.16</t>
  </si>
  <si>
    <t>4.3.1</t>
  </si>
  <si>
    <t>4.3.2</t>
  </si>
  <si>
    <t>4.3.3</t>
  </si>
  <si>
    <t>4.3.4</t>
  </si>
  <si>
    <t>4.3.5</t>
  </si>
  <si>
    <t>4.3.6</t>
  </si>
  <si>
    <t>4.3.7</t>
  </si>
  <si>
    <t>4.3.8</t>
  </si>
  <si>
    <t>4.3.9</t>
  </si>
  <si>
    <t>5.1.1</t>
  </si>
  <si>
    <t>5.1.2</t>
  </si>
  <si>
    <t>5.1.3</t>
  </si>
  <si>
    <t>5.1.4</t>
  </si>
  <si>
    <t>5.1.5</t>
  </si>
  <si>
    <t>5.1.6</t>
  </si>
  <si>
    <t>5.1.7</t>
  </si>
  <si>
    <t>5.2.1</t>
  </si>
  <si>
    <t>5.2.2</t>
  </si>
  <si>
    <t>5.2.3</t>
  </si>
  <si>
    <t>5.2.4</t>
  </si>
  <si>
    <t>5.2.5</t>
  </si>
  <si>
    <t>5.2.6</t>
  </si>
  <si>
    <t>5.2.7</t>
  </si>
  <si>
    <t>5.2.8</t>
  </si>
  <si>
    <t>5.2.9</t>
  </si>
  <si>
    <t>CLASSROOM A</t>
  </si>
  <si>
    <t>CLASSROOM B</t>
  </si>
  <si>
    <t>SUMMARY OF SCHEDULE OF QUANTITIES: MHLWAZINI HIGH SCHOOL - STANDARD SINGLE CLASSROOM A</t>
  </si>
  <si>
    <t>SUB TOTAL B: STANDARD SINGLE CLASSROOM A (carry to summary page)</t>
  </si>
  <si>
    <t>ADMINISTRATION BLOCK</t>
  </si>
  <si>
    <t>SUMMARY OF SCHEDULE OF QUANTITIES: MHLWAZINI HIGH SCHOOL - ADMINISTRATION BLOCK</t>
  </si>
  <si>
    <t>8.4 c</t>
  </si>
  <si>
    <t xml:space="preserve">Prov sum </t>
  </si>
  <si>
    <r>
      <t>m</t>
    </r>
    <r>
      <rPr>
        <vertAlign val="superscript"/>
        <sz val="10"/>
        <rFont val="Arial Narrow"/>
        <family val="2"/>
      </rPr>
      <t xml:space="preserve">3 </t>
    </r>
  </si>
  <si>
    <t>SH01</t>
  </si>
  <si>
    <t>Design, supply and install Wrought sloping SAP trusses for single classroom complete according to drawing 2426 - G05</t>
  </si>
  <si>
    <t>Excavate by hand to expose existing services</t>
  </si>
  <si>
    <t>SANS</t>
  </si>
  <si>
    <t>1200A</t>
  </si>
  <si>
    <t>SCHEDULE NO 2.1</t>
  </si>
  <si>
    <t>EXCAVATIONS, BEDDING AND BACKFILLING FOR SLEEVES</t>
  </si>
  <si>
    <t>Cable trenching as well as bedding below and above sleeves plus backfilling and compaction in layers as specified.</t>
  </si>
  <si>
    <t>The volume will be calculated as follows : (length x 0.45 x 0.7)</t>
  </si>
  <si>
    <t>Total measured length :</t>
  </si>
  <si>
    <t>A</t>
  </si>
  <si>
    <t>Hard rock (10% Allowed for)</t>
  </si>
  <si>
    <t>B</t>
  </si>
  <si>
    <t>Soft rock (15% Allowed for)</t>
  </si>
  <si>
    <t>C</t>
  </si>
  <si>
    <t>Soil (75% Allowed for)</t>
  </si>
  <si>
    <t>D</t>
  </si>
  <si>
    <t>Sifted and/or imported bedding sand.     (20%)</t>
  </si>
  <si>
    <t>E</t>
  </si>
  <si>
    <t>Backfilling and compaction in layers.    (80%)</t>
  </si>
  <si>
    <t>SCHEDULE NO 2.2</t>
  </si>
  <si>
    <t>SLEEVES FOR SERVICES</t>
  </si>
  <si>
    <t>The supply, delivery and installation of the following PVC sleeves for road crossings and/or DB entries.</t>
  </si>
  <si>
    <t>All Telkom sleeves shall be complete with drawwire</t>
  </si>
  <si>
    <t>F</t>
  </si>
  <si>
    <t>PVC 50 mm diametre                                     Supply &amp; delivery :</t>
  </si>
  <si>
    <t xml:space="preserve">m </t>
  </si>
  <si>
    <t>G</t>
  </si>
  <si>
    <t>PVC 50 mm diametre                                                 Installation :</t>
  </si>
  <si>
    <t>H</t>
  </si>
  <si>
    <t>PVC 50 mm diametre  Slow bends                 Supply &amp; delivery :</t>
  </si>
  <si>
    <t>each</t>
  </si>
  <si>
    <t xml:space="preserve">I </t>
  </si>
  <si>
    <t>PVC 50 mm diametre  Slow bends                             Installation :</t>
  </si>
  <si>
    <t>TOTAL : SITE WORK</t>
  </si>
  <si>
    <t>3 : DISTRIBUTION BOARDS &amp; CABLES</t>
  </si>
  <si>
    <t>SCHEDULE NO 3.1</t>
  </si>
  <si>
    <t>The supply, delivery and installation of the electrical + Telk / Data Distribution Boards as specified, indicated on the drawings and/or implied, completely wired in the manufacturers factory with all equipment.</t>
  </si>
  <si>
    <t>The supply and delivery only of the following :-</t>
  </si>
  <si>
    <t>MAIN   DB  (In Admin Block)</t>
  </si>
  <si>
    <t>Telk/Data DB in Admin Block (450 x 450 x 150 deep) with Softwood board inside for mounting of equipment</t>
  </si>
  <si>
    <t>The installation only of the following :-</t>
  </si>
  <si>
    <t>SCHEDULE NO 3.2</t>
  </si>
  <si>
    <t>SUPPLY CABLES AND EARTH WIRES TO DB's</t>
  </si>
  <si>
    <t>The supply, delivery and installation of the electrical cables through sleeves, in trenches, on cable ladders, against walls, structural steelwork or in conduits as shown on the drawings and/or implied by the specification.</t>
  </si>
  <si>
    <t>The supply and delivery only of the following  cables  &amp; BCE:-</t>
  </si>
  <si>
    <t>Cu PVC/SWA  Cable, cores x 4 x mm² = 35</t>
  </si>
  <si>
    <t>BCE x mm² = 16</t>
  </si>
  <si>
    <t>The installation only of the following  cables  &amp; BCE:-</t>
  </si>
  <si>
    <t>SCHEDULE NO 3.3</t>
  </si>
  <si>
    <t>CABLE TERMINATIONS</t>
  </si>
  <si>
    <t>The supply, delivery and installation of the following cable terminations, including glands, shrouds, lugs etc to ensure a complete termination as specified or implied.</t>
  </si>
  <si>
    <t>The supply and delivery only of the following cable termination material.</t>
  </si>
  <si>
    <t>I</t>
  </si>
  <si>
    <t>J</t>
  </si>
  <si>
    <t>The installation only of the following cable terminations</t>
  </si>
  <si>
    <t>TOTAL : DISTRIBUTION BOARDS &amp; CABLES</t>
  </si>
  <si>
    <t>4 : ADMIN BLOCK</t>
  </si>
  <si>
    <t>SCHEDULE NO 4.1</t>
  </si>
  <si>
    <t>ELECTRICAL LIGHTING AND POWER PLUS TELKOM + INTERCOM INSTALLATION</t>
  </si>
  <si>
    <t>CONDUIT</t>
  </si>
  <si>
    <t>The supply, delivery and installation of the following conduit incl. all couplings, male- &amp; female bushes, threading, reaming, bending, fixing saddles and screws for wiring purposes of circuits.</t>
  </si>
  <si>
    <t>Supply and delivery on site of the following PVC conduit;</t>
  </si>
  <si>
    <t>20 mm diametre</t>
  </si>
  <si>
    <t>25 mm diametre</t>
  </si>
  <si>
    <t>32 mm diametre</t>
  </si>
  <si>
    <t>20 mm diametre flexible "Kopex" with 2 end connectors for Geyser or Stove</t>
  </si>
  <si>
    <t>Installation of the following PVC conduit irrespective of surface, in brick or in concrete;</t>
  </si>
  <si>
    <t>Cu PVC INSULATED CONDUCTOR AND BARE COPPER EARTH WIRE</t>
  </si>
  <si>
    <t>The supply, delivery and installation of the following Cu PVC insulated conductors and bare copper earth wire through conduit, in wiring channel or power skirting etc. as specified and/or implied.</t>
  </si>
  <si>
    <t>Supply and delivery on site of the following :-</t>
  </si>
  <si>
    <t>Cu PVC insulated conductor   -  6 mm² (Stove)</t>
  </si>
  <si>
    <t>Cu PVC insulated conductor   -  4 mm² (All socket circuits)</t>
  </si>
  <si>
    <t>K</t>
  </si>
  <si>
    <t>Cu PVC insulated conductor   - 2.5 mm² (All lighting circuits)</t>
  </si>
  <si>
    <t>L</t>
  </si>
  <si>
    <t>Stranded bare copper earth wire    -  4 mm² (BCE)</t>
  </si>
  <si>
    <t>M</t>
  </si>
  <si>
    <t>Stranded bare copper earth wire    -  2.5 mm² (BCE)</t>
  </si>
  <si>
    <t>N</t>
  </si>
  <si>
    <t>Galvanised draw wire   -  1,5 mm²</t>
  </si>
  <si>
    <t>Installation only of the following :-</t>
  </si>
  <si>
    <t>O</t>
  </si>
  <si>
    <t>P</t>
  </si>
  <si>
    <t>Q</t>
  </si>
  <si>
    <t>R</t>
  </si>
  <si>
    <t>S</t>
  </si>
  <si>
    <t>T</t>
  </si>
  <si>
    <t>SCHEDULE NO 4.2</t>
  </si>
  <si>
    <t>DRAWBOXES FOR LIGHTING AND POWER</t>
  </si>
  <si>
    <t>The supply, delivery and installation of the following draw boxes for installtion with conduit complete with craddles etc. as specified indicated on the drawings and/or implied.</t>
  </si>
  <si>
    <t>100 x 50 x 50 mm for light switches</t>
  </si>
  <si>
    <t>100 x 100 x 50 mm without cover plates</t>
  </si>
  <si>
    <t>Shallow 60 mm round for 20 mm dia conduit with cover plates</t>
  </si>
  <si>
    <t>Installation of the following PVC draw boxes irrespective of surface, in brick or in concrete;</t>
  </si>
  <si>
    <t>COVER PLATES FOR TEL/DATA &amp; TV SOCKETS</t>
  </si>
  <si>
    <t>The supply, delivery and installation of the following cover plates with cutouts for Telkom/Data (RJ11/RJ45) sockets as specified implied. The actual sockets will be supplied &amp; installed by others.</t>
  </si>
  <si>
    <t>100 x 100 Cover plate for 1 x RJ11 &amp; 1 x RJ45 next to each other. One cutout for both Tel and Data socket only.</t>
  </si>
  <si>
    <t>LIGHT SWITCHES</t>
  </si>
  <si>
    <t>The supply, delivery and installation of the following light switches complete with craddles and coverplates as specified and/or implied.</t>
  </si>
  <si>
    <t>16A Complete with cover plate   -   1 Way / 1 Lever</t>
  </si>
  <si>
    <t>16A Complete with cover plate   -   1 Way / 2 Lever</t>
  </si>
  <si>
    <t>16A Complete with cover plate   -   1 Way / 3 Lever</t>
  </si>
  <si>
    <t>16A Complete with cover plate   -   2 Way / 1 Lever</t>
  </si>
  <si>
    <t>Photocell.</t>
  </si>
  <si>
    <t>SCHEDULE NO 4.3</t>
  </si>
  <si>
    <t>LIGHT SWITCHES - CONTINIOUS</t>
  </si>
  <si>
    <t>Installation and connecting up of light switches as specified</t>
  </si>
  <si>
    <t>SOCKET OUTLETS AND ISOLATORS</t>
  </si>
  <si>
    <t>The supply, delivery and installation of the following SSO's and Isolators complete as specified and/or implied.</t>
  </si>
  <si>
    <t>Switched socket outlet - Single for 100 x  100 box.</t>
  </si>
  <si>
    <t>Switched socket outlet - Double for 100 x 100 box</t>
  </si>
  <si>
    <t>5A Unswitched socket outlet for shallow round box</t>
  </si>
  <si>
    <t>20 Amp 2P isolator complete as specified. (Geyser)</t>
  </si>
  <si>
    <t>30 Amp 2P isolator complete for Stoves</t>
  </si>
  <si>
    <t>30 Amp 2P isolator complete for A/C units</t>
  </si>
  <si>
    <t>Installation and connecting up of the following as specified</t>
  </si>
  <si>
    <t>SCHEDULE NO 4.4</t>
  </si>
  <si>
    <t>LUMINAIRES (LIGHT FITTINGS)</t>
  </si>
  <si>
    <t>The supply, delivery and installation of the following light fittings complete with all cords, plugtops etc. and lamps as specified an/or implied.</t>
  </si>
  <si>
    <t>Supply and delivery of the following Light Fittings :-</t>
  </si>
  <si>
    <t>Light fitting complete as specied with lamp/s - Type BH = Same for wall- and ceiling mounting</t>
  </si>
  <si>
    <t>Light fitting complete as specied with lamp/s - Type F2</t>
  </si>
  <si>
    <t>Installation of the following Light Fittings :-</t>
  </si>
  <si>
    <t>TOTAL : ADMIN BLOCK</t>
  </si>
  <si>
    <t>5 : INTERCOM AND PERIOD BELL INSTALLATION</t>
  </si>
  <si>
    <t>SCHEDULE NO 5.1</t>
  </si>
  <si>
    <t>INTERCOM AND PERIOD BELL INSTALLATION</t>
  </si>
  <si>
    <t>Galvanized draw wire   -  1,5 mm²</t>
  </si>
  <si>
    <t>DRAWBOXES</t>
  </si>
  <si>
    <t>The supply, delivery and installation of the following equipment complete;</t>
  </si>
  <si>
    <t>Bell Pushbutton for mounting in a 100 x 50 x 50 draw box</t>
  </si>
  <si>
    <t>Audible school period clock for surface mounting against wall over a 60mm dia. Round box</t>
  </si>
  <si>
    <t>TOTAL : INTERCOM AND PERIOD BELL INSTALLATION</t>
  </si>
  <si>
    <t>6 : SUNDRIES</t>
  </si>
  <si>
    <t>SCHEDULE NO 6.1</t>
  </si>
  <si>
    <t>GENERAL EARTHING AND BONDING</t>
  </si>
  <si>
    <t>The tenderer shall allow against this item for the general earthing and bonding (not lightning protection) of the complete installation in accordance with SANS 0142 as amended.</t>
  </si>
  <si>
    <t>SCHEDULE NO 6.2</t>
  </si>
  <si>
    <t>LIGHTNING PROTECTION BY SPECIALIST</t>
  </si>
  <si>
    <t>The amount/rate to be entered here need to be obtained from a specialist earthing and lightning protection company which will ensure that the Building is properly protected against lightning strike. This cvompany will also issue a COC in accordance with the latest SANS 03 specifications upon completion of the works undertaken by them.</t>
  </si>
  <si>
    <t>SCHEDULE NO 6.3</t>
  </si>
  <si>
    <t>TESTING AND COMMISIONING</t>
  </si>
  <si>
    <t>The tenderer shall allow against this item for the complete testing, attending of inspections as needed, as well as the commissioning and handing over of the entire installation to the satisfaction of the engineer, his representative and/or the client or his representative</t>
  </si>
  <si>
    <t>SCHEDULE NO 6.4</t>
  </si>
  <si>
    <t>CERTIFICATE OF COMPLIANCE (C.O.C.'s)</t>
  </si>
  <si>
    <t>The amount allowed for under this item shall be for the testing and recording of measurements (electrical) per DB area in order to issue a C.O.C. in accordance with SANS 0142 as amended per DB or Block</t>
  </si>
  <si>
    <t>SCHEDULE NO 6.5</t>
  </si>
  <si>
    <t>OTHER ITEMS</t>
  </si>
  <si>
    <t>If so required, any and all items to ensure a 100% complete installation must be entered here.</t>
  </si>
  <si>
    <t>TOTAL : SUNDRIES</t>
  </si>
  <si>
    <t>7 : LOCAL SUPPLY AUTHORITY ELECTRICAL SUPPLY</t>
  </si>
  <si>
    <t>SCHEDULE NO 7.1</t>
  </si>
  <si>
    <t>ACTUAL AMOUNT FOR UPGRADED / NEW SUPPLY PAYABLE TO LOCAL AUTHORITY</t>
  </si>
  <si>
    <t>The allowance in this BOQ is for the successful electrical contractor to carry out the following physical work;</t>
  </si>
  <si>
    <t>The Actual connection/ termination of the supply cable to the New Main Admin DB</t>
  </si>
  <si>
    <t>TOTAL :  LOCAL SUPPLY AUTHORITY ELECTRICAL SUPPLY</t>
  </si>
  <si>
    <t>SUB TOTAL : ELECTRICAL WORK (carry to summary page)</t>
  </si>
  <si>
    <t>MAIN   CR  (Class Room)</t>
  </si>
  <si>
    <t>Cu PVC/SWA  Cable, cores x 3 x mm² = 4</t>
  </si>
  <si>
    <t>ELECTRICAL</t>
  </si>
  <si>
    <t>30 mm thick screed with smooth finish</t>
  </si>
  <si>
    <t xml:space="preserve">Vinyl Floor Tiling or similar approved </t>
  </si>
  <si>
    <t>FloorworX Superflex fully flexible vinyl floor sheeting 1,2m wide x 2mm thick in similar colour finish, manufactured in accordance with SANS 786:2000, laid in FloorworX No. 60 Plus acrylic adhesive spread with a notched trowel on suitably prepared subfloor (elsewhere specified) with a hygrometer reading showing a moisture content of less than 70%, with joints welded with a fully flexible coloured 'Marley Welding Rod' to provide a smooth, hygienic sealed finish and rolled with 68kg three section metal roller on completion. Upon completion, floor to be sealed with three coats of FloorX Silk Matt.</t>
  </si>
  <si>
    <t xml:space="preserve">Prepare and apply one coat professional plaster primer and two coats acrylic PVA paint suitable for washing with a mild detergent and with a mat finish. Provide 1 coat alcaline resistant 100% pure acrylic fillercoat. Spread rate 6m square per liter. </t>
  </si>
  <si>
    <t>Vitreous china WC cistern - white 9 liters complete with lid and fitments.</t>
  </si>
  <si>
    <t>15 mm ø CP ball-o-stop valve with CP flexi tail pipe to WC cistern.</t>
  </si>
  <si>
    <t>Heavy duty white buckalite type toilet seat and cover with CP hinge and spindle.</t>
  </si>
  <si>
    <t>Vitreous china 520 x 415mm rounded wall mounted  wash hand basin - white.</t>
  </si>
  <si>
    <t>15 mm ø CP pillar taps SABS 226 Type 1 (BS 5412), JASWIC Listed.</t>
  </si>
  <si>
    <t>15 mm ø flexi pipe tailpipe connections  to pillar taps including 15mm CP ball-o-stop valve.</t>
  </si>
  <si>
    <t>3/4" 'Flushmaster Junior' Urinal Flush valve, CP, exposed type with integral ball-o-stop valve and wall plate.</t>
  </si>
  <si>
    <t>50 mm dia plain bend 135º</t>
  </si>
  <si>
    <t>50 mm dia access bend 135º</t>
  </si>
  <si>
    <t>110 mm dia access bend 95º</t>
  </si>
  <si>
    <t>110 mm vent horn bend access heel 95º</t>
  </si>
  <si>
    <t>110 mm junction single access heel 95º</t>
  </si>
  <si>
    <t>Excavate in all materials for pipe trenches to depth of 1100 mm x 600 mm wide.</t>
  </si>
  <si>
    <t>Supply and installation of pipe bedding 400mm thick river sand.</t>
  </si>
  <si>
    <t>Backfilling and compacting to 93% modified AASTHO density with selected material.</t>
  </si>
  <si>
    <t>PVC-U Solid wall sewer pipes Class 34 - 300 KPA to SABS 791 specifications.</t>
  </si>
  <si>
    <t>160 mm dia</t>
  </si>
  <si>
    <t>160 mm ø plain bend 135°</t>
  </si>
  <si>
    <t>160 mm ø square double junction</t>
  </si>
  <si>
    <t xml:space="preserve">160 mm ø 135° junction </t>
  </si>
  <si>
    <t>100 mm ø inline cleaning eye, constructed complete with Square inspection eye cast iron cover and frame Type 14A (SANS 558) daylight opening size 295 x 295mm and 500 x 500 x 75mm thick concrete encasement.</t>
  </si>
  <si>
    <t>1200 L</t>
  </si>
  <si>
    <t>32 mm dia. HDPE pipe Class 10, jointed with Plasson high compression fittings</t>
  </si>
  <si>
    <t>CONVENTIONAL FIRE FIGHTING EQUIPMENT</t>
  </si>
  <si>
    <t>PJC 02</t>
  </si>
  <si>
    <t>Labeling of all conventional fire fighting equipment with identifying tags and recording of details in accordance with SANS 10400:</t>
  </si>
  <si>
    <t>PJC 04</t>
  </si>
  <si>
    <t>PJC 06</t>
  </si>
  <si>
    <t>Fire extinguishers</t>
  </si>
  <si>
    <t>PJC 10</t>
  </si>
  <si>
    <t>Signage for fire fighting equipment</t>
  </si>
  <si>
    <t xml:space="preserve">Photo luminescent escape and fire fighting equipment signs installed complete with, aluminium frame, mountings, brackets, etc. </t>
  </si>
  <si>
    <t>190mm x 190mm</t>
  </si>
  <si>
    <t>190mm x 384mm</t>
  </si>
  <si>
    <t>190mm x 578mm</t>
  </si>
  <si>
    <t>Silk-screened escape and fire fighting equipment signs installed complete with aluminium frame, mountings, brackets, etc.</t>
  </si>
  <si>
    <t>Silk-screened fire fighting equipment signs installed behind backboards</t>
  </si>
  <si>
    <t>400mm x 666mm</t>
  </si>
  <si>
    <t>DETAIL WORK</t>
  </si>
  <si>
    <t>PJC.04</t>
  </si>
  <si>
    <t>Supply and installation of fire hydrant equipment:</t>
  </si>
  <si>
    <t>Fire hose cabinet large enough to hold four 30m coils of fire hose.</t>
  </si>
  <si>
    <t>30m long, 64mm, percolating fire hose coils complete with quick couplings.</t>
  </si>
  <si>
    <t>Natural anodized Fire Hydrant keys with four sizes in one</t>
  </si>
  <si>
    <t>PJC.06</t>
  </si>
  <si>
    <t>Supply and installation of fire extinguisher equipment:</t>
  </si>
  <si>
    <t>9 kg Dry chemical powder (STP) fire extinguisher</t>
  </si>
  <si>
    <t>Lockable, metal cabinet for fire extinguisher</t>
  </si>
  <si>
    <t xml:space="preserve">PLUMBING, DRAINAGE, SEWER AND WATER </t>
  </si>
  <si>
    <t>1.3.1</t>
  </si>
  <si>
    <t>SCHEDULE 1.3:</t>
  </si>
  <si>
    <t>1.3.2</t>
  </si>
  <si>
    <t>1.3.3</t>
  </si>
  <si>
    <t>1.3.4</t>
  </si>
  <si>
    <t>1.3.5</t>
  </si>
  <si>
    <t>1.3.6</t>
  </si>
  <si>
    <t>1.3.9</t>
  </si>
  <si>
    <t>1.3.10</t>
  </si>
  <si>
    <t>1.3.11</t>
  </si>
  <si>
    <t>1.3.12</t>
  </si>
  <si>
    <t>1.3.13</t>
  </si>
  <si>
    <t>1.3.14</t>
  </si>
  <si>
    <t>1.3.15</t>
  </si>
  <si>
    <t>1.3.16</t>
  </si>
  <si>
    <t>SCHEDULE NO 1.3 :</t>
  </si>
  <si>
    <t>SCHEDULED STEEL COLUMN ITEMS</t>
  </si>
  <si>
    <t>2.2.10</t>
  </si>
  <si>
    <t>2.2.19</t>
  </si>
  <si>
    <t>3.2.10</t>
  </si>
  <si>
    <t>3.2.19</t>
  </si>
  <si>
    <t>i</t>
  </si>
  <si>
    <t>ii</t>
  </si>
  <si>
    <t>iii</t>
  </si>
  <si>
    <t>iv</t>
  </si>
  <si>
    <t>100 mm Down pipe</t>
  </si>
  <si>
    <t>Remove topsoil to nominal depth of 150mm , stockpile and maintain</t>
  </si>
  <si>
    <t>Roof insulation with Class 1 fire rating. Eviro-foil 201FR or similar approved</t>
  </si>
  <si>
    <t>225 x 10 mm Thick fibre cemet barge board, including painting, etc.</t>
  </si>
  <si>
    <t>Members with creosote (2 Coats)</t>
  </si>
  <si>
    <r>
      <t>m</t>
    </r>
    <r>
      <rPr>
        <vertAlign val="superscript"/>
        <sz val="10"/>
        <rFont val="Arial Narrow"/>
        <family val="2"/>
      </rPr>
      <t>2</t>
    </r>
    <r>
      <rPr>
        <sz val="11"/>
        <color theme="1"/>
        <rFont val="Calibri"/>
        <family val="2"/>
        <scheme val="minor"/>
      </rPr>
      <t/>
    </r>
  </si>
  <si>
    <r>
      <t xml:space="preserve">It is required of the Contractor to thoroughly study the </t>
    </r>
    <r>
      <rPr>
        <b/>
        <sz val="10"/>
        <rFont val="Arial Narrow"/>
        <family val="2"/>
      </rPr>
      <t>Additional Specification SH: HIV / AIDS Requirements (PW 1544)</t>
    </r>
    <r>
      <rPr>
        <sz val="10"/>
        <rFont val="Arial Narrow"/>
        <family val="2"/>
      </rPr>
      <t xml:space="preserve"> of the Department that must be read together with and is deemed to be incorporated under this Section of the Bills of Quantities.  </t>
    </r>
  </si>
  <si>
    <t xml:space="preserve"> Provision for pricing of HIV/AIDS awareness is made under the items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t>
  </si>
  <si>
    <t>Awareness Campaign</t>
  </si>
  <si>
    <t>Selection, appointment, briefing and making available of an Awareness Champion including provision of all relevant services.</t>
  </si>
  <si>
    <t>0,6 mm Corrugated Chromakek Roof Sheeting (Colour to match existing buildings) @17'' on insulation on 76x50mm SA Pine purlins (Chromadek or similar approved)</t>
  </si>
  <si>
    <t>BA.07</t>
  </si>
  <si>
    <t>Roof insulation with Class 1 fire rating. Eviro-foil 201FR, Sisolation HF2 or similar approved</t>
  </si>
  <si>
    <t>0,6 mm Chromadek metal ridge cap or with ridge closer to manufacturer spec.</t>
  </si>
  <si>
    <t>0,6 mm Thick seamless aluminium gutter and downpipe(complete):</t>
  </si>
  <si>
    <t xml:space="preserve">100 x 150 mm (6") self-supporting box gutter </t>
  </si>
  <si>
    <t>Soil and Termite poisoning underneath building work as per SANS 10400 (Include certificates)</t>
  </si>
  <si>
    <t>Class 15Mpa/19mm concrete in aprons / Stormwater Channel D55mm including rough formwork as in 8.2.1</t>
  </si>
  <si>
    <t>Class 15Mpa/19mm concrete in strip footings, including minor rough formwork for beam sides.</t>
  </si>
  <si>
    <t xml:space="preserve">Supply and install 250 mm ø, 3m high, 25 Mpa concrete column in fibre cement casing, as supplied by Nutec or similar approved. </t>
  </si>
  <si>
    <t>8,2,1</t>
  </si>
  <si>
    <t>Supply and install listed items in accordance with relevant standard. Rates include full installation and sundry items.</t>
  </si>
  <si>
    <t xml:space="preserve">1,2 mm thick pressed steel door frame for door size 813 mm x 2 032 mm high suitable for 230 mm  thick wall </t>
  </si>
  <si>
    <t>Galvanised Security Screen; inclusive of 2 x lockable standard size single gates (813 mm wide x 2032mm) to open 180 deg</t>
  </si>
  <si>
    <t>Steel small payne window, opening outwards,Type NE 2,window size 1022mm wide x 654mm, Galvanised, Including standard brass fittings and 4mm clear float glassobscured glass</t>
  </si>
  <si>
    <t>1.2.10</t>
  </si>
  <si>
    <t>Type F - 1550 x 610 x 44mm Hollow core hardwood panel toilet door with commercial veneer finish</t>
  </si>
  <si>
    <t xml:space="preserve">Toilet Roll holder, Surface mounted, manufactured from 18/10 stainless steel, satin finish with cylinder lock, Franke item STRX 671 or similar </t>
  </si>
  <si>
    <t xml:space="preserve">150mm Natural Anodized Aluminium female sign type B2313 or similar approved </t>
  </si>
  <si>
    <t>200x300 Glass Brickor Similar approved</t>
  </si>
  <si>
    <t>200x300 Ventilation / Airbrick or Similar approved</t>
  </si>
  <si>
    <t>2x110mm wide pre cast lintel</t>
  </si>
  <si>
    <t>BD03</t>
  </si>
  <si>
    <t>Brickwork Reinforcement - 75mm (galvanized)</t>
  </si>
  <si>
    <t>Brickwork Reinforcement - 150mm (galvanized)</t>
  </si>
  <si>
    <t>Extra over 230mm thick brick walls for face brick walls; Corobrik FBA walls ("Roan Satin") in stretcher bond with ruled joints and perpends</t>
  </si>
  <si>
    <t>230mm thick face brick walls; Corobrik FBA walls ("Roan Satin") in stretcher bond with ruled joints and perpends</t>
  </si>
  <si>
    <t>30 mm thick smooth screed finish</t>
  </si>
  <si>
    <t>250 micron damp proofing under solid floors / surface beds</t>
  </si>
  <si>
    <t>Prepare surfaces, apply spot primer, one undercoat and two coats non-drip polyurethane, semi gloss, enamel paint:</t>
  </si>
  <si>
    <t>.02 Door Frames (including Primer)</t>
  </si>
  <si>
    <r>
      <t>m</t>
    </r>
    <r>
      <rPr>
        <vertAlign val="superscript"/>
        <sz val="10"/>
        <rFont val="Arial Narrow"/>
        <family val="2"/>
      </rPr>
      <t>3</t>
    </r>
    <r>
      <rPr>
        <sz val="11"/>
        <color theme="1"/>
        <rFont val="Calibri"/>
        <family val="2"/>
        <scheme val="minor"/>
      </rPr>
      <t/>
    </r>
  </si>
  <si>
    <t>.03 Security gates (Including Primer)</t>
  </si>
  <si>
    <t>.01Rails, Posts, Pipes, steel structures etc. exceeding 50 mm dia not exceeding 110 mm diameter</t>
  </si>
  <si>
    <t>.02 Steel structures (Roof) - If required.</t>
  </si>
  <si>
    <t>225 x 10 mm Thick Nutec pressed fibre cement fascia or similar approved (including painting, etc)</t>
  </si>
  <si>
    <t>275 x 80 mm Thick Nutec fibre cement barge board, or similar approved (including painting, etc).</t>
  </si>
  <si>
    <r>
      <t xml:space="preserve">Design, supply and install Wrought sloping SAP trusses for administration building complete according to drawing 2424 - </t>
    </r>
    <r>
      <rPr>
        <b/>
        <sz val="10"/>
        <rFont val="Arial Narrow"/>
        <family val="2"/>
      </rPr>
      <t>G015(i</t>
    </r>
    <r>
      <rPr>
        <sz val="10"/>
        <rFont val="Arial Narrow"/>
        <family val="2"/>
      </rPr>
      <t>ncluding painting with creaosote and wall plate)</t>
    </r>
  </si>
  <si>
    <t>Members with creosote (min 2 coats)</t>
  </si>
  <si>
    <t>PLUMBING, DRAINAGE, SEWER AND BULK WATER</t>
  </si>
  <si>
    <t>kan ook plastic</t>
  </si>
  <si>
    <t>SCHEDULED ITEMS (French Drain / Soakaway)</t>
  </si>
  <si>
    <t>Complete installation PVC-U Slotted subsoil drainage pipes complete with integral sockets</t>
  </si>
  <si>
    <t xml:space="preserve">1200LB </t>
  </si>
  <si>
    <t>1200L</t>
  </si>
  <si>
    <t>1200L     8.2.1</t>
  </si>
  <si>
    <t>20mm dia.. HDPE pipe Class 10, jointed with Plasson high compression fittings (Domestic Installation)</t>
  </si>
  <si>
    <t>50mm dia.. HDPE pipe Class 10, jointed with Plasson high compression fittings</t>
  </si>
  <si>
    <t xml:space="preserve">TOTAL PLUMBING, DRAINAGE, SEWER AND BULK WATER </t>
  </si>
  <si>
    <t>SUB TOTAL A: ABLUTION BLOCK GIRLS (carry to summary page)</t>
  </si>
  <si>
    <t>Class 20Mpa/19mm concrete in aprons / Stormwater Channel D55mm including rough formwork as in 8.2.1</t>
  </si>
  <si>
    <t>Class 25Mpa/19mm concrete in strip footings, including minor rough formwork for beam sides.</t>
  </si>
  <si>
    <t>SUB TOTAL A: ABLUTION BLOCK BOYS (carry to summary page)</t>
  </si>
  <si>
    <t>1200 A</t>
  </si>
  <si>
    <t>Scheduled fixed-charge and value-related items:</t>
  </si>
  <si>
    <t>Fixed preliminary and general charges</t>
  </si>
  <si>
    <t>TEMPORARY WORKS</t>
  </si>
  <si>
    <t>Additional tests</t>
  </si>
  <si>
    <t>Additional tests required by the Engineer</t>
  </si>
  <si>
    <t>Prov Sum</t>
  </si>
  <si>
    <t>Attendance and profit</t>
  </si>
  <si>
    <t>%</t>
  </si>
  <si>
    <t>Update existing key plans of</t>
  </si>
  <si>
    <t>Provision for pricing of HIV/AIDS awareness is made under the items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t>
  </si>
  <si>
    <t>The Contractor shall not be entitled to any compensation of whatsoever nature, including interest, due to such delay of payment.</t>
  </si>
  <si>
    <t>Selection, appointment, briefing and making available of an Awareness Campaign including provision of all relevant services.</t>
  </si>
  <si>
    <t>Roof covering with pitches exceeding 15°, fixed to timber or steel purlins.</t>
  </si>
  <si>
    <t>100 mm Down pipe (including sundries)</t>
  </si>
  <si>
    <t>FORMWORK</t>
  </si>
  <si>
    <t>Formwork to side of concrete surfaces</t>
  </si>
  <si>
    <t>Rough vertical formwork to side of concrete foundations</t>
  </si>
  <si>
    <t>Smooth formwork to side of concrete channels</t>
  </si>
  <si>
    <t>Ref No 200 mesh in concrete floor</t>
  </si>
  <si>
    <t xml:space="preserve">Y12 high tensile steel bars </t>
  </si>
  <si>
    <t xml:space="preserve">BUILDING WORK  </t>
  </si>
  <si>
    <t>Doors and windows:</t>
  </si>
  <si>
    <t>1,6 mm thick pressed steel door frame for door size 813 mm x 2 032 mm high suitable for 230 mm wall</t>
  </si>
  <si>
    <t>1,6 mm thick pressed steel door frame for door size 813 mm x 2 032 mm high suitable for 110 mm wall</t>
  </si>
  <si>
    <t>1,6 mm thick pressed steel door frame for double door size 1636 mm x 2 032 mm high suitable for 230 mm wall. D11</t>
  </si>
  <si>
    <t>Galvanized Security Screen and Gates :</t>
  </si>
  <si>
    <t>Coated Expanding Security Gate; standard size door gates (813 mm wide x 2032mm) with tamper proof lock. Maxidor/Xpanda or similar approved</t>
  </si>
  <si>
    <t>D2F - opening outwards,window size 1022mm wide x 1245mm, Galvanised, Including standard brass fittings and 4mm clear float glass</t>
  </si>
  <si>
    <t>C2F - opening outwards,window size 1022mm wide x 945mm, Galvanised, Including standard brass fittings and 4mm clear float glassobscured glass</t>
  </si>
  <si>
    <t>E1 - opening outwards,window size 533mm wide x 654mm, Galvanised, Including standard brass fittings and 4mm clear float glassobscured glass</t>
  </si>
  <si>
    <t>E2 - opening outwards,window size 1022mm wide x 654mm, Galvanised, Including standard brass fittings and 4mm clear float glassobscured glass</t>
  </si>
  <si>
    <t xml:space="preserve"> Type A - Standard Steel doors 1524 x 2134mm Opening Outwards (D01)</t>
  </si>
  <si>
    <t xml:space="preserve"> Type B - 2032 x 813 x 44mm Solid core hardwood panel door with commercial veneer finish (D06,10,20)</t>
  </si>
  <si>
    <t>Type C - 2032 x 813 x 44mm Semi-solid core hardwood panel door with commercial veneer finish (D09,12,13,19)</t>
  </si>
  <si>
    <t>Type D - Record Room door with door plate 6mm thick; Door inclusive of front frame 1935 x 872 and Back frame 1905 x 825 (D03)</t>
  </si>
  <si>
    <t>Type E - 2032 x 813 x 44mm Hollow core hardwood panel door with commercial veneer finish (D14,17)</t>
  </si>
  <si>
    <t>Stainless steel mirror, 300mm x 400mm Manufactured from 18/10 1mm flat stainless steel with high polish finish and with 4 drillings for no.8 mirror screw; Franke item no CRH 401 or similar</t>
  </si>
  <si>
    <t>Soap dispenser, surface mounted, manufactured from 18/10 1.2mm stainless steel, satin finish with cylinder lock, Franke item no STRX 618 or similar</t>
  </si>
  <si>
    <t>Toilet Roll holder, Surface mounted, manufactured from 18/10 stainless steel, satin finish with cylinder lock, Franke item  STRX 671 or similar</t>
  </si>
  <si>
    <t>Paper towel dispenser, Surface mounted, manufactured from 18/10 1.2mm Stainless steel, satin finish with cylinder lock; Franke item no STRX 600 or similar</t>
  </si>
  <si>
    <t>150mm Natural Anodized Aluminium male sign type B2313 or similar approved</t>
  </si>
  <si>
    <t>150mm Natural Anodized Aluminium female sign type B2314 or similar approved</t>
  </si>
  <si>
    <t>200mm x 200mm Terracota Airbrick or similar approved</t>
  </si>
  <si>
    <t>Extra over 230mm thick walls for face brick walls; Corobrik FBA walls ("Roan Satin") in stretcher bond with ruled joints and perpends</t>
  </si>
  <si>
    <t xml:space="preserve">30 mm thick screed  </t>
  </si>
  <si>
    <t>300 x 300mm non slip ceramic tiles fixed with adhesive to screeds and flush pointed with tinted waterproof jointing compound (screeds elsewhere measured). Provide the nett prime cost of R150/m2 for the supply of tiles.</t>
  </si>
  <si>
    <t>150 mm high ceramic tile skirting fixed with adhesive to screeds/plaster to mach floor tiles.</t>
  </si>
  <si>
    <t>Items listed include installation cost and sundry items required for the installation (bolts, silicone, etc)</t>
  </si>
  <si>
    <t>3m x 0,6m x 0,902m high Laminated pressed wood kitchen cupboard. Comprising of shelves, bottoms, sides, devisions, backs, doors etc.</t>
  </si>
  <si>
    <t>1m x 0,332m x 0,540m high Laminated pressed wood kitchen wall cupboard. Comprising of shelves, bottoms, sides, devisions, backs, doors etc.</t>
  </si>
  <si>
    <t>2,0 m x 0,865m high Laminated folding stacking doors. Installation to include lock, guide rails and sundries complete.</t>
  </si>
  <si>
    <t>.01  Work top 600 mm wide with profiled front edge and fitted on top of kitchen cupboard floor unit. Installation to include fastners, supports, brackets etc</t>
  </si>
  <si>
    <t>.02  Work top 750 mm wide with profiled front edge and fitted on top desk level column supports . Installation to include fastners, supports, brackets etc</t>
  </si>
  <si>
    <t>.01 Work top 500mm wide with profiled front edge and fitted on top of cupboard including supports, brackets fastners etc.</t>
  </si>
  <si>
    <t>25 mm hardwood meranti shelves and profiled edges where so described:</t>
  </si>
  <si>
    <t>.01 Fixed shelving 350mm wide with profiled front edge. Installation to include brackets, supports (spaced at 600mm intervals), fastners etc.</t>
  </si>
  <si>
    <t>.02  Door frames (including Primer)</t>
  </si>
  <si>
    <t>.03 Security gates (including Primer)</t>
  </si>
  <si>
    <t xml:space="preserve">Members with creosote (2 coats) </t>
  </si>
  <si>
    <t>Complete water closet for disable people</t>
  </si>
  <si>
    <t>Complete wash hand basin for disable people, including soap dispenser and all fittings</t>
  </si>
  <si>
    <t>3.3.2</t>
  </si>
  <si>
    <t>3.3.3</t>
  </si>
  <si>
    <t>Grease Trap:</t>
  </si>
  <si>
    <t>Installation of Grease Trap, with allowable flow rate of 1.5l/sec. Must be easy to clean and maintain. Installation in accordance with SANS 1321</t>
  </si>
  <si>
    <t>Supply, installation and commisioning of 10 000 l water tank on a 6m high steel stand complete, including suitable booster pump and sundries.</t>
  </si>
  <si>
    <t>Supply and Installation of  Wall Mounted Hydroboil in kitchen, above sink:</t>
  </si>
  <si>
    <t>10 liter electric Hyfroboil</t>
  </si>
  <si>
    <t>50 mm dia. HDPE pipe Class 10, jointed with Plasson high compression fittings</t>
  </si>
  <si>
    <t>Fire Hose Reel</t>
  </si>
  <si>
    <t>Fire Exstinguisher</t>
  </si>
  <si>
    <t>5kg Carbon dioxide fire extinguisher complete with 520
x 22mm thick timber backboard plugged to wall and varnished (SafeQuip, Chubb or similar approved)</t>
  </si>
  <si>
    <t>SUB TOTAL C: ADMINISTRATION BLOCK (carry to summary page)</t>
  </si>
  <si>
    <t>Class 25Mpa/19mm concrete in floors and rib beams</t>
  </si>
  <si>
    <r>
      <t>m</t>
    </r>
    <r>
      <rPr>
        <vertAlign val="superscript"/>
        <sz val="10"/>
        <rFont val="Arial Narrow"/>
        <family val="2"/>
      </rPr>
      <t>4</t>
    </r>
    <r>
      <rPr>
        <sz val="11"/>
        <color theme="1"/>
        <rFont val="Calibri"/>
        <family val="2"/>
        <scheme val="minor"/>
      </rPr>
      <t/>
    </r>
  </si>
  <si>
    <t>Ref No 617 mesh in concrete floor</t>
  </si>
  <si>
    <t>Ref No 311 mesh in concrete floor</t>
  </si>
  <si>
    <t xml:space="preserve">R8 high tensile steel bars </t>
  </si>
  <si>
    <t>.04 Rails, Posts, Pipes, steel structures etc. exceeding 50 mm dia not exceeding 110 mm diameter</t>
  </si>
  <si>
    <t>Roof Sheeting (If Required)</t>
  </si>
  <si>
    <t>SCHEDULE 1.1:</t>
  </si>
  <si>
    <t>SCHEDULE 1.2</t>
  </si>
  <si>
    <t>Excavate for restricted trenches in compacted G4 material for raft foundation rib beams. Use for backfill or embankment or dispose.</t>
  </si>
  <si>
    <t>Supply and nstallation of 100 ø x 4 mm (3 m high)RHS column. The column to be tied into a laminated beam and concrete floor</t>
  </si>
  <si>
    <t>Chalk Board (4,7 m x 1,2 m) with ledge, or similar approved</t>
  </si>
  <si>
    <t xml:space="preserve">Pin Board (4,7 m x 0,9 m) with cork inner, velt cover and timber border, or similar approved </t>
  </si>
  <si>
    <t>.08 Steel structures (Roof - If required)</t>
  </si>
  <si>
    <t>Dismantle, Move and Re-asemble existing 6m x 6m mobile classroom (on site)</t>
  </si>
  <si>
    <t>2.3.2</t>
  </si>
  <si>
    <t>2.3.3</t>
  </si>
  <si>
    <t>SCHEDULE NO 2.4 :</t>
  </si>
  <si>
    <t>2.4.1</t>
  </si>
  <si>
    <t>3.4.1</t>
  </si>
  <si>
    <t>SCHEDULE NO 3.4 :</t>
  </si>
  <si>
    <t>4: ABLUTION BLOCK BOYS</t>
  </si>
  <si>
    <t>SCHEDULE 4.1</t>
  </si>
  <si>
    <t>4.2.10</t>
  </si>
  <si>
    <t>4.2.17</t>
  </si>
  <si>
    <t>4.2.18</t>
  </si>
  <si>
    <t>SCHEDULE  4.2</t>
  </si>
  <si>
    <t>SCHEDULE  4.3</t>
  </si>
  <si>
    <t>110 mm ø pipe fixed to walls and soffits</t>
  </si>
  <si>
    <t xml:space="preserve">110 mm dia plain bend 87.5º </t>
  </si>
  <si>
    <t>110 mm dia access bend 135º</t>
  </si>
  <si>
    <t>110 mm junction plain 87.5º</t>
  </si>
  <si>
    <t>110 mm junction access heel 87.5º</t>
  </si>
  <si>
    <t>5: ABLUTION BLOCK GIRLS</t>
  </si>
  <si>
    <t>SCHEDULE 5.1</t>
  </si>
  <si>
    <t>1201 H</t>
  </si>
  <si>
    <t>200x300 Glass Brick or Similar approved</t>
  </si>
  <si>
    <t>SCHEDULE  5.2</t>
  </si>
  <si>
    <t>SCHEDULE  5.3</t>
  </si>
  <si>
    <t>SUMMARY OF SCHEDULE OF QUANTITIES: MHLWAZINI HIGH SCHOOL - ABLUTION BLOCK (GIRLS)</t>
  </si>
  <si>
    <t>SUMMARY OF SCHEDULE OF QUANTITIES: MHLWAZINI HIGH SCHOOL - ABLUTION BLOCK (BOYS)</t>
  </si>
  <si>
    <t>5.2.10</t>
  </si>
  <si>
    <t>5.2.11</t>
  </si>
  <si>
    <t>5.2.12</t>
  </si>
  <si>
    <t>5.2.13</t>
  </si>
  <si>
    <t>5.2.14</t>
  </si>
  <si>
    <t>5.2.15</t>
  </si>
  <si>
    <t>5.2.16</t>
  </si>
  <si>
    <t>5.2.17</t>
  </si>
  <si>
    <t>SCHEDULE NO 5.3 :</t>
  </si>
  <si>
    <t>5.3.1</t>
  </si>
  <si>
    <t>5.3.2</t>
  </si>
  <si>
    <t>5.3.3</t>
  </si>
  <si>
    <t>5.3.4</t>
  </si>
  <si>
    <t>5.3.5</t>
  </si>
  <si>
    <t>5.3.6</t>
  </si>
  <si>
    <t>5.3.7</t>
  </si>
  <si>
    <t>5.3.8</t>
  </si>
  <si>
    <t>5.3.9</t>
  </si>
  <si>
    <t>5.3.10</t>
  </si>
  <si>
    <t>4.3.10</t>
  </si>
  <si>
    <t>Hard Rock Excavation</t>
  </si>
  <si>
    <t>SCHEDULE NO 6.1 :</t>
  </si>
  <si>
    <t>6.1.1</t>
  </si>
  <si>
    <t>6.1.2</t>
  </si>
  <si>
    <t>6.1.3</t>
  </si>
  <si>
    <t>6.1.4</t>
  </si>
  <si>
    <t>6.1.5</t>
  </si>
  <si>
    <t>6.1.6</t>
  </si>
  <si>
    <t>6.1.7</t>
  </si>
  <si>
    <t>SCHEDULE NO 6.2 :</t>
  </si>
  <si>
    <t>6.2.1</t>
  </si>
  <si>
    <t>6.2.2</t>
  </si>
  <si>
    <t>6.2.3</t>
  </si>
  <si>
    <t>6.2.4</t>
  </si>
  <si>
    <t>6.2.5</t>
  </si>
  <si>
    <t>6.2.6</t>
  </si>
  <si>
    <t>6.2.7</t>
  </si>
  <si>
    <t>6.2.8</t>
  </si>
  <si>
    <t>6.2.9</t>
  </si>
  <si>
    <t>6.2.10</t>
  </si>
  <si>
    <t>ABLUTION BLOCK - BOYS</t>
  </si>
  <si>
    <t>ABLUTION BLOCK - GIRLS</t>
  </si>
  <si>
    <t>SUMMARY OF SCHEDULE OF QUANTITIES: MHLWAZINI HIGH SCHOOL - STANDARD SINGLE CLASSROOM B</t>
  </si>
  <si>
    <t>SUB TOTAL B: STANDARD SINGLE CLASSROOM B (carry to summary page)</t>
  </si>
  <si>
    <t>Double gate and security screen 3639mm x 2308mm high overall, the frame of 45 x 45 x 3mm hollow section bolted to wall with including minimum Ten 70mm M80 expansion bolts and the gates 813mm x 2032mm high of 40 x 60 x 2mm hollow section frame with 40 x 6mm flat section horizontal rails filled in with 20mm diameter vertical rails at 110mm centres fitted with one and half pairs of suitable pin hinges welded to hollow section frame, complete with and including 150mm barrelbolt and padlock.Refer to DWG 2426-G03. Remeasure on site</t>
  </si>
  <si>
    <t>Double gate and security screen 2235mm x 2308mm high overall, the frame of 45 x 45 x 3mm hollow section bolted to wall with including minimum Ten 70mm M80 expansion bolts and the gates 813mm x 2032mm high of 40 x 60 x 2mm hollow section frame with 40 x 6mm flat section horizontal rails filled in with 20mm diameter vertical rails at 110mm centres fitted with one and half pairs of suitable pin hinges welded to hollow section frame, complete with and including 150mm barrelbolt and padlock.Refer to DWG 2426-G03. Remeasure on site.</t>
  </si>
  <si>
    <t>Design, supply and install Wrought sloping SAP trusses for administration building complete (including installation engineers certificate) according to drawing 2426 - G02</t>
  </si>
  <si>
    <t>SCHEDULE NO 7.1 :</t>
  </si>
  <si>
    <t xml:space="preserve">Water and sewer pipes </t>
  </si>
  <si>
    <t xml:space="preserve">sum </t>
  </si>
  <si>
    <t xml:space="preserve">Electrical and other cables </t>
  </si>
  <si>
    <t>SCHEDULE NO 7.2 :</t>
  </si>
  <si>
    <t>NEW WORK</t>
  </si>
  <si>
    <t>8.3</t>
  </si>
  <si>
    <t>Class 25Mpa/19mm concrete in floors, walls and slab</t>
  </si>
  <si>
    <t>1200 H &amp; GA</t>
  </si>
  <si>
    <t xml:space="preserve">Y16 </t>
  </si>
  <si>
    <t>High Tensile Steel bars</t>
  </si>
  <si>
    <t>Y20</t>
  </si>
  <si>
    <t>1200GA</t>
  </si>
  <si>
    <t>Strip Formwork</t>
  </si>
  <si>
    <t>Horizontal Plane Formwork (Smooth)</t>
  </si>
  <si>
    <r>
      <t>m</t>
    </r>
    <r>
      <rPr>
        <vertAlign val="superscript"/>
        <sz val="10"/>
        <rFont val="Arial Narrow"/>
        <family val="2"/>
      </rPr>
      <t>1</t>
    </r>
    <r>
      <rPr>
        <sz val="11"/>
        <color theme="1"/>
        <rFont val="Calibri"/>
        <family val="2"/>
        <scheme val="minor"/>
      </rPr>
      <t/>
    </r>
  </si>
  <si>
    <t>Double Sided Vertical Plane Formwork (Smooth)</t>
  </si>
  <si>
    <t>SUMMARY OF SCHEDULE OF QUANTITIES: MHLWAZINI HIGH SCHOOL - SEPTIC TANK</t>
  </si>
  <si>
    <t>SUB TOTAL G: SEPTIC TANK (carry to summary page)</t>
  </si>
  <si>
    <r>
      <t>6: 50m</t>
    </r>
    <r>
      <rPr>
        <b/>
        <vertAlign val="superscript"/>
        <sz val="10"/>
        <rFont val="Arial Narrow"/>
        <family val="2"/>
      </rPr>
      <t>3</t>
    </r>
    <r>
      <rPr>
        <b/>
        <sz val="10"/>
        <rFont val="Arial Narrow"/>
        <family val="2"/>
      </rPr>
      <t xml:space="preserve"> SEPTIC TANK</t>
    </r>
  </si>
  <si>
    <t>Supply and Installation of 250x50 laminated beam. Beam to be measured on site. Beam to be manufactured in accordance SANS 10400 and 1460</t>
  </si>
  <si>
    <t>Supply and installation of 100 ø x 4 mm (3 m high)RHS column. The column to be tied into a laminated beam and concrete floor</t>
  </si>
  <si>
    <t>Design, supply and install Wrought sloping SAP trusses for administration building complete according to drawing 2426 - G07(including painting with creaosote and wall plate)</t>
  </si>
  <si>
    <t>110 diameter uPVC overflow pipe coumplete as per drawing 2426-G10</t>
  </si>
  <si>
    <t>Prov.sum</t>
  </si>
  <si>
    <t>SUMMARY OF SCHEDULE OF QUANTITIES: MHLWAZINI HIGH SCHOOL - ELECTRICAL</t>
  </si>
  <si>
    <t>2 : SITE WORK - ELECTRICAL</t>
  </si>
  <si>
    <t>5000 litre Water Tanks</t>
  </si>
  <si>
    <t>5000 litre Water Tank</t>
  </si>
  <si>
    <t>Strongroom doors etc. suitable for 230mm walls fixed to brickwork or concrete</t>
  </si>
  <si>
    <t>Single ended strongroom ventilator</t>
  </si>
  <si>
    <t>Record room door with 6mm thick door plate, door inclusive of front frame 1935 x 872mm and back frame 1905 x 825mm - D03</t>
  </si>
  <si>
    <t>30 mm thick screed  on top of lintels in record room</t>
  </si>
  <si>
    <t>110 x 70mm Precast concrete lintels, not exceeding 3 meters length, to be placed on top of record room for the entire length of the room</t>
  </si>
  <si>
    <t>110 x 70mm Lintels in lengths not exceeding 3m</t>
  </si>
  <si>
    <t>VAT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</si>
</sst>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_-* #,##0_-;\-* #,##0_-;_-* &quot;-&quot;??_-;_-@_-"/>
    <numFmt numFmtId="168" formatCode="&quot;R&quot;#,##0_);[Red]\(&quot;R&quot;#,##0\)"/>
    <numFmt numFmtId="169" formatCode=".00"/>
    <numFmt numFmtId="170" formatCode="0.0"/>
    <numFmt numFmtId="171" formatCode="#,##0.0"/>
    <numFmt numFmtId="172" formatCode="0.000"/>
    <numFmt numFmtId="173" formatCode="mmm\-yyyy"/>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Times New Roman"/>
      <family val="1"/>
    </font>
    <font>
      <sz val="9"/>
      <name val="Arial"/>
      <family val="2"/>
    </font>
    <font>
      <sz val="10"/>
      <name val="Arial"/>
      <family val="2"/>
    </font>
    <font>
      <b/>
      <sz val="9"/>
      <name val="Arial"/>
      <family val="2"/>
    </font>
    <font>
      <u/>
      <sz val="10"/>
      <name val="Times New Roman"/>
      <family val="1"/>
    </font>
    <font>
      <b/>
      <u/>
      <sz val="10"/>
      <name val="Arial"/>
      <family val="2"/>
    </font>
    <font>
      <u/>
      <sz val="10"/>
      <name val="Arial"/>
      <family val="2"/>
    </font>
    <font>
      <vertAlign val="superscript"/>
      <sz val="10"/>
      <name val="Arial"/>
      <family val="2"/>
    </font>
    <font>
      <b/>
      <u/>
      <sz val="10"/>
      <name val="Arial"/>
      <family val="2"/>
    </font>
    <font>
      <i/>
      <sz val="10"/>
      <name val="Arial"/>
      <family val="2"/>
    </font>
    <font>
      <vertAlign val="superscript"/>
      <sz val="8"/>
      <name val="Arial"/>
      <family val="2"/>
    </font>
    <font>
      <b/>
      <sz val="10"/>
      <color indexed="10"/>
      <name val="Arial"/>
      <family val="2"/>
    </font>
    <font>
      <sz val="10"/>
      <color indexed="10"/>
      <name val="Arial"/>
      <family val="2"/>
    </font>
    <font>
      <sz val="10"/>
      <color indexed="10"/>
      <name val="Arial"/>
      <family val="2"/>
    </font>
    <font>
      <b/>
      <sz val="10"/>
      <name val="Arial Narrow"/>
      <family val="2"/>
    </font>
    <font>
      <sz val="10"/>
      <name val="Arial Narrow"/>
      <family val="2"/>
    </font>
    <font>
      <b/>
      <sz val="10"/>
      <color indexed="10"/>
      <name val="Arial Narrow"/>
      <family val="2"/>
    </font>
    <font>
      <sz val="10"/>
      <color indexed="10"/>
      <name val="Arial Narrow"/>
      <family val="2"/>
    </font>
    <font>
      <vertAlign val="superscript"/>
      <sz val="10"/>
      <name val="Arial Narrow"/>
      <family val="2"/>
    </font>
    <font>
      <sz val="10"/>
      <color indexed="8"/>
      <name val="Arial Narrow"/>
      <family val="2"/>
    </font>
    <font>
      <sz val="9"/>
      <name val="Arial Narrow"/>
      <family val="2"/>
    </font>
    <font>
      <b/>
      <sz val="11"/>
      <name val="Arial Narrow"/>
      <family val="2"/>
    </font>
    <font>
      <sz val="11"/>
      <name val="Arial Narrow"/>
      <family val="2"/>
    </font>
    <font>
      <sz val="10"/>
      <name val="Calibri"/>
      <family val="2"/>
    </font>
    <font>
      <sz val="11"/>
      <name val="Arial"/>
      <family val="2"/>
    </font>
    <font>
      <sz val="10"/>
      <color rgb="FFFF000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sz val="11"/>
      <color indexed="8"/>
      <name val="Calibri"/>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u/>
      <sz val="8.25"/>
      <color theme="10"/>
      <name val="Calibri"/>
      <family val="2"/>
    </font>
    <font>
      <u/>
      <sz val="8.5"/>
      <color theme="10"/>
      <name val="Arial"/>
      <family val="2"/>
    </font>
    <font>
      <sz val="11"/>
      <color rgb="FF3F3F76"/>
      <name val="Arial"/>
      <family val="2"/>
    </font>
    <font>
      <sz val="11"/>
      <color rgb="FFFA7D00"/>
      <name val="Arial"/>
      <family val="2"/>
    </font>
    <font>
      <sz val="11"/>
      <color rgb="FF9C6500"/>
      <name val="Arial"/>
      <family val="2"/>
    </font>
    <font>
      <sz val="10"/>
      <name val="Courier New"/>
      <family val="3"/>
    </font>
    <font>
      <sz val="10"/>
      <name val="MS Sans Serif"/>
      <family val="2"/>
    </font>
    <font>
      <sz val="10"/>
      <name val="Courier"/>
      <family val="3"/>
    </font>
    <font>
      <b/>
      <sz val="11"/>
      <color rgb="FF3F3F3F"/>
      <name val="Arial"/>
      <family val="2"/>
    </font>
    <font>
      <sz val="18"/>
      <color theme="3"/>
      <name val="Cambria"/>
      <family val="2"/>
      <scheme val="major"/>
    </font>
    <font>
      <b/>
      <sz val="11"/>
      <color theme="1"/>
      <name val="Arial"/>
      <family val="2"/>
    </font>
    <font>
      <sz val="11"/>
      <color rgb="FFFF0000"/>
      <name val="Arial"/>
      <family val="2"/>
    </font>
    <font>
      <b/>
      <vertAlign val="superscript"/>
      <sz val="10"/>
      <name val="Arial Narrow"/>
      <family val="2"/>
    </font>
  </fonts>
  <fills count="3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5">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bottom/>
      <diagonal/>
    </border>
    <border>
      <left/>
      <right/>
      <top/>
      <bottom style="thin">
        <color indexed="8"/>
      </bottom>
      <diagonal/>
    </border>
    <border>
      <left style="thin">
        <color indexed="64"/>
      </left>
      <right style="thin">
        <color indexed="64"/>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diagonal/>
    </border>
    <border>
      <left/>
      <right style="thin">
        <color indexed="8"/>
      </right>
      <top/>
      <bottom/>
      <diagonal/>
    </border>
    <border>
      <left style="thin">
        <color indexed="8"/>
      </left>
      <right style="thin">
        <color indexed="64"/>
      </right>
      <top/>
      <bottom/>
      <diagonal/>
    </border>
    <border>
      <left style="thin">
        <color indexed="8"/>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style="thin">
        <color indexed="8"/>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style="hair">
        <color indexed="64"/>
      </bottom>
      <diagonal/>
    </border>
    <border>
      <left style="thin">
        <color indexed="8"/>
      </left>
      <right style="thin">
        <color indexed="8"/>
      </right>
      <top/>
      <bottom style="hair">
        <color indexed="64"/>
      </bottom>
      <diagonal/>
    </border>
    <border>
      <left style="thin">
        <color indexed="8"/>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style="thin">
        <color indexed="64"/>
      </right>
      <top style="hair">
        <color indexed="64"/>
      </top>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right style="thin">
        <color indexed="8"/>
      </right>
      <top style="hair">
        <color indexed="64"/>
      </top>
      <bottom style="hair">
        <color indexed="64"/>
      </bottom>
      <diagonal/>
    </border>
    <border>
      <left style="thin">
        <color indexed="64"/>
      </left>
      <right/>
      <top/>
      <bottom style="hair">
        <color indexed="64"/>
      </bottom>
      <diagonal/>
    </border>
    <border>
      <left/>
      <right style="thin">
        <color indexed="8"/>
      </right>
      <top/>
      <bottom style="hair">
        <color indexed="64"/>
      </bottom>
      <diagonal/>
    </border>
    <border>
      <left style="thin">
        <color indexed="64"/>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style="thin">
        <color indexed="8"/>
      </right>
      <top style="hair">
        <color indexed="64"/>
      </top>
      <bottom/>
      <diagonal/>
    </border>
    <border>
      <left style="thin">
        <color indexed="64"/>
      </left>
      <right style="thin">
        <color indexed="8"/>
      </right>
      <top/>
      <bottom style="hair">
        <color indexed="64"/>
      </bottom>
      <diagonal/>
    </border>
    <border>
      <left style="thin">
        <color indexed="8"/>
      </left>
      <right style="thin">
        <color indexed="8"/>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64"/>
      </left>
      <right style="medium">
        <color indexed="64"/>
      </right>
      <top style="hair">
        <color indexed="64"/>
      </top>
      <bottom style="hair">
        <color indexed="64"/>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right/>
      <top style="hair">
        <color indexed="64"/>
      </top>
      <bottom style="medium">
        <color indexed="64"/>
      </bottom>
      <diagonal/>
    </border>
    <border>
      <left/>
      <right style="thin">
        <color indexed="8"/>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style="medium">
        <color indexed="64"/>
      </top>
      <bottom style="hair">
        <color indexed="64"/>
      </bottom>
      <diagonal/>
    </border>
    <border>
      <left style="medium">
        <color indexed="64"/>
      </left>
      <right style="thin">
        <color indexed="8"/>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bottom/>
      <diagonal/>
    </border>
    <border>
      <left style="medium">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style="hair">
        <color indexed="64"/>
      </top>
      <bottom style="hair">
        <color indexed="64"/>
      </bottom>
      <diagonal/>
    </border>
    <border>
      <left/>
      <right style="thin">
        <color indexed="8"/>
      </right>
      <top style="medium">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medium">
        <color indexed="64"/>
      </left>
      <right style="thin">
        <color indexed="8"/>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style="thin">
        <color auto="1"/>
      </left>
      <right style="thin">
        <color indexed="64"/>
      </right>
      <top style="hair">
        <color indexed="64"/>
      </top>
      <bottom style="hair">
        <color auto="1"/>
      </bottom>
      <diagonal/>
    </border>
    <border>
      <left style="thin">
        <color auto="1"/>
      </left>
      <right style="medium">
        <color indexed="64"/>
      </right>
      <top style="hair">
        <color indexed="64"/>
      </top>
      <bottom style="hair">
        <color indexed="64"/>
      </bottom>
      <diagonal/>
    </border>
    <border>
      <left style="thin">
        <color auto="1"/>
      </left>
      <right/>
      <top style="hair">
        <color indexed="64"/>
      </top>
      <bottom style="hair">
        <color auto="1"/>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69">
    <xf numFmtId="0" fontId="0" fillId="0" borderId="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0"/>
    <xf numFmtId="0" fontId="4" fillId="0" borderId="0"/>
    <xf numFmtId="0" fontId="4" fillId="0" borderId="0"/>
    <xf numFmtId="0" fontId="4" fillId="0" borderId="0"/>
    <xf numFmtId="49" fontId="4" fillId="0" borderId="0"/>
    <xf numFmtId="49" fontId="4" fillId="0" borderId="0"/>
    <xf numFmtId="49" fontId="4" fillId="0" borderId="0"/>
    <xf numFmtId="0" fontId="4" fillId="0" borderId="0"/>
    <xf numFmtId="49" fontId="4" fillId="0" borderId="0"/>
    <xf numFmtId="0" fontId="6" fillId="0" borderId="0"/>
    <xf numFmtId="0" fontId="10" fillId="0" borderId="0"/>
    <xf numFmtId="0" fontId="8" fillId="0" borderId="0"/>
    <xf numFmtId="9" fontId="8" fillId="0" borderId="0" applyFont="0" applyFill="0" applyBorder="0" applyAlignment="0" applyProtection="0"/>
    <xf numFmtId="9" fontId="32"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13" borderId="0" applyNumberFormat="0" applyBorder="0" applyAlignment="0" applyProtection="0"/>
    <xf numFmtId="0" fontId="3" fillId="13" borderId="0" applyNumberFormat="0" applyBorder="0" applyAlignment="0" applyProtection="0"/>
    <xf numFmtId="0" fontId="49"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9"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9"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49"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49"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49"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9"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9"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9"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9"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9"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49" fillId="34" borderId="0" applyNumberFormat="0" applyBorder="0" applyAlignment="0" applyProtection="0"/>
    <xf numFmtId="0" fontId="48" fillId="15" borderId="0" applyNumberFormat="0" applyBorder="0" applyAlignment="0" applyProtection="0"/>
    <xf numFmtId="0" fontId="50" fillId="15" borderId="0" applyNumberFormat="0" applyBorder="0" applyAlignment="0" applyProtection="0"/>
    <xf numFmtId="0" fontId="48" fillId="19" borderId="0" applyNumberFormat="0" applyBorder="0" applyAlignment="0" applyProtection="0"/>
    <xf numFmtId="0" fontId="50" fillId="19" borderId="0" applyNumberFormat="0" applyBorder="0" applyAlignment="0" applyProtection="0"/>
    <xf numFmtId="0" fontId="48" fillId="23" borderId="0" applyNumberFormat="0" applyBorder="0" applyAlignment="0" applyProtection="0"/>
    <xf numFmtId="0" fontId="50" fillId="23" borderId="0" applyNumberFormat="0" applyBorder="0" applyAlignment="0" applyProtection="0"/>
    <xf numFmtId="0" fontId="48" fillId="27" borderId="0" applyNumberFormat="0" applyBorder="0" applyAlignment="0" applyProtection="0"/>
    <xf numFmtId="0" fontId="50" fillId="27" borderId="0" applyNumberFormat="0" applyBorder="0" applyAlignment="0" applyProtection="0"/>
    <xf numFmtId="0" fontId="48" fillId="31" borderId="0" applyNumberFormat="0" applyBorder="0" applyAlignment="0" applyProtection="0"/>
    <xf numFmtId="0" fontId="50" fillId="31" borderId="0" applyNumberFormat="0" applyBorder="0" applyAlignment="0" applyProtection="0"/>
    <xf numFmtId="0" fontId="48" fillId="35" borderId="0" applyNumberFormat="0" applyBorder="0" applyAlignment="0" applyProtection="0"/>
    <xf numFmtId="0" fontId="50" fillId="35" borderId="0" applyNumberFormat="0" applyBorder="0" applyAlignment="0" applyProtection="0"/>
    <xf numFmtId="0" fontId="48" fillId="12" borderId="0" applyNumberFormat="0" applyBorder="0" applyAlignment="0" applyProtection="0"/>
    <xf numFmtId="0" fontId="50" fillId="12" borderId="0" applyNumberFormat="0" applyBorder="0" applyAlignment="0" applyProtection="0"/>
    <xf numFmtId="0" fontId="48" fillId="16" borderId="0" applyNumberFormat="0" applyBorder="0" applyAlignment="0" applyProtection="0"/>
    <xf numFmtId="0" fontId="50" fillId="16" borderId="0" applyNumberFormat="0" applyBorder="0" applyAlignment="0" applyProtection="0"/>
    <xf numFmtId="0" fontId="48" fillId="20" borderId="0" applyNumberFormat="0" applyBorder="0" applyAlignment="0" applyProtection="0"/>
    <xf numFmtId="0" fontId="50" fillId="20" borderId="0" applyNumberFormat="0" applyBorder="0" applyAlignment="0" applyProtection="0"/>
    <xf numFmtId="0" fontId="48" fillId="24" borderId="0" applyNumberFormat="0" applyBorder="0" applyAlignment="0" applyProtection="0"/>
    <xf numFmtId="0" fontId="50" fillId="24" borderId="0" applyNumberFormat="0" applyBorder="0" applyAlignment="0" applyProtection="0"/>
    <xf numFmtId="0" fontId="48" fillId="28" borderId="0" applyNumberFormat="0" applyBorder="0" applyAlignment="0" applyProtection="0"/>
    <xf numFmtId="0" fontId="50" fillId="28" borderId="0" applyNumberFormat="0" applyBorder="0" applyAlignment="0" applyProtection="0"/>
    <xf numFmtId="0" fontId="48" fillId="32" borderId="0" applyNumberFormat="0" applyBorder="0" applyAlignment="0" applyProtection="0"/>
    <xf numFmtId="0" fontId="50" fillId="32" borderId="0" applyNumberFormat="0" applyBorder="0" applyAlignment="0" applyProtection="0"/>
    <xf numFmtId="0" fontId="38" fillId="6" borderId="0" applyNumberFormat="0" applyBorder="0" applyAlignment="0" applyProtection="0"/>
    <xf numFmtId="0" fontId="51" fillId="6" borderId="0" applyNumberFormat="0" applyBorder="0" applyAlignment="0" applyProtection="0"/>
    <xf numFmtId="0" fontId="42" fillId="9" borderId="152" applyNumberFormat="0" applyAlignment="0" applyProtection="0"/>
    <xf numFmtId="0" fontId="52" fillId="9" borderId="152" applyNumberFormat="0" applyAlignment="0" applyProtection="0"/>
    <xf numFmtId="0" fontId="44" fillId="10" borderId="155" applyNumberFormat="0" applyAlignment="0" applyProtection="0"/>
    <xf numFmtId="0" fontId="53" fillId="10" borderId="155" applyNumberFormat="0" applyAlignment="0" applyProtection="0"/>
    <xf numFmtId="166"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165" fontId="49" fillId="0" borderId="0" applyFont="0" applyFill="0" applyBorder="0" applyAlignment="0" applyProtection="0"/>
    <xf numFmtId="0" fontId="4" fillId="0" borderId="0" applyFont="0" applyFill="0" applyBorder="0" applyAlignment="0" applyProtection="0"/>
    <xf numFmtId="3" fontId="4" fillId="0" borderId="158" applyProtection="0"/>
    <xf numFmtId="164"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9" fillId="0" borderId="0" applyFont="0" applyFill="0" applyBorder="0" applyAlignment="0" applyProtection="0"/>
    <xf numFmtId="164" fontId="49"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9" fillId="0" borderId="0" applyFont="0" applyFill="0" applyBorder="0" applyAlignment="0" applyProtection="0"/>
    <xf numFmtId="164" fontId="49" fillId="0" borderId="0" applyFont="0" applyFill="0" applyBorder="0" applyAlignment="0" applyProtection="0"/>
    <xf numFmtId="0" fontId="46" fillId="0" borderId="0" applyNumberFormat="0" applyFill="0" applyBorder="0" applyAlignment="0" applyProtection="0"/>
    <xf numFmtId="0" fontId="55" fillId="0" borderId="0" applyNumberFormat="0" applyFill="0" applyBorder="0" applyAlignment="0" applyProtection="0"/>
    <xf numFmtId="0" fontId="37" fillId="5" borderId="0" applyNumberFormat="0" applyBorder="0" applyAlignment="0" applyProtection="0"/>
    <xf numFmtId="0" fontId="56" fillId="5" borderId="0" applyNumberFormat="0" applyBorder="0" applyAlignment="0" applyProtection="0"/>
    <xf numFmtId="0" fontId="34" fillId="0" borderId="149" applyNumberFormat="0" applyFill="0" applyAlignment="0" applyProtection="0"/>
    <xf numFmtId="0" fontId="57" fillId="0" borderId="149" applyNumberFormat="0" applyFill="0" applyAlignment="0" applyProtection="0"/>
    <xf numFmtId="0" fontId="35" fillId="0" borderId="150" applyNumberFormat="0" applyFill="0" applyAlignment="0" applyProtection="0"/>
    <xf numFmtId="0" fontId="58" fillId="0" borderId="150" applyNumberFormat="0" applyFill="0" applyAlignment="0" applyProtection="0"/>
    <xf numFmtId="0" fontId="36" fillId="0" borderId="151" applyNumberFormat="0" applyFill="0" applyAlignment="0" applyProtection="0"/>
    <xf numFmtId="0" fontId="59" fillId="0" borderId="151" applyNumberFormat="0" applyFill="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40" fillId="8" borderId="152" applyNumberFormat="0" applyAlignment="0" applyProtection="0"/>
    <xf numFmtId="0" fontId="62" fillId="8" borderId="152" applyNumberFormat="0" applyAlignment="0" applyProtection="0"/>
    <xf numFmtId="0" fontId="43" fillId="0" borderId="154" applyNumberFormat="0" applyFill="0" applyAlignment="0" applyProtection="0"/>
    <xf numFmtId="0" fontId="63" fillId="0" borderId="154" applyNumberFormat="0" applyFill="0" applyAlignment="0" applyProtection="0"/>
    <xf numFmtId="0" fontId="39" fillId="7" borderId="0" applyNumberFormat="0" applyBorder="0" applyAlignment="0" applyProtection="0"/>
    <xf numFmtId="0" fontId="64" fillId="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3" fillId="0" borderId="0"/>
    <xf numFmtId="0" fontId="4" fillId="0" borderId="0"/>
    <xf numFmtId="0" fontId="4" fillId="0" borderId="0"/>
    <xf numFmtId="0" fontId="6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66" fillId="0" borderId="0"/>
    <xf numFmtId="0" fontId="3" fillId="0" borderId="0"/>
    <xf numFmtId="0" fontId="4" fillId="0" borderId="0"/>
    <xf numFmtId="0" fontId="6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67"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156" applyNumberFormat="0" applyFont="0" applyAlignment="0" applyProtection="0"/>
    <xf numFmtId="0" fontId="3" fillId="11" borderId="156" applyNumberFormat="0" applyFont="0" applyAlignment="0" applyProtection="0"/>
    <xf numFmtId="0" fontId="54" fillId="11" borderId="156" applyNumberFormat="0" applyFont="0" applyAlignment="0" applyProtection="0"/>
    <xf numFmtId="0" fontId="49" fillId="11" borderId="156" applyNumberFormat="0" applyFont="0" applyAlignment="0" applyProtection="0"/>
    <xf numFmtId="0" fontId="41" fillId="9" borderId="153" applyNumberFormat="0" applyAlignment="0" applyProtection="0"/>
    <xf numFmtId="0" fontId="68" fillId="9" borderId="153"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9" fillId="0" borderId="0" applyFont="0" applyFill="0" applyBorder="0" applyAlignment="0" applyProtection="0"/>
    <xf numFmtId="0" fontId="33" fillId="0" borderId="0" applyNumberFormat="0" applyFill="0" applyBorder="0" applyAlignment="0" applyProtection="0"/>
    <xf numFmtId="0" fontId="69" fillId="0" borderId="0" applyNumberFormat="0" applyFill="0" applyBorder="0" applyAlignment="0" applyProtection="0"/>
    <xf numFmtId="0" fontId="47" fillId="0" borderId="157" applyNumberFormat="0" applyFill="0" applyAlignment="0" applyProtection="0"/>
    <xf numFmtId="0" fontId="70" fillId="0" borderId="157" applyNumberFormat="0" applyFill="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156" applyNumberFormat="0" applyFont="0" applyAlignment="0" applyProtection="0"/>
    <xf numFmtId="0" fontId="2" fillId="11" borderId="15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476">
    <xf numFmtId="0" fontId="0" fillId="0" borderId="0" xfId="0"/>
    <xf numFmtId="0" fontId="7" fillId="0" borderId="0" xfId="9" applyFont="1" applyFill="1"/>
    <xf numFmtId="2" fontId="9" fillId="0" borderId="0" xfId="9" applyNumberFormat="1" applyFont="1" applyFill="1" applyAlignment="1">
      <alignment horizontal="center"/>
    </xf>
    <xf numFmtId="3" fontId="7" fillId="0" borderId="0" xfId="9" applyNumberFormat="1" applyFont="1" applyFill="1" applyAlignment="1">
      <alignment horizontal="right"/>
    </xf>
    <xf numFmtId="0" fontId="5" fillId="0" borderId="0" xfId="9" applyFont="1" applyFill="1" applyAlignment="1">
      <alignment horizontal="left"/>
    </xf>
    <xf numFmtId="2" fontId="5" fillId="0" borderId="0" xfId="9" applyNumberFormat="1" applyFont="1" applyFill="1" applyAlignment="1">
      <alignment horizontal="center"/>
    </xf>
    <xf numFmtId="0" fontId="5" fillId="0" borderId="0" xfId="9" applyFont="1" applyFill="1" applyAlignment="1">
      <alignment horizontal="center"/>
    </xf>
    <xf numFmtId="3" fontId="5" fillId="0" borderId="0" xfId="9" applyNumberFormat="1" applyFont="1" applyFill="1" applyAlignment="1">
      <alignment horizontal="right"/>
    </xf>
    <xf numFmtId="43" fontId="5" fillId="0" borderId="0" xfId="3" applyFont="1" applyFill="1" applyAlignment="1">
      <alignment horizontal="right"/>
    </xf>
    <xf numFmtId="2" fontId="5" fillId="0" borderId="1" xfId="9" applyNumberFormat="1" applyFont="1" applyFill="1" applyBorder="1" applyAlignment="1">
      <alignment horizontal="center"/>
    </xf>
    <xf numFmtId="2" fontId="5" fillId="0" borderId="2" xfId="9" applyNumberFormat="1" applyFont="1" applyFill="1" applyBorder="1" applyAlignment="1">
      <alignment horizontal="center"/>
    </xf>
    <xf numFmtId="0" fontId="5" fillId="0" borderId="1" xfId="9" applyFont="1" applyFill="1" applyBorder="1" applyAlignment="1">
      <alignment horizontal="center"/>
    </xf>
    <xf numFmtId="2" fontId="5" fillId="0" borderId="3" xfId="9" applyNumberFormat="1" applyFont="1" applyFill="1" applyBorder="1" applyAlignment="1">
      <alignment horizontal="center"/>
    </xf>
    <xf numFmtId="2" fontId="5" fillId="0" borderId="0" xfId="9" applyNumberFormat="1" applyFont="1" applyFill="1" applyBorder="1" applyAlignment="1">
      <alignment horizontal="center"/>
    </xf>
    <xf numFmtId="0" fontId="5" fillId="0" borderId="0" xfId="9" applyFont="1" applyFill="1" applyBorder="1" applyAlignment="1">
      <alignment horizontal="left"/>
    </xf>
    <xf numFmtId="0" fontId="5" fillId="0" borderId="3" xfId="9" applyFont="1" applyFill="1" applyBorder="1" applyAlignment="1">
      <alignment horizontal="center"/>
    </xf>
    <xf numFmtId="3" fontId="5" fillId="0" borderId="3" xfId="3" applyNumberFormat="1" applyFont="1" applyFill="1" applyBorder="1" applyAlignment="1">
      <alignment horizontal="center"/>
    </xf>
    <xf numFmtId="2" fontId="5" fillId="0" borderId="4" xfId="9" applyNumberFormat="1" applyFont="1" applyFill="1" applyBorder="1" applyAlignment="1">
      <alignment horizontal="center"/>
    </xf>
    <xf numFmtId="2" fontId="5" fillId="0" borderId="5" xfId="9" applyNumberFormat="1" applyFont="1" applyFill="1" applyBorder="1" applyAlignment="1">
      <alignment horizontal="center"/>
    </xf>
    <xf numFmtId="0" fontId="5" fillId="0" borderId="4" xfId="9" applyFont="1" applyFill="1" applyBorder="1" applyAlignment="1">
      <alignment horizontal="center"/>
    </xf>
    <xf numFmtId="3" fontId="5" fillId="0" borderId="4" xfId="3" applyNumberFormat="1" applyFont="1" applyFill="1" applyBorder="1" applyAlignment="1">
      <alignment horizontal="center"/>
    </xf>
    <xf numFmtId="0" fontId="5" fillId="0" borderId="2" xfId="9" applyFont="1" applyFill="1" applyBorder="1" applyAlignment="1">
      <alignment horizontal="center"/>
    </xf>
    <xf numFmtId="0" fontId="5" fillId="0" borderId="5" xfId="9" applyFont="1" applyFill="1" applyBorder="1" applyAlignment="1">
      <alignment horizontal="center"/>
    </xf>
    <xf numFmtId="3" fontId="7" fillId="0" borderId="0" xfId="9" applyNumberFormat="1" applyFont="1" applyFill="1" applyAlignment="1"/>
    <xf numFmtId="3" fontId="5" fillId="0" borderId="0" xfId="3" applyNumberFormat="1" applyFont="1" applyFill="1" applyAlignment="1"/>
    <xf numFmtId="0" fontId="5" fillId="0" borderId="0" xfId="0" applyFont="1"/>
    <xf numFmtId="0" fontId="0" fillId="0" borderId="0" xfId="0" applyBorder="1"/>
    <xf numFmtId="2" fontId="5" fillId="0" borderId="0" xfId="9" applyNumberFormat="1" applyFont="1" applyFill="1" applyAlignment="1">
      <alignment horizontal="left"/>
    </xf>
    <xf numFmtId="49" fontId="5" fillId="0" borderId="2" xfId="9" applyNumberFormat="1" applyFont="1" applyFill="1" applyBorder="1" applyAlignment="1">
      <alignment horizontal="center"/>
    </xf>
    <xf numFmtId="3" fontId="5" fillId="0" borderId="1" xfId="3" applyNumberFormat="1" applyFont="1" applyFill="1" applyBorder="1" applyAlignment="1">
      <alignment horizontal="center"/>
    </xf>
    <xf numFmtId="4" fontId="5" fillId="0" borderId="1" xfId="8" applyNumberFormat="1" applyFont="1" applyFill="1" applyBorder="1" applyAlignment="1">
      <alignment horizontal="center"/>
    </xf>
    <xf numFmtId="49" fontId="5" fillId="0" borderId="0" xfId="9" applyNumberFormat="1" applyFont="1" applyFill="1" applyBorder="1" applyAlignment="1">
      <alignment horizontal="center"/>
    </xf>
    <xf numFmtId="4" fontId="5" fillId="0" borderId="3" xfId="8" applyNumberFormat="1" applyFont="1" applyFill="1" applyBorder="1" applyAlignment="1">
      <alignment horizontal="center"/>
    </xf>
    <xf numFmtId="49" fontId="5" fillId="0" borderId="5" xfId="9" applyNumberFormat="1" applyFont="1" applyFill="1" applyBorder="1" applyAlignment="1">
      <alignment horizontal="center"/>
    </xf>
    <xf numFmtId="4" fontId="5" fillId="0" borderId="4" xfId="8" applyNumberFormat="1" applyFont="1" applyFill="1" applyBorder="1" applyAlignment="1">
      <alignment horizontal="center"/>
    </xf>
    <xf numFmtId="0" fontId="8" fillId="0" borderId="0" xfId="9" applyFont="1" applyFill="1" applyBorder="1" applyAlignment="1">
      <alignment horizontal="left"/>
    </xf>
    <xf numFmtId="0" fontId="0" fillId="0" borderId="6" xfId="0" applyBorder="1"/>
    <xf numFmtId="0" fontId="5" fillId="0" borderId="0" xfId="0" applyFont="1" applyBorder="1" applyAlignment="1">
      <alignment horizontal="left"/>
    </xf>
    <xf numFmtId="0" fontId="8" fillId="0" borderId="0" xfId="0" applyFont="1" applyBorder="1" applyAlignment="1">
      <alignment horizontal="left"/>
    </xf>
    <xf numFmtId="0" fontId="8" fillId="0" borderId="0" xfId="0" quotePrefix="1" applyFont="1" applyBorder="1" applyAlignment="1">
      <alignment horizontal="left"/>
    </xf>
    <xf numFmtId="0" fontId="5" fillId="0" borderId="0" xfId="9" applyFont="1" applyBorder="1" applyAlignment="1">
      <alignment horizontal="left"/>
    </xf>
    <xf numFmtId="0" fontId="8" fillId="0" borderId="0" xfId="9" applyFont="1" applyBorder="1" applyAlignment="1">
      <alignment horizontal="left"/>
    </xf>
    <xf numFmtId="0" fontId="5" fillId="0" borderId="6" xfId="0" applyFont="1" applyBorder="1" applyAlignment="1">
      <alignment horizontal="left" vertical="top"/>
    </xf>
    <xf numFmtId="0" fontId="0" fillId="0" borderId="0" xfId="0" applyBorder="1" applyAlignment="1">
      <alignment vertical="top" wrapText="1"/>
    </xf>
    <xf numFmtId="0" fontId="5" fillId="0" borderId="6" xfId="0" applyFont="1" applyBorder="1" applyAlignment="1">
      <alignment horizontal="center" vertical="top"/>
    </xf>
    <xf numFmtId="2" fontId="5" fillId="0" borderId="6" xfId="0" applyNumberFormat="1" applyFont="1" applyBorder="1" applyAlignment="1">
      <alignment horizontal="center" vertical="top"/>
    </xf>
    <xf numFmtId="0" fontId="5" fillId="0" borderId="6" xfId="12" applyFont="1" applyBorder="1" applyAlignment="1">
      <alignment horizontal="left" vertical="top"/>
    </xf>
    <xf numFmtId="4" fontId="5" fillId="0" borderId="6" xfId="0" applyNumberFormat="1" applyFont="1" applyBorder="1" applyAlignment="1">
      <alignment horizontal="center" vertical="top"/>
    </xf>
    <xf numFmtId="0" fontId="0" fillId="0" borderId="0" xfId="0" quotePrefix="1" applyBorder="1" applyAlignment="1">
      <alignment vertical="top" wrapText="1"/>
    </xf>
    <xf numFmtId="0" fontId="8" fillId="0" borderId="6" xfId="0" applyFont="1" applyFill="1" applyBorder="1" applyAlignment="1">
      <alignment horizontal="center"/>
    </xf>
    <xf numFmtId="0" fontId="8" fillId="0" borderId="6" xfId="0" applyFont="1" applyBorder="1" applyAlignment="1">
      <alignment horizontal="center"/>
    </xf>
    <xf numFmtId="0" fontId="8" fillId="0" borderId="6" xfId="0" applyNumberFormat="1" applyFont="1" applyBorder="1" applyAlignment="1">
      <alignment horizontal="right"/>
    </xf>
    <xf numFmtId="0" fontId="8" fillId="0" borderId="6" xfId="0" quotePrefix="1" applyFont="1" applyBorder="1" applyAlignment="1">
      <alignment horizontal="center"/>
    </xf>
    <xf numFmtId="0" fontId="8" fillId="0" borderId="6" xfId="1" applyNumberFormat="1" applyFont="1" applyBorder="1" applyAlignment="1">
      <alignment horizontal="right"/>
    </xf>
    <xf numFmtId="0" fontId="8" fillId="0" borderId="6" xfId="1" quotePrefix="1" applyNumberFormat="1" applyFont="1" applyBorder="1" applyAlignment="1">
      <alignment horizontal="right"/>
    </xf>
    <xf numFmtId="0" fontId="8" fillId="0" borderId="6" xfId="12" applyFont="1" applyBorder="1" applyAlignment="1">
      <alignment horizontal="center"/>
    </xf>
    <xf numFmtId="0" fontId="8" fillId="0" borderId="6" xfId="8" applyNumberFormat="1" applyFont="1" applyBorder="1" applyAlignment="1">
      <alignment horizontal="right"/>
    </xf>
    <xf numFmtId="0" fontId="7" fillId="0" borderId="1" xfId="9" applyFont="1" applyBorder="1" applyAlignment="1">
      <alignment horizontal="left"/>
    </xf>
    <xf numFmtId="0" fontId="7" fillId="0" borderId="2" xfId="9" applyFont="1" applyBorder="1" applyAlignment="1">
      <alignment horizontal="left"/>
    </xf>
    <xf numFmtId="0" fontId="7" fillId="0" borderId="2" xfId="9" applyFont="1" applyBorder="1" applyAlignment="1">
      <alignment horizontal="center"/>
    </xf>
    <xf numFmtId="3" fontId="7" fillId="0" borderId="2" xfId="2" applyNumberFormat="1" applyFont="1" applyBorder="1" applyAlignment="1">
      <alignment horizontal="right"/>
    </xf>
    <xf numFmtId="4" fontId="7" fillId="0" borderId="1" xfId="8" applyNumberFormat="1" applyFont="1" applyBorder="1" applyAlignment="1" applyProtection="1">
      <alignment horizontal="right"/>
      <protection locked="0"/>
    </xf>
    <xf numFmtId="0" fontId="8" fillId="0" borderId="3" xfId="9" applyFont="1" applyBorder="1" applyAlignment="1">
      <alignment horizontal="left"/>
    </xf>
    <xf numFmtId="0" fontId="8" fillId="0" borderId="0" xfId="9" applyFont="1" applyBorder="1" applyAlignment="1">
      <alignment horizontal="center"/>
    </xf>
    <xf numFmtId="3" fontId="8" fillId="0" borderId="0" xfId="2" applyNumberFormat="1" applyFont="1" applyBorder="1" applyAlignment="1">
      <alignment horizontal="right"/>
    </xf>
    <xf numFmtId="4" fontId="5" fillId="0" borderId="3" xfId="8" applyNumberFormat="1" applyFont="1" applyBorder="1" applyAlignment="1" applyProtection="1">
      <alignment horizontal="left"/>
      <protection locked="0"/>
    </xf>
    <xf numFmtId="0" fontId="7" fillId="0" borderId="4" xfId="9" applyFont="1" applyBorder="1" applyAlignment="1">
      <alignment horizontal="left"/>
    </xf>
    <xf numFmtId="0" fontId="7" fillId="0" borderId="5" xfId="9" applyFont="1" applyBorder="1" applyAlignment="1">
      <alignment horizontal="left"/>
    </xf>
    <xf numFmtId="0" fontId="7" fillId="0" borderId="5" xfId="9" applyFont="1" applyBorder="1" applyAlignment="1">
      <alignment horizontal="center"/>
    </xf>
    <xf numFmtId="3" fontId="7" fillId="0" borderId="5" xfId="2" applyNumberFormat="1" applyFont="1" applyBorder="1" applyAlignment="1">
      <alignment horizontal="right"/>
    </xf>
    <xf numFmtId="4" fontId="7" fillId="0" borderId="4" xfId="8" applyNumberFormat="1" applyFont="1" applyBorder="1"/>
    <xf numFmtId="3" fontId="5" fillId="0" borderId="8" xfId="3" applyNumberFormat="1" applyFont="1" applyFill="1" applyBorder="1" applyAlignment="1">
      <alignment horizontal="center"/>
    </xf>
    <xf numFmtId="4" fontId="5" fillId="0" borderId="8" xfId="8" applyNumberFormat="1" applyFont="1" applyFill="1" applyBorder="1" applyAlignment="1">
      <alignment horizontal="center"/>
    </xf>
    <xf numFmtId="0" fontId="5" fillId="0" borderId="0" xfId="12" applyFont="1" applyBorder="1" applyAlignment="1">
      <alignment vertical="top" wrapText="1"/>
    </xf>
    <xf numFmtId="2" fontId="8" fillId="0" borderId="6" xfId="8" applyNumberFormat="1" applyFont="1" applyBorder="1" applyAlignment="1">
      <alignment horizontal="right"/>
    </xf>
    <xf numFmtId="0" fontId="5" fillId="0" borderId="11" xfId="0" applyFont="1" applyBorder="1" applyAlignment="1">
      <alignment horizontal="left" vertical="top"/>
    </xf>
    <xf numFmtId="0" fontId="5" fillId="0" borderId="11" xfId="0" applyFont="1" applyBorder="1" applyAlignment="1">
      <alignment horizontal="center" vertical="top"/>
    </xf>
    <xf numFmtId="0" fontId="8" fillId="0" borderId="11" xfId="0" applyFont="1" applyBorder="1" applyAlignment="1">
      <alignment horizontal="center"/>
    </xf>
    <xf numFmtId="0" fontId="8" fillId="0" borderId="11" xfId="0" applyNumberFormat="1" applyFont="1" applyBorder="1" applyAlignment="1">
      <alignment horizontal="right"/>
    </xf>
    <xf numFmtId="0" fontId="0" fillId="0" borderId="2" xfId="0" applyBorder="1"/>
    <xf numFmtId="0" fontId="11" fillId="0" borderId="0" xfId="0" applyFont="1"/>
    <xf numFmtId="2" fontId="8" fillId="0" borderId="6" xfId="0" applyNumberFormat="1" applyFont="1" applyBorder="1" applyAlignment="1">
      <alignment horizontal="right"/>
    </xf>
    <xf numFmtId="0" fontId="11" fillId="0" borderId="0" xfId="0" applyFont="1" applyBorder="1" applyAlignment="1">
      <alignment horizontal="left"/>
    </xf>
    <xf numFmtId="0" fontId="8" fillId="0" borderId="0" xfId="0" applyFont="1" applyFill="1" applyBorder="1" applyAlignment="1">
      <alignment horizontal="left"/>
    </xf>
    <xf numFmtId="0" fontId="8" fillId="0" borderId="13" xfId="0" applyNumberFormat="1" applyFont="1" applyBorder="1" applyAlignment="1">
      <alignment horizontal="right"/>
    </xf>
    <xf numFmtId="4" fontId="8" fillId="0" borderId="3" xfId="8" applyNumberFormat="1" applyFont="1" applyBorder="1" applyAlignment="1">
      <alignment horizontal="right"/>
    </xf>
    <xf numFmtId="4" fontId="5" fillId="0" borderId="3" xfId="8" applyNumberFormat="1" applyFont="1" applyBorder="1" applyAlignment="1" applyProtection="1">
      <alignment horizontal="right"/>
      <protection locked="0"/>
    </xf>
    <xf numFmtId="0" fontId="8" fillId="0" borderId="0" xfId="0" applyFont="1" applyBorder="1" applyAlignment="1">
      <alignment horizontal="center"/>
    </xf>
    <xf numFmtId="0" fontId="8" fillId="0" borderId="0" xfId="0" applyNumberFormat="1" applyFont="1" applyBorder="1" applyAlignment="1">
      <alignment horizontal="right"/>
    </xf>
    <xf numFmtId="0" fontId="8" fillId="0" borderId="0" xfId="1" quotePrefix="1" applyNumberFormat="1" applyFont="1" applyBorder="1" applyAlignment="1">
      <alignment horizontal="right"/>
    </xf>
    <xf numFmtId="4" fontId="8" fillId="0" borderId="6" xfId="8" applyNumberFormat="1" applyFont="1" applyBorder="1" applyAlignment="1">
      <alignment horizontal="right"/>
    </xf>
    <xf numFmtId="0" fontId="8" fillId="0" borderId="3" xfId="0" applyFont="1" applyBorder="1" applyAlignment="1">
      <alignment horizontal="center"/>
    </xf>
    <xf numFmtId="0" fontId="8" fillId="0" borderId="13" xfId="8" applyNumberFormat="1" applyFont="1" applyBorder="1" applyAlignment="1">
      <alignment horizontal="right"/>
    </xf>
    <xf numFmtId="0" fontId="8" fillId="0" borderId="13" xfId="8" applyNumberFormat="1" applyFont="1" applyBorder="1" applyAlignment="1" applyProtection="1">
      <alignment horizontal="right"/>
      <protection locked="0"/>
    </xf>
    <xf numFmtId="0" fontId="8" fillId="0" borderId="16" xfId="0" applyFont="1" applyBorder="1" applyAlignment="1">
      <alignment horizontal="left"/>
    </xf>
    <xf numFmtId="0" fontId="8" fillId="0" borderId="15" xfId="0" applyFont="1" applyBorder="1" applyAlignment="1">
      <alignment horizontal="left"/>
    </xf>
    <xf numFmtId="4" fontId="8" fillId="0" borderId="13" xfId="0" applyNumberFormat="1" applyFont="1" applyBorder="1" applyAlignment="1">
      <alignment horizontal="right"/>
    </xf>
    <xf numFmtId="4" fontId="8" fillId="0" borderId="3" xfId="8" applyNumberFormat="1" applyFont="1" applyFill="1" applyBorder="1" applyAlignment="1">
      <alignment horizontal="right"/>
    </xf>
    <xf numFmtId="0" fontId="8" fillId="0" borderId="3" xfId="0" applyFont="1" applyBorder="1" applyAlignment="1">
      <alignment horizontal="left"/>
    </xf>
    <xf numFmtId="0" fontId="8" fillId="0" borderId="15" xfId="0" quotePrefix="1" applyFont="1" applyBorder="1" applyAlignment="1">
      <alignment horizontal="left"/>
    </xf>
    <xf numFmtId="0" fontId="5" fillId="0" borderId="15" xfId="0" applyFont="1" applyBorder="1" applyAlignment="1">
      <alignment horizontal="left"/>
    </xf>
    <xf numFmtId="2" fontId="8" fillId="0" borderId="12" xfId="0" applyNumberFormat="1" applyFont="1" applyBorder="1" applyAlignment="1">
      <alignment horizontal="right"/>
    </xf>
    <xf numFmtId="0" fontId="8" fillId="0" borderId="15" xfId="0" applyFont="1" applyBorder="1" applyAlignment="1">
      <alignment horizontal="center"/>
    </xf>
    <xf numFmtId="0" fontId="5" fillId="0" borderId="3" xfId="0" applyFont="1" applyBorder="1" applyAlignment="1">
      <alignment horizontal="left"/>
    </xf>
    <xf numFmtId="2" fontId="8" fillId="0" borderId="6" xfId="1" applyNumberFormat="1" applyFont="1" applyBorder="1" applyAlignment="1">
      <alignment horizontal="right"/>
    </xf>
    <xf numFmtId="2" fontId="8" fillId="0" borderId="6" xfId="1" quotePrefix="1" applyNumberFormat="1" applyFont="1" applyBorder="1" applyAlignment="1">
      <alignment horizontal="right"/>
    </xf>
    <xf numFmtId="0" fontId="8" fillId="0" borderId="16" xfId="9" applyNumberFormat="1" applyFont="1" applyFill="1" applyBorder="1" applyAlignment="1">
      <alignment horizontal="center"/>
    </xf>
    <xf numFmtId="0" fontId="8" fillId="0" borderId="16" xfId="0" applyFont="1" applyFill="1" applyBorder="1" applyAlignment="1">
      <alignment horizontal="left"/>
    </xf>
    <xf numFmtId="0" fontId="8" fillId="0" borderId="15" xfId="0" applyFont="1" applyFill="1" applyBorder="1" applyAlignment="1">
      <alignment horizontal="left"/>
    </xf>
    <xf numFmtId="49" fontId="8" fillId="0" borderId="0" xfId="0" applyNumberFormat="1" applyFont="1" applyFill="1" applyBorder="1" applyAlignment="1">
      <alignment horizontal="left"/>
    </xf>
    <xf numFmtId="49" fontId="8" fillId="0" borderId="0" xfId="0" quotePrefix="1" applyNumberFormat="1" applyFont="1" applyFill="1" applyBorder="1" applyAlignment="1">
      <alignment horizontal="left"/>
    </xf>
    <xf numFmtId="49" fontId="8" fillId="0" borderId="0" xfId="0" applyNumberFormat="1" applyFont="1" applyFill="1" applyBorder="1" applyAlignment="1">
      <alignment horizontal="left" wrapText="1"/>
    </xf>
    <xf numFmtId="2" fontId="5" fillId="0" borderId="3" xfId="0" applyNumberFormat="1" applyFont="1" applyBorder="1" applyAlignment="1">
      <alignment horizontal="center"/>
    </xf>
    <xf numFmtId="3" fontId="8" fillId="0" borderId="3" xfId="1" applyNumberFormat="1" applyFont="1" applyBorder="1" applyAlignment="1">
      <alignment horizontal="right"/>
    </xf>
    <xf numFmtId="3" fontId="8" fillId="0" borderId="16" xfId="1" applyNumberFormat="1" applyFont="1" applyBorder="1" applyAlignment="1">
      <alignment horizontal="right"/>
    </xf>
    <xf numFmtId="4" fontId="8" fillId="0" borderId="3" xfId="8" applyNumberFormat="1" applyFont="1" applyBorder="1" applyAlignment="1">
      <alignment horizontal="center"/>
    </xf>
    <xf numFmtId="0" fontId="8" fillId="0" borderId="12" xfId="1" quotePrefix="1" applyNumberFormat="1" applyFont="1" applyBorder="1" applyAlignment="1">
      <alignment horizontal="right"/>
    </xf>
    <xf numFmtId="0" fontId="8" fillId="0" borderId="12" xfId="1" applyNumberFormat="1" applyFont="1" applyBorder="1" applyAlignment="1">
      <alignment horizontal="right"/>
    </xf>
    <xf numFmtId="0" fontId="8" fillId="0" borderId="12" xfId="0" applyNumberFormat="1" applyFont="1" applyBorder="1" applyAlignment="1">
      <alignment horizontal="right"/>
    </xf>
    <xf numFmtId="0" fontId="8" fillId="0" borderId="9" xfId="0" applyFont="1" applyBorder="1" applyAlignment="1">
      <alignment horizontal="left"/>
    </xf>
    <xf numFmtId="0" fontId="8" fillId="0" borderId="9" xfId="0" applyFont="1" applyBorder="1" applyAlignment="1">
      <alignment horizontal="center"/>
    </xf>
    <xf numFmtId="0" fontId="8" fillId="0" borderId="21" xfId="1" quotePrefix="1" applyNumberFormat="1" applyFont="1" applyBorder="1" applyAlignment="1">
      <alignment horizontal="right"/>
    </xf>
    <xf numFmtId="0" fontId="8" fillId="0" borderId="23" xfId="0" applyNumberFormat="1" applyFont="1" applyBorder="1" applyAlignment="1">
      <alignment horizontal="right"/>
    </xf>
    <xf numFmtId="0" fontId="8" fillId="0" borderId="7" xfId="0" applyFont="1" applyBorder="1" applyAlignment="1">
      <alignment horizontal="left"/>
    </xf>
    <xf numFmtId="0" fontId="8" fillId="0" borderId="7" xfId="0" applyFont="1" applyBorder="1" applyAlignment="1">
      <alignment horizontal="center"/>
    </xf>
    <xf numFmtId="0" fontId="8" fillId="0" borderId="24" xfId="1" quotePrefix="1" applyNumberFormat="1" applyFont="1" applyBorder="1" applyAlignment="1">
      <alignment horizontal="right"/>
    </xf>
    <xf numFmtId="0" fontId="8" fillId="0" borderId="25" xfId="0" applyNumberFormat="1" applyFont="1" applyBorder="1" applyAlignment="1">
      <alignment horizontal="right"/>
    </xf>
    <xf numFmtId="0" fontId="8" fillId="0" borderId="21" xfId="0" applyNumberFormat="1" applyFont="1" applyBorder="1" applyAlignment="1">
      <alignment horizontal="right"/>
    </xf>
    <xf numFmtId="0" fontId="8" fillId="0" borderId="24" xfId="0" applyNumberFormat="1" applyFont="1" applyBorder="1" applyAlignment="1">
      <alignment horizontal="right"/>
    </xf>
    <xf numFmtId="4" fontId="8" fillId="0" borderId="3" xfId="1" applyNumberFormat="1" applyFont="1" applyBorder="1" applyAlignment="1">
      <alignment horizontal="right"/>
    </xf>
    <xf numFmtId="0" fontId="5" fillId="0" borderId="15" xfId="0" applyFont="1" applyBorder="1" applyAlignment="1">
      <alignment horizontal="center"/>
    </xf>
    <xf numFmtId="0" fontId="5" fillId="0" borderId="15" xfId="0" quotePrefix="1" applyFont="1" applyBorder="1" applyAlignment="1">
      <alignment horizontal="center"/>
    </xf>
    <xf numFmtId="4" fontId="8" fillId="0" borderId="16" xfId="1" applyNumberFormat="1" applyFont="1" applyBorder="1" applyAlignment="1">
      <alignment horizontal="right"/>
    </xf>
    <xf numFmtId="0" fontId="8" fillId="0" borderId="6" xfId="9" quotePrefix="1" applyFont="1" applyBorder="1" applyAlignment="1">
      <alignment horizontal="center"/>
    </xf>
    <xf numFmtId="2" fontId="7" fillId="0" borderId="2" xfId="9" applyNumberFormat="1" applyFont="1" applyBorder="1" applyAlignment="1">
      <alignment horizontal="left"/>
    </xf>
    <xf numFmtId="4" fontId="5" fillId="0" borderId="3" xfId="8" applyNumberFormat="1" applyFont="1" applyBorder="1" applyAlignment="1" applyProtection="1">
      <alignment horizontal="center"/>
      <protection locked="0"/>
    </xf>
    <xf numFmtId="2" fontId="7" fillId="0" borderId="5" xfId="9" applyNumberFormat="1" applyFont="1" applyBorder="1" applyAlignment="1">
      <alignment horizontal="left"/>
    </xf>
    <xf numFmtId="49" fontId="8" fillId="0" borderId="6" xfId="13" quotePrefix="1" applyFont="1" applyBorder="1" applyAlignment="1">
      <alignment horizontal="center"/>
    </xf>
    <xf numFmtId="0" fontId="8" fillId="0" borderId="16" xfId="1" applyNumberFormat="1" applyFont="1" applyBorder="1" applyAlignment="1">
      <alignment horizontal="right"/>
    </xf>
    <xf numFmtId="49" fontId="8" fillId="0" borderId="0" xfId="13" applyNumberFormat="1" applyFont="1" applyBorder="1" applyAlignment="1">
      <alignment horizontal="left"/>
    </xf>
    <xf numFmtId="49" fontId="5" fillId="0" borderId="0" xfId="13" applyFont="1" applyBorder="1" applyAlignment="1">
      <alignment horizontal="left"/>
    </xf>
    <xf numFmtId="49" fontId="8" fillId="0" borderId="6" xfId="13" applyFont="1" applyBorder="1" applyAlignment="1">
      <alignment horizontal="center"/>
    </xf>
    <xf numFmtId="0" fontId="8" fillId="0" borderId="16" xfId="1" quotePrefix="1" applyNumberFormat="1" applyFont="1" applyBorder="1" applyAlignment="1">
      <alignment horizontal="right"/>
    </xf>
    <xf numFmtId="49" fontId="8" fillId="0" borderId="0" xfId="13" applyFont="1" applyBorder="1" applyAlignment="1">
      <alignment horizontal="left"/>
    </xf>
    <xf numFmtId="49" fontId="8" fillId="0" borderId="0" xfId="13" quotePrefix="1" applyNumberFormat="1" applyFont="1" applyBorder="1" applyAlignment="1">
      <alignment horizontal="left"/>
    </xf>
    <xf numFmtId="0" fontId="8" fillId="0" borderId="6" xfId="9" applyFont="1" applyBorder="1" applyAlignment="1">
      <alignment horizontal="center"/>
    </xf>
    <xf numFmtId="0" fontId="8" fillId="0" borderId="0" xfId="0" quotePrefix="1" applyFont="1" applyFill="1" applyBorder="1" applyAlignment="1">
      <alignment horizontal="left"/>
    </xf>
    <xf numFmtId="0" fontId="8" fillId="0" borderId="21" xfId="1" applyNumberFormat="1" applyFont="1" applyBorder="1" applyAlignment="1">
      <alignment horizontal="right"/>
    </xf>
    <xf numFmtId="0" fontId="8" fillId="0" borderId="24" xfId="1" applyNumberFormat="1" applyFont="1" applyBorder="1" applyAlignment="1">
      <alignment horizontal="right"/>
    </xf>
    <xf numFmtId="0" fontId="8" fillId="0" borderId="6" xfId="2" applyNumberFormat="1" applyFont="1" applyBorder="1" applyAlignment="1">
      <alignment horizontal="right"/>
    </xf>
    <xf numFmtId="0" fontId="8" fillId="0" borderId="12" xfId="2" applyNumberFormat="1" applyFont="1" applyBorder="1" applyAlignment="1">
      <alignment horizontal="right"/>
    </xf>
    <xf numFmtId="49" fontId="8" fillId="0" borderId="0" xfId="9" applyNumberFormat="1" applyFont="1" applyBorder="1" applyAlignment="1">
      <alignment horizontal="left"/>
    </xf>
    <xf numFmtId="0" fontId="5" fillId="0" borderId="0" xfId="0" quotePrefix="1" applyFont="1" applyBorder="1" applyAlignment="1">
      <alignment horizontal="left"/>
    </xf>
    <xf numFmtId="49" fontId="5" fillId="0" borderId="0" xfId="9" applyNumberFormat="1" applyFont="1" applyBorder="1" applyAlignment="1">
      <alignment horizontal="left"/>
    </xf>
    <xf numFmtId="2" fontId="8" fillId="0" borderId="6" xfId="2" applyNumberFormat="1" applyFont="1" applyBorder="1" applyAlignment="1">
      <alignment horizontal="right"/>
    </xf>
    <xf numFmtId="2" fontId="8" fillId="0" borderId="12" xfId="2" applyNumberFormat="1" applyFont="1" applyBorder="1" applyAlignment="1">
      <alignment horizontal="right"/>
    </xf>
    <xf numFmtId="49" fontId="8" fillId="0" borderId="0" xfId="9" quotePrefix="1" applyNumberFormat="1" applyFont="1" applyBorder="1" applyAlignment="1">
      <alignment horizontal="left"/>
    </xf>
    <xf numFmtId="2" fontId="8" fillId="0" borderId="12" xfId="1" applyNumberFormat="1" applyFont="1" applyBorder="1" applyAlignment="1">
      <alignment horizontal="right"/>
    </xf>
    <xf numFmtId="2" fontId="8" fillId="0" borderId="12" xfId="1" quotePrefix="1" applyNumberFormat="1" applyFont="1" applyBorder="1" applyAlignment="1">
      <alignment horizontal="right"/>
    </xf>
    <xf numFmtId="49" fontId="11" fillId="0" borderId="0" xfId="9" applyNumberFormat="1" applyFont="1" applyBorder="1" applyAlignment="1">
      <alignment horizontal="left"/>
    </xf>
    <xf numFmtId="0" fontId="12" fillId="0" borderId="0" xfId="9" applyFont="1" applyBorder="1" applyAlignment="1">
      <alignment horizontal="left"/>
    </xf>
    <xf numFmtId="166" fontId="8" fillId="0" borderId="3" xfId="1" applyFont="1" applyBorder="1" applyAlignment="1">
      <alignment horizontal="center"/>
    </xf>
    <xf numFmtId="166" fontId="8" fillId="0" borderId="16" xfId="1" applyFont="1" applyBorder="1" applyAlignment="1">
      <alignment horizontal="center"/>
    </xf>
    <xf numFmtId="0" fontId="8" fillId="0" borderId="3" xfId="8" applyNumberFormat="1" applyFont="1" applyBorder="1" applyAlignment="1">
      <alignment horizontal="right"/>
    </xf>
    <xf numFmtId="0" fontId="8" fillId="0" borderId="0" xfId="9" quotePrefix="1" applyFont="1" applyBorder="1" applyAlignment="1">
      <alignment horizontal="left"/>
    </xf>
    <xf numFmtId="0" fontId="8" fillId="0" borderId="9" xfId="9" applyFont="1" applyBorder="1" applyAlignment="1">
      <alignment horizontal="left"/>
    </xf>
    <xf numFmtId="0" fontId="8" fillId="0" borderId="21" xfId="2" applyNumberFormat="1" applyFont="1" applyBorder="1" applyAlignment="1">
      <alignment horizontal="right"/>
    </xf>
    <xf numFmtId="4" fontId="8" fillId="0" borderId="12" xfId="2" applyNumberFormat="1" applyFont="1" applyBorder="1" applyAlignment="1">
      <alignment horizontal="right"/>
    </xf>
    <xf numFmtId="0" fontId="8" fillId="0" borderId="7" xfId="9" applyFont="1" applyBorder="1" applyAlignment="1">
      <alignment horizontal="left"/>
    </xf>
    <xf numFmtId="0" fontId="8" fillId="0" borderId="24" xfId="2" applyNumberFormat="1" applyFont="1" applyBorder="1" applyAlignment="1">
      <alignment horizontal="right"/>
    </xf>
    <xf numFmtId="2" fontId="8" fillId="0" borderId="13" xfId="8" applyNumberFormat="1" applyFont="1" applyBorder="1" applyAlignment="1">
      <alignment horizontal="right"/>
    </xf>
    <xf numFmtId="0" fontId="8" fillId="0" borderId="3" xfId="9" applyFont="1" applyBorder="1" applyAlignment="1">
      <alignment horizontal="center"/>
    </xf>
    <xf numFmtId="49" fontId="12" fillId="0" borderId="0" xfId="9" applyNumberFormat="1" applyFont="1" applyBorder="1" applyAlignment="1">
      <alignment horizontal="left"/>
    </xf>
    <xf numFmtId="0" fontId="8" fillId="0" borderId="9" xfId="9" applyFont="1" applyBorder="1" applyAlignment="1">
      <alignment horizontal="center"/>
    </xf>
    <xf numFmtId="0" fontId="8" fillId="0" borderId="7" xfId="9" applyFont="1" applyBorder="1" applyAlignment="1">
      <alignment horizontal="center"/>
    </xf>
    <xf numFmtId="0" fontId="5" fillId="0" borderId="3" xfId="9" applyFont="1" applyFill="1" applyBorder="1" applyAlignment="1">
      <alignment horizontal="left"/>
    </xf>
    <xf numFmtId="0" fontId="8" fillId="0" borderId="0" xfId="0" applyFont="1" applyBorder="1" applyAlignment="1">
      <alignment horizontal="left" wrapText="1"/>
    </xf>
    <xf numFmtId="0" fontId="8" fillId="0" borderId="0" xfId="0" quotePrefix="1" applyFont="1" applyFill="1" applyBorder="1" applyAlignment="1">
      <alignment horizontal="left" wrapText="1"/>
    </xf>
    <xf numFmtId="0" fontId="5" fillId="0" borderId="0" xfId="0" applyFont="1" applyFill="1" applyBorder="1" applyAlignment="1">
      <alignment horizontal="left"/>
    </xf>
    <xf numFmtId="0" fontId="8" fillId="0" borderId="15" xfId="0" quotePrefix="1" applyFont="1" applyFill="1" applyBorder="1" applyAlignment="1">
      <alignment horizontal="left"/>
    </xf>
    <xf numFmtId="0" fontId="5" fillId="0" borderId="15" xfId="0" applyFont="1" applyFill="1" applyBorder="1" applyAlignment="1">
      <alignment horizontal="left"/>
    </xf>
    <xf numFmtId="0" fontId="0"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2" fontId="5" fillId="0" borderId="3" xfId="0" applyNumberFormat="1" applyFont="1" applyFill="1" applyBorder="1" applyAlignment="1">
      <alignment horizontal="left"/>
    </xf>
    <xf numFmtId="0" fontId="11" fillId="0" borderId="0" xfId="18" applyFont="1" applyFill="1" applyBorder="1" applyAlignment="1">
      <alignment horizontal="left"/>
    </xf>
    <xf numFmtId="0" fontId="8" fillId="0" borderId="3" xfId="0" applyFont="1" applyFill="1" applyBorder="1" applyAlignment="1">
      <alignment horizontal="left"/>
    </xf>
    <xf numFmtId="0" fontId="7" fillId="0" borderId="2" xfId="9" applyFont="1" applyFill="1" applyBorder="1" applyAlignment="1">
      <alignment horizontal="left"/>
    </xf>
    <xf numFmtId="0" fontId="7" fillId="0" borderId="5" xfId="9" applyFont="1" applyFill="1" applyBorder="1" applyAlignment="1">
      <alignment horizontal="left"/>
    </xf>
    <xf numFmtId="4" fontId="5" fillId="0" borderId="3" xfId="8" applyNumberFormat="1" applyFont="1" applyFill="1" applyBorder="1" applyAlignment="1" applyProtection="1">
      <alignment horizontal="left"/>
      <protection locked="0"/>
    </xf>
    <xf numFmtId="49" fontId="12" fillId="0" borderId="0" xfId="14" applyFont="1" applyBorder="1" applyAlignment="1">
      <alignment horizontal="left"/>
    </xf>
    <xf numFmtId="49" fontId="8" fillId="0" borderId="3" xfId="14" applyFont="1" applyBorder="1" applyAlignment="1">
      <alignment horizontal="center"/>
    </xf>
    <xf numFmtId="43" fontId="8" fillId="0" borderId="3" xfId="6" applyFont="1" applyBorder="1" applyAlignment="1">
      <alignment horizontal="right"/>
    </xf>
    <xf numFmtId="43" fontId="8" fillId="0" borderId="16" xfId="6" applyFont="1" applyBorder="1" applyAlignment="1">
      <alignment horizontal="right"/>
    </xf>
    <xf numFmtId="4" fontId="8" fillId="0" borderId="12" xfId="9" applyNumberFormat="1" applyFont="1" applyBorder="1" applyAlignment="1">
      <alignment horizontal="right"/>
    </xf>
    <xf numFmtId="49" fontId="8" fillId="0" borderId="15" xfId="0" applyNumberFormat="1" applyFont="1" applyFill="1" applyBorder="1" applyAlignment="1">
      <alignment horizontal="left"/>
    </xf>
    <xf numFmtId="0" fontId="9" fillId="0" borderId="1" xfId="9" applyFont="1" applyFill="1" applyBorder="1" applyAlignment="1">
      <alignment horizontal="left"/>
    </xf>
    <xf numFmtId="0" fontId="9" fillId="0" borderId="4" xfId="9" applyFont="1" applyFill="1" applyBorder="1" applyAlignment="1">
      <alignment horizontal="left"/>
    </xf>
    <xf numFmtId="4" fontId="8" fillId="0" borderId="14" xfId="8" applyNumberFormat="1" applyFont="1" applyBorder="1" applyAlignment="1">
      <alignment horizontal="right"/>
    </xf>
    <xf numFmtId="4" fontId="8" fillId="0" borderId="0" xfId="8" applyNumberFormat="1" applyFont="1" applyBorder="1" applyAlignment="1">
      <alignment horizontal="right"/>
    </xf>
    <xf numFmtId="49" fontId="5" fillId="0" borderId="3" xfId="0" applyNumberFormat="1" applyFont="1" applyFill="1" applyBorder="1" applyAlignment="1">
      <alignment horizontal="left"/>
    </xf>
    <xf numFmtId="49" fontId="5" fillId="0" borderId="0" xfId="0" applyNumberFormat="1" applyFont="1" applyFill="1" applyBorder="1" applyAlignment="1">
      <alignment horizontal="left"/>
    </xf>
    <xf numFmtId="0" fontId="8" fillId="0" borderId="0" xfId="0" applyFont="1" applyBorder="1" applyAlignment="1">
      <alignment wrapText="1"/>
    </xf>
    <xf numFmtId="49" fontId="5" fillId="0" borderId="3" xfId="0" applyNumberFormat="1" applyFont="1" applyBorder="1" applyAlignment="1" applyProtection="1">
      <alignment horizontal="left"/>
    </xf>
    <xf numFmtId="49" fontId="5" fillId="0" borderId="0" xfId="0" applyNumberFormat="1" applyFont="1" applyBorder="1" applyAlignment="1" applyProtection="1">
      <alignment horizontal="left"/>
    </xf>
    <xf numFmtId="49" fontId="8" fillId="0" borderId="0" xfId="0" applyNumberFormat="1" applyFont="1" applyBorder="1" applyAlignment="1" applyProtection="1">
      <alignment horizontal="left"/>
    </xf>
    <xf numFmtId="49" fontId="8" fillId="0" borderId="0" xfId="0" applyNumberFormat="1" applyFont="1" applyBorder="1" applyAlignment="1" applyProtection="1">
      <alignment horizontal="left" wrapText="1"/>
    </xf>
    <xf numFmtId="0" fontId="0" fillId="0" borderId="16" xfId="0" applyBorder="1" applyAlignment="1" applyProtection="1">
      <alignment horizontal="left"/>
    </xf>
    <xf numFmtId="49" fontId="8" fillId="0" borderId="13" xfId="13" applyFont="1" applyBorder="1" applyAlignment="1">
      <alignment horizontal="center"/>
    </xf>
    <xf numFmtId="49" fontId="8" fillId="0" borderId="16" xfId="13" applyFont="1" applyBorder="1" applyAlignment="1">
      <alignment horizontal="center"/>
    </xf>
    <xf numFmtId="0" fontId="8" fillId="0" borderId="13" xfId="1" applyNumberFormat="1" applyFont="1" applyBorder="1" applyAlignment="1">
      <alignment horizontal="right"/>
    </xf>
    <xf numFmtId="0" fontId="8" fillId="0" borderId="14" xfId="8" applyNumberFormat="1" applyFont="1" applyBorder="1" applyAlignment="1">
      <alignment horizontal="right"/>
    </xf>
    <xf numFmtId="0" fontId="8" fillId="0" borderId="3" xfId="9" applyNumberFormat="1" applyFont="1" applyBorder="1" applyAlignment="1">
      <alignment horizontal="right"/>
    </xf>
    <xf numFmtId="0" fontId="8" fillId="0" borderId="14" xfId="8" quotePrefix="1" applyNumberFormat="1" applyFont="1" applyBorder="1" applyAlignment="1">
      <alignment horizontal="right"/>
    </xf>
    <xf numFmtId="0" fontId="8" fillId="0" borderId="3" xfId="8" quotePrefix="1" applyNumberFormat="1" applyFont="1" applyBorder="1" applyAlignment="1">
      <alignment horizontal="right"/>
    </xf>
    <xf numFmtId="0" fontId="8" fillId="0" borderId="14" xfId="9" quotePrefix="1" applyNumberFormat="1" applyFont="1" applyBorder="1" applyAlignment="1">
      <alignment horizontal="right"/>
    </xf>
    <xf numFmtId="0" fontId="8" fillId="0" borderId="3" xfId="9" quotePrefix="1" applyNumberFormat="1" applyFont="1" applyBorder="1" applyAlignment="1">
      <alignment horizontal="right"/>
    </xf>
    <xf numFmtId="0" fontId="8" fillId="0" borderId="14" xfId="9" applyNumberFormat="1" applyFont="1" applyBorder="1" applyAlignment="1">
      <alignment horizontal="right"/>
    </xf>
    <xf numFmtId="0" fontId="5" fillId="0" borderId="32" xfId="9" applyFont="1" applyBorder="1" applyAlignment="1">
      <alignment horizontal="left"/>
    </xf>
    <xf numFmtId="0" fontId="5" fillId="0" borderId="2" xfId="9" applyFont="1" applyBorder="1" applyAlignment="1">
      <alignment horizontal="left"/>
    </xf>
    <xf numFmtId="0" fontId="5" fillId="0" borderId="30" xfId="9" applyFont="1" applyBorder="1" applyAlignment="1">
      <alignment horizontal="left"/>
    </xf>
    <xf numFmtId="49" fontId="8" fillId="0" borderId="9" xfId="9" quotePrefix="1" applyNumberFormat="1" applyFont="1" applyBorder="1" applyAlignment="1">
      <alignment horizontal="left"/>
    </xf>
    <xf numFmtId="49" fontId="8" fillId="0" borderId="7" xfId="9" quotePrefix="1" applyNumberFormat="1" applyFont="1" applyBorder="1" applyAlignment="1">
      <alignment horizontal="left"/>
    </xf>
    <xf numFmtId="4" fontId="8" fillId="0" borderId="22" xfId="2" applyNumberFormat="1" applyFont="1" applyBorder="1" applyAlignment="1">
      <alignment horizontal="right"/>
    </xf>
    <xf numFmtId="4" fontId="8" fillId="0" borderId="28" xfId="2" applyNumberFormat="1" applyFont="1" applyBorder="1" applyAlignment="1">
      <alignment horizontal="right"/>
    </xf>
    <xf numFmtId="4" fontId="8" fillId="0" borderId="29" xfId="2" applyNumberFormat="1" applyFont="1" applyBorder="1" applyAlignment="1">
      <alignment horizontal="right"/>
    </xf>
    <xf numFmtId="0" fontId="8" fillId="0" borderId="16" xfId="8" applyNumberFormat="1" applyFont="1" applyBorder="1" applyAlignment="1">
      <alignment horizontal="right"/>
    </xf>
    <xf numFmtId="0" fontId="9" fillId="0" borderId="0" xfId="9" applyFont="1" applyBorder="1" applyAlignment="1">
      <alignment horizontal="left"/>
    </xf>
    <xf numFmtId="0" fontId="9" fillId="0" borderId="0" xfId="9" applyFont="1" applyFill="1" applyBorder="1" applyAlignment="1">
      <alignment horizontal="left"/>
    </xf>
    <xf numFmtId="0" fontId="11" fillId="0" borderId="0" xfId="0" applyFont="1" applyFill="1" applyBorder="1" applyAlignment="1">
      <alignment horizontal="left"/>
    </xf>
    <xf numFmtId="2" fontId="8" fillId="0" borderId="14" xfId="2" applyNumberFormat="1" applyFont="1" applyBorder="1" applyAlignment="1">
      <alignment horizontal="right"/>
    </xf>
    <xf numFmtId="4" fontId="8" fillId="0" borderId="12" xfId="2" applyNumberFormat="1" applyFont="1" applyBorder="1" applyAlignment="1"/>
    <xf numFmtId="2" fontId="8" fillId="0" borderId="3" xfId="2" applyNumberFormat="1" applyFont="1" applyBorder="1" applyAlignment="1">
      <alignment horizontal="right"/>
    </xf>
    <xf numFmtId="2" fontId="4" fillId="0" borderId="3" xfId="2" applyNumberFormat="1" applyFont="1" applyBorder="1" applyAlignment="1">
      <alignment horizontal="right"/>
    </xf>
    <xf numFmtId="167" fontId="8" fillId="0" borderId="3" xfId="6" quotePrefix="1" applyNumberFormat="1" applyFont="1" applyBorder="1" applyAlignment="1">
      <alignment horizontal="center"/>
    </xf>
    <xf numFmtId="4" fontId="8" fillId="0" borderId="0" xfId="9" applyNumberFormat="1" applyFont="1" applyBorder="1" applyAlignment="1">
      <alignment horizontal="right"/>
    </xf>
    <xf numFmtId="4" fontId="8" fillId="0" borderId="15" xfId="8" applyNumberFormat="1" applyFont="1" applyBorder="1" applyAlignment="1">
      <alignment horizontal="right"/>
    </xf>
    <xf numFmtId="49" fontId="5" fillId="0" borderId="3" xfId="14" applyFont="1" applyBorder="1" applyAlignment="1">
      <alignment horizontal="center"/>
    </xf>
    <xf numFmtId="49" fontId="8" fillId="0" borderId="0" xfId="14" applyFont="1" applyBorder="1" applyAlignment="1">
      <alignment horizontal="left"/>
    </xf>
    <xf numFmtId="49" fontId="5" fillId="0" borderId="3" xfId="14" quotePrefix="1" applyFont="1" applyBorder="1" applyAlignment="1">
      <alignment horizontal="center"/>
    </xf>
    <xf numFmtId="49" fontId="11" fillId="0" borderId="0" xfId="14" applyFont="1" applyBorder="1" applyAlignment="1">
      <alignment horizontal="left"/>
    </xf>
    <xf numFmtId="2" fontId="5" fillId="0" borderId="3" xfId="14" applyNumberFormat="1" applyFont="1" applyBorder="1" applyAlignment="1">
      <alignment horizontal="center"/>
    </xf>
    <xf numFmtId="49" fontId="8" fillId="0" borderId="0" xfId="14" quotePrefix="1" applyFont="1" applyBorder="1" applyAlignment="1">
      <alignment horizontal="left"/>
    </xf>
    <xf numFmtId="0" fontId="8" fillId="0" borderId="0" xfId="0" quotePrefix="1" applyFont="1" applyFill="1" applyBorder="1" applyAlignment="1">
      <alignment wrapText="1"/>
    </xf>
    <xf numFmtId="0" fontId="0" fillId="0" borderId="0" xfId="0" applyBorder="1" applyAlignment="1">
      <alignment wrapText="1"/>
    </xf>
    <xf numFmtId="0" fontId="0" fillId="0" borderId="0" xfId="0" applyAlignment="1"/>
    <xf numFmtId="0" fontId="0" fillId="0" borderId="12" xfId="0" applyBorder="1" applyAlignment="1">
      <alignment vertical="center" wrapText="1"/>
    </xf>
    <xf numFmtId="0" fontId="18" fillId="0" borderId="3" xfId="0" applyFont="1" applyBorder="1" applyAlignment="1">
      <alignment horizontal="center" vertical="center" wrapText="1"/>
    </xf>
    <xf numFmtId="0" fontId="17" fillId="0" borderId="3" xfId="3" applyNumberFormat="1" applyFont="1" applyFill="1" applyBorder="1" applyAlignment="1">
      <alignment horizontal="center" vertical="center" wrapText="1"/>
    </xf>
    <xf numFmtId="0" fontId="8" fillId="0" borderId="3" xfId="0" applyFont="1" applyBorder="1" applyAlignment="1">
      <alignment horizontal="center" vertical="center" wrapText="1"/>
    </xf>
    <xf numFmtId="2" fontId="5" fillId="0" borderId="36" xfId="9" applyNumberFormat="1" applyFont="1" applyFill="1" applyBorder="1" applyAlignment="1">
      <alignment horizontal="center" vertical="center" wrapText="1"/>
    </xf>
    <xf numFmtId="0" fontId="5" fillId="0" borderId="36" xfId="9" applyFont="1" applyFill="1" applyBorder="1" applyAlignment="1">
      <alignment horizontal="left" vertical="center"/>
    </xf>
    <xf numFmtId="49" fontId="5" fillId="0" borderId="36" xfId="9" applyNumberFormat="1" applyFont="1" applyFill="1" applyBorder="1" applyAlignment="1">
      <alignment horizontal="center" vertical="center"/>
    </xf>
    <xf numFmtId="0" fontId="5" fillId="0" borderId="36" xfId="9" applyFont="1" applyFill="1" applyBorder="1" applyAlignment="1">
      <alignment horizontal="center" vertical="center"/>
    </xf>
    <xf numFmtId="0" fontId="5" fillId="0" borderId="36" xfId="3" applyNumberFormat="1" applyFont="1" applyFill="1" applyBorder="1" applyAlignment="1">
      <alignment horizontal="center" vertical="center" wrapText="1"/>
    </xf>
    <xf numFmtId="3" fontId="5" fillId="0" borderId="36" xfId="3" applyNumberFormat="1" applyFont="1" applyFill="1" applyBorder="1" applyAlignment="1">
      <alignment horizontal="center" vertical="center"/>
    </xf>
    <xf numFmtId="4" fontId="5" fillId="0" borderId="36" xfId="8" applyNumberFormat="1" applyFont="1" applyFill="1" applyBorder="1" applyAlignment="1">
      <alignment horizontal="center" vertical="center"/>
    </xf>
    <xf numFmtId="0" fontId="5" fillId="0" borderId="16" xfId="3" applyNumberFormat="1" applyFont="1" applyFill="1" applyBorder="1" applyAlignment="1">
      <alignment horizontal="center" vertical="center"/>
    </xf>
    <xf numFmtId="0" fontId="17" fillId="0" borderId="16" xfId="3" applyNumberFormat="1" applyFont="1" applyFill="1" applyBorder="1" applyAlignment="1">
      <alignment horizontal="center" vertical="center"/>
    </xf>
    <xf numFmtId="0" fontId="0" fillId="0" borderId="0" xfId="0" applyFill="1" applyAlignment="1">
      <alignment vertical="center"/>
    </xf>
    <xf numFmtId="0" fontId="5" fillId="0" borderId="0" xfId="9" applyFont="1" applyFill="1" applyAlignment="1">
      <alignment horizontal="left" vertical="center"/>
    </xf>
    <xf numFmtId="2" fontId="5" fillId="0" borderId="0" xfId="9" applyNumberFormat="1" applyFont="1" applyFill="1" applyAlignment="1">
      <alignment horizontal="center" vertical="center"/>
    </xf>
    <xf numFmtId="0" fontId="17" fillId="0" borderId="0" xfId="0" applyFont="1" applyFill="1" applyAlignment="1">
      <alignment vertical="center"/>
    </xf>
    <xf numFmtId="0" fontId="5" fillId="0" borderId="0" xfId="0" applyFont="1" applyFill="1" applyAlignment="1">
      <alignment vertical="center"/>
    </xf>
    <xf numFmtId="0" fontId="0" fillId="0" borderId="0" xfId="0" applyFill="1" applyAlignment="1">
      <alignment horizontal="left" vertical="center"/>
    </xf>
    <xf numFmtId="0" fontId="5" fillId="0" borderId="0" xfId="0" applyFont="1" applyFill="1" applyAlignment="1">
      <alignment horizontal="left"/>
    </xf>
    <xf numFmtId="0" fontId="0" fillId="0" borderId="0" xfId="0" applyFill="1" applyAlignment="1">
      <alignment horizontal="left"/>
    </xf>
    <xf numFmtId="0" fontId="17" fillId="0" borderId="16" xfId="3" applyNumberFormat="1"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5" xfId="9" applyFont="1" applyFill="1" applyBorder="1" applyAlignment="1">
      <alignment horizontal="left" vertical="center"/>
    </xf>
    <xf numFmtId="2" fontId="5" fillId="0" borderId="5" xfId="9" applyNumberFormat="1" applyFont="1" applyFill="1" applyBorder="1" applyAlignment="1">
      <alignment horizontal="center" vertical="center"/>
    </xf>
    <xf numFmtId="2" fontId="5" fillId="0" borderId="5" xfId="9" applyNumberFormat="1" applyFont="1" applyFill="1" applyBorder="1" applyAlignment="1">
      <alignment vertical="center" wrapText="1"/>
    </xf>
    <xf numFmtId="0" fontId="0" fillId="0" borderId="5" xfId="0" applyFill="1" applyBorder="1" applyAlignment="1">
      <alignment vertical="center" wrapText="1"/>
    </xf>
    <xf numFmtId="4" fontId="8" fillId="0" borderId="16" xfId="0" applyNumberFormat="1" applyFont="1" applyFill="1" applyBorder="1" applyAlignment="1">
      <alignment horizontal="left"/>
    </xf>
    <xf numFmtId="4" fontId="8" fillId="0" borderId="3" xfId="0" applyNumberFormat="1" applyFont="1" applyFill="1" applyBorder="1" applyAlignment="1">
      <alignment horizontal="left"/>
    </xf>
    <xf numFmtId="0" fontId="8" fillId="0" borderId="0" xfId="0" quotePrefix="1"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quotePrefix="1" applyFont="1" applyFill="1" applyBorder="1" applyAlignment="1">
      <alignment vertical="center" wrapText="1"/>
    </xf>
    <xf numFmtId="0" fontId="8" fillId="0" borderId="0" xfId="0" applyFont="1" applyFill="1" applyBorder="1" applyAlignment="1">
      <alignment vertical="center" wrapText="1"/>
    </xf>
    <xf numFmtId="0" fontId="0" fillId="0" borderId="0" xfId="0" applyFill="1" applyBorder="1" applyAlignment="1">
      <alignment vertical="center"/>
    </xf>
    <xf numFmtId="0" fontId="0" fillId="0" borderId="16" xfId="0" applyFill="1" applyBorder="1" applyAlignment="1">
      <alignment vertical="center"/>
    </xf>
    <xf numFmtId="0" fontId="0" fillId="0" borderId="3" xfId="0" applyFill="1" applyBorder="1" applyAlignment="1">
      <alignment vertical="center"/>
    </xf>
    <xf numFmtId="0" fontId="9" fillId="0" borderId="15" xfId="9" applyFont="1" applyFill="1" applyBorder="1" applyAlignment="1">
      <alignment horizontal="left" vertical="center"/>
    </xf>
    <xf numFmtId="4" fontId="5" fillId="0" borderId="3" xfId="8" applyNumberFormat="1" applyFont="1" applyFill="1" applyBorder="1" applyAlignment="1" applyProtection="1">
      <alignment horizontal="right" vertical="center"/>
      <protection locked="0"/>
    </xf>
    <xf numFmtId="0" fontId="5" fillId="0" borderId="22" xfId="0" applyFont="1" applyFill="1" applyBorder="1" applyAlignment="1">
      <alignment horizontal="left"/>
    </xf>
    <xf numFmtId="0" fontId="8" fillId="0" borderId="0" xfId="11" applyFont="1" applyFill="1" applyBorder="1" applyAlignment="1">
      <alignment horizontal="left" wrapText="1"/>
    </xf>
    <xf numFmtId="4" fontId="8" fillId="0" borderId="3" xfId="0" applyNumberFormat="1" applyFont="1" applyFill="1" applyBorder="1" applyAlignment="1"/>
    <xf numFmtId="0" fontId="5" fillId="0" borderId="22" xfId="0" applyFont="1" applyBorder="1" applyAlignment="1">
      <alignment horizontal="left"/>
    </xf>
    <xf numFmtId="0" fontId="5" fillId="0" borderId="22" xfId="0" applyFont="1" applyBorder="1" applyAlignment="1">
      <alignment horizontal="left" wrapText="1"/>
    </xf>
    <xf numFmtId="0" fontId="8" fillId="0" borderId="0" xfId="0" quotePrefix="1" applyFont="1" applyBorder="1" applyAlignment="1">
      <alignment wrapText="1"/>
    </xf>
    <xf numFmtId="0" fontId="17" fillId="0" borderId="3" xfId="0" applyFont="1" applyFill="1" applyBorder="1" applyAlignment="1">
      <alignment horizontal="center" vertical="center" wrapText="1"/>
    </xf>
    <xf numFmtId="0" fontId="8" fillId="0" borderId="6" xfId="0" applyFont="1" applyFill="1" applyBorder="1" applyAlignment="1">
      <alignment horizontal="center" vertical="center"/>
    </xf>
    <xf numFmtId="4" fontId="8" fillId="0" borderId="3" xfId="0" applyNumberFormat="1" applyFont="1" applyFill="1" applyBorder="1" applyAlignment="1">
      <alignment vertical="center"/>
    </xf>
    <xf numFmtId="0" fontId="0" fillId="0" borderId="0" xfId="0" applyAlignment="1">
      <alignment vertical="center"/>
    </xf>
    <xf numFmtId="0" fontId="5" fillId="0" borderId="22" xfId="0" applyFont="1" applyBorder="1" applyAlignment="1">
      <alignment horizontal="left" vertical="center" shrinkToFit="1"/>
    </xf>
    <xf numFmtId="0" fontId="5" fillId="0" borderId="0" xfId="0" applyFont="1" applyBorder="1" applyAlignment="1">
      <alignment horizontal="left" vertical="center" wrapText="1"/>
    </xf>
    <xf numFmtId="0" fontId="5" fillId="0" borderId="22" xfId="0" applyFont="1" applyBorder="1" applyAlignment="1">
      <alignment horizontal="left" vertical="center" wrapText="1"/>
    </xf>
    <xf numFmtId="0" fontId="8" fillId="0" borderId="0" xfId="0" quotePrefix="1" applyFont="1" applyBorder="1" applyAlignment="1">
      <alignment vertical="center" wrapText="1"/>
    </xf>
    <xf numFmtId="0" fontId="8" fillId="0" borderId="6" xfId="0" applyFont="1" applyBorder="1" applyAlignment="1">
      <alignment horizontal="center" vertical="center"/>
    </xf>
    <xf numFmtId="0" fontId="8" fillId="0" borderId="3" xfId="0" applyFont="1" applyBorder="1" applyAlignment="1"/>
    <xf numFmtId="2" fontId="5" fillId="0" borderId="6" xfId="0" applyNumberFormat="1" applyFont="1" applyBorder="1" applyAlignment="1">
      <alignment horizontal="center"/>
    </xf>
    <xf numFmtId="4" fontId="8" fillId="0" borderId="6" xfId="9" applyNumberFormat="1" applyFont="1" applyFill="1" applyBorder="1" applyAlignment="1"/>
    <xf numFmtId="2" fontId="8" fillId="0" borderId="6" xfId="0" applyNumberFormat="1" applyFont="1" applyBorder="1" applyAlignment="1">
      <alignment horizontal="center"/>
    </xf>
    <xf numFmtId="2" fontId="5" fillId="0" borderId="6" xfId="9" applyNumberFormat="1" applyFont="1" applyBorder="1" applyAlignment="1">
      <alignment horizontal="center" wrapText="1"/>
    </xf>
    <xf numFmtId="2" fontId="5" fillId="0" borderId="6" xfId="0" quotePrefix="1" applyNumberFormat="1" applyFont="1" applyBorder="1" applyAlignment="1">
      <alignment horizontal="center"/>
    </xf>
    <xf numFmtId="0" fontId="8" fillId="0" borderId="0" xfId="0" applyFont="1" applyBorder="1" applyAlignment="1">
      <alignment horizontal="right"/>
    </xf>
    <xf numFmtId="0" fontId="5" fillId="0" borderId="28" xfId="0" applyFont="1" applyBorder="1" applyAlignment="1">
      <alignment horizontal="left"/>
    </xf>
    <xf numFmtId="2" fontId="8" fillId="0" borderId="19" xfId="0" applyNumberFormat="1" applyFont="1" applyBorder="1" applyAlignment="1">
      <alignment horizontal="left"/>
    </xf>
    <xf numFmtId="2" fontId="8" fillId="0" borderId="14" xfId="0" applyNumberFormat="1" applyFont="1" applyBorder="1" applyAlignment="1">
      <alignment horizontal="left"/>
    </xf>
    <xf numFmtId="0" fontId="5" fillId="0" borderId="29" xfId="0" applyFont="1" applyBorder="1" applyAlignment="1">
      <alignment horizontal="left"/>
    </xf>
    <xf numFmtId="2" fontId="8" fillId="0" borderId="20" xfId="0" applyNumberFormat="1" applyFont="1" applyBorder="1" applyAlignment="1">
      <alignment horizontal="left"/>
    </xf>
    <xf numFmtId="0" fontId="0" fillId="0" borderId="0" xfId="0" applyBorder="1" applyAlignment="1"/>
    <xf numFmtId="0" fontId="5" fillId="0" borderId="22" xfId="0" quotePrefix="1" applyFont="1" applyBorder="1" applyAlignment="1">
      <alignment horizontal="left"/>
    </xf>
    <xf numFmtId="0" fontId="8" fillId="0" borderId="12" xfId="0" applyFont="1" applyBorder="1" applyAlignment="1">
      <alignment wrapText="1"/>
    </xf>
    <xf numFmtId="0" fontId="0" fillId="0" borderId="16" xfId="0" applyBorder="1" applyAlignment="1"/>
    <xf numFmtId="0" fontId="0" fillId="0" borderId="9" xfId="0" applyBorder="1" applyAlignment="1"/>
    <xf numFmtId="0" fontId="0" fillId="0" borderId="7" xfId="0" applyBorder="1" applyAlignment="1"/>
    <xf numFmtId="0" fontId="5" fillId="0" borderId="6" xfId="0" applyFont="1" applyBorder="1" applyAlignment="1">
      <alignment horizontal="center"/>
    </xf>
    <xf numFmtId="49" fontId="5" fillId="0" borderId="22" xfId="13" applyFont="1" applyBorder="1" applyAlignment="1">
      <alignment horizontal="left"/>
    </xf>
    <xf numFmtId="2" fontId="5" fillId="0" borderId="6" xfId="13" applyNumberFormat="1" applyFont="1" applyBorder="1" applyAlignment="1">
      <alignment horizontal="center"/>
    </xf>
    <xf numFmtId="49" fontId="8" fillId="0" borderId="0" xfId="13" applyNumberFormat="1" applyFont="1" applyBorder="1" applyAlignment="1">
      <alignment wrapText="1"/>
    </xf>
    <xf numFmtId="2" fontId="5" fillId="0" borderId="13" xfId="13" applyNumberFormat="1" applyFont="1" applyBorder="1" applyAlignment="1">
      <alignment horizontal="center"/>
    </xf>
    <xf numFmtId="49" fontId="8" fillId="0" borderId="0" xfId="13" applyFont="1" applyBorder="1" applyAlignment="1">
      <alignment wrapText="1"/>
    </xf>
    <xf numFmtId="0" fontId="0" fillId="0" borderId="16" xfId="0" applyBorder="1" applyAlignment="1">
      <alignment wrapText="1"/>
    </xf>
    <xf numFmtId="49" fontId="4" fillId="0" borderId="0" xfId="13" applyNumberFormat="1" applyBorder="1" applyAlignment="1">
      <alignment wrapText="1"/>
    </xf>
    <xf numFmtId="0" fontId="5" fillId="0" borderId="22" xfId="9" applyFont="1" applyBorder="1" applyAlignment="1">
      <alignment horizontal="left"/>
    </xf>
    <xf numFmtId="2" fontId="5" fillId="0" borderId="6" xfId="9" applyNumberFormat="1" applyFont="1" applyBorder="1" applyAlignment="1">
      <alignment horizontal="center"/>
    </xf>
    <xf numFmtId="2" fontId="5" fillId="0" borderId="6" xfId="13" quotePrefix="1" applyNumberFormat="1" applyFont="1" applyBorder="1" applyAlignment="1">
      <alignment horizontal="center"/>
    </xf>
    <xf numFmtId="0" fontId="0" fillId="0" borderId="12" xfId="0" applyBorder="1" applyAlignment="1">
      <alignment wrapText="1"/>
    </xf>
    <xf numFmtId="0" fontId="0" fillId="0" borderId="0" xfId="0" quotePrefix="1" applyBorder="1" applyAlignment="1">
      <alignment wrapText="1"/>
    </xf>
    <xf numFmtId="4" fontId="7" fillId="0" borderId="4" xfId="8" applyNumberFormat="1" applyFont="1" applyBorder="1" applyAlignment="1"/>
    <xf numFmtId="0" fontId="5" fillId="0" borderId="9" xfId="0" applyFont="1" applyBorder="1" applyAlignment="1"/>
    <xf numFmtId="0" fontId="5" fillId="0" borderId="0" xfId="0" applyFont="1" applyBorder="1" applyAlignment="1"/>
    <xf numFmtId="0" fontId="5" fillId="0" borderId="7" xfId="0" applyFont="1" applyBorder="1" applyAlignment="1"/>
    <xf numFmtId="0" fontId="5" fillId="0" borderId="0" xfId="0" applyFont="1" applyBorder="1" applyAlignment="1">
      <alignment wrapText="1"/>
    </xf>
    <xf numFmtId="2" fontId="5" fillId="0" borderId="6" xfId="0" applyNumberFormat="1" applyFont="1" applyFill="1" applyBorder="1" applyAlignment="1">
      <alignment horizontal="center"/>
    </xf>
    <xf numFmtId="2" fontId="5" fillId="0" borderId="6" xfId="0" quotePrefix="1" applyNumberFormat="1" applyFont="1" applyFill="1" applyBorder="1" applyAlignment="1">
      <alignment horizontal="center"/>
    </xf>
    <xf numFmtId="0" fontId="11" fillId="0" borderId="22" xfId="0" applyFont="1" applyBorder="1" applyAlignment="1">
      <alignment horizontal="left"/>
    </xf>
    <xf numFmtId="49" fontId="8" fillId="0" borderId="0" xfId="9" applyNumberFormat="1" applyFont="1" applyBorder="1" applyAlignment="1">
      <alignment wrapText="1"/>
    </xf>
    <xf numFmtId="0" fontId="11" fillId="0" borderId="22" xfId="18" applyFont="1" applyBorder="1" applyAlignment="1">
      <alignment horizontal="left"/>
    </xf>
    <xf numFmtId="2" fontId="5" fillId="0" borderId="6" xfId="0" applyNumberFormat="1" applyFont="1" applyBorder="1" applyAlignment="1">
      <alignment horizontal="center" wrapText="1"/>
    </xf>
    <xf numFmtId="49" fontId="8" fillId="0" borderId="0" xfId="9" applyNumberFormat="1" applyFont="1" applyBorder="1" applyAlignment="1"/>
    <xf numFmtId="0" fontId="4" fillId="0" borderId="0" xfId="9" applyBorder="1" applyAlignment="1"/>
    <xf numFmtId="0" fontId="8" fillId="0" borderId="0" xfId="9" applyFont="1" applyBorder="1" applyAlignment="1"/>
    <xf numFmtId="49" fontId="8" fillId="0" borderId="0" xfId="9" quotePrefix="1" applyNumberFormat="1" applyFont="1" applyBorder="1" applyAlignment="1">
      <alignment wrapText="1"/>
    </xf>
    <xf numFmtId="4" fontId="8" fillId="0" borderId="14" xfId="9" applyNumberFormat="1" applyFont="1" applyFill="1" applyBorder="1" applyAlignment="1"/>
    <xf numFmtId="0" fontId="8" fillId="0" borderId="0" xfId="9" applyFont="1" applyBorder="1" applyAlignment="1">
      <alignment wrapText="1"/>
    </xf>
    <xf numFmtId="2" fontId="8" fillId="0" borderId="6" xfId="9" applyNumberFormat="1" applyFont="1" applyBorder="1" applyAlignment="1">
      <alignment horizontal="center"/>
    </xf>
    <xf numFmtId="4" fontId="8" fillId="0" borderId="3" xfId="9" applyNumberFormat="1" applyFont="1" applyFill="1" applyBorder="1" applyAlignment="1"/>
    <xf numFmtId="0" fontId="5" fillId="0" borderId="3" xfId="0" applyFont="1" applyBorder="1" applyAlignment="1"/>
    <xf numFmtId="0" fontId="0" fillId="0" borderId="3" xfId="0" applyBorder="1" applyAlignment="1"/>
    <xf numFmtId="0" fontId="0" fillId="0" borderId="15" xfId="0" applyBorder="1" applyAlignment="1"/>
    <xf numFmtId="2" fontId="5" fillId="0" borderId="11" xfId="9" applyNumberFormat="1" applyFont="1" applyBorder="1" applyAlignment="1">
      <alignment horizontal="center"/>
    </xf>
    <xf numFmtId="4" fontId="0" fillId="0" borderId="26" xfId="0" applyNumberFormat="1" applyBorder="1" applyAlignment="1"/>
    <xf numFmtId="4" fontId="8" fillId="0" borderId="13" xfId="0" applyNumberFormat="1" applyFont="1" applyBorder="1" applyAlignment="1"/>
    <xf numFmtId="2" fontId="5" fillId="0" borderId="6" xfId="16" applyNumberFormat="1" applyFont="1" applyFill="1" applyBorder="1" applyAlignment="1">
      <alignment horizontal="center" wrapText="1"/>
    </xf>
    <xf numFmtId="4" fontId="0" fillId="0" borderId="6" xfId="0" applyNumberFormat="1" applyBorder="1" applyAlignment="1"/>
    <xf numFmtId="4" fontId="0" fillId="0" borderId="22" xfId="0" applyNumberFormat="1" applyBorder="1" applyAlignment="1"/>
    <xf numFmtId="4" fontId="8" fillId="0" borderId="13" xfId="0" applyNumberFormat="1" applyFont="1" applyFill="1" applyBorder="1" applyAlignment="1"/>
    <xf numFmtId="49" fontId="11" fillId="0" borderId="0" xfId="9" applyNumberFormat="1" applyFont="1" applyBorder="1" applyAlignment="1">
      <alignment wrapText="1"/>
    </xf>
    <xf numFmtId="4" fontId="0" fillId="0" borderId="22" xfId="0" applyNumberFormat="1" applyBorder="1" applyAlignment="1" applyProtection="1">
      <protection locked="0"/>
    </xf>
    <xf numFmtId="4" fontId="0" fillId="0" borderId="22" xfId="0" applyNumberFormat="1" applyBorder="1" applyAlignment="1" applyProtection="1"/>
    <xf numFmtId="0" fontId="5" fillId="0" borderId="28" xfId="9" applyFont="1" applyBorder="1" applyAlignment="1">
      <alignment horizontal="left"/>
    </xf>
    <xf numFmtId="2" fontId="5" fillId="0" borderId="19" xfId="9" applyNumberFormat="1" applyFont="1" applyBorder="1" applyAlignment="1">
      <alignment horizontal="center" wrapText="1"/>
    </xf>
    <xf numFmtId="4" fontId="0" fillId="0" borderId="21" xfId="0" applyNumberFormat="1" applyBorder="1" applyAlignment="1"/>
    <xf numFmtId="4" fontId="8" fillId="0" borderId="23" xfId="0" applyNumberFormat="1" applyFont="1" applyBorder="1" applyAlignment="1"/>
    <xf numFmtId="4" fontId="8" fillId="0" borderId="28" xfId="0" applyNumberFormat="1" applyFont="1" applyBorder="1" applyAlignment="1" applyProtection="1"/>
    <xf numFmtId="4" fontId="8" fillId="0" borderId="23" xfId="0" applyNumberFormat="1" applyFont="1" applyFill="1" applyBorder="1" applyAlignment="1"/>
    <xf numFmtId="2" fontId="8" fillId="0" borderId="14" xfId="9" applyNumberFormat="1" applyFont="1" applyBorder="1" applyAlignment="1">
      <alignment horizontal="left"/>
    </xf>
    <xf numFmtId="4" fontId="0" fillId="0" borderId="12" xfId="0" applyNumberFormat="1" applyBorder="1" applyAlignment="1"/>
    <xf numFmtId="4" fontId="8" fillId="0" borderId="22" xfId="0" applyNumberFormat="1" applyFont="1" applyBorder="1" applyAlignment="1" applyProtection="1"/>
    <xf numFmtId="0" fontId="5" fillId="0" borderId="29" xfId="9" applyFont="1" applyBorder="1" applyAlignment="1">
      <alignment horizontal="left"/>
    </xf>
    <xf numFmtId="2" fontId="5" fillId="0" borderId="20" xfId="9" applyNumberFormat="1" applyFont="1" applyBorder="1" applyAlignment="1">
      <alignment horizontal="center" wrapText="1"/>
    </xf>
    <xf numFmtId="4" fontId="0" fillId="0" borderId="24" xfId="0" applyNumberFormat="1" applyBorder="1" applyAlignment="1"/>
    <xf numFmtId="4" fontId="8" fillId="0" borderId="25" xfId="0" applyNumberFormat="1" applyFont="1" applyBorder="1" applyAlignment="1"/>
    <xf numFmtId="4" fontId="8" fillId="0" borderId="29" xfId="0" applyNumberFormat="1" applyFont="1" applyBorder="1" applyAlignment="1" applyProtection="1"/>
    <xf numFmtId="4" fontId="8" fillId="0" borderId="25" xfId="0" applyNumberFormat="1" applyFont="1" applyFill="1" applyBorder="1" applyAlignment="1"/>
    <xf numFmtId="49" fontId="5" fillId="0" borderId="0" xfId="9" applyNumberFormat="1" applyFont="1" applyBorder="1" applyAlignment="1">
      <alignment wrapText="1"/>
    </xf>
    <xf numFmtId="168" fontId="5" fillId="0" borderId="22" xfId="9" applyNumberFormat="1" applyFont="1" applyBorder="1" applyAlignment="1">
      <alignment horizontal="left"/>
    </xf>
    <xf numFmtId="49" fontId="8" fillId="0" borderId="9" xfId="9" quotePrefix="1" applyNumberFormat="1" applyFont="1" applyBorder="1" applyAlignment="1">
      <alignment wrapText="1"/>
    </xf>
    <xf numFmtId="0" fontId="8" fillId="0" borderId="9" xfId="9" applyFont="1" applyBorder="1" applyAlignment="1">
      <alignment wrapText="1"/>
    </xf>
    <xf numFmtId="0" fontId="0" fillId="0" borderId="9" xfId="0" applyBorder="1" applyAlignment="1">
      <alignment wrapText="1"/>
    </xf>
    <xf numFmtId="49" fontId="8" fillId="0" borderId="7" xfId="9" quotePrefix="1" applyNumberFormat="1" applyFont="1" applyBorder="1" applyAlignment="1">
      <alignment wrapText="1"/>
    </xf>
    <xf numFmtId="0" fontId="8" fillId="0" borderId="7" xfId="9" applyFont="1" applyBorder="1" applyAlignment="1">
      <alignment wrapText="1"/>
    </xf>
    <xf numFmtId="0" fontId="0" fillId="0" borderId="7" xfId="0" applyBorder="1" applyAlignment="1">
      <alignment wrapText="1"/>
    </xf>
    <xf numFmtId="2" fontId="8" fillId="0" borderId="6" xfId="9" applyNumberFormat="1" applyFont="1" applyBorder="1" applyAlignment="1">
      <alignment horizontal="center" wrapText="1"/>
    </xf>
    <xf numFmtId="0" fontId="5" fillId="0" borderId="22" xfId="9" applyFont="1" applyBorder="1" applyAlignment="1">
      <alignment horizontal="left" wrapText="1"/>
    </xf>
    <xf numFmtId="2" fontId="5" fillId="0" borderId="6" xfId="9" quotePrefix="1" applyNumberFormat="1" applyFont="1" applyBorder="1" applyAlignment="1">
      <alignment horizontal="center" wrapText="1"/>
    </xf>
    <xf numFmtId="2" fontId="5" fillId="0" borderId="19" xfId="9" applyNumberFormat="1" applyFont="1" applyBorder="1" applyAlignment="1">
      <alignment horizontal="center"/>
    </xf>
    <xf numFmtId="2" fontId="5" fillId="0" borderId="20" xfId="9" applyNumberFormat="1" applyFont="1" applyBorder="1" applyAlignment="1">
      <alignment horizontal="center"/>
    </xf>
    <xf numFmtId="0" fontId="4" fillId="0" borderId="3" xfId="0" applyFont="1" applyBorder="1" applyAlignment="1"/>
    <xf numFmtId="0" fontId="5" fillId="0" borderId="6" xfId="9" applyFont="1" applyBorder="1" applyAlignment="1">
      <alignment horizontal="center"/>
    </xf>
    <xf numFmtId="0" fontId="5" fillId="0" borderId="13" xfId="9" applyFont="1" applyBorder="1" applyAlignment="1">
      <alignment horizontal="center"/>
    </xf>
    <xf numFmtId="0" fontId="8" fillId="0" borderId="0" xfId="9" quotePrefix="1" applyFont="1" applyBorder="1" applyAlignment="1">
      <alignment wrapText="1"/>
    </xf>
    <xf numFmtId="0" fontId="5" fillId="0" borderId="15" xfId="9" applyFont="1" applyBorder="1" applyAlignment="1">
      <alignment horizontal="left"/>
    </xf>
    <xf numFmtId="49" fontId="5" fillId="0" borderId="3" xfId="14" applyFont="1" applyBorder="1" applyAlignment="1"/>
    <xf numFmtId="2" fontId="5" fillId="0" borderId="13" xfId="9" applyNumberFormat="1" applyFont="1" applyBorder="1" applyAlignment="1">
      <alignment horizontal="center"/>
    </xf>
    <xf numFmtId="49" fontId="4" fillId="0" borderId="3" xfId="14" applyBorder="1" applyAlignment="1"/>
    <xf numFmtId="49" fontId="4" fillId="0" borderId="3" xfId="14" applyFont="1" applyBorder="1" applyAlignment="1"/>
    <xf numFmtId="49" fontId="4" fillId="0" borderId="0" xfId="14" applyAlignment="1"/>
    <xf numFmtId="2" fontId="5" fillId="0" borderId="16" xfId="9" applyNumberFormat="1" applyFont="1" applyBorder="1" applyAlignment="1">
      <alignment horizontal="center"/>
    </xf>
    <xf numFmtId="49" fontId="8" fillId="0" borderId="3" xfId="14" applyFont="1" applyBorder="1" applyAlignment="1"/>
    <xf numFmtId="4" fontId="18" fillId="4" borderId="16" xfId="0" applyNumberFormat="1" applyFont="1" applyFill="1" applyBorder="1" applyAlignment="1"/>
    <xf numFmtId="4" fontId="18" fillId="0" borderId="3" xfId="0" applyNumberFormat="1" applyFont="1" applyFill="1" applyBorder="1" applyAlignment="1"/>
    <xf numFmtId="0" fontId="5" fillId="0" borderId="6" xfId="9" applyFont="1" applyBorder="1" applyAlignment="1">
      <alignment horizontal="left"/>
    </xf>
    <xf numFmtId="0" fontId="5" fillId="0" borderId="3" xfId="0" applyFont="1" applyFill="1" applyBorder="1" applyAlignment="1">
      <alignment horizontal="left" wrapText="1"/>
    </xf>
    <xf numFmtId="0" fontId="5" fillId="0" borderId="0" xfId="0" applyFont="1" applyFill="1" applyBorder="1" applyAlignment="1">
      <alignment horizontal="left" wrapText="1"/>
    </xf>
    <xf numFmtId="0" fontId="5" fillId="0" borderId="3" xfId="11" applyFont="1" applyFill="1" applyBorder="1" applyAlignment="1">
      <alignment horizontal="left" wrapText="1"/>
    </xf>
    <xf numFmtId="0" fontId="4" fillId="0" borderId="0" xfId="11" applyFill="1" applyBorder="1" applyAlignment="1">
      <alignment horizontal="left" wrapText="1"/>
    </xf>
    <xf numFmtId="0" fontId="4" fillId="0" borderId="0" xfId="11" applyFont="1" applyFill="1" applyBorder="1" applyAlignment="1">
      <alignment horizontal="left" wrapText="1"/>
    </xf>
    <xf numFmtId="0" fontId="5" fillId="0" borderId="3" xfId="11" applyFont="1" applyFill="1" applyBorder="1" applyAlignment="1">
      <alignment horizontal="left" shrinkToFit="1"/>
    </xf>
    <xf numFmtId="0" fontId="5" fillId="0" borderId="3" xfId="11" applyFont="1" applyFill="1" applyBorder="1" applyAlignment="1">
      <alignment horizontal="left" wrapText="1" shrinkToFit="1"/>
    </xf>
    <xf numFmtId="0" fontId="8" fillId="0" borderId="0" xfId="11" quotePrefix="1" applyFont="1" applyFill="1" applyBorder="1" applyAlignment="1">
      <alignment horizontal="left" wrapText="1"/>
    </xf>
    <xf numFmtId="0" fontId="11" fillId="0" borderId="15" xfId="0" applyFont="1" applyFill="1" applyBorder="1" applyAlignment="1">
      <alignment horizontal="left" wrapText="1"/>
    </xf>
    <xf numFmtId="0" fontId="11" fillId="0" borderId="0" xfId="0" applyFont="1" applyFill="1" applyBorder="1" applyAlignment="1">
      <alignment horizontal="left" wrapText="1"/>
    </xf>
    <xf numFmtId="0" fontId="8" fillId="0" borderId="0" xfId="0" applyFont="1" applyFill="1" applyBorder="1" applyAlignment="1">
      <alignment horizontal="left" wrapText="1"/>
    </xf>
    <xf numFmtId="0" fontId="5" fillId="0" borderId="28" xfId="0" applyFont="1" applyBorder="1" applyAlignment="1">
      <alignment horizontal="left" wrapText="1"/>
    </xf>
    <xf numFmtId="0" fontId="8" fillId="0" borderId="14" xfId="0" applyFont="1" applyBorder="1" applyAlignment="1">
      <alignment horizontal="left"/>
    </xf>
    <xf numFmtId="0" fontId="5" fillId="0" borderId="29" xfId="0" applyFont="1" applyBorder="1" applyAlignment="1">
      <alignment horizontal="left" wrapText="1"/>
    </xf>
    <xf numFmtId="0" fontId="5" fillId="0" borderId="3" xfId="0" applyFont="1" applyBorder="1" applyAlignment="1" applyProtection="1">
      <alignment horizontal="left" wrapText="1"/>
    </xf>
    <xf numFmtId="0" fontId="5" fillId="0" borderId="22" xfId="11" applyFont="1" applyBorder="1" applyAlignment="1" applyProtection="1">
      <alignment horizontal="left" wrapText="1"/>
    </xf>
    <xf numFmtId="0" fontId="8" fillId="0" borderId="0" xfId="11" applyFont="1" applyBorder="1" applyAlignment="1" applyProtection="1">
      <alignment horizontal="left" wrapText="1"/>
    </xf>
    <xf numFmtId="0" fontId="5" fillId="0" borderId="22" xfId="0" applyFont="1" applyBorder="1" applyAlignment="1" applyProtection="1">
      <alignment horizontal="left" wrapText="1"/>
    </xf>
    <xf numFmtId="0" fontId="8" fillId="0" borderId="0" xfId="0" applyFont="1" applyBorder="1" applyAlignment="1" applyProtection="1">
      <alignment horizontal="left" wrapText="1"/>
    </xf>
    <xf numFmtId="0" fontId="5" fillId="0" borderId="15" xfId="0" applyFont="1" applyFill="1" applyBorder="1" applyAlignment="1">
      <alignment horizontal="left" wrapText="1"/>
    </xf>
    <xf numFmtId="0" fontId="8" fillId="0" borderId="16" xfId="0" applyFont="1" applyBorder="1" applyAlignment="1">
      <alignment horizontal="left" wrapText="1"/>
    </xf>
    <xf numFmtId="0" fontId="8" fillId="0" borderId="6" xfId="1" applyNumberFormat="1" applyFont="1" applyFill="1" applyBorder="1" applyAlignment="1">
      <alignment horizontal="center" wrapText="1"/>
    </xf>
    <xf numFmtId="0" fontId="0" fillId="0" borderId="0" xfId="0" applyAlignment="1">
      <alignment horizontal="center"/>
    </xf>
    <xf numFmtId="0" fontId="5" fillId="0" borderId="3" xfId="1" applyNumberFormat="1" applyFont="1" applyFill="1" applyBorder="1" applyAlignment="1">
      <alignment horizontal="center"/>
    </xf>
    <xf numFmtId="0" fontId="8" fillId="0" borderId="14" xfId="9" applyNumberFormat="1" applyFont="1" applyFill="1" applyBorder="1" applyAlignment="1">
      <alignment horizontal="center"/>
    </xf>
    <xf numFmtId="1" fontId="0" fillId="0" borderId="3" xfId="0" applyNumberFormat="1" applyFill="1" applyBorder="1" applyAlignment="1">
      <alignment horizontal="center"/>
    </xf>
    <xf numFmtId="0" fontId="8" fillId="0" borderId="9" xfId="1" applyNumberFormat="1" applyFont="1" applyBorder="1" applyAlignment="1">
      <alignment horizontal="center" wrapText="1"/>
    </xf>
    <xf numFmtId="0" fontId="8" fillId="0" borderId="0" xfId="1" applyNumberFormat="1" applyFont="1" applyBorder="1" applyAlignment="1">
      <alignment horizontal="center" wrapText="1"/>
    </xf>
    <xf numFmtId="0" fontId="8" fillId="0" borderId="7" xfId="1" applyNumberFormat="1" applyFont="1" applyBorder="1" applyAlignment="1">
      <alignment horizontal="center" wrapText="1"/>
    </xf>
    <xf numFmtId="0" fontId="8" fillId="0" borderId="6" xfId="0" applyNumberFormat="1" applyFont="1" applyBorder="1" applyAlignment="1">
      <alignment horizontal="center"/>
    </xf>
    <xf numFmtId="0" fontId="8" fillId="0" borderId="6" xfId="0" applyNumberFormat="1" applyFont="1" applyBorder="1" applyAlignment="1">
      <alignment horizontal="center" wrapText="1"/>
    </xf>
    <xf numFmtId="0" fontId="8" fillId="0" borderId="6" xfId="8" applyNumberFormat="1" applyFont="1" applyBorder="1" applyAlignment="1">
      <alignment horizontal="center"/>
    </xf>
    <xf numFmtId="1" fontId="5" fillId="0" borderId="3" xfId="1" applyNumberFormat="1" applyFont="1" applyBorder="1" applyAlignment="1" applyProtection="1">
      <alignment horizontal="center"/>
    </xf>
    <xf numFmtId="1" fontId="8" fillId="0" borderId="3" xfId="1" applyNumberFormat="1" applyFont="1" applyBorder="1" applyAlignment="1" applyProtection="1">
      <alignment horizontal="center"/>
    </xf>
    <xf numFmtId="1" fontId="8" fillId="0" borderId="0" xfId="1" applyNumberFormat="1" applyFont="1" applyBorder="1" applyAlignment="1" applyProtection="1">
      <alignment horizontal="center"/>
    </xf>
    <xf numFmtId="1" fontId="8" fillId="0" borderId="6" xfId="8" applyNumberFormat="1" applyFont="1" applyBorder="1" applyAlignment="1" applyProtection="1">
      <alignment horizontal="center"/>
    </xf>
    <xf numFmtId="1" fontId="8" fillId="0" borderId="6" xfId="1" applyNumberFormat="1" applyFont="1" applyBorder="1" applyAlignment="1" applyProtection="1">
      <alignment horizontal="center"/>
    </xf>
    <xf numFmtId="1" fontId="8" fillId="0" borderId="6" xfId="0" applyNumberFormat="1" applyFont="1" applyBorder="1" applyAlignment="1" applyProtection="1">
      <alignment horizontal="center"/>
    </xf>
    <xf numFmtId="0" fontId="8" fillId="0" borderId="0" xfId="8" applyNumberFormat="1" applyFont="1" applyFill="1" applyBorder="1" applyAlignment="1">
      <alignment horizontal="center"/>
    </xf>
    <xf numFmtId="0" fontId="8" fillId="0" borderId="6" xfId="8" applyNumberFormat="1" applyFont="1" applyFill="1" applyBorder="1" applyAlignment="1">
      <alignment horizontal="center"/>
    </xf>
    <xf numFmtId="167" fontId="8" fillId="0" borderId="3" xfId="8" applyNumberFormat="1" applyFont="1" applyBorder="1" applyAlignment="1">
      <alignment horizontal="center"/>
    </xf>
    <xf numFmtId="3" fontId="7" fillId="0" borderId="2" xfId="2" applyNumberFormat="1" applyFont="1" applyFill="1" applyBorder="1" applyAlignment="1">
      <alignment horizontal="center"/>
    </xf>
    <xf numFmtId="3" fontId="8" fillId="0" borderId="0" xfId="2" applyNumberFormat="1" applyFont="1" applyFill="1" applyBorder="1" applyAlignment="1">
      <alignment horizontal="center"/>
    </xf>
    <xf numFmtId="3" fontId="7" fillId="0" borderId="5" xfId="2" applyNumberFormat="1" applyFont="1" applyFill="1" applyBorder="1" applyAlignment="1">
      <alignment horizontal="center"/>
    </xf>
    <xf numFmtId="0" fontId="0" fillId="0" borderId="0" xfId="0" applyNumberFormat="1" applyFill="1" applyBorder="1" applyAlignment="1">
      <alignment horizontal="center"/>
    </xf>
    <xf numFmtId="0" fontId="0" fillId="0" borderId="0" xfId="0" applyNumberFormat="1" applyFill="1" applyAlignment="1">
      <alignment horizontal="center"/>
    </xf>
    <xf numFmtId="0" fontId="5" fillId="0" borderId="12" xfId="0" applyFont="1" applyFill="1" applyBorder="1" applyAlignment="1">
      <alignment horizontal="left" wrapText="1"/>
    </xf>
    <xf numFmtId="0" fontId="8" fillId="0" borderId="6" xfId="0" applyFont="1" applyFill="1" applyBorder="1" applyAlignment="1">
      <alignment horizontal="left" wrapText="1"/>
    </xf>
    <xf numFmtId="0" fontId="8" fillId="0" borderId="14" xfId="1" applyNumberFormat="1" applyFont="1" applyFill="1" applyBorder="1" applyAlignment="1">
      <alignment horizontal="left" wrapText="1"/>
    </xf>
    <xf numFmtId="0" fontId="8" fillId="0" borderId="3" xfId="8" applyNumberFormat="1" applyFont="1" applyFill="1" applyBorder="1" applyAlignment="1">
      <alignment horizontal="left" wrapText="1"/>
    </xf>
    <xf numFmtId="4" fontId="8" fillId="0" borderId="17" xfId="1" applyNumberFormat="1" applyFont="1" applyFill="1" applyBorder="1" applyAlignment="1">
      <alignment horizontal="left" wrapText="1"/>
    </xf>
    <xf numFmtId="4" fontId="8" fillId="0" borderId="1" xfId="8" applyNumberFormat="1" applyFont="1" applyFill="1" applyBorder="1" applyAlignment="1">
      <alignment horizontal="left" wrapText="1"/>
    </xf>
    <xf numFmtId="0" fontId="0" fillId="0" borderId="0" xfId="0" applyAlignment="1">
      <alignment horizontal="left"/>
    </xf>
    <xf numFmtId="2" fontId="5" fillId="0" borderId="12" xfId="11" applyNumberFormat="1" applyFont="1" applyFill="1" applyBorder="1" applyAlignment="1">
      <alignment horizontal="left" wrapText="1"/>
    </xf>
    <xf numFmtId="4" fontId="8" fillId="0" borderId="16" xfId="1" applyNumberFormat="1" applyFont="1" applyFill="1" applyBorder="1" applyAlignment="1">
      <alignment horizontal="left" wrapText="1"/>
    </xf>
    <xf numFmtId="4" fontId="8" fillId="0" borderId="3" xfId="8" applyNumberFormat="1" applyFont="1" applyFill="1" applyBorder="1" applyAlignment="1">
      <alignment horizontal="left" wrapText="1"/>
    </xf>
    <xf numFmtId="2" fontId="5" fillId="0" borderId="16" xfId="0" applyNumberFormat="1" applyFont="1" applyFill="1" applyBorder="1" applyAlignment="1">
      <alignment horizontal="left"/>
    </xf>
    <xf numFmtId="0" fontId="8" fillId="0" borderId="6" xfId="11" applyFont="1" applyFill="1" applyBorder="1" applyAlignment="1">
      <alignment horizontal="left"/>
    </xf>
    <xf numFmtId="0" fontId="8" fillId="0" borderId="14" xfId="4" applyNumberFormat="1" applyFont="1" applyFill="1" applyBorder="1" applyAlignment="1">
      <alignment horizontal="left"/>
    </xf>
    <xf numFmtId="0" fontId="8" fillId="0" borderId="3" xfId="8" applyNumberFormat="1" applyFont="1" applyFill="1" applyBorder="1" applyAlignment="1">
      <alignment horizontal="left"/>
    </xf>
    <xf numFmtId="4" fontId="0" fillId="0" borderId="16" xfId="0" applyNumberFormat="1" applyFill="1" applyBorder="1" applyAlignment="1">
      <alignment horizontal="left"/>
    </xf>
    <xf numFmtId="4" fontId="8" fillId="0" borderId="3" xfId="9" applyNumberFormat="1" applyFont="1" applyFill="1" applyBorder="1" applyAlignment="1">
      <alignment horizontal="left"/>
    </xf>
    <xf numFmtId="0" fontId="5" fillId="0" borderId="3" xfId="0" applyFont="1" applyFill="1" applyBorder="1" applyAlignment="1">
      <alignment horizontal="left"/>
    </xf>
    <xf numFmtId="2" fontId="5" fillId="0" borderId="12" xfId="9" applyNumberFormat="1" applyFont="1" applyFill="1" applyBorder="1" applyAlignment="1">
      <alignment horizontal="left"/>
    </xf>
    <xf numFmtId="0" fontId="0" fillId="0" borderId="6" xfId="0" applyFill="1" applyBorder="1" applyAlignment="1">
      <alignment horizontal="left"/>
    </xf>
    <xf numFmtId="0" fontId="0" fillId="0" borderId="14" xfId="0" applyFill="1" applyBorder="1" applyAlignment="1">
      <alignment horizontal="left"/>
    </xf>
    <xf numFmtId="0" fontId="0" fillId="0" borderId="3" xfId="0" applyFill="1" applyBorder="1" applyAlignment="1">
      <alignment horizontal="left"/>
    </xf>
    <xf numFmtId="0" fontId="0" fillId="0" borderId="12" xfId="0" applyFill="1" applyBorder="1" applyAlignment="1">
      <alignment horizontal="left"/>
    </xf>
    <xf numFmtId="49" fontId="8" fillId="0" borderId="22" xfId="0" applyNumberFormat="1" applyFont="1" applyFill="1" applyBorder="1" applyAlignment="1">
      <alignment horizontal="left"/>
    </xf>
    <xf numFmtId="0" fontId="0" fillId="2" borderId="0" xfId="0" applyFill="1" applyAlignment="1">
      <alignment horizontal="left"/>
    </xf>
    <xf numFmtId="2" fontId="5" fillId="0" borderId="0" xfId="0" applyNumberFormat="1" applyFont="1" applyFill="1" applyBorder="1" applyAlignment="1">
      <alignment horizontal="left" wrapText="1"/>
    </xf>
    <xf numFmtId="0" fontId="0" fillId="0" borderId="15" xfId="0" applyFill="1" applyBorder="1" applyAlignment="1">
      <alignment horizontal="left"/>
    </xf>
    <xf numFmtId="2" fontId="5" fillId="0" borderId="12" xfId="0" applyNumberFormat="1" applyFont="1" applyFill="1" applyBorder="1" applyAlignment="1">
      <alignment horizontal="left" wrapText="1"/>
    </xf>
    <xf numFmtId="0" fontId="8" fillId="0" borderId="6" xfId="0" applyFont="1" applyFill="1" applyBorder="1" applyAlignment="1">
      <alignment horizontal="left"/>
    </xf>
    <xf numFmtId="0" fontId="8" fillId="0" borderId="14" xfId="0" applyNumberFormat="1" applyFont="1" applyFill="1" applyBorder="1" applyAlignment="1">
      <alignment horizontal="left" wrapText="1"/>
    </xf>
    <xf numFmtId="0" fontId="8" fillId="0" borderId="3" xfId="0" applyNumberFormat="1" applyFont="1" applyFill="1" applyBorder="1" applyAlignment="1">
      <alignment horizontal="left" wrapText="1"/>
    </xf>
    <xf numFmtId="4" fontId="8" fillId="0" borderId="16" xfId="0" applyNumberFormat="1" applyFont="1" applyFill="1" applyBorder="1" applyAlignment="1">
      <alignment horizontal="left" wrapText="1"/>
    </xf>
    <xf numFmtId="0" fontId="0" fillId="0" borderId="12" xfId="0" applyFill="1" applyBorder="1" applyAlignment="1">
      <alignment horizontal="left" wrapText="1"/>
    </xf>
    <xf numFmtId="0" fontId="5" fillId="0" borderId="19" xfId="0" applyFont="1" applyBorder="1" applyAlignment="1">
      <alignment horizontal="left" wrapText="1"/>
    </xf>
    <xf numFmtId="0" fontId="8" fillId="0" borderId="9" xfId="0" quotePrefix="1" applyFont="1" applyBorder="1" applyAlignment="1">
      <alignment horizontal="left" wrapText="1"/>
    </xf>
    <xf numFmtId="0" fontId="8" fillId="0" borderId="9" xfId="0" applyFont="1" applyBorder="1" applyAlignment="1">
      <alignment horizontal="left" wrapText="1"/>
    </xf>
    <xf numFmtId="0" fontId="0" fillId="0" borderId="9" xfId="0" applyBorder="1" applyAlignment="1">
      <alignment horizontal="left" wrapText="1"/>
    </xf>
    <xf numFmtId="2" fontId="8" fillId="0" borderId="21" xfId="1" applyNumberFormat="1" applyFont="1" applyBorder="1" applyAlignment="1">
      <alignment horizontal="left" wrapText="1"/>
    </xf>
    <xf numFmtId="2" fontId="8" fillId="0" borderId="23" xfId="8" applyNumberFormat="1" applyFont="1" applyBorder="1" applyAlignment="1">
      <alignment horizontal="left" wrapText="1"/>
    </xf>
    <xf numFmtId="4" fontId="8" fillId="0" borderId="21" xfId="1" applyNumberFormat="1" applyFont="1" applyBorder="1" applyAlignment="1">
      <alignment horizontal="left" wrapText="1"/>
    </xf>
    <xf numFmtId="4" fontId="8" fillId="0" borderId="23" xfId="0" applyNumberFormat="1" applyFont="1" applyBorder="1" applyAlignment="1">
      <alignment horizontal="left"/>
    </xf>
    <xf numFmtId="0" fontId="8" fillId="0" borderId="0" xfId="0" quotePrefix="1" applyFont="1" applyBorder="1" applyAlignment="1">
      <alignment horizontal="left" wrapText="1"/>
    </xf>
    <xf numFmtId="0" fontId="0" fillId="0" borderId="0" xfId="0" applyBorder="1" applyAlignment="1">
      <alignment horizontal="left" wrapText="1"/>
    </xf>
    <xf numFmtId="2" fontId="8" fillId="0" borderId="12" xfId="1" applyNumberFormat="1" applyFont="1" applyBorder="1" applyAlignment="1">
      <alignment horizontal="left" wrapText="1"/>
    </xf>
    <xf numFmtId="2" fontId="8" fillId="0" borderId="13" xfId="8" applyNumberFormat="1" applyFont="1" applyBorder="1" applyAlignment="1">
      <alignment horizontal="left" wrapText="1"/>
    </xf>
    <xf numFmtId="4" fontId="8" fillId="0" borderId="12" xfId="1" applyNumberFormat="1" applyFont="1" applyBorder="1" applyAlignment="1">
      <alignment horizontal="left" wrapText="1"/>
    </xf>
    <xf numFmtId="4" fontId="8" fillId="0" borderId="13" xfId="0" applyNumberFormat="1" applyFont="1" applyBorder="1" applyAlignment="1">
      <alignment horizontal="left"/>
    </xf>
    <xf numFmtId="0" fontId="5" fillId="0" borderId="20" xfId="0" applyFont="1" applyBorder="1" applyAlignment="1">
      <alignment horizontal="left" wrapText="1"/>
    </xf>
    <xf numFmtId="0" fontId="8" fillId="0" borderId="7" xfId="0" quotePrefix="1" applyFont="1" applyBorder="1" applyAlignment="1">
      <alignment horizontal="left" wrapText="1"/>
    </xf>
    <xf numFmtId="0" fontId="8" fillId="0" borderId="7" xfId="0" applyFont="1" applyBorder="1" applyAlignment="1">
      <alignment horizontal="left" wrapText="1"/>
    </xf>
    <xf numFmtId="0" fontId="0" fillId="0" borderId="7" xfId="0" applyBorder="1" applyAlignment="1">
      <alignment horizontal="left" wrapText="1"/>
    </xf>
    <xf numFmtId="2" fontId="8" fillId="0" borderId="24" xfId="1" applyNumberFormat="1" applyFont="1" applyBorder="1" applyAlignment="1">
      <alignment horizontal="left" wrapText="1"/>
    </xf>
    <xf numFmtId="2" fontId="8" fillId="0" borderId="25" xfId="8" applyNumberFormat="1" applyFont="1" applyBorder="1" applyAlignment="1">
      <alignment horizontal="left" wrapText="1"/>
    </xf>
    <xf numFmtId="4" fontId="8" fillId="0" borderId="24" xfId="1" applyNumberFormat="1" applyFont="1" applyBorder="1" applyAlignment="1">
      <alignment horizontal="left" wrapText="1"/>
    </xf>
    <xf numFmtId="4" fontId="8" fillId="0" borderId="25" xfId="0" applyNumberFormat="1" applyFont="1" applyBorder="1" applyAlignment="1">
      <alignment horizontal="left"/>
    </xf>
    <xf numFmtId="2" fontId="5" fillId="0" borderId="6" xfId="0" applyNumberFormat="1" applyFont="1" applyBorder="1" applyAlignment="1">
      <alignment horizontal="left" wrapText="1"/>
    </xf>
    <xf numFmtId="0" fontId="8" fillId="0" borderId="6" xfId="0" applyFont="1" applyBorder="1" applyAlignment="1">
      <alignment horizontal="left"/>
    </xf>
    <xf numFmtId="0" fontId="8" fillId="0" borderId="6" xfId="0" applyNumberFormat="1" applyFont="1" applyBorder="1" applyAlignment="1">
      <alignment horizontal="left" wrapText="1"/>
    </xf>
    <xf numFmtId="4" fontId="8" fillId="0" borderId="13" xfId="0" applyNumberFormat="1" applyFont="1" applyFill="1" applyBorder="1" applyAlignment="1">
      <alignment horizontal="left"/>
    </xf>
    <xf numFmtId="0" fontId="8" fillId="0" borderId="12" xfId="0" applyNumberFormat="1" applyFont="1" applyBorder="1" applyAlignment="1">
      <alignment horizontal="left" wrapText="1"/>
    </xf>
    <xf numFmtId="4" fontId="8" fillId="0" borderId="6" xfId="9" applyNumberFormat="1" applyFont="1" applyFill="1" applyBorder="1" applyAlignment="1" applyProtection="1">
      <alignment horizontal="left"/>
    </xf>
    <xf numFmtId="0" fontId="5" fillId="0" borderId="6" xfId="0" applyFont="1" applyBorder="1" applyAlignment="1">
      <alignment horizontal="left" wrapText="1"/>
    </xf>
    <xf numFmtId="0" fontId="8" fillId="0" borderId="6" xfId="1" applyNumberFormat="1" applyFont="1" applyBorder="1" applyAlignment="1">
      <alignment horizontal="left" wrapText="1"/>
    </xf>
    <xf numFmtId="0" fontId="8" fillId="0" borderId="12" xfId="1" applyNumberFormat="1" applyFont="1" applyBorder="1" applyAlignment="1">
      <alignment horizontal="left" wrapText="1"/>
    </xf>
    <xf numFmtId="2" fontId="5" fillId="0" borderId="6" xfId="9" applyNumberFormat="1" applyFont="1" applyBorder="1" applyAlignment="1" applyProtection="1">
      <alignment horizontal="left"/>
    </xf>
    <xf numFmtId="0" fontId="8" fillId="0" borderId="6" xfId="1" applyNumberFormat="1" applyFont="1" applyBorder="1" applyAlignment="1" applyProtection="1">
      <alignment horizontal="left" wrapText="1"/>
    </xf>
    <xf numFmtId="0" fontId="8" fillId="0" borderId="13" xfId="8" applyNumberFormat="1" applyFont="1" applyBorder="1" applyAlignment="1" applyProtection="1">
      <alignment horizontal="left" wrapText="1"/>
    </xf>
    <xf numFmtId="4" fontId="8" fillId="0" borderId="12" xfId="1" applyNumberFormat="1" applyFont="1" applyBorder="1" applyAlignment="1" applyProtection="1">
      <alignment horizontal="left" wrapText="1"/>
    </xf>
    <xf numFmtId="0" fontId="0" fillId="0" borderId="0" xfId="0" applyAlignment="1" applyProtection="1">
      <alignment horizontal="left"/>
    </xf>
    <xf numFmtId="49" fontId="8" fillId="0" borderId="3" xfId="0" applyNumberFormat="1" applyFont="1" applyBorder="1" applyAlignment="1" applyProtection="1">
      <alignment horizontal="left"/>
    </xf>
    <xf numFmtId="49" fontId="8" fillId="0" borderId="0" xfId="0" quotePrefix="1" applyNumberFormat="1" applyFont="1" applyBorder="1" applyAlignment="1" applyProtection="1">
      <alignment horizontal="left"/>
    </xf>
    <xf numFmtId="0" fontId="8" fillId="0" borderId="3" xfId="1" applyNumberFormat="1" applyFont="1" applyBorder="1" applyAlignment="1" applyProtection="1">
      <alignment horizontal="left" wrapText="1"/>
    </xf>
    <xf numFmtId="0" fontId="8" fillId="0" borderId="16" xfId="8" applyNumberFormat="1" applyFont="1" applyBorder="1" applyAlignment="1" applyProtection="1">
      <alignment horizontal="left" wrapText="1"/>
    </xf>
    <xf numFmtId="0" fontId="8" fillId="0" borderId="0" xfId="0" quotePrefix="1" applyFont="1" applyBorder="1" applyAlignment="1" applyProtection="1">
      <alignment horizontal="left" wrapText="1"/>
    </xf>
    <xf numFmtId="2" fontId="8" fillId="0" borderId="6" xfId="11" applyNumberFormat="1" applyFont="1" applyBorder="1" applyAlignment="1" applyProtection="1">
      <alignment horizontal="left" wrapText="1"/>
    </xf>
    <xf numFmtId="0" fontId="8" fillId="0" borderId="6" xfId="11" applyFont="1" applyBorder="1" applyAlignment="1" applyProtection="1">
      <alignment horizontal="left"/>
    </xf>
    <xf numFmtId="0" fontId="8" fillId="0" borderId="14" xfId="4" applyNumberFormat="1" applyFont="1" applyBorder="1" applyAlignment="1" applyProtection="1">
      <alignment horizontal="left"/>
    </xf>
    <xf numFmtId="0" fontId="8" fillId="0" borderId="3" xfId="8" applyNumberFormat="1" applyFont="1" applyBorder="1" applyAlignment="1" applyProtection="1">
      <alignment horizontal="left"/>
    </xf>
    <xf numFmtId="4" fontId="0" fillId="0" borderId="12" xfId="0" applyNumberFormat="1" applyBorder="1" applyAlignment="1" applyProtection="1">
      <alignment horizontal="left"/>
    </xf>
    <xf numFmtId="0" fontId="5" fillId="0" borderId="6" xfId="0" applyFont="1" applyBorder="1" applyAlignment="1" applyProtection="1">
      <alignment horizontal="left" wrapText="1"/>
    </xf>
    <xf numFmtId="0" fontId="8" fillId="0" borderId="6" xfId="0" applyFont="1" applyBorder="1" applyAlignment="1" applyProtection="1">
      <alignment horizontal="left"/>
    </xf>
    <xf numFmtId="49" fontId="8" fillId="0" borderId="22" xfId="0" applyNumberFormat="1" applyFont="1" applyBorder="1" applyAlignment="1" applyProtection="1">
      <alignment horizontal="left"/>
    </xf>
    <xf numFmtId="0" fontId="8" fillId="0" borderId="22" xfId="0" applyFont="1" applyBorder="1" applyAlignment="1" applyProtection="1">
      <alignment horizontal="left"/>
    </xf>
    <xf numFmtId="49" fontId="8" fillId="0" borderId="3" xfId="0" applyNumberFormat="1" applyFont="1" applyFill="1" applyBorder="1" applyAlignment="1">
      <alignment horizontal="left"/>
    </xf>
    <xf numFmtId="0" fontId="8" fillId="0" borderId="3" xfId="8" applyNumberFormat="1" applyFont="1" applyFill="1" applyBorder="1" applyAlignment="1" applyProtection="1">
      <alignment horizontal="left" wrapText="1"/>
      <protection locked="0"/>
    </xf>
    <xf numFmtId="49" fontId="5" fillId="0" borderId="16" xfId="0" applyNumberFormat="1" applyFont="1" applyFill="1" applyBorder="1" applyAlignment="1">
      <alignment horizontal="left"/>
    </xf>
    <xf numFmtId="0" fontId="8" fillId="0" borderId="15" xfId="1" applyNumberFormat="1" applyFont="1" applyFill="1" applyBorder="1" applyAlignment="1">
      <alignment horizontal="left" wrapText="1"/>
    </xf>
    <xf numFmtId="2" fontId="5" fillId="0" borderId="12" xfId="9" applyNumberFormat="1" applyFont="1" applyFill="1" applyBorder="1" applyAlignment="1">
      <alignment horizontal="left" wrapText="1"/>
    </xf>
    <xf numFmtId="0" fontId="8" fillId="0" borderId="16" xfId="0" applyFont="1" applyFill="1" applyBorder="1" applyAlignment="1">
      <alignment horizontal="left" wrapText="1"/>
    </xf>
    <xf numFmtId="0" fontId="5" fillId="0" borderId="16" xfId="0" applyFont="1" applyFill="1" applyBorder="1" applyAlignment="1">
      <alignment horizontal="left" wrapText="1"/>
    </xf>
    <xf numFmtId="0" fontId="0" fillId="0" borderId="0" xfId="0" applyFill="1" applyBorder="1" applyAlignment="1">
      <alignment horizontal="left" wrapText="1"/>
    </xf>
    <xf numFmtId="0" fontId="5" fillId="0" borderId="22" xfId="0" applyFont="1" applyFill="1" applyBorder="1" applyAlignment="1">
      <alignment horizontal="left" wrapText="1"/>
    </xf>
    <xf numFmtId="2" fontId="5" fillId="0" borderId="15" xfId="9" applyNumberFormat="1" applyFont="1" applyFill="1" applyBorder="1" applyAlignment="1">
      <alignment horizontal="left" wrapText="1"/>
    </xf>
    <xf numFmtId="4" fontId="8" fillId="0" borderId="0" xfId="0" applyNumberFormat="1" applyFont="1" applyFill="1" applyBorder="1" applyAlignment="1">
      <alignment horizontal="left"/>
    </xf>
    <xf numFmtId="4" fontId="5" fillId="0" borderId="15" xfId="0" applyNumberFormat="1" applyFont="1" applyFill="1" applyBorder="1" applyAlignment="1">
      <alignment horizontal="left" wrapText="1"/>
    </xf>
    <xf numFmtId="0" fontId="8" fillId="0" borderId="15" xfId="0" quotePrefix="1" applyFont="1" applyFill="1" applyBorder="1" applyAlignment="1">
      <alignment horizontal="left" wrapText="1"/>
    </xf>
    <xf numFmtId="0" fontId="0" fillId="0" borderId="16" xfId="0" applyFill="1" applyBorder="1" applyAlignment="1">
      <alignment horizontal="left" wrapText="1"/>
    </xf>
    <xf numFmtId="0" fontId="5" fillId="0" borderId="3" xfId="0" applyFont="1" applyBorder="1" applyAlignment="1">
      <alignment horizontal="left" wrapText="1"/>
    </xf>
    <xf numFmtId="166" fontId="8" fillId="0" borderId="3" xfId="1" applyFont="1" applyBorder="1" applyAlignment="1">
      <alignment horizontal="left"/>
    </xf>
    <xf numFmtId="4" fontId="8" fillId="0" borderId="3" xfId="8" applyNumberFormat="1" applyFont="1" applyBorder="1" applyAlignment="1" applyProtection="1">
      <alignment horizontal="left"/>
      <protection locked="0"/>
    </xf>
    <xf numFmtId="4" fontId="8" fillId="0" borderId="16" xfId="1" applyNumberFormat="1" applyFont="1" applyBorder="1" applyAlignment="1">
      <alignment horizontal="left"/>
    </xf>
    <xf numFmtId="4" fontId="5" fillId="0" borderId="15" xfId="0" quotePrefix="1" applyNumberFormat="1" applyFont="1" applyFill="1" applyBorder="1" applyAlignment="1">
      <alignment horizontal="left" wrapText="1"/>
    </xf>
    <xf numFmtId="2" fontId="8" fillId="0" borderId="15" xfId="0" applyNumberFormat="1" applyFont="1" applyFill="1" applyBorder="1" applyAlignment="1">
      <alignment horizontal="left"/>
    </xf>
    <xf numFmtId="2" fontId="8" fillId="0" borderId="3" xfId="0" applyNumberFormat="1" applyFont="1" applyFill="1" applyBorder="1" applyAlignment="1">
      <alignment horizontal="left"/>
    </xf>
    <xf numFmtId="2" fontId="8" fillId="0" borderId="16" xfId="0" applyNumberFormat="1" applyFont="1" applyFill="1" applyBorder="1" applyAlignment="1">
      <alignment horizontal="left"/>
    </xf>
    <xf numFmtId="2" fontId="5" fillId="0" borderId="3" xfId="9" applyNumberFormat="1" applyFont="1" applyFill="1" applyBorder="1" applyAlignment="1">
      <alignment horizontal="left" wrapText="1"/>
    </xf>
    <xf numFmtId="2" fontId="5" fillId="0" borderId="3" xfId="0" applyNumberFormat="1" applyFont="1" applyFill="1" applyBorder="1" applyAlignment="1">
      <alignment horizontal="left" wrapText="1"/>
    </xf>
    <xf numFmtId="49" fontId="8" fillId="0" borderId="0" xfId="0" quotePrefix="1" applyNumberFormat="1" applyFont="1" applyFill="1" applyBorder="1" applyAlignment="1">
      <alignment horizontal="left" wrapText="1"/>
    </xf>
    <xf numFmtId="0" fontId="8" fillId="0" borderId="6" xfId="0" quotePrefix="1" applyFont="1" applyFill="1" applyBorder="1" applyAlignment="1">
      <alignment horizontal="left"/>
    </xf>
    <xf numFmtId="3" fontId="7" fillId="0" borderId="2" xfId="2" applyNumberFormat="1" applyFont="1" applyFill="1" applyBorder="1" applyAlignment="1">
      <alignment horizontal="left"/>
    </xf>
    <xf numFmtId="4" fontId="7" fillId="0" borderId="1" xfId="8" applyNumberFormat="1" applyFont="1" applyFill="1" applyBorder="1" applyAlignment="1" applyProtection="1">
      <alignment horizontal="left"/>
      <protection locked="0"/>
    </xf>
    <xf numFmtId="4" fontId="8" fillId="0" borderId="33" xfId="0" applyNumberFormat="1" applyFont="1" applyFill="1" applyBorder="1" applyAlignment="1">
      <alignment horizontal="left"/>
    </xf>
    <xf numFmtId="4" fontId="8" fillId="0" borderId="27" xfId="0" applyNumberFormat="1" applyFont="1" applyFill="1" applyBorder="1" applyAlignment="1">
      <alignment horizontal="left"/>
    </xf>
    <xf numFmtId="3" fontId="8" fillId="0" borderId="0" xfId="2" applyNumberFormat="1" applyFont="1" applyFill="1" applyBorder="1" applyAlignment="1">
      <alignment horizontal="left"/>
    </xf>
    <xf numFmtId="4" fontId="5" fillId="0" borderId="3" xfId="0" applyNumberFormat="1" applyFont="1" applyFill="1" applyBorder="1" applyAlignment="1">
      <alignment horizontal="left"/>
    </xf>
    <xf numFmtId="3" fontId="7" fillId="0" borderId="5" xfId="2" applyNumberFormat="1" applyFont="1" applyFill="1" applyBorder="1" applyAlignment="1">
      <alignment horizontal="left"/>
    </xf>
    <xf numFmtId="4" fontId="7" fillId="0" borderId="4" xfId="8" applyNumberFormat="1" applyFont="1" applyFill="1" applyBorder="1" applyAlignment="1">
      <alignment horizontal="left"/>
    </xf>
    <xf numFmtId="4" fontId="8" fillId="0" borderId="18" xfId="0" applyNumberFormat="1" applyFont="1" applyFill="1" applyBorder="1" applyAlignment="1">
      <alignment horizontal="left"/>
    </xf>
    <xf numFmtId="4" fontId="8" fillId="0" borderId="4" xfId="0" applyNumberFormat="1" applyFont="1" applyFill="1" applyBorder="1" applyAlignment="1">
      <alignment horizontal="left"/>
    </xf>
    <xf numFmtId="4" fontId="0" fillId="0" borderId="0" xfId="0" applyNumberFormat="1" applyFill="1" applyBorder="1" applyAlignment="1">
      <alignment horizontal="left"/>
    </xf>
    <xf numFmtId="0" fontId="8" fillId="0" borderId="0" xfId="0" applyFont="1" applyBorder="1" applyAlignment="1">
      <alignment horizontal="left" vertical="center"/>
    </xf>
    <xf numFmtId="2" fontId="5" fillId="0" borderId="6" xfId="0" applyNumberFormat="1" applyFont="1" applyBorder="1" applyAlignment="1">
      <alignment horizontal="center" vertical="center"/>
    </xf>
    <xf numFmtId="0" fontId="8" fillId="0" borderId="0" xfId="0" applyFont="1" applyBorder="1" applyAlignment="1">
      <alignment vertical="center" wrapText="1"/>
    </xf>
    <xf numFmtId="0" fontId="0" fillId="0" borderId="0" xfId="0" applyBorder="1" applyAlignment="1">
      <alignment vertical="center" wrapText="1"/>
    </xf>
    <xf numFmtId="0" fontId="8" fillId="0" borderId="0" xfId="0" applyFont="1" applyBorder="1" applyAlignment="1">
      <alignment horizontal="left" vertical="center" wrapText="1"/>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2" fontId="5" fillId="0" borderId="6" xfId="9" applyNumberFormat="1" applyFont="1" applyBorder="1" applyAlignment="1">
      <alignment horizontal="center" vertical="center"/>
    </xf>
    <xf numFmtId="0" fontId="7" fillId="0" borderId="1" xfId="9" applyFont="1" applyBorder="1" applyAlignment="1">
      <alignment horizontal="left" vertical="center"/>
    </xf>
    <xf numFmtId="0" fontId="7" fillId="0" borderId="2" xfId="9" applyFont="1" applyBorder="1" applyAlignment="1">
      <alignment horizontal="left" vertical="center"/>
    </xf>
    <xf numFmtId="0" fontId="7" fillId="0" borderId="2" xfId="9" applyFont="1" applyBorder="1" applyAlignment="1">
      <alignment horizontal="center" vertical="center"/>
    </xf>
    <xf numFmtId="3" fontId="7" fillId="0" borderId="2" xfId="2" applyNumberFormat="1" applyFont="1" applyBorder="1" applyAlignment="1">
      <alignment horizontal="right" vertical="center"/>
    </xf>
    <xf numFmtId="4" fontId="7" fillId="0" borderId="1" xfId="8" applyNumberFormat="1" applyFont="1" applyBorder="1" applyAlignment="1" applyProtection="1">
      <alignment horizontal="right" vertical="center"/>
      <protection locked="0"/>
    </xf>
    <xf numFmtId="0" fontId="8" fillId="0" borderId="3" xfId="9" applyFont="1" applyBorder="1" applyAlignment="1">
      <alignment horizontal="left" vertical="center"/>
    </xf>
    <xf numFmtId="0" fontId="8" fillId="0" borderId="0" xfId="9" applyFont="1" applyBorder="1" applyAlignment="1">
      <alignment horizontal="left" vertical="center"/>
    </xf>
    <xf numFmtId="0" fontId="8" fillId="0" borderId="0" xfId="9" applyFont="1" applyBorder="1" applyAlignment="1">
      <alignment horizontal="center" vertical="center"/>
    </xf>
    <xf numFmtId="3" fontId="8" fillId="0" borderId="0" xfId="2" applyNumberFormat="1" applyFont="1" applyBorder="1" applyAlignment="1">
      <alignment horizontal="right" vertical="center"/>
    </xf>
    <xf numFmtId="0" fontId="7" fillId="0" borderId="4" xfId="9" applyFont="1" applyBorder="1" applyAlignment="1">
      <alignment horizontal="left" vertical="center"/>
    </xf>
    <xf numFmtId="0" fontId="7" fillId="0" borderId="5" xfId="9" applyFont="1" applyBorder="1" applyAlignment="1">
      <alignment horizontal="left" vertical="center"/>
    </xf>
    <xf numFmtId="0" fontId="7" fillId="0" borderId="5" xfId="9" applyFont="1" applyBorder="1" applyAlignment="1">
      <alignment horizontal="center" vertical="center"/>
    </xf>
    <xf numFmtId="3" fontId="7" fillId="0" borderId="5" xfId="2" applyNumberFormat="1" applyFont="1" applyBorder="1" applyAlignment="1">
      <alignment horizontal="right" vertical="center"/>
    </xf>
    <xf numFmtId="4" fontId="7" fillId="0" borderId="4" xfId="8" applyNumberFormat="1" applyFont="1" applyBorder="1" applyAlignment="1">
      <alignment vertical="center"/>
    </xf>
    <xf numFmtId="2" fontId="5" fillId="0" borderId="6" xfId="0" applyNumberFormat="1" applyFont="1" applyFill="1" applyBorder="1" applyAlignment="1">
      <alignment horizontal="center" vertical="center"/>
    </xf>
    <xf numFmtId="2" fontId="5" fillId="0" borderId="6" xfId="0" applyNumberFormat="1" applyFont="1" applyBorder="1" applyAlignment="1">
      <alignment horizontal="center" vertical="center" wrapText="1"/>
    </xf>
    <xf numFmtId="0" fontId="0" fillId="0" borderId="9" xfId="0" applyBorder="1" applyAlignment="1">
      <alignment vertical="center" wrapText="1"/>
    </xf>
    <xf numFmtId="0" fontId="0" fillId="0" borderId="7" xfId="0" applyBorder="1" applyAlignment="1">
      <alignment vertical="center" wrapText="1"/>
    </xf>
    <xf numFmtId="0" fontId="9" fillId="0" borderId="0" xfId="9" applyFont="1" applyBorder="1" applyAlignment="1">
      <alignment horizontal="left" vertical="center"/>
    </xf>
    <xf numFmtId="2" fontId="5" fillId="0" borderId="36" xfId="9" applyNumberFormat="1" applyFont="1" applyFill="1" applyBorder="1" applyAlignment="1">
      <alignment horizontal="left" vertical="center" wrapText="1"/>
    </xf>
    <xf numFmtId="49" fontId="5" fillId="0" borderId="36" xfId="9" applyNumberFormat="1" applyFont="1" applyFill="1" applyBorder="1" applyAlignment="1">
      <alignment horizontal="left" vertical="center"/>
    </xf>
    <xf numFmtId="3" fontId="5" fillId="0" borderId="36" xfId="3" applyNumberFormat="1" applyFont="1" applyFill="1" applyBorder="1" applyAlignment="1">
      <alignment horizontal="left" vertical="center"/>
    </xf>
    <xf numFmtId="4" fontId="5" fillId="0" borderId="36" xfId="8" applyNumberFormat="1" applyFont="1" applyFill="1" applyBorder="1" applyAlignment="1">
      <alignment horizontal="left" vertical="center"/>
    </xf>
    <xf numFmtId="0" fontId="17" fillId="0" borderId="16" xfId="3" applyNumberFormat="1" applyFont="1" applyFill="1" applyBorder="1" applyAlignment="1">
      <alignment horizontal="left" vertical="center" wrapText="1"/>
    </xf>
    <xf numFmtId="0" fontId="17" fillId="0" borderId="3" xfId="3" applyNumberFormat="1" applyFont="1" applyFill="1" applyBorder="1" applyAlignment="1">
      <alignment horizontal="left" vertical="center" wrapText="1"/>
    </xf>
    <xf numFmtId="0" fontId="18" fillId="0" borderId="3" xfId="0" applyFont="1" applyBorder="1" applyAlignment="1">
      <alignment horizontal="left" vertical="center" wrapText="1"/>
    </xf>
    <xf numFmtId="0" fontId="17"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5" fillId="0" borderId="16" xfId="3" applyNumberFormat="1" applyFont="1" applyFill="1" applyBorder="1" applyAlignment="1">
      <alignment horizontal="left" vertical="center"/>
    </xf>
    <xf numFmtId="0" fontId="17" fillId="0" borderId="16" xfId="3" applyNumberFormat="1"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28" xfId="0" applyFont="1" applyBorder="1" applyAlignment="1">
      <alignment horizontal="left" vertical="center" wrapText="1"/>
    </xf>
    <xf numFmtId="0" fontId="8" fillId="0" borderId="14" xfId="0" applyFont="1" applyBorder="1" applyAlignment="1">
      <alignment horizontal="left" vertical="center"/>
    </xf>
    <xf numFmtId="0" fontId="8" fillId="0" borderId="0" xfId="0" quotePrefix="1" applyFont="1" applyBorder="1" applyAlignment="1">
      <alignment horizontal="left" vertical="center" wrapText="1"/>
    </xf>
    <xf numFmtId="0" fontId="5" fillId="0" borderId="29" xfId="0" applyFont="1" applyBorder="1" applyAlignment="1">
      <alignment horizontal="left" vertical="center" wrapText="1"/>
    </xf>
    <xf numFmtId="0" fontId="5" fillId="0" borderId="6" xfId="0" applyFont="1" applyBorder="1" applyAlignment="1">
      <alignment horizontal="center" vertical="center" wrapText="1"/>
    </xf>
    <xf numFmtId="0" fontId="5" fillId="0" borderId="0" xfId="0" applyFont="1" applyBorder="1" applyAlignment="1">
      <alignment horizontal="right" vertical="center" wrapText="1"/>
    </xf>
    <xf numFmtId="0" fontId="8" fillId="0" borderId="6" xfId="0" applyFont="1" applyBorder="1" applyAlignment="1">
      <alignment horizontal="center" vertical="center" wrapText="1"/>
    </xf>
    <xf numFmtId="2" fontId="8" fillId="0" borderId="6" xfId="1" applyNumberFormat="1" applyFont="1" applyBorder="1" applyAlignment="1">
      <alignment horizontal="right" vertical="center" wrapText="1"/>
    </xf>
    <xf numFmtId="2" fontId="8" fillId="0" borderId="13" xfId="8" applyNumberFormat="1" applyFont="1" applyBorder="1" applyAlignment="1">
      <alignment horizontal="right" vertical="center" wrapText="1"/>
    </xf>
    <xf numFmtId="2" fontId="5" fillId="0" borderId="6" xfId="11" applyNumberFormat="1" applyFont="1" applyBorder="1" applyAlignment="1">
      <alignment horizontal="center" vertical="center" wrapText="1"/>
    </xf>
    <xf numFmtId="0" fontId="8" fillId="0" borderId="0" xfId="0" applyFont="1" applyBorder="1" applyAlignment="1">
      <alignment horizontal="right" vertical="center" wrapText="1"/>
    </xf>
    <xf numFmtId="2" fontId="8" fillId="0" borderId="0" xfId="0" applyNumberFormat="1" applyFont="1" applyBorder="1" applyAlignment="1">
      <alignment vertical="center" wrapText="1"/>
    </xf>
    <xf numFmtId="0" fontId="8" fillId="0" borderId="0" xfId="0" quotePrefix="1" applyFont="1" applyBorder="1" applyAlignment="1">
      <alignment horizontal="right" vertical="center" wrapText="1"/>
    </xf>
    <xf numFmtId="2" fontId="8" fillId="0" borderId="0" xfId="0" applyNumberFormat="1" applyFont="1" applyBorder="1" applyAlignment="1">
      <alignment horizontal="right" vertical="center" wrapText="1"/>
    </xf>
    <xf numFmtId="2" fontId="8" fillId="0" borderId="0" xfId="0" quotePrefix="1" applyNumberFormat="1" applyFont="1" applyBorder="1" applyAlignment="1">
      <alignment vertical="center" wrapText="1"/>
    </xf>
    <xf numFmtId="167" fontId="8" fillId="0" borderId="0" xfId="1" applyNumberFormat="1" applyFont="1" applyBorder="1" applyAlignment="1">
      <alignment vertical="center" wrapText="1"/>
    </xf>
    <xf numFmtId="0" fontId="5" fillId="0" borderId="19" xfId="0" applyFont="1" applyBorder="1" applyAlignment="1">
      <alignment horizontal="center" vertical="center" wrapText="1"/>
    </xf>
    <xf numFmtId="0" fontId="8" fillId="0" borderId="9" xfId="0" quotePrefix="1" applyFont="1" applyBorder="1" applyAlignment="1">
      <alignment horizontal="right" vertical="center" wrapText="1"/>
    </xf>
    <xf numFmtId="0" fontId="8" fillId="0" borderId="9" xfId="0" applyFont="1" applyBorder="1" applyAlignment="1">
      <alignment horizontal="right" vertical="center" wrapText="1"/>
    </xf>
    <xf numFmtId="0" fontId="8" fillId="0" borderId="9" xfId="0" applyFont="1" applyBorder="1" applyAlignment="1">
      <alignment horizontal="center" vertical="center" wrapText="1"/>
    </xf>
    <xf numFmtId="2" fontId="8" fillId="0" borderId="21" xfId="1" applyNumberFormat="1" applyFont="1" applyBorder="1" applyAlignment="1">
      <alignment horizontal="right" vertical="center" wrapText="1"/>
    </xf>
    <xf numFmtId="2" fontId="8" fillId="0" borderId="23" xfId="8" applyNumberFormat="1" applyFont="1" applyBorder="1" applyAlignment="1">
      <alignment horizontal="right" vertical="center" wrapText="1"/>
    </xf>
    <xf numFmtId="0" fontId="0" fillId="0" borderId="17" xfId="0" applyFill="1" applyBorder="1" applyAlignment="1">
      <alignment vertical="center"/>
    </xf>
    <xf numFmtId="4" fontId="8" fillId="0" borderId="1" xfId="0" applyNumberFormat="1" applyFont="1" applyFill="1" applyBorder="1" applyAlignment="1">
      <alignment vertical="center"/>
    </xf>
    <xf numFmtId="0" fontId="8" fillId="0" borderId="0" xfId="0" applyFont="1" applyBorder="1" applyAlignment="1">
      <alignment horizontal="center" vertical="center" wrapText="1"/>
    </xf>
    <xf numFmtId="2" fontId="8" fillId="0" borderId="12" xfId="1" applyNumberFormat="1" applyFont="1" applyBorder="1" applyAlignment="1">
      <alignment horizontal="right" vertical="center" wrapText="1"/>
    </xf>
    <xf numFmtId="4" fontId="8" fillId="0" borderId="16" xfId="0" applyNumberFormat="1" applyFont="1" applyFill="1" applyBorder="1" applyAlignment="1">
      <alignment vertical="center"/>
    </xf>
    <xf numFmtId="0" fontId="5" fillId="0" borderId="20" xfId="0" applyFont="1" applyBorder="1" applyAlignment="1">
      <alignment horizontal="center" vertical="center" wrapText="1"/>
    </xf>
    <xf numFmtId="0" fontId="8" fillId="0" borderId="7" xfId="0" quotePrefix="1" applyFont="1" applyBorder="1" applyAlignment="1">
      <alignment horizontal="right" vertical="center" wrapText="1"/>
    </xf>
    <xf numFmtId="0" fontId="8" fillId="0" borderId="7" xfId="0" applyFont="1" applyBorder="1" applyAlignment="1">
      <alignment horizontal="right" vertical="center" wrapText="1"/>
    </xf>
    <xf numFmtId="0" fontId="8" fillId="0" borderId="7" xfId="0" applyFont="1" applyBorder="1" applyAlignment="1">
      <alignment horizontal="center" vertical="center" wrapText="1"/>
    </xf>
    <xf numFmtId="2" fontId="8" fillId="0" borderId="24" xfId="1" applyNumberFormat="1" applyFont="1" applyBorder="1" applyAlignment="1">
      <alignment horizontal="right" vertical="center" wrapText="1"/>
    </xf>
    <xf numFmtId="2" fontId="8" fillId="0" borderId="25" xfId="8" applyNumberFormat="1" applyFont="1" applyBorder="1" applyAlignment="1">
      <alignment horizontal="right" vertical="center" wrapText="1"/>
    </xf>
    <xf numFmtId="0" fontId="0" fillId="0" borderId="18" xfId="0" applyFill="1" applyBorder="1" applyAlignment="1">
      <alignment vertical="center"/>
    </xf>
    <xf numFmtId="4" fontId="8" fillId="0" borderId="4" xfId="0" applyNumberFormat="1" applyFont="1" applyFill="1" applyBorder="1" applyAlignment="1">
      <alignment vertical="center"/>
    </xf>
    <xf numFmtId="4" fontId="19" fillId="0" borderId="16" xfId="0" applyNumberFormat="1" applyFont="1" applyFill="1" applyBorder="1" applyAlignment="1">
      <alignment vertical="center"/>
    </xf>
    <xf numFmtId="2" fontId="8" fillId="0" borderId="12" xfId="1" applyNumberFormat="1" applyFont="1" applyFill="1" applyBorder="1" applyAlignment="1">
      <alignment horizontal="right" vertical="center" wrapText="1"/>
    </xf>
    <xf numFmtId="0" fontId="0" fillId="0" borderId="1" xfId="0" applyFill="1" applyBorder="1" applyAlignment="1">
      <alignment vertical="center"/>
    </xf>
    <xf numFmtId="4" fontId="5" fillId="0" borderId="3" xfId="8" applyNumberFormat="1" applyFont="1" applyBorder="1" applyAlignment="1" applyProtection="1">
      <alignment horizontal="left" vertical="center"/>
      <protection locked="0"/>
    </xf>
    <xf numFmtId="4" fontId="8" fillId="0" borderId="16" xfId="8" applyNumberFormat="1" applyFont="1" applyFill="1" applyBorder="1" applyAlignment="1" applyProtection="1">
      <alignment horizontal="right" vertical="center"/>
      <protection locked="0"/>
    </xf>
    <xf numFmtId="0" fontId="0" fillId="0" borderId="4" xfId="0" applyFill="1" applyBorder="1" applyAlignment="1">
      <alignment vertical="center"/>
    </xf>
    <xf numFmtId="4" fontId="0" fillId="0" borderId="14" xfId="0" applyNumberFormat="1" applyBorder="1" applyAlignment="1">
      <alignment vertical="center"/>
    </xf>
    <xf numFmtId="4" fontId="8" fillId="0" borderId="3" xfId="0" applyNumberFormat="1" applyFont="1" applyBorder="1" applyAlignment="1">
      <alignment vertical="center"/>
    </xf>
    <xf numFmtId="4" fontId="0" fillId="0" borderId="1" xfId="0" applyNumberFormat="1" applyBorder="1" applyAlignment="1">
      <alignment vertical="center"/>
    </xf>
    <xf numFmtId="4" fontId="8" fillId="0" borderId="1" xfId="0" applyNumberFormat="1" applyFont="1" applyBorder="1" applyAlignment="1">
      <alignment vertical="center"/>
    </xf>
    <xf numFmtId="4" fontId="0" fillId="0" borderId="3" xfId="0" applyNumberFormat="1" applyBorder="1" applyAlignment="1">
      <alignment vertical="center"/>
    </xf>
    <xf numFmtId="0" fontId="11" fillId="0" borderId="0" xfId="18" applyFont="1" applyBorder="1" applyAlignment="1">
      <alignment horizontal="left" vertical="center" wrapText="1"/>
    </xf>
    <xf numFmtId="0" fontId="5" fillId="0" borderId="22" xfId="0" applyFont="1" applyBorder="1" applyAlignment="1">
      <alignment horizontal="left" vertical="center" wrapText="1" shrinkToFit="1"/>
    </xf>
    <xf numFmtId="0" fontId="5" fillId="0" borderId="28" xfId="0" applyFont="1" applyBorder="1" applyAlignment="1">
      <alignment horizontal="left" vertical="center" shrinkToFit="1"/>
    </xf>
    <xf numFmtId="2" fontId="5" fillId="0" borderId="19" xfId="0" applyNumberFormat="1" applyFont="1" applyBorder="1" applyAlignment="1">
      <alignment horizontal="left" vertical="center"/>
    </xf>
    <xf numFmtId="0" fontId="8" fillId="0" borderId="9" xfId="0" quotePrefix="1" applyFont="1" applyBorder="1" applyAlignment="1">
      <alignment vertical="center" wrapText="1"/>
    </xf>
    <xf numFmtId="0" fontId="8" fillId="0" borderId="9" xfId="0" applyFont="1" applyBorder="1" applyAlignment="1">
      <alignment vertical="center" wrapText="1"/>
    </xf>
    <xf numFmtId="4" fontId="8" fillId="0" borderId="9" xfId="0" applyNumberFormat="1" applyFont="1" applyBorder="1" applyAlignment="1">
      <alignment vertical="center"/>
    </xf>
    <xf numFmtId="4" fontId="8" fillId="0" borderId="27" xfId="0" applyNumberFormat="1" applyFont="1" applyBorder="1" applyAlignment="1">
      <alignment vertical="center"/>
    </xf>
    <xf numFmtId="2" fontId="5" fillId="0" borderId="14" xfId="0" applyNumberFormat="1" applyFont="1" applyBorder="1" applyAlignment="1">
      <alignment horizontal="left" vertical="center"/>
    </xf>
    <xf numFmtId="4" fontId="8" fillId="0" borderId="0" xfId="0" applyNumberFormat="1" applyFont="1" applyBorder="1" applyAlignment="1">
      <alignment vertical="center"/>
    </xf>
    <xf numFmtId="0" fontId="5" fillId="0" borderId="29" xfId="0" applyFont="1" applyBorder="1" applyAlignment="1">
      <alignment horizontal="left" vertical="center" shrinkToFit="1"/>
    </xf>
    <xf numFmtId="2" fontId="5" fillId="0" borderId="20" xfId="0" applyNumberFormat="1" applyFont="1" applyBorder="1" applyAlignment="1">
      <alignment horizontal="left" vertical="center"/>
    </xf>
    <xf numFmtId="0" fontId="8" fillId="0" borderId="7" xfId="0" quotePrefix="1" applyFont="1" applyBorder="1" applyAlignment="1">
      <alignment vertical="center" wrapText="1"/>
    </xf>
    <xf numFmtId="0" fontId="8" fillId="0" borderId="7" xfId="0" applyFont="1" applyBorder="1" applyAlignment="1">
      <alignment vertical="center" wrapText="1"/>
    </xf>
    <xf numFmtId="4" fontId="8" fillId="0" borderId="7" xfId="0" applyNumberFormat="1" applyFont="1" applyBorder="1" applyAlignment="1">
      <alignment vertical="center"/>
    </xf>
    <xf numFmtId="4" fontId="8" fillId="0" borderId="8" xfId="0" applyNumberFormat="1" applyFont="1" applyBorder="1" applyAlignment="1">
      <alignment vertical="center"/>
    </xf>
    <xf numFmtId="4" fontId="0" fillId="0" borderId="15" xfId="0" applyNumberFormat="1" applyBorder="1" applyAlignment="1">
      <alignment vertical="center"/>
    </xf>
    <xf numFmtId="0" fontId="5" fillId="0" borderId="22" xfId="0" applyFont="1" applyFill="1" applyBorder="1" applyAlignment="1">
      <alignment horizontal="left" vertical="center" shrinkToFit="1"/>
    </xf>
    <xf numFmtId="2" fontId="8" fillId="0" borderId="6" xfId="0" applyNumberFormat="1" applyFont="1" applyFill="1" applyBorder="1" applyAlignment="1">
      <alignment horizontal="center" vertical="center"/>
    </xf>
    <xf numFmtId="4" fontId="5" fillId="0" borderId="3" xfId="0" applyNumberFormat="1" applyFont="1" applyBorder="1" applyAlignment="1">
      <alignment vertical="center"/>
    </xf>
    <xf numFmtId="0" fontId="5" fillId="0" borderId="0" xfId="0" applyFont="1" applyAlignment="1">
      <alignment vertical="center"/>
    </xf>
    <xf numFmtId="0" fontId="0" fillId="0" borderId="5" xfId="0" applyFill="1" applyBorder="1" applyAlignment="1">
      <alignment horizontal="center" vertical="center" wrapText="1"/>
    </xf>
    <xf numFmtId="3" fontId="8" fillId="0" borderId="3" xfId="1" quotePrefix="1" applyNumberFormat="1" applyFont="1" applyBorder="1" applyAlignment="1">
      <alignment horizontal="center"/>
    </xf>
    <xf numFmtId="0" fontId="8" fillId="0" borderId="6" xfId="1" quotePrefix="1" applyNumberFormat="1" applyFont="1" applyBorder="1" applyAlignment="1">
      <alignment horizontal="center"/>
    </xf>
    <xf numFmtId="0" fontId="8" fillId="0" borderId="6" xfId="1" applyNumberFormat="1" applyFont="1" applyBorder="1" applyAlignment="1">
      <alignment horizontal="center"/>
    </xf>
    <xf numFmtId="0" fontId="8" fillId="0" borderId="9" xfId="0" applyNumberFormat="1" applyFont="1" applyBorder="1" applyAlignment="1">
      <alignment horizontal="center"/>
    </xf>
    <xf numFmtId="0" fontId="8" fillId="0" borderId="0" xfId="0" applyNumberFormat="1" applyFont="1" applyBorder="1" applyAlignment="1">
      <alignment horizontal="center"/>
    </xf>
    <xf numFmtId="0" fontId="8" fillId="0" borderId="7" xfId="0" applyNumberFormat="1" applyFont="1" applyBorder="1" applyAlignment="1">
      <alignment horizontal="center"/>
    </xf>
    <xf numFmtId="3" fontId="8" fillId="0" borderId="3" xfId="1" applyNumberFormat="1" applyFont="1" applyBorder="1" applyAlignment="1">
      <alignment horizontal="center"/>
    </xf>
    <xf numFmtId="0" fontId="8" fillId="0" borderId="9" xfId="1" quotePrefix="1" applyNumberFormat="1" applyFont="1" applyBorder="1" applyAlignment="1">
      <alignment horizontal="center"/>
    </xf>
    <xf numFmtId="0" fontId="8" fillId="0" borderId="0" xfId="1" quotePrefix="1" applyNumberFormat="1" applyFont="1" applyBorder="1" applyAlignment="1">
      <alignment horizontal="center"/>
    </xf>
    <xf numFmtId="0" fontId="8" fillId="0" borderId="7" xfId="1" quotePrefix="1" applyNumberFormat="1" applyFont="1" applyBorder="1" applyAlignment="1">
      <alignment horizontal="center"/>
    </xf>
    <xf numFmtId="0" fontId="8" fillId="0" borderId="6" xfId="5" quotePrefix="1" applyNumberFormat="1" applyFont="1" applyBorder="1" applyAlignment="1">
      <alignment horizontal="center"/>
    </xf>
    <xf numFmtId="0" fontId="8" fillId="0" borderId="6" xfId="5" applyNumberFormat="1" applyFont="1" applyBorder="1" applyAlignment="1">
      <alignment horizontal="center"/>
    </xf>
    <xf numFmtId="0" fontId="8" fillId="0" borderId="16" xfId="5" quotePrefix="1" applyNumberFormat="1" applyFont="1" applyBorder="1" applyAlignment="1">
      <alignment horizontal="center"/>
    </xf>
    <xf numFmtId="3" fontId="7" fillId="0" borderId="2" xfId="2" applyNumberFormat="1" applyFont="1" applyBorder="1" applyAlignment="1">
      <alignment horizontal="center"/>
    </xf>
    <xf numFmtId="3" fontId="8" fillId="0" borderId="0" xfId="2" applyNumberFormat="1" applyFont="1" applyBorder="1" applyAlignment="1">
      <alignment horizontal="center"/>
    </xf>
    <xf numFmtId="3" fontId="7" fillId="0" borderId="5" xfId="2" applyNumberFormat="1" applyFont="1" applyBorder="1" applyAlignment="1">
      <alignment horizontal="center"/>
    </xf>
    <xf numFmtId="0" fontId="8" fillId="0" borderId="6" xfId="1" quotePrefix="1" applyNumberFormat="1" applyFont="1" applyFill="1" applyBorder="1" applyAlignment="1">
      <alignment horizontal="center"/>
    </xf>
    <xf numFmtId="0" fontId="8" fillId="0" borderId="6" xfId="8" quotePrefix="1" applyNumberFormat="1" applyFont="1" applyBorder="1" applyAlignment="1">
      <alignment horizontal="center"/>
    </xf>
    <xf numFmtId="0" fontId="8" fillId="0" borderId="6" xfId="2" applyNumberFormat="1" applyFont="1" applyBorder="1" applyAlignment="1">
      <alignment horizontal="center"/>
    </xf>
    <xf numFmtId="167" fontId="8" fillId="0" borderId="3" xfId="1" applyNumberFormat="1" applyFont="1" applyBorder="1" applyAlignment="1">
      <alignment horizontal="center"/>
    </xf>
    <xf numFmtId="167" fontId="8" fillId="0" borderId="3" xfId="1" quotePrefix="1" applyNumberFormat="1" applyFont="1" applyBorder="1" applyAlignment="1">
      <alignment horizontal="center"/>
    </xf>
    <xf numFmtId="0" fontId="8" fillId="0" borderId="6" xfId="2" quotePrefix="1" applyNumberFormat="1" applyFont="1" applyBorder="1" applyAlignment="1">
      <alignment horizontal="center"/>
    </xf>
    <xf numFmtId="0" fontId="8" fillId="0" borderId="9" xfId="8" applyNumberFormat="1" applyFont="1" applyBorder="1" applyAlignment="1">
      <alignment horizontal="center"/>
    </xf>
    <xf numFmtId="0" fontId="8" fillId="0" borderId="0" xfId="8" applyNumberFormat="1" applyFont="1" applyBorder="1" applyAlignment="1">
      <alignment horizontal="center"/>
    </xf>
    <xf numFmtId="0" fontId="8" fillId="0" borderId="7" xfId="8" applyNumberFormat="1" applyFont="1" applyBorder="1" applyAlignment="1">
      <alignment horizontal="center"/>
    </xf>
    <xf numFmtId="0" fontId="8" fillId="0" borderId="6" xfId="9" applyNumberFormat="1" applyFont="1" applyBorder="1" applyAlignment="1">
      <alignment horizontal="center"/>
    </xf>
    <xf numFmtId="0" fontId="8" fillId="0" borderId="9" xfId="8" quotePrefix="1" applyNumberFormat="1" applyFont="1" applyBorder="1" applyAlignment="1">
      <alignment horizontal="center"/>
    </xf>
    <xf numFmtId="0" fontId="8" fillId="0" borderId="0" xfId="8" quotePrefix="1" applyNumberFormat="1" applyFont="1" applyBorder="1" applyAlignment="1">
      <alignment horizontal="center"/>
    </xf>
    <xf numFmtId="0" fontId="8" fillId="0" borderId="7" xfId="8" quotePrefix="1" applyNumberFormat="1" applyFont="1" applyBorder="1" applyAlignment="1">
      <alignment horizontal="center"/>
    </xf>
    <xf numFmtId="0" fontId="8" fillId="0" borderId="6" xfId="9" quotePrefix="1" applyNumberFormat="1" applyFont="1" applyBorder="1" applyAlignment="1">
      <alignment horizontal="center"/>
    </xf>
    <xf numFmtId="0" fontId="8" fillId="0" borderId="3" xfId="8" quotePrefix="1" applyNumberFormat="1" applyFont="1" applyBorder="1" applyAlignment="1">
      <alignment horizontal="center"/>
    </xf>
    <xf numFmtId="167" fontId="8" fillId="0" borderId="3" xfId="6" applyNumberFormat="1" applyFont="1" applyBorder="1" applyAlignment="1">
      <alignment horizontal="center"/>
    </xf>
    <xf numFmtId="0" fontId="0" fillId="0" borderId="0" xfId="0" applyAlignment="1">
      <alignment horizontal="center" vertical="center"/>
    </xf>
    <xf numFmtId="0" fontId="8" fillId="0" borderId="6" xfId="1" applyNumberFormat="1" applyFont="1" applyBorder="1" applyAlignment="1">
      <alignment horizontal="center" vertical="center" wrapText="1"/>
    </xf>
    <xf numFmtId="170" fontId="8" fillId="0" borderId="6" xfId="1" applyNumberFormat="1" applyFont="1" applyBorder="1" applyAlignment="1">
      <alignment horizontal="center" vertical="center" wrapText="1"/>
    </xf>
    <xf numFmtId="1" fontId="8" fillId="0" borderId="6" xfId="1" applyNumberFormat="1" applyFont="1" applyBorder="1" applyAlignment="1">
      <alignment horizontal="center" vertical="center" wrapText="1"/>
    </xf>
    <xf numFmtId="0" fontId="8" fillId="0" borderId="9" xfId="1" applyNumberFormat="1" applyFont="1" applyBorder="1" applyAlignment="1">
      <alignment horizontal="center" vertical="center" wrapText="1"/>
    </xf>
    <xf numFmtId="0" fontId="8" fillId="0" borderId="0" xfId="1" applyNumberFormat="1" applyFont="1" applyBorder="1" applyAlignment="1">
      <alignment horizontal="center" vertical="center" wrapText="1"/>
    </xf>
    <xf numFmtId="0" fontId="8" fillId="0" borderId="7" xfId="1"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3" fontId="7" fillId="0" borderId="2" xfId="2" applyNumberFormat="1" applyFont="1" applyBorder="1" applyAlignment="1">
      <alignment horizontal="center" vertical="center"/>
    </xf>
    <xf numFmtId="3" fontId="8" fillId="0" borderId="0" xfId="2" applyNumberFormat="1" applyFont="1" applyBorder="1" applyAlignment="1">
      <alignment horizontal="center" vertical="center"/>
    </xf>
    <xf numFmtId="3" fontId="7" fillId="0" borderId="5" xfId="2" applyNumberFormat="1" applyFont="1" applyBorder="1" applyAlignment="1">
      <alignment horizontal="center" vertical="center"/>
    </xf>
    <xf numFmtId="0" fontId="8" fillId="0" borderId="6" xfId="1" applyNumberFormat="1" applyFont="1" applyBorder="1" applyAlignment="1">
      <alignment horizontal="center" vertical="center"/>
    </xf>
    <xf numFmtId="0" fontId="8" fillId="0" borderId="6" xfId="8" quotePrefix="1" applyNumberFormat="1" applyFont="1" applyBorder="1" applyAlignment="1">
      <alignment horizontal="center" vertical="center"/>
    </xf>
    <xf numFmtId="0" fontId="8" fillId="0" borderId="6" xfId="8" applyNumberFormat="1" applyFont="1" applyBorder="1" applyAlignment="1">
      <alignment horizontal="center" vertical="center"/>
    </xf>
    <xf numFmtId="0" fontId="8" fillId="0" borderId="9" xfId="8" applyNumberFormat="1" applyFont="1" applyBorder="1" applyAlignment="1">
      <alignment horizontal="center" vertical="center"/>
    </xf>
    <xf numFmtId="0" fontId="8" fillId="0" borderId="0" xfId="8" applyNumberFormat="1" applyFont="1" applyBorder="1" applyAlignment="1">
      <alignment horizontal="center" vertical="center"/>
    </xf>
    <xf numFmtId="0" fontId="8" fillId="0" borderId="7" xfId="8" applyNumberFormat="1" applyFont="1" applyBorder="1" applyAlignment="1">
      <alignment horizontal="center" vertical="center"/>
    </xf>
    <xf numFmtId="0" fontId="8" fillId="0" borderId="6" xfId="8" applyNumberFormat="1" applyFont="1" applyFill="1" applyBorder="1" applyAlignment="1">
      <alignment horizontal="center" vertical="center"/>
    </xf>
    <xf numFmtId="0" fontId="8" fillId="0" borderId="6" xfId="8" quotePrefix="1" applyNumberFormat="1" applyFont="1" applyFill="1" applyBorder="1" applyAlignment="1">
      <alignment horizontal="center" vertical="center"/>
    </xf>
    <xf numFmtId="0" fontId="20" fillId="0" borderId="0" xfId="9" applyFont="1" applyFill="1" applyAlignment="1">
      <alignment horizontal="left" vertical="top"/>
    </xf>
    <xf numFmtId="2" fontId="20" fillId="0" borderId="0" xfId="9" applyNumberFormat="1" applyFont="1" applyFill="1" applyAlignment="1">
      <alignment horizontal="center" vertical="top"/>
    </xf>
    <xf numFmtId="0" fontId="22" fillId="0" borderId="0" xfId="0" applyFont="1" applyFill="1" applyAlignment="1">
      <alignment vertical="top"/>
    </xf>
    <xf numFmtId="0" fontId="20" fillId="0" borderId="0" xfId="0" applyFont="1" applyFill="1" applyAlignment="1">
      <alignment vertical="top"/>
    </xf>
    <xf numFmtId="0" fontId="21" fillId="0" borderId="0" xfId="0" applyFont="1" applyFill="1" applyAlignment="1">
      <alignment vertical="top"/>
    </xf>
    <xf numFmtId="4" fontId="20" fillId="0" borderId="36" xfId="8" applyNumberFormat="1" applyFont="1" applyFill="1" applyBorder="1" applyAlignment="1">
      <alignment horizontal="center" vertical="top"/>
    </xf>
    <xf numFmtId="0" fontId="22" fillId="0" borderId="3" xfId="3" applyNumberFormat="1" applyFont="1" applyFill="1" applyBorder="1" applyAlignment="1">
      <alignment horizontal="center" vertical="top" wrapText="1"/>
    </xf>
    <xf numFmtId="0" fontId="23" fillId="0" borderId="3" xfId="0" applyFont="1" applyBorder="1" applyAlignment="1">
      <alignment horizontal="center" vertical="top" wrapText="1"/>
    </xf>
    <xf numFmtId="0" fontId="21" fillId="0" borderId="3" xfId="0" applyFont="1" applyBorder="1" applyAlignment="1">
      <alignment horizontal="center" vertical="top" wrapText="1"/>
    </xf>
    <xf numFmtId="0" fontId="20" fillId="0" borderId="16" xfId="3" applyNumberFormat="1" applyFont="1" applyFill="1" applyBorder="1" applyAlignment="1">
      <alignment horizontal="center" vertical="top"/>
    </xf>
    <xf numFmtId="0" fontId="22" fillId="0" borderId="16" xfId="3" applyNumberFormat="1" applyFont="1" applyFill="1" applyBorder="1" applyAlignment="1">
      <alignment horizontal="center" vertical="top"/>
    </xf>
    <xf numFmtId="4" fontId="22" fillId="0" borderId="6" xfId="8" applyNumberFormat="1" applyFont="1" applyFill="1" applyBorder="1" applyAlignment="1">
      <alignment horizontal="right" vertical="top"/>
    </xf>
    <xf numFmtId="0" fontId="21" fillId="0" borderId="0" xfId="9" applyFont="1" applyFill="1" applyAlignment="1">
      <alignment vertical="top"/>
    </xf>
    <xf numFmtId="4" fontId="22" fillId="0" borderId="6" xfId="9" applyNumberFormat="1" applyFont="1" applyFill="1" applyBorder="1" applyAlignment="1">
      <alignment vertical="top"/>
    </xf>
    <xf numFmtId="4" fontId="22" fillId="0" borderId="0" xfId="9" applyNumberFormat="1" applyFont="1" applyFill="1" applyBorder="1" applyAlignment="1">
      <alignment vertical="top"/>
    </xf>
    <xf numFmtId="4" fontId="22" fillId="0" borderId="6" xfId="0" applyNumberFormat="1" applyFont="1" applyFill="1" applyBorder="1" applyAlignment="1">
      <alignment horizontal="right" vertical="top"/>
    </xf>
    <xf numFmtId="0" fontId="21" fillId="0" borderId="0" xfId="0" applyFont="1" applyAlignment="1">
      <alignment vertical="top"/>
    </xf>
    <xf numFmtId="4" fontId="22" fillId="0" borderId="6" xfId="9" applyNumberFormat="1" applyFont="1" applyFill="1" applyBorder="1" applyAlignment="1">
      <alignment horizontal="right" vertical="top"/>
    </xf>
    <xf numFmtId="4" fontId="22" fillId="0" borderId="6" xfId="8" applyNumberFormat="1" applyFont="1" applyFill="1" applyBorder="1" applyAlignment="1" applyProtection="1">
      <alignment horizontal="right" vertical="top"/>
      <protection locked="0"/>
    </xf>
    <xf numFmtId="0" fontId="22" fillId="0" borderId="16" xfId="9" applyNumberFormat="1" applyFont="1" applyFill="1" applyBorder="1" applyAlignment="1">
      <alignment horizontal="right" vertical="top"/>
    </xf>
    <xf numFmtId="0" fontId="20" fillId="0" borderId="16" xfId="9" applyNumberFormat="1" applyFont="1" applyFill="1" applyBorder="1" applyAlignment="1">
      <alignment horizontal="right" vertical="top"/>
    </xf>
    <xf numFmtId="4" fontId="22" fillId="0" borderId="10" xfId="0" applyNumberFormat="1" applyFont="1" applyFill="1" applyBorder="1" applyAlignment="1">
      <alignment vertical="top"/>
    </xf>
    <xf numFmtId="4" fontId="22" fillId="0" borderId="31" xfId="0" applyNumberFormat="1" applyFont="1" applyFill="1" applyBorder="1" applyAlignment="1">
      <alignment vertical="top"/>
    </xf>
    <xf numFmtId="0" fontId="21" fillId="0" borderId="5" xfId="0" applyFont="1" applyFill="1" applyBorder="1" applyAlignment="1">
      <alignment vertical="top"/>
    </xf>
    <xf numFmtId="2" fontId="25" fillId="0" borderId="0" xfId="9" applyNumberFormat="1" applyFont="1" applyFill="1" applyAlignment="1">
      <alignment horizontal="center" vertical="top"/>
    </xf>
    <xf numFmtId="3" fontId="21" fillId="0" borderId="0" xfId="9" applyNumberFormat="1" applyFont="1" applyFill="1" applyAlignment="1">
      <alignment horizontal="right" vertical="top"/>
    </xf>
    <xf numFmtId="4" fontId="22" fillId="0" borderId="0" xfId="9" applyNumberFormat="1" applyFont="1" applyFill="1" applyAlignment="1">
      <alignment vertical="top"/>
    </xf>
    <xf numFmtId="0" fontId="21" fillId="0" borderId="0" xfId="9" applyNumberFormat="1" applyFont="1" applyFill="1" applyBorder="1" applyAlignment="1">
      <alignment horizontal="right" vertical="top"/>
    </xf>
    <xf numFmtId="0" fontId="21" fillId="0" borderId="0" xfId="0" applyFont="1" applyFill="1" applyBorder="1" applyAlignment="1">
      <alignment vertical="top"/>
    </xf>
    <xf numFmtId="0" fontId="22" fillId="0" borderId="16" xfId="3" applyNumberFormat="1" applyFont="1" applyFill="1" applyBorder="1" applyAlignment="1">
      <alignment horizontal="center" vertical="top" wrapText="1"/>
    </xf>
    <xf numFmtId="4" fontId="22" fillId="0" borderId="12" xfId="8" applyNumberFormat="1" applyFont="1" applyFill="1" applyBorder="1" applyAlignment="1">
      <alignment horizontal="right" vertical="top"/>
    </xf>
    <xf numFmtId="4" fontId="22" fillId="0" borderId="12" xfId="9" applyNumberFormat="1" applyFont="1" applyFill="1" applyBorder="1" applyAlignment="1">
      <alignment vertical="top"/>
    </xf>
    <xf numFmtId="4" fontId="22" fillId="0" borderId="12" xfId="0" applyNumberFormat="1" applyFont="1" applyFill="1" applyBorder="1" applyAlignment="1">
      <alignment horizontal="right" vertical="top"/>
    </xf>
    <xf numFmtId="4" fontId="20" fillId="0" borderId="36" xfId="8" applyNumberFormat="1" applyFont="1" applyFill="1" applyBorder="1" applyAlignment="1" applyProtection="1">
      <alignment horizontal="right" vertical="center"/>
      <protection locked="0"/>
    </xf>
    <xf numFmtId="3" fontId="22" fillId="0" borderId="5" xfId="2" applyNumberFormat="1" applyFont="1" applyFill="1" applyBorder="1" applyAlignment="1">
      <alignment horizontal="right" vertical="center"/>
    </xf>
    <xf numFmtId="3" fontId="20" fillId="0" borderId="5" xfId="2" applyNumberFormat="1" applyFont="1" applyFill="1" applyBorder="1" applyAlignment="1">
      <alignment horizontal="right" vertical="center"/>
    </xf>
    <xf numFmtId="3" fontId="21" fillId="0" borderId="5" xfId="2" applyNumberFormat="1" applyFont="1" applyFill="1" applyBorder="1" applyAlignment="1">
      <alignment horizontal="right" vertical="center"/>
    </xf>
    <xf numFmtId="0" fontId="21" fillId="0" borderId="5" xfId="0" applyFont="1" applyFill="1" applyBorder="1" applyAlignment="1">
      <alignment vertical="center"/>
    </xf>
    <xf numFmtId="0" fontId="21" fillId="0" borderId="0" xfId="0" applyFont="1"/>
    <xf numFmtId="0" fontId="20" fillId="0" borderId="36" xfId="9" applyFont="1" applyFill="1" applyBorder="1" applyAlignment="1">
      <alignment horizontal="left" vertical="top" wrapText="1"/>
    </xf>
    <xf numFmtId="2" fontId="20" fillId="0" borderId="36" xfId="9" applyNumberFormat="1" applyFont="1" applyFill="1" applyBorder="1" applyAlignment="1">
      <alignment horizontal="center" vertical="center" wrapText="1"/>
    </xf>
    <xf numFmtId="0" fontId="20" fillId="0" borderId="36" xfId="9" applyFont="1" applyFill="1" applyBorder="1" applyAlignment="1">
      <alignment horizontal="center" vertical="center"/>
    </xf>
    <xf numFmtId="0" fontId="20" fillId="0" borderId="36" xfId="3" applyNumberFormat="1" applyFont="1" applyFill="1" applyBorder="1" applyAlignment="1">
      <alignment horizontal="center" vertical="center" wrapText="1"/>
    </xf>
    <xf numFmtId="3" fontId="20" fillId="0" borderId="36" xfId="3" applyNumberFormat="1" applyFont="1" applyFill="1" applyBorder="1" applyAlignment="1">
      <alignment horizontal="center" vertical="center"/>
    </xf>
    <xf numFmtId="4" fontId="20" fillId="0" borderId="36" xfId="8" applyNumberFormat="1" applyFont="1" applyFill="1" applyBorder="1" applyAlignment="1">
      <alignment horizontal="center" vertical="center"/>
    </xf>
    <xf numFmtId="4" fontId="21" fillId="0" borderId="42" xfId="0" applyNumberFormat="1" applyFont="1" applyFill="1" applyBorder="1" applyAlignment="1">
      <alignment horizontal="right" vertical="top"/>
    </xf>
    <xf numFmtId="0" fontId="21" fillId="0" borderId="42" xfId="9" applyNumberFormat="1" applyFont="1" applyFill="1" applyBorder="1" applyAlignment="1">
      <alignment horizontal="right" vertical="top"/>
    </xf>
    <xf numFmtId="3" fontId="21" fillId="0" borderId="42" xfId="8" applyFont="1" applyFill="1" applyBorder="1" applyAlignment="1">
      <alignment horizontal="right" vertical="top"/>
    </xf>
    <xf numFmtId="3" fontId="21" fillId="0" borderId="42" xfId="8" applyFont="1" applyBorder="1" applyAlignment="1">
      <alignment horizontal="right" vertical="top"/>
    </xf>
    <xf numFmtId="3" fontId="21" fillId="0" borderId="43" xfId="8" quotePrefix="1" applyFont="1" applyBorder="1" applyAlignment="1">
      <alignment horizontal="left" vertical="top"/>
    </xf>
    <xf numFmtId="3" fontId="21" fillId="0" borderId="42" xfId="8" applyFont="1" applyBorder="1" applyAlignment="1">
      <alignment horizontal="center" vertical="top"/>
    </xf>
    <xf numFmtId="3" fontId="21" fillId="0" borderId="42" xfId="8" applyFont="1" applyFill="1" applyBorder="1" applyAlignment="1">
      <alignment horizontal="center" vertical="top"/>
    </xf>
    <xf numFmtId="3" fontId="21" fillId="0" borderId="43" xfId="8" quotePrefix="1" applyFont="1" applyBorder="1" applyAlignment="1">
      <alignment vertical="top" wrapText="1"/>
    </xf>
    <xf numFmtId="3" fontId="21" fillId="0" borderId="43" xfId="8" applyFont="1" applyBorder="1" applyAlignment="1">
      <alignment vertical="top"/>
    </xf>
    <xf numFmtId="3" fontId="21" fillId="0" borderId="52" xfId="8" quotePrefix="1" applyFont="1" applyBorder="1" applyAlignment="1">
      <alignment horizontal="left" vertical="top"/>
    </xf>
    <xf numFmtId="3" fontId="21" fillId="0" borderId="52" xfId="8" applyFont="1" applyBorder="1" applyAlignment="1">
      <alignment horizontal="left" vertical="top"/>
    </xf>
    <xf numFmtId="3" fontId="20" fillId="0" borderId="42" xfId="8" applyFont="1" applyBorder="1" applyAlignment="1">
      <alignment horizontal="left" vertical="top"/>
    </xf>
    <xf numFmtId="3" fontId="21" fillId="0" borderId="44" xfId="8" applyFont="1" applyBorder="1" applyAlignment="1">
      <alignment horizontal="left" vertical="top"/>
    </xf>
    <xf numFmtId="3" fontId="21" fillId="0" borderId="56" xfId="8" applyFont="1" applyFill="1" applyBorder="1" applyAlignment="1">
      <alignment horizontal="center" vertical="top"/>
    </xf>
    <xf numFmtId="3" fontId="21" fillId="0" borderId="43" xfId="8" applyFont="1" applyBorder="1" applyAlignment="1">
      <alignment horizontal="right" vertical="top"/>
    </xf>
    <xf numFmtId="4" fontId="21" fillId="0" borderId="44" xfId="0" applyNumberFormat="1" applyFont="1" applyFill="1" applyBorder="1" applyAlignment="1">
      <alignment horizontal="right" vertical="top"/>
    </xf>
    <xf numFmtId="0" fontId="20" fillId="0" borderId="41" xfId="9" applyFont="1" applyFill="1" applyBorder="1" applyAlignment="1">
      <alignment horizontal="left" vertical="top"/>
    </xf>
    <xf numFmtId="49" fontId="21" fillId="0" borderId="43" xfId="9" quotePrefix="1" applyNumberFormat="1" applyFont="1" applyFill="1" applyBorder="1" applyAlignment="1">
      <alignment vertical="top" wrapText="1"/>
    </xf>
    <xf numFmtId="0" fontId="21" fillId="0" borderId="43" xfId="0" applyFont="1" applyFill="1" applyBorder="1" applyAlignment="1">
      <alignment vertical="top" wrapText="1"/>
    </xf>
    <xf numFmtId="0" fontId="20" fillId="0" borderId="41" xfId="0" applyFont="1" applyFill="1" applyBorder="1" applyAlignment="1">
      <alignment horizontal="left" vertical="top"/>
    </xf>
    <xf numFmtId="0" fontId="21" fillId="0" borderId="42" xfId="0" applyFont="1" applyFill="1" applyBorder="1" applyAlignment="1">
      <alignment horizontal="center" vertical="top"/>
    </xf>
    <xf numFmtId="4" fontId="20" fillId="0" borderId="41" xfId="0" applyNumberFormat="1" applyFont="1" applyFill="1" applyBorder="1" applyAlignment="1">
      <alignment horizontal="center" vertical="top" wrapText="1"/>
    </xf>
    <xf numFmtId="0" fontId="21" fillId="0" borderId="44" xfId="0" applyFont="1" applyFill="1" applyBorder="1" applyAlignment="1">
      <alignment horizontal="center" vertical="top"/>
    </xf>
    <xf numFmtId="0" fontId="21" fillId="0" borderId="41" xfId="0" quotePrefix="1" applyFont="1" applyFill="1" applyBorder="1" applyAlignment="1">
      <alignment vertical="top" wrapText="1"/>
    </xf>
    <xf numFmtId="0" fontId="21" fillId="0" borderId="43" xfId="0" quotePrefix="1" applyFont="1" applyFill="1" applyBorder="1" applyAlignment="1">
      <alignment vertical="top" wrapText="1"/>
    </xf>
    <xf numFmtId="0" fontId="20" fillId="0" borderId="42" xfId="0" applyFont="1" applyFill="1" applyBorder="1" applyAlignment="1">
      <alignment horizontal="left" vertical="top"/>
    </xf>
    <xf numFmtId="0" fontId="21" fillId="0" borderId="43" xfId="0" quotePrefix="1" applyFont="1" applyFill="1" applyBorder="1" applyAlignment="1">
      <alignment horizontal="left" vertical="top" wrapText="1"/>
    </xf>
    <xf numFmtId="0" fontId="21" fillId="0" borderId="43" xfId="0" quotePrefix="1" applyFont="1" applyFill="1" applyBorder="1" applyAlignment="1">
      <alignment horizontal="left" vertical="top"/>
    </xf>
    <xf numFmtId="0" fontId="21" fillId="0" borderId="41" xfId="0" applyFont="1" applyFill="1" applyBorder="1" applyAlignment="1">
      <alignment horizontal="left" vertical="top"/>
    </xf>
    <xf numFmtId="0" fontId="21" fillId="0" borderId="43" xfId="0" applyFont="1" applyFill="1" applyBorder="1" applyAlignment="1">
      <alignment horizontal="left" vertical="top"/>
    </xf>
    <xf numFmtId="0" fontId="21" fillId="0" borderId="57" xfId="0" applyFont="1" applyFill="1" applyBorder="1" applyAlignment="1">
      <alignment horizontal="left" vertical="top"/>
    </xf>
    <xf numFmtId="49" fontId="21" fillId="0" borderId="43" xfId="0" applyNumberFormat="1" applyFont="1" applyFill="1" applyBorder="1" applyAlignment="1">
      <alignment vertical="top"/>
    </xf>
    <xf numFmtId="49" fontId="21" fillId="0" borderId="43" xfId="0" applyNumberFormat="1" applyFont="1" applyFill="1" applyBorder="1" applyAlignment="1">
      <alignment horizontal="left" vertical="top"/>
    </xf>
    <xf numFmtId="49" fontId="21" fillId="0" borderId="41" xfId="0" applyNumberFormat="1" applyFont="1" applyFill="1" applyBorder="1" applyAlignment="1">
      <alignment horizontal="center" vertical="top"/>
    </xf>
    <xf numFmtId="0" fontId="20" fillId="0" borderId="42" xfId="9" applyFont="1" applyFill="1" applyBorder="1" applyAlignment="1">
      <alignment horizontal="left" vertical="top" wrapText="1"/>
    </xf>
    <xf numFmtId="2" fontId="20" fillId="0" borderId="42" xfId="9" applyNumberFormat="1" applyFont="1" applyFill="1" applyBorder="1" applyAlignment="1">
      <alignment horizontal="center" vertical="top" wrapText="1"/>
    </xf>
    <xf numFmtId="4" fontId="20" fillId="0" borderId="42" xfId="0" applyNumberFormat="1" applyFont="1" applyFill="1" applyBorder="1" applyAlignment="1">
      <alignment horizontal="center" vertical="top" wrapText="1"/>
    </xf>
    <xf numFmtId="49" fontId="21" fillId="0" borderId="43" xfId="9" applyNumberFormat="1" applyFont="1" applyFill="1" applyBorder="1" applyAlignment="1">
      <alignment vertical="top" wrapText="1"/>
    </xf>
    <xf numFmtId="0" fontId="21" fillId="0" borderId="44" xfId="9" applyNumberFormat="1" applyFont="1" applyFill="1" applyBorder="1" applyAlignment="1">
      <alignment horizontal="right" vertical="top"/>
    </xf>
    <xf numFmtId="0" fontId="21" fillId="0" borderId="57" xfId="9" applyNumberFormat="1" applyFont="1" applyFill="1" applyBorder="1" applyAlignment="1">
      <alignment horizontal="right" vertical="top"/>
    </xf>
    <xf numFmtId="0" fontId="20" fillId="0" borderId="45" xfId="0" applyFont="1" applyFill="1" applyBorder="1" applyAlignment="1">
      <alignment horizontal="left" vertical="top"/>
    </xf>
    <xf numFmtId="4" fontId="21" fillId="0" borderId="46" xfId="0" applyNumberFormat="1" applyFont="1" applyFill="1" applyBorder="1" applyAlignment="1">
      <alignment horizontal="right" vertical="top"/>
    </xf>
    <xf numFmtId="0" fontId="21" fillId="0" borderId="53" xfId="0" applyFont="1" applyFill="1" applyBorder="1" applyAlignment="1">
      <alignment horizontal="center" vertical="top"/>
    </xf>
    <xf numFmtId="0" fontId="21" fillId="0" borderId="53" xfId="9" applyNumberFormat="1" applyFont="1" applyFill="1" applyBorder="1" applyAlignment="1">
      <alignment horizontal="right" vertical="top"/>
    </xf>
    <xf numFmtId="4" fontId="21" fillId="0" borderId="51" xfId="0" applyNumberFormat="1" applyFont="1" applyFill="1" applyBorder="1" applyAlignment="1">
      <alignment horizontal="right" vertical="top"/>
    </xf>
    <xf numFmtId="0" fontId="20" fillId="0" borderId="62" xfId="0" applyFont="1" applyFill="1" applyBorder="1" applyAlignment="1">
      <alignment horizontal="left" vertical="top"/>
    </xf>
    <xf numFmtId="0" fontId="21" fillId="0" borderId="46" xfId="0" applyFont="1" applyFill="1" applyBorder="1" applyAlignment="1">
      <alignment horizontal="center" vertical="top"/>
    </xf>
    <xf numFmtId="4" fontId="20" fillId="0" borderId="62" xfId="0" applyNumberFormat="1" applyFont="1" applyFill="1" applyBorder="1" applyAlignment="1">
      <alignment horizontal="center" vertical="top" wrapText="1"/>
    </xf>
    <xf numFmtId="0" fontId="20" fillId="0" borderId="45" xfId="9" applyFont="1" applyFill="1" applyBorder="1" applyAlignment="1">
      <alignment horizontal="left" vertical="top"/>
    </xf>
    <xf numFmtId="0" fontId="21" fillId="0" borderId="46" xfId="9" applyNumberFormat="1" applyFont="1" applyFill="1" applyBorder="1" applyAlignment="1">
      <alignment horizontal="right" vertical="top"/>
    </xf>
    <xf numFmtId="0" fontId="21" fillId="0" borderId="47" xfId="0" applyFont="1" applyFill="1" applyBorder="1" applyAlignment="1">
      <alignment vertical="top"/>
    </xf>
    <xf numFmtId="0" fontId="20" fillId="0" borderId="64" xfId="9" applyFont="1" applyFill="1" applyBorder="1" applyAlignment="1">
      <alignment horizontal="left" vertical="top"/>
    </xf>
    <xf numFmtId="2" fontId="20" fillId="0" borderId="65" xfId="9" applyNumberFormat="1" applyFont="1" applyFill="1" applyBorder="1" applyAlignment="1">
      <alignment horizontal="center" vertical="top" wrapText="1"/>
    </xf>
    <xf numFmtId="0" fontId="21" fillId="0" borderId="65" xfId="9" applyFont="1" applyFill="1" applyBorder="1" applyAlignment="1">
      <alignment horizontal="center" vertical="top"/>
    </xf>
    <xf numFmtId="3" fontId="21" fillId="0" borderId="65" xfId="3" applyNumberFormat="1" applyFont="1" applyFill="1" applyBorder="1" applyAlignment="1">
      <alignment horizontal="right" vertical="top"/>
    </xf>
    <xf numFmtId="4" fontId="21" fillId="0" borderId="39" xfId="3" applyNumberFormat="1" applyFont="1" applyFill="1" applyBorder="1" applyAlignment="1">
      <alignment horizontal="right" vertical="top"/>
    </xf>
    <xf numFmtId="2" fontId="21" fillId="0" borderId="39" xfId="8" applyNumberFormat="1" applyFont="1" applyFill="1" applyBorder="1" applyAlignment="1">
      <alignment horizontal="right" vertical="top"/>
    </xf>
    <xf numFmtId="0" fontId="20" fillId="0" borderId="66" xfId="9" applyFont="1" applyFill="1" applyBorder="1" applyAlignment="1">
      <alignment horizontal="left" vertical="top"/>
    </xf>
    <xf numFmtId="2" fontId="20" fillId="0" borderId="57" xfId="9" applyNumberFormat="1" applyFont="1" applyFill="1" applyBorder="1" applyAlignment="1">
      <alignment horizontal="center" vertical="top" wrapText="1"/>
    </xf>
    <xf numFmtId="0" fontId="21" fillId="0" borderId="57" xfId="9" applyFont="1" applyFill="1" applyBorder="1" applyAlignment="1">
      <alignment horizontal="center" vertical="top"/>
    </xf>
    <xf numFmtId="3" fontId="21" fillId="0" borderId="57" xfId="3" applyNumberFormat="1" applyFont="1" applyFill="1" applyBorder="1" applyAlignment="1">
      <alignment horizontal="right" vertical="top"/>
    </xf>
    <xf numFmtId="4" fontId="21" fillId="0" borderId="42" xfId="3" applyNumberFormat="1" applyFont="1" applyFill="1" applyBorder="1" applyAlignment="1">
      <alignment horizontal="right" vertical="top"/>
    </xf>
    <xf numFmtId="2" fontId="21" fillId="0" borderId="42" xfId="8" applyNumberFormat="1" applyFont="1" applyFill="1" applyBorder="1" applyAlignment="1">
      <alignment horizontal="right" vertical="top"/>
    </xf>
    <xf numFmtId="2" fontId="21" fillId="0" borderId="43" xfId="9" quotePrefix="1" applyNumberFormat="1" applyFont="1" applyFill="1" applyBorder="1" applyAlignment="1">
      <alignment vertical="top" wrapText="1"/>
    </xf>
    <xf numFmtId="49" fontId="20" fillId="0" borderId="66" xfId="9" applyNumberFormat="1" applyFont="1" applyFill="1" applyBorder="1" applyAlignment="1">
      <alignment horizontal="left" vertical="top"/>
    </xf>
    <xf numFmtId="2" fontId="20" fillId="0" borderId="43" xfId="9" applyNumberFormat="1" applyFont="1" applyFill="1" applyBorder="1" applyAlignment="1">
      <alignment vertical="top" wrapText="1"/>
    </xf>
    <xf numFmtId="49" fontId="21" fillId="0" borderId="43" xfId="17" applyNumberFormat="1" applyFont="1" applyFill="1" applyBorder="1" applyAlignment="1">
      <alignment vertical="top" wrapText="1"/>
    </xf>
    <xf numFmtId="49" fontId="21" fillId="0" borderId="57" xfId="17" applyNumberFormat="1" applyFont="1" applyFill="1" applyBorder="1" applyAlignment="1">
      <alignment horizontal="center" vertical="top"/>
    </xf>
    <xf numFmtId="49" fontId="20" fillId="0" borderId="66" xfId="9" applyNumberFormat="1" applyFont="1" applyFill="1" applyBorder="1" applyAlignment="1">
      <alignment horizontal="left" vertical="top" wrapText="1"/>
    </xf>
    <xf numFmtId="2" fontId="21" fillId="0" borderId="43" xfId="9" applyNumberFormat="1" applyFont="1" applyFill="1" applyBorder="1" applyAlignment="1">
      <alignment vertical="top" wrapText="1"/>
    </xf>
    <xf numFmtId="49" fontId="21" fillId="0" borderId="43" xfId="0" applyNumberFormat="1" applyFont="1" applyFill="1" applyBorder="1" applyAlignment="1">
      <alignment vertical="top" wrapText="1"/>
    </xf>
    <xf numFmtId="49" fontId="21" fillId="0" borderId="57" xfId="0" applyNumberFormat="1" applyFont="1" applyFill="1" applyBorder="1" applyAlignment="1">
      <alignment horizontal="center" vertical="top"/>
    </xf>
    <xf numFmtId="0" fontId="20" fillId="0" borderId="66" xfId="0" applyFont="1" applyFill="1" applyBorder="1" applyAlignment="1">
      <alignment horizontal="left" vertical="top"/>
    </xf>
    <xf numFmtId="2" fontId="20" fillId="0" borderId="57" xfId="9" quotePrefix="1" applyNumberFormat="1" applyFont="1" applyFill="1" applyBorder="1" applyAlignment="1">
      <alignment horizontal="center" vertical="top" wrapText="1"/>
    </xf>
    <xf numFmtId="2" fontId="20" fillId="0" borderId="43" xfId="9" quotePrefix="1" applyNumberFormat="1" applyFont="1" applyFill="1" applyBorder="1" applyAlignment="1">
      <alignment vertical="top" wrapText="1"/>
    </xf>
    <xf numFmtId="49" fontId="21" fillId="0" borderId="57" xfId="9" applyNumberFormat="1" applyFont="1" applyFill="1" applyBorder="1" applyAlignment="1">
      <alignment horizontal="center" vertical="top"/>
    </xf>
    <xf numFmtId="49" fontId="21" fillId="0" borderId="57" xfId="17" applyFont="1" applyFill="1" applyBorder="1" applyAlignment="1">
      <alignment horizontal="center" vertical="top"/>
    </xf>
    <xf numFmtId="49" fontId="21" fillId="0" borderId="43" xfId="17" quotePrefix="1" applyNumberFormat="1" applyFont="1" applyFill="1" applyBorder="1" applyAlignment="1">
      <alignment vertical="top" wrapText="1"/>
    </xf>
    <xf numFmtId="49" fontId="21" fillId="0" borderId="43" xfId="0" quotePrefix="1" applyNumberFormat="1" applyFont="1" applyFill="1" applyBorder="1" applyAlignment="1">
      <alignment vertical="top" wrapText="1"/>
    </xf>
    <xf numFmtId="0" fontId="21" fillId="0" borderId="57" xfId="0" applyFont="1" applyFill="1" applyBorder="1" applyAlignment="1">
      <alignment horizontal="center" vertical="top"/>
    </xf>
    <xf numFmtId="4" fontId="21" fillId="0" borderId="42" xfId="9" applyNumberFormat="1" applyFont="1" applyFill="1" applyBorder="1" applyAlignment="1">
      <alignment horizontal="right" vertical="top"/>
    </xf>
    <xf numFmtId="49" fontId="21" fillId="0" borderId="43" xfId="9" quotePrefix="1" applyNumberFormat="1" applyFont="1" applyFill="1" applyBorder="1" applyAlignment="1">
      <alignment horizontal="left" vertical="top" wrapText="1"/>
    </xf>
    <xf numFmtId="49" fontId="21" fillId="0" borderId="43" xfId="9" applyNumberFormat="1" applyFont="1" applyFill="1" applyBorder="1" applyAlignment="1">
      <alignment horizontal="left" vertical="top" wrapText="1"/>
    </xf>
    <xf numFmtId="49" fontId="21" fillId="0" borderId="56" xfId="0" applyNumberFormat="1" applyFont="1" applyFill="1" applyBorder="1" applyAlignment="1">
      <alignment horizontal="center" vertical="top"/>
    </xf>
    <xf numFmtId="3" fontId="21" fillId="0" borderId="66" xfId="3" applyNumberFormat="1" applyFont="1" applyFill="1" applyBorder="1" applyAlignment="1">
      <alignment horizontal="right" vertical="top"/>
    </xf>
    <xf numFmtId="49" fontId="21" fillId="0" borderId="56" xfId="9" applyNumberFormat="1" applyFont="1" applyFill="1" applyBorder="1" applyAlignment="1">
      <alignment horizontal="center" vertical="top"/>
    </xf>
    <xf numFmtId="3" fontId="21" fillId="0" borderId="42" xfId="3" applyNumberFormat="1" applyFont="1" applyFill="1" applyBorder="1" applyAlignment="1">
      <alignment horizontal="right" vertical="top"/>
    </xf>
    <xf numFmtId="0" fontId="21" fillId="0" borderId="43" xfId="9" quotePrefix="1" applyFont="1" applyFill="1" applyBorder="1" applyAlignment="1">
      <alignment vertical="top" wrapText="1"/>
    </xf>
    <xf numFmtId="49" fontId="21" fillId="0" borderId="42" xfId="9" applyNumberFormat="1" applyFont="1" applyFill="1" applyBorder="1" applyAlignment="1">
      <alignment horizontal="center" vertical="top"/>
    </xf>
    <xf numFmtId="49" fontId="21" fillId="0" borderId="42" xfId="9" applyNumberFormat="1" applyFont="1" applyFill="1" applyBorder="1" applyAlignment="1">
      <alignment vertical="top" wrapText="1"/>
    </xf>
    <xf numFmtId="49" fontId="21" fillId="0" borderId="42" xfId="0" applyNumberFormat="1" applyFont="1" applyFill="1" applyBorder="1" applyAlignment="1">
      <alignment horizontal="center" vertical="top"/>
    </xf>
    <xf numFmtId="2" fontId="21" fillId="0" borderId="66" xfId="8" applyNumberFormat="1" applyFont="1" applyFill="1" applyBorder="1" applyAlignment="1">
      <alignment horizontal="right" vertical="top"/>
    </xf>
    <xf numFmtId="49" fontId="20" fillId="0" borderId="41" xfId="9" applyNumberFormat="1" applyFont="1" applyFill="1" applyBorder="1" applyAlignment="1">
      <alignment horizontal="left" vertical="top"/>
    </xf>
    <xf numFmtId="0" fontId="20" fillId="0" borderId="41" xfId="0" applyFont="1" applyFill="1" applyBorder="1" applyAlignment="1">
      <alignment vertical="top"/>
    </xf>
    <xf numFmtId="4" fontId="21" fillId="0" borderId="44" xfId="3" applyNumberFormat="1" applyFont="1" applyFill="1" applyBorder="1" applyAlignment="1">
      <alignment horizontal="right" vertical="top"/>
    </xf>
    <xf numFmtId="49" fontId="21" fillId="0" borderId="43" xfId="0" applyNumberFormat="1" applyFont="1" applyFill="1" applyBorder="1" applyAlignment="1">
      <alignment horizontal="left" vertical="top" wrapText="1"/>
    </xf>
    <xf numFmtId="49" fontId="21" fillId="0" borderId="43" xfId="9" applyNumberFormat="1" applyFont="1" applyFill="1" applyBorder="1" applyAlignment="1">
      <alignment horizontal="left" vertical="top"/>
    </xf>
    <xf numFmtId="2" fontId="21" fillId="0" borderId="42" xfId="9" applyNumberFormat="1" applyFont="1" applyFill="1" applyBorder="1" applyAlignment="1">
      <alignment horizontal="right" vertical="top"/>
    </xf>
    <xf numFmtId="0" fontId="20" fillId="0" borderId="66" xfId="0" applyFont="1" applyBorder="1" applyAlignment="1">
      <alignment horizontal="left" vertical="top" shrinkToFit="1"/>
    </xf>
    <xf numFmtId="2" fontId="20" fillId="0" borderId="57" xfId="0" quotePrefix="1" applyNumberFormat="1" applyFont="1" applyBorder="1" applyAlignment="1">
      <alignment horizontal="center" vertical="top" wrapText="1"/>
    </xf>
    <xf numFmtId="0" fontId="21" fillId="0" borderId="57" xfId="0" quotePrefix="1" applyFont="1" applyBorder="1" applyAlignment="1">
      <alignment horizontal="center" vertical="top"/>
    </xf>
    <xf numFmtId="4" fontId="21" fillId="3" borderId="42" xfId="7" applyNumberFormat="1" applyFont="1" applyFill="1" applyBorder="1" applyAlignment="1">
      <alignment horizontal="right" vertical="top"/>
    </xf>
    <xf numFmtId="0" fontId="20" fillId="0" borderId="66" xfId="0" applyFont="1" applyBorder="1" applyAlignment="1">
      <alignment horizontal="left" vertical="top" wrapText="1"/>
    </xf>
    <xf numFmtId="4" fontId="21" fillId="0" borderId="42" xfId="0" applyNumberFormat="1" applyFont="1" applyBorder="1" applyAlignment="1">
      <alignment horizontal="right" vertical="top"/>
    </xf>
    <xf numFmtId="0" fontId="21" fillId="0" borderId="43" xfId="0" quotePrefix="1" applyFont="1" applyBorder="1" applyAlignment="1">
      <alignment vertical="top" wrapText="1"/>
    </xf>
    <xf numFmtId="0" fontId="21" fillId="0" borderId="57" xfId="0" applyFont="1" applyBorder="1" applyAlignment="1">
      <alignment horizontal="center" vertical="top"/>
    </xf>
    <xf numFmtId="0" fontId="20" fillId="0" borderId="66" xfId="0" applyFont="1" applyBorder="1" applyAlignment="1">
      <alignment horizontal="left" vertical="top"/>
    </xf>
    <xf numFmtId="0" fontId="20" fillId="0" borderId="43" xfId="0" applyFont="1" applyBorder="1" applyAlignment="1">
      <alignment horizontal="left" vertical="top" wrapText="1"/>
    </xf>
    <xf numFmtId="49" fontId="20" fillId="0" borderId="66" xfId="15" applyFont="1" applyBorder="1" applyAlignment="1">
      <alignment horizontal="left" vertical="top"/>
    </xf>
    <xf numFmtId="0" fontId="20" fillId="0" borderId="66" xfId="0" applyFont="1" applyFill="1" applyBorder="1" applyAlignment="1" applyProtection="1">
      <alignment horizontal="left" vertical="top"/>
    </xf>
    <xf numFmtId="2" fontId="20" fillId="0" borderId="57" xfId="0" quotePrefix="1" applyNumberFormat="1" applyFont="1" applyFill="1" applyBorder="1" applyAlignment="1">
      <alignment horizontal="center" vertical="top" wrapText="1"/>
    </xf>
    <xf numFmtId="0" fontId="21" fillId="0" borderId="57" xfId="0" applyFont="1" applyFill="1" applyBorder="1" applyAlignment="1" applyProtection="1">
      <alignment horizontal="center" vertical="top"/>
    </xf>
    <xf numFmtId="2" fontId="20" fillId="0" borderId="57" xfId="10" applyNumberFormat="1" applyFont="1" applyBorder="1" applyAlignment="1">
      <alignment horizontal="center" vertical="top" wrapText="1"/>
    </xf>
    <xf numFmtId="49" fontId="21" fillId="0" borderId="43" xfId="15" quotePrefix="1" applyFont="1" applyBorder="1" applyAlignment="1">
      <alignment vertical="top" wrapText="1"/>
    </xf>
    <xf numFmtId="49" fontId="21" fillId="0" borderId="43" xfId="15" applyFont="1" applyBorder="1" applyAlignment="1">
      <alignment vertical="top" wrapText="1"/>
    </xf>
    <xf numFmtId="49" fontId="21" fillId="0" borderId="44" xfId="0" applyNumberFormat="1" applyFont="1" applyFill="1" applyBorder="1" applyAlignment="1">
      <alignment horizontal="left" vertical="top" wrapText="1"/>
    </xf>
    <xf numFmtId="49" fontId="21" fillId="0" borderId="44" xfId="0" applyNumberFormat="1" applyFont="1" applyFill="1" applyBorder="1" applyAlignment="1">
      <alignment vertical="top" wrapText="1"/>
    </xf>
    <xf numFmtId="49" fontId="21" fillId="0" borderId="44" xfId="9" applyNumberFormat="1" applyFont="1" applyFill="1" applyBorder="1" applyAlignment="1">
      <alignment vertical="top" wrapText="1"/>
    </xf>
    <xf numFmtId="2" fontId="20" fillId="0" borderId="46" xfId="9" applyNumberFormat="1" applyFont="1" applyFill="1" applyBorder="1" applyAlignment="1">
      <alignment horizontal="center" vertical="top" wrapText="1"/>
    </xf>
    <xf numFmtId="2" fontId="21" fillId="0" borderId="47" xfId="9" quotePrefix="1" applyNumberFormat="1" applyFont="1" applyFill="1" applyBorder="1" applyAlignment="1">
      <alignment vertical="top" wrapText="1"/>
    </xf>
    <xf numFmtId="0" fontId="21" fillId="0" borderId="47" xfId="0" applyFont="1" applyFill="1" applyBorder="1" applyAlignment="1">
      <alignment horizontal="left" vertical="top"/>
    </xf>
    <xf numFmtId="4" fontId="21" fillId="0" borderId="58" xfId="3" applyNumberFormat="1" applyFont="1" applyFill="1" applyBorder="1" applyAlignment="1">
      <alignment horizontal="right" vertical="top"/>
    </xf>
    <xf numFmtId="2" fontId="21" fillId="0" borderId="67" xfId="8" applyNumberFormat="1" applyFont="1" applyFill="1" applyBorder="1" applyAlignment="1">
      <alignment horizontal="right" vertical="top"/>
    </xf>
    <xf numFmtId="0" fontId="21" fillId="0" borderId="62" xfId="0" quotePrefix="1" applyFont="1" applyFill="1" applyBorder="1" applyAlignment="1">
      <alignment vertical="top" wrapText="1"/>
    </xf>
    <xf numFmtId="2" fontId="21" fillId="0" borderId="51" xfId="8" applyNumberFormat="1" applyFont="1" applyFill="1" applyBorder="1" applyAlignment="1">
      <alignment horizontal="right" vertical="top"/>
    </xf>
    <xf numFmtId="4" fontId="22" fillId="0" borderId="36" xfId="0" applyNumberFormat="1" applyFont="1" applyFill="1" applyBorder="1" applyAlignment="1">
      <alignment horizontal="right" vertical="top"/>
    </xf>
    <xf numFmtId="0" fontId="21" fillId="0" borderId="36" xfId="0" applyFont="1" applyFill="1" applyBorder="1" applyAlignment="1">
      <alignment vertical="top"/>
    </xf>
    <xf numFmtId="4" fontId="22" fillId="0" borderId="36" xfId="9" applyNumberFormat="1" applyFont="1" applyFill="1" applyBorder="1" applyAlignment="1">
      <alignment vertical="top"/>
    </xf>
    <xf numFmtId="0" fontId="21" fillId="0" borderId="47" xfId="9" quotePrefix="1" applyFont="1" applyFill="1" applyBorder="1" applyAlignment="1">
      <alignment vertical="top" wrapText="1"/>
    </xf>
    <xf numFmtId="49" fontId="21" fillId="0" borderId="47" xfId="0" quotePrefix="1" applyNumberFormat="1" applyFont="1" applyFill="1" applyBorder="1" applyAlignment="1">
      <alignment vertical="top" wrapText="1"/>
    </xf>
    <xf numFmtId="49" fontId="21" fillId="0" borderId="58" xfId="0" applyNumberFormat="1" applyFont="1" applyFill="1" applyBorder="1" applyAlignment="1">
      <alignment vertical="top" wrapText="1"/>
    </xf>
    <xf numFmtId="49" fontId="21" fillId="0" borderId="46" xfId="0" applyNumberFormat="1" applyFont="1" applyFill="1" applyBorder="1" applyAlignment="1">
      <alignment horizontal="center" vertical="top"/>
    </xf>
    <xf numFmtId="3" fontId="21" fillId="0" borderId="46" xfId="3" applyNumberFormat="1" applyFont="1" applyFill="1" applyBorder="1" applyAlignment="1">
      <alignment horizontal="right" vertical="top"/>
    </xf>
    <xf numFmtId="2" fontId="21" fillId="0" borderId="46" xfId="8" applyNumberFormat="1" applyFont="1" applyFill="1" applyBorder="1" applyAlignment="1">
      <alignment horizontal="right" vertical="top"/>
    </xf>
    <xf numFmtId="0" fontId="20" fillId="0" borderId="68" xfId="0" applyFont="1" applyFill="1" applyBorder="1" applyAlignment="1">
      <alignment horizontal="left" vertical="top"/>
    </xf>
    <xf numFmtId="2" fontId="20" fillId="0" borderId="55" xfId="9" applyNumberFormat="1" applyFont="1" applyFill="1" applyBorder="1" applyAlignment="1">
      <alignment horizontal="center" vertical="top" wrapText="1"/>
    </xf>
    <xf numFmtId="2" fontId="21" fillId="0" borderId="52" xfId="9" quotePrefix="1" applyNumberFormat="1" applyFont="1" applyFill="1" applyBorder="1" applyAlignment="1">
      <alignment vertical="top" wrapText="1"/>
    </xf>
    <xf numFmtId="49" fontId="21" fillId="0" borderId="55" xfId="0" applyNumberFormat="1" applyFont="1" applyFill="1" applyBorder="1" applyAlignment="1">
      <alignment horizontal="center" vertical="top"/>
    </xf>
    <xf numFmtId="3" fontId="21" fillId="0" borderId="55" xfId="3" applyNumberFormat="1" applyFont="1" applyFill="1" applyBorder="1" applyAlignment="1">
      <alignment horizontal="right" vertical="top"/>
    </xf>
    <xf numFmtId="2" fontId="21" fillId="0" borderId="68" xfId="8" applyNumberFormat="1" applyFont="1" applyFill="1" applyBorder="1" applyAlignment="1">
      <alignment horizontal="right" vertical="top"/>
    </xf>
    <xf numFmtId="4" fontId="22" fillId="0" borderId="36" xfId="8" applyNumberFormat="1" applyFont="1" applyFill="1" applyBorder="1" applyAlignment="1">
      <alignment horizontal="right" vertical="top"/>
    </xf>
    <xf numFmtId="0" fontId="21" fillId="0" borderId="36" xfId="9" applyFont="1" applyFill="1" applyBorder="1" applyAlignment="1">
      <alignment vertical="top"/>
    </xf>
    <xf numFmtId="0" fontId="20" fillId="0" borderId="67" xfId="0" applyFont="1" applyBorder="1" applyAlignment="1">
      <alignment horizontal="left" vertical="top" wrapText="1"/>
    </xf>
    <xf numFmtId="2" fontId="20" fillId="0" borderId="69" xfId="0" quotePrefix="1" applyNumberFormat="1" applyFont="1" applyBorder="1" applyAlignment="1">
      <alignment horizontal="center" vertical="top" wrapText="1"/>
    </xf>
    <xf numFmtId="49" fontId="21" fillId="0" borderId="47" xfId="15" quotePrefix="1" applyFont="1" applyBorder="1" applyAlignment="1">
      <alignment vertical="top" wrapText="1"/>
    </xf>
    <xf numFmtId="49" fontId="21" fillId="0" borderId="47" xfId="15" applyFont="1" applyBorder="1" applyAlignment="1">
      <alignment vertical="top" wrapText="1"/>
    </xf>
    <xf numFmtId="0" fontId="21" fillId="0" borderId="69" xfId="0" applyFont="1" applyBorder="1" applyAlignment="1">
      <alignment horizontal="center" vertical="top"/>
    </xf>
    <xf numFmtId="3" fontId="21" fillId="0" borderId="69" xfId="3" applyNumberFormat="1" applyFont="1" applyFill="1" applyBorder="1" applyAlignment="1">
      <alignment horizontal="right" vertical="top"/>
    </xf>
    <xf numFmtId="4" fontId="21" fillId="0" borderId="46" xfId="0" applyNumberFormat="1" applyFont="1" applyBorder="1" applyAlignment="1">
      <alignment horizontal="right" vertical="top"/>
    </xf>
    <xf numFmtId="0" fontId="21" fillId="0" borderId="0" xfId="0" applyFont="1" applyAlignment="1">
      <alignment vertical="center"/>
    </xf>
    <xf numFmtId="0" fontId="21" fillId="0" borderId="42" xfId="0" applyFont="1" applyBorder="1" applyAlignment="1">
      <alignment horizontal="center" vertical="top"/>
    </xf>
    <xf numFmtId="0" fontId="21" fillId="0" borderId="42" xfId="0" applyFont="1" applyBorder="1" applyAlignment="1">
      <alignment vertical="top"/>
    </xf>
    <xf numFmtId="0" fontId="21" fillId="0" borderId="43" xfId="0" quotePrefix="1" applyFont="1" applyBorder="1" applyAlignment="1">
      <alignment vertical="top"/>
    </xf>
    <xf numFmtId="0" fontId="21" fillId="0" borderId="43" xfId="0" quotePrefix="1" applyFont="1" applyBorder="1" applyAlignment="1">
      <alignment horizontal="left" vertical="top"/>
    </xf>
    <xf numFmtId="0" fontId="21" fillId="0" borderId="0" xfId="0" applyFont="1" applyBorder="1" applyAlignment="1">
      <alignment vertical="top"/>
    </xf>
    <xf numFmtId="0" fontId="20" fillId="0" borderId="0" xfId="0" applyFont="1" applyFill="1" applyBorder="1" applyAlignment="1">
      <alignment vertical="top"/>
    </xf>
    <xf numFmtId="0" fontId="20" fillId="0" borderId="0" xfId="3" applyNumberFormat="1" applyFont="1" applyFill="1" applyBorder="1" applyAlignment="1">
      <alignment horizontal="right" vertical="top"/>
    </xf>
    <xf numFmtId="0" fontId="21" fillId="0" borderId="0" xfId="3" applyNumberFormat="1" applyFont="1" applyFill="1" applyBorder="1" applyAlignment="1">
      <alignment horizontal="right" vertical="top"/>
    </xf>
    <xf numFmtId="0" fontId="20" fillId="0" borderId="0" xfId="8" applyNumberFormat="1" applyFont="1" applyFill="1" applyBorder="1" applyAlignment="1">
      <alignment horizontal="right" vertical="top"/>
    </xf>
    <xf numFmtId="0" fontId="21" fillId="0" borderId="0" xfId="8" applyNumberFormat="1" applyFont="1" applyFill="1" applyBorder="1" applyAlignment="1">
      <alignment horizontal="right" vertical="top"/>
    </xf>
    <xf numFmtId="0" fontId="20" fillId="0" borderId="0" xfId="0" applyNumberFormat="1" applyFont="1" applyFill="1" applyBorder="1" applyAlignment="1">
      <alignment vertical="top"/>
    </xf>
    <xf numFmtId="0" fontId="21" fillId="0" borderId="0" xfId="0" applyNumberFormat="1" applyFont="1" applyFill="1" applyBorder="1" applyAlignment="1">
      <alignment vertical="top"/>
    </xf>
    <xf numFmtId="49" fontId="20" fillId="0" borderId="43" xfId="0" applyNumberFormat="1" applyFont="1" applyFill="1" applyBorder="1" applyAlignment="1">
      <alignment vertical="top"/>
    </xf>
    <xf numFmtId="4" fontId="20" fillId="0" borderId="42" xfId="0" applyNumberFormat="1" applyFont="1" applyFill="1" applyBorder="1" applyAlignment="1">
      <alignment horizontal="left" vertical="top" wrapText="1"/>
    </xf>
    <xf numFmtId="0" fontId="21" fillId="0" borderId="42" xfId="0" applyFont="1" applyFill="1" applyBorder="1" applyAlignment="1">
      <alignment horizontal="left" vertical="top"/>
    </xf>
    <xf numFmtId="0" fontId="21" fillId="0" borderId="0" xfId="0" applyFont="1" applyFill="1" applyBorder="1" applyAlignment="1">
      <alignment vertical="center"/>
    </xf>
    <xf numFmtId="3" fontId="21" fillId="0" borderId="42" xfId="0" applyNumberFormat="1" applyFont="1" applyFill="1" applyBorder="1" applyAlignment="1">
      <alignment horizontal="center" vertical="top"/>
    </xf>
    <xf numFmtId="3" fontId="21" fillId="0" borderId="57" xfId="8" applyFont="1" applyFill="1" applyBorder="1" applyAlignment="1">
      <alignment horizontal="center" vertical="top"/>
    </xf>
    <xf numFmtId="0" fontId="21" fillId="0" borderId="0" xfId="0" applyFont="1" applyAlignment="1">
      <alignment horizontal="center"/>
    </xf>
    <xf numFmtId="4" fontId="27" fillId="0" borderId="36" xfId="0" applyNumberFormat="1" applyFont="1" applyBorder="1" applyAlignment="1">
      <alignment horizontal="center" vertical="center"/>
    </xf>
    <xf numFmtId="164" fontId="20" fillId="0" borderId="39" xfId="9" applyNumberFormat="1" applyFont="1" applyFill="1" applyBorder="1" applyAlignment="1">
      <alignment horizontal="right"/>
    </xf>
    <xf numFmtId="164" fontId="21" fillId="0" borderId="49" xfId="9" applyNumberFormat="1" applyFont="1" applyFill="1" applyBorder="1" applyAlignment="1">
      <alignment horizontal="right"/>
    </xf>
    <xf numFmtId="2" fontId="20" fillId="0" borderId="42" xfId="16" applyNumberFormat="1" applyFont="1" applyFill="1" applyBorder="1" applyAlignment="1">
      <alignment horizontal="left" vertical="top" wrapText="1"/>
    </xf>
    <xf numFmtId="0" fontId="21" fillId="0" borderId="42" xfId="0" applyFont="1" applyBorder="1" applyAlignment="1">
      <alignment horizontal="left" vertical="top"/>
    </xf>
    <xf numFmtId="3" fontId="20" fillId="0" borderId="51" xfId="8" applyFont="1" applyBorder="1" applyAlignment="1">
      <alignment horizontal="left" vertical="top"/>
    </xf>
    <xf numFmtId="4" fontId="20" fillId="0" borderId="42" xfId="0" quotePrefix="1" applyNumberFormat="1" applyFont="1" applyFill="1" applyBorder="1" applyAlignment="1">
      <alignment horizontal="left" vertical="top" wrapText="1"/>
    </xf>
    <xf numFmtId="4" fontId="21" fillId="0" borderId="42" xfId="0" applyNumberFormat="1" applyFont="1" applyFill="1" applyBorder="1" applyAlignment="1">
      <alignment horizontal="left" vertical="top" wrapText="1"/>
    </xf>
    <xf numFmtId="2" fontId="20" fillId="0" borderId="42" xfId="9" quotePrefix="1" applyNumberFormat="1" applyFont="1" applyFill="1" applyBorder="1" applyAlignment="1">
      <alignment horizontal="left" vertical="top" wrapText="1"/>
    </xf>
    <xf numFmtId="0" fontId="21" fillId="0" borderId="0" xfId="0" applyFont="1" applyAlignment="1">
      <alignment horizontal="left"/>
    </xf>
    <xf numFmtId="164" fontId="0" fillId="0" borderId="0" xfId="0" applyNumberFormat="1" applyAlignment="1"/>
    <xf numFmtId="0" fontId="21" fillId="0" borderId="0" xfId="9" applyFont="1" applyFill="1" applyBorder="1" applyAlignment="1">
      <alignment horizontal="left"/>
    </xf>
    <xf numFmtId="0" fontId="28" fillId="0" borderId="0" xfId="0" applyFont="1" applyBorder="1" applyAlignment="1">
      <alignment horizontal="left"/>
    </xf>
    <xf numFmtId="0" fontId="21" fillId="0" borderId="0" xfId="0" applyFont="1" applyBorder="1" applyAlignment="1">
      <alignment horizontal="left"/>
    </xf>
    <xf numFmtId="170" fontId="20" fillId="0" borderId="42" xfId="16" applyNumberFormat="1" applyFont="1" applyFill="1" applyBorder="1" applyAlignment="1">
      <alignment horizontal="left" vertical="top" wrapText="1"/>
    </xf>
    <xf numFmtId="0" fontId="20" fillId="0" borderId="42" xfId="0" applyFont="1" applyBorder="1" applyAlignment="1">
      <alignment horizontal="left" vertical="top"/>
    </xf>
    <xf numFmtId="171" fontId="20" fillId="0" borderId="42" xfId="8" applyNumberFormat="1" applyFont="1" applyBorder="1" applyAlignment="1">
      <alignment horizontal="left" vertical="top"/>
    </xf>
    <xf numFmtId="0" fontId="20" fillId="0" borderId="43" xfId="9" applyFont="1" applyFill="1" applyBorder="1" applyAlignment="1">
      <alignment horizontal="left" vertical="top" wrapText="1"/>
    </xf>
    <xf numFmtId="166" fontId="21" fillId="0" borderId="0" xfId="1" applyFont="1"/>
    <xf numFmtId="0" fontId="20" fillId="0" borderId="0" xfId="0" applyFont="1" applyBorder="1"/>
    <xf numFmtId="0" fontId="27" fillId="0" borderId="0" xfId="0" applyFont="1" applyBorder="1"/>
    <xf numFmtId="2" fontId="20" fillId="0" borderId="42" xfId="16" quotePrefix="1" applyNumberFormat="1" applyFont="1" applyFill="1" applyBorder="1" applyAlignment="1">
      <alignment horizontal="left" vertical="top" wrapText="1"/>
    </xf>
    <xf numFmtId="2" fontId="20" fillId="0" borderId="57" xfId="9" quotePrefix="1" applyNumberFormat="1" applyFont="1" applyFill="1" applyBorder="1" applyAlignment="1">
      <alignment horizontal="left" vertical="top" wrapText="1"/>
    </xf>
    <xf numFmtId="0" fontId="21" fillId="0" borderId="48" xfId="9" applyFont="1" applyFill="1" applyBorder="1" applyAlignment="1">
      <alignment horizontal="left"/>
    </xf>
    <xf numFmtId="0" fontId="21" fillId="0" borderId="50" xfId="9" applyFont="1" applyFill="1" applyBorder="1" applyAlignment="1">
      <alignment horizontal="left"/>
    </xf>
    <xf numFmtId="0" fontId="27" fillId="0" borderId="34" xfId="0" applyFont="1" applyBorder="1"/>
    <xf numFmtId="0" fontId="28" fillId="0" borderId="37" xfId="0" applyFont="1" applyBorder="1"/>
    <xf numFmtId="164" fontId="20" fillId="0" borderId="36" xfId="0" applyNumberFormat="1" applyFont="1" applyBorder="1"/>
    <xf numFmtId="2" fontId="20" fillId="0" borderId="41" xfId="9" applyNumberFormat="1" applyFont="1" applyFill="1" applyBorder="1" applyAlignment="1">
      <alignment horizontal="left" vertical="top" wrapText="1"/>
    </xf>
    <xf numFmtId="0" fontId="27" fillId="0" borderId="34" xfId="0" applyFont="1" applyBorder="1" applyAlignment="1">
      <alignment vertical="center"/>
    </xf>
    <xf numFmtId="0" fontId="28" fillId="0" borderId="37" xfId="0" applyFont="1" applyBorder="1" applyAlignment="1">
      <alignment vertical="center"/>
    </xf>
    <xf numFmtId="0" fontId="30" fillId="0" borderId="0" xfId="0" applyFont="1"/>
    <xf numFmtId="0" fontId="21" fillId="0" borderId="39" xfId="9" applyFont="1" applyFill="1" applyBorder="1" applyAlignment="1">
      <alignment horizontal="left"/>
    </xf>
    <xf numFmtId="0" fontId="21" fillId="0" borderId="42" xfId="9" applyFont="1" applyFill="1" applyBorder="1" applyAlignment="1">
      <alignment horizontal="left"/>
    </xf>
    <xf numFmtId="0" fontId="20" fillId="0" borderId="38" xfId="0" applyFont="1" applyBorder="1"/>
    <xf numFmtId="0" fontId="21" fillId="0" borderId="40" xfId="0" applyFont="1" applyBorder="1"/>
    <xf numFmtId="164" fontId="30" fillId="0" borderId="0" xfId="0" applyNumberFormat="1" applyFont="1"/>
    <xf numFmtId="0" fontId="31" fillId="0" borderId="0" xfId="0" applyFont="1"/>
    <xf numFmtId="3" fontId="21" fillId="0" borderId="51" xfId="8" applyFont="1" applyFill="1" applyBorder="1" applyAlignment="1">
      <alignment horizontal="center" vertical="top"/>
    </xf>
    <xf numFmtId="3" fontId="21" fillId="0" borderId="51" xfId="8" applyFont="1" applyBorder="1" applyAlignment="1">
      <alignment horizontal="right" vertical="top"/>
    </xf>
    <xf numFmtId="0" fontId="21" fillId="0" borderId="47" xfId="0" quotePrefix="1" applyFont="1" applyFill="1" applyBorder="1" applyAlignment="1">
      <alignment vertical="top" wrapText="1"/>
    </xf>
    <xf numFmtId="0" fontId="20" fillId="0" borderId="47" xfId="0" applyFont="1" applyFill="1" applyBorder="1" applyAlignment="1">
      <alignment vertical="top" wrapText="1"/>
    </xf>
    <xf numFmtId="0" fontId="21" fillId="0" borderId="46" xfId="9" applyNumberFormat="1" applyFont="1" applyFill="1" applyBorder="1" applyAlignment="1">
      <alignment horizontal="center" vertical="top"/>
    </xf>
    <xf numFmtId="0" fontId="21" fillId="0" borderId="51" xfId="0" applyFont="1" applyFill="1" applyBorder="1" applyAlignment="1">
      <alignment horizontal="center" vertical="top"/>
    </xf>
    <xf numFmtId="4" fontId="20" fillId="0" borderId="51" xfId="0" applyNumberFormat="1" applyFont="1" applyFill="1" applyBorder="1" applyAlignment="1">
      <alignment horizontal="left" vertical="top" wrapText="1"/>
    </xf>
    <xf numFmtId="0" fontId="21" fillId="0" borderId="46" xfId="0" applyFont="1" applyFill="1" applyBorder="1" applyAlignment="1">
      <alignment horizontal="left" vertical="top"/>
    </xf>
    <xf numFmtId="0" fontId="21" fillId="0" borderId="46" xfId="0" quotePrefix="1" applyFont="1" applyFill="1" applyBorder="1" applyAlignment="1">
      <alignment horizontal="center" vertical="top"/>
    </xf>
    <xf numFmtId="2" fontId="20" fillId="0" borderId="51" xfId="16" applyNumberFormat="1" applyFont="1" applyFill="1" applyBorder="1" applyAlignment="1">
      <alignment horizontal="left" vertical="top" wrapText="1"/>
    </xf>
    <xf numFmtId="2" fontId="20" fillId="0" borderId="69" xfId="9" applyNumberFormat="1" applyFont="1" applyFill="1" applyBorder="1" applyAlignment="1">
      <alignment horizontal="left" vertical="top" wrapText="1"/>
    </xf>
    <xf numFmtId="0" fontId="21" fillId="0" borderId="69" xfId="9" applyFont="1" applyFill="1" applyBorder="1" applyAlignment="1">
      <alignment horizontal="center" vertical="top"/>
    </xf>
    <xf numFmtId="3" fontId="21" fillId="0" borderId="69" xfId="3" applyNumberFormat="1" applyFont="1" applyFill="1" applyBorder="1" applyAlignment="1">
      <alignment horizontal="center" vertical="top"/>
    </xf>
    <xf numFmtId="4" fontId="21" fillId="0" borderId="46" xfId="3" applyNumberFormat="1" applyFont="1" applyFill="1" applyBorder="1" applyAlignment="1">
      <alignment horizontal="right" vertical="top"/>
    </xf>
    <xf numFmtId="2" fontId="20" fillId="0" borderId="55" xfId="9" applyNumberFormat="1" applyFont="1" applyFill="1" applyBorder="1" applyAlignment="1">
      <alignment horizontal="left" vertical="top" wrapText="1"/>
    </xf>
    <xf numFmtId="4" fontId="21" fillId="0" borderId="51" xfId="3" applyNumberFormat="1" applyFont="1" applyFill="1" applyBorder="1" applyAlignment="1">
      <alignment horizontal="right" vertical="top"/>
    </xf>
    <xf numFmtId="0" fontId="21" fillId="0" borderId="52" xfId="0" quotePrefix="1" applyFont="1" applyFill="1" applyBorder="1" applyAlignment="1">
      <alignment vertical="top" wrapText="1"/>
    </xf>
    <xf numFmtId="3" fontId="21" fillId="0" borderId="43" xfId="8" applyFont="1" applyBorder="1" applyAlignment="1">
      <alignment horizontal="left" vertical="top"/>
    </xf>
    <xf numFmtId="3" fontId="20" fillId="0" borderId="43" xfId="8" applyFont="1" applyBorder="1" applyAlignment="1">
      <alignment horizontal="left" vertical="top"/>
    </xf>
    <xf numFmtId="0" fontId="20" fillId="0" borderId="74" xfId="9" applyFont="1" applyFill="1" applyBorder="1" applyAlignment="1" applyProtection="1">
      <alignment horizontal="left" vertical="center" wrapText="1"/>
      <protection locked="0"/>
    </xf>
    <xf numFmtId="49" fontId="20" fillId="0" borderId="74" xfId="9" applyNumberFormat="1" applyFont="1" applyFill="1" applyBorder="1" applyAlignment="1" applyProtection="1">
      <alignment horizontal="left" vertical="center" wrapText="1"/>
      <protection locked="0"/>
    </xf>
    <xf numFmtId="0" fontId="20" fillId="0" borderId="74" xfId="9" applyFont="1" applyFill="1" applyBorder="1" applyAlignment="1" applyProtection="1">
      <alignment horizontal="center" vertical="center"/>
      <protection locked="0"/>
    </xf>
    <xf numFmtId="4" fontId="20" fillId="0" borderId="74" xfId="3" applyNumberFormat="1" applyFont="1" applyFill="1" applyBorder="1" applyAlignment="1" applyProtection="1">
      <alignment horizontal="center" vertical="center" wrapText="1"/>
      <protection locked="0"/>
    </xf>
    <xf numFmtId="0" fontId="21" fillId="0" borderId="0" xfId="0" applyFont="1" applyAlignment="1" applyProtection="1">
      <alignment vertical="center"/>
      <protection locked="0"/>
    </xf>
    <xf numFmtId="2" fontId="20" fillId="0" borderId="78" xfId="9" applyNumberFormat="1" applyFont="1" applyFill="1" applyBorder="1" applyAlignment="1" applyProtection="1">
      <alignment vertical="center" wrapText="1"/>
      <protection locked="0"/>
    </xf>
    <xf numFmtId="4" fontId="20" fillId="0" borderId="79" xfId="9" applyNumberFormat="1" applyFont="1" applyFill="1" applyBorder="1" applyAlignment="1" applyProtection="1">
      <alignment horizontal="center" vertical="center" wrapText="1"/>
      <protection locked="0"/>
    </xf>
    <xf numFmtId="0" fontId="20" fillId="0" borderId="81" xfId="12" applyFont="1" applyFill="1" applyBorder="1" applyAlignment="1" applyProtection="1">
      <alignment horizontal="left" vertical="top"/>
      <protection locked="0"/>
    </xf>
    <xf numFmtId="49" fontId="20" fillId="0" borderId="82" xfId="12" applyNumberFormat="1" applyFont="1" applyFill="1" applyBorder="1" applyAlignment="1" applyProtection="1">
      <alignment horizontal="left" vertical="top"/>
      <protection locked="0"/>
    </xf>
    <xf numFmtId="0" fontId="21" fillId="0" borderId="82" xfId="12" applyFont="1" applyFill="1" applyBorder="1" applyAlignment="1" applyProtection="1">
      <alignment horizontal="center" vertical="top"/>
      <protection locked="0"/>
    </xf>
    <xf numFmtId="4" fontId="21" fillId="0" borderId="82" xfId="1" applyNumberFormat="1" applyFont="1" applyFill="1" applyBorder="1" applyAlignment="1" applyProtection="1">
      <alignment horizontal="center" vertical="top"/>
      <protection locked="0"/>
    </xf>
    <xf numFmtId="0" fontId="21" fillId="0" borderId="0" xfId="0" applyFont="1" applyAlignment="1" applyProtection="1">
      <alignment vertical="top"/>
      <protection locked="0"/>
    </xf>
    <xf numFmtId="0" fontId="20" fillId="0" borderId="87" xfId="12" applyFont="1" applyFill="1" applyBorder="1" applyAlignment="1" applyProtection="1">
      <alignment horizontal="left" vertical="top"/>
      <protection locked="0"/>
    </xf>
    <xf numFmtId="49" fontId="20" fillId="0" borderId="57" xfId="12" applyNumberFormat="1" applyFont="1" applyFill="1" applyBorder="1" applyAlignment="1" applyProtection="1">
      <alignment horizontal="left" vertical="top"/>
      <protection locked="0"/>
    </xf>
    <xf numFmtId="0" fontId="21" fillId="0" borderId="57" xfId="12" applyFont="1" applyFill="1" applyBorder="1" applyAlignment="1" applyProtection="1">
      <alignment horizontal="center" vertical="top"/>
      <protection locked="0"/>
    </xf>
    <xf numFmtId="4" fontId="21" fillId="0" borderId="57" xfId="1" applyNumberFormat="1" applyFont="1" applyFill="1" applyBorder="1" applyAlignment="1" applyProtection="1">
      <alignment horizontal="center" vertical="top"/>
      <protection locked="0"/>
    </xf>
    <xf numFmtId="0" fontId="21" fillId="0" borderId="56" xfId="12" applyNumberFormat="1" applyFont="1" applyFill="1" applyBorder="1" applyAlignment="1" applyProtection="1">
      <alignment horizontal="center" vertical="top"/>
      <protection locked="0"/>
    </xf>
    <xf numFmtId="4" fontId="21" fillId="0" borderId="57" xfId="12" applyNumberFormat="1" applyFont="1" applyFill="1" applyBorder="1" applyAlignment="1" applyProtection="1">
      <alignment horizontal="center" vertical="top"/>
      <protection locked="0"/>
    </xf>
    <xf numFmtId="49" fontId="20" fillId="0" borderId="57" xfId="0" applyNumberFormat="1" applyFont="1" applyFill="1" applyBorder="1" applyAlignment="1" applyProtection="1">
      <alignment horizontal="left" vertical="top"/>
      <protection locked="0"/>
    </xf>
    <xf numFmtId="166" fontId="21" fillId="0" borderId="42" xfId="1" applyFont="1" applyFill="1" applyBorder="1" applyAlignment="1" applyProtection="1">
      <alignment horizontal="center" vertical="top"/>
      <protection locked="0"/>
    </xf>
    <xf numFmtId="4" fontId="21" fillId="0" borderId="42" xfId="0" applyNumberFormat="1" applyFont="1" applyFill="1" applyBorder="1" applyAlignment="1" applyProtection="1">
      <alignment horizontal="center" vertical="top"/>
      <protection locked="0"/>
    </xf>
    <xf numFmtId="49" fontId="21" fillId="0" borderId="57" xfId="12" applyNumberFormat="1" applyFont="1" applyFill="1" applyBorder="1" applyAlignment="1" applyProtection="1">
      <alignment horizontal="left" vertical="top"/>
      <protection locked="0"/>
    </xf>
    <xf numFmtId="0" fontId="21" fillId="0" borderId="44" xfId="0" applyFont="1" applyFill="1" applyBorder="1" applyAlignment="1" applyProtection="1">
      <alignment horizontal="center" vertical="top"/>
      <protection locked="0"/>
    </xf>
    <xf numFmtId="49" fontId="21" fillId="0" borderId="57" xfId="0" applyNumberFormat="1" applyFont="1" applyFill="1" applyBorder="1" applyAlignment="1" applyProtection="1">
      <alignment horizontal="left" vertical="top"/>
      <protection locked="0"/>
    </xf>
    <xf numFmtId="0" fontId="20" fillId="0" borderId="92" xfId="12" applyFont="1" applyFill="1" applyBorder="1" applyAlignment="1" applyProtection="1">
      <alignment horizontal="left" vertical="top"/>
      <protection locked="0"/>
    </xf>
    <xf numFmtId="49" fontId="21" fillId="0" borderId="93" xfId="0" applyNumberFormat="1" applyFont="1" applyFill="1" applyBorder="1" applyAlignment="1" applyProtection="1">
      <alignment horizontal="left" vertical="top"/>
      <protection locked="0"/>
    </xf>
    <xf numFmtId="0" fontId="21" fillId="0" borderId="97" xfId="0" applyFont="1" applyFill="1" applyBorder="1" applyAlignment="1" applyProtection="1">
      <alignment horizontal="center" vertical="top"/>
      <protection locked="0"/>
    </xf>
    <xf numFmtId="4" fontId="21" fillId="0" borderId="93" xfId="8" applyNumberFormat="1" applyFont="1" applyFill="1" applyBorder="1" applyAlignment="1" applyProtection="1">
      <alignment horizontal="center" vertical="top"/>
      <protection locked="0"/>
    </xf>
    <xf numFmtId="0" fontId="21" fillId="0" borderId="6" xfId="8" applyNumberFormat="1" applyFont="1" applyFill="1" applyBorder="1" applyAlignment="1" applyProtection="1">
      <alignment horizontal="right" vertical="top"/>
      <protection locked="0"/>
    </xf>
    <xf numFmtId="4" fontId="21" fillId="0" borderId="6" xfId="8" applyNumberFormat="1" applyFont="1" applyFill="1" applyBorder="1" applyAlignment="1" applyProtection="1">
      <alignment horizontal="center" vertical="top"/>
      <protection locked="0"/>
    </xf>
    <xf numFmtId="4" fontId="21" fillId="0" borderId="82" xfId="8" applyNumberFormat="1" applyFont="1" applyFill="1" applyBorder="1" applyAlignment="1" applyProtection="1">
      <alignment horizontal="center" vertical="top"/>
      <protection locked="0"/>
    </xf>
    <xf numFmtId="0" fontId="20" fillId="0" borderId="103" xfId="12" applyFont="1" applyFill="1" applyBorder="1" applyAlignment="1" applyProtection="1">
      <alignment horizontal="left" vertical="top"/>
      <protection locked="0"/>
    </xf>
    <xf numFmtId="49" fontId="20" fillId="0" borderId="55" xfId="12" applyNumberFormat="1" applyFont="1" applyFill="1" applyBorder="1" applyAlignment="1" applyProtection="1">
      <alignment horizontal="left" vertical="top"/>
      <protection locked="0"/>
    </xf>
    <xf numFmtId="0" fontId="21" fillId="0" borderId="54" xfId="12" applyFont="1" applyFill="1" applyBorder="1" applyAlignment="1" applyProtection="1">
      <alignment horizontal="center" vertical="top"/>
      <protection locked="0"/>
    </xf>
    <xf numFmtId="4" fontId="21" fillId="0" borderId="55" xfId="8" applyNumberFormat="1" applyFont="1" applyFill="1" applyBorder="1" applyAlignment="1" applyProtection="1">
      <alignment horizontal="center" vertical="top"/>
      <protection locked="0"/>
    </xf>
    <xf numFmtId="4" fontId="21" fillId="0" borderId="57" xfId="8" applyNumberFormat="1" applyFont="1" applyFill="1" applyBorder="1" applyAlignment="1" applyProtection="1">
      <alignment horizontal="center" vertical="top"/>
      <protection locked="0"/>
    </xf>
    <xf numFmtId="0" fontId="21" fillId="0" borderId="57" xfId="8" applyNumberFormat="1" applyFont="1" applyFill="1" applyBorder="1" applyAlignment="1" applyProtection="1">
      <alignment horizontal="center" vertical="top"/>
      <protection locked="0"/>
    </xf>
    <xf numFmtId="49" fontId="20" fillId="0" borderId="105" xfId="0" applyNumberFormat="1" applyFont="1" applyFill="1" applyBorder="1" applyAlignment="1" applyProtection="1">
      <alignment vertical="top"/>
      <protection locked="0"/>
    </xf>
    <xf numFmtId="49" fontId="21" fillId="0" borderId="42" xfId="0" applyNumberFormat="1" applyFont="1" applyFill="1" applyBorder="1" applyAlignment="1" applyProtection="1">
      <alignment horizontal="left" vertical="top"/>
      <protection locked="0"/>
    </xf>
    <xf numFmtId="0" fontId="21" fillId="0" borderId="42" xfId="0" applyFont="1" applyFill="1" applyBorder="1" applyAlignment="1" applyProtection="1">
      <alignment horizontal="center" vertical="top"/>
      <protection locked="0"/>
    </xf>
    <xf numFmtId="0" fontId="20" fillId="0" borderId="106" xfId="9" applyFont="1" applyFill="1" applyBorder="1" applyAlignment="1" applyProtection="1">
      <alignment horizontal="left" vertical="center"/>
      <protection locked="0"/>
    </xf>
    <xf numFmtId="0" fontId="20" fillId="0" borderId="107" xfId="9" applyFont="1" applyFill="1" applyBorder="1" applyAlignment="1" applyProtection="1">
      <alignment horizontal="left" vertical="center"/>
      <protection locked="0"/>
    </xf>
    <xf numFmtId="0" fontId="21" fillId="0" borderId="110" xfId="0" applyFont="1" applyFill="1" applyBorder="1" applyAlignment="1" applyProtection="1">
      <alignment horizontal="center" vertical="top"/>
      <protection locked="0"/>
    </xf>
    <xf numFmtId="0" fontId="20" fillId="0" borderId="111" xfId="9" applyFont="1" applyFill="1" applyBorder="1" applyAlignment="1" applyProtection="1">
      <alignment horizontal="left" vertical="center"/>
      <protection locked="0"/>
    </xf>
    <xf numFmtId="0" fontId="20" fillId="0" borderId="51" xfId="9" applyFont="1" applyFill="1" applyBorder="1" applyAlignment="1" applyProtection="1">
      <alignment horizontal="left" vertical="center"/>
      <protection locked="0"/>
    </xf>
    <xf numFmtId="0" fontId="21" fillId="0" borderId="62" xfId="0" applyFont="1" applyFill="1" applyBorder="1" applyAlignment="1" applyProtection="1">
      <alignment horizontal="center" vertical="top"/>
      <protection locked="0"/>
    </xf>
    <xf numFmtId="0" fontId="21" fillId="0" borderId="41" xfId="0" applyFont="1" applyFill="1" applyBorder="1" applyAlignment="1" applyProtection="1">
      <alignment horizontal="center" vertical="top"/>
      <protection locked="0"/>
    </xf>
    <xf numFmtId="49" fontId="20" fillId="0" borderId="111" xfId="0" applyNumberFormat="1" applyFont="1" applyFill="1" applyBorder="1" applyAlignment="1" applyProtection="1">
      <alignment vertical="top"/>
      <protection locked="0"/>
    </xf>
    <xf numFmtId="0" fontId="21" fillId="0" borderId="66" xfId="0" applyFont="1" applyFill="1" applyBorder="1" applyAlignment="1" applyProtection="1">
      <alignment horizontal="center" vertical="top"/>
      <protection locked="0"/>
    </xf>
    <xf numFmtId="0" fontId="20" fillId="0" borderId="105" xfId="0" applyFont="1" applyFill="1" applyBorder="1" applyAlignment="1" applyProtection="1">
      <alignment vertical="top"/>
      <protection locked="0"/>
    </xf>
    <xf numFmtId="0" fontId="21" fillId="0" borderId="0" xfId="0" applyFont="1" applyProtection="1">
      <protection locked="0"/>
    </xf>
    <xf numFmtId="0" fontId="20" fillId="0" borderId="111" xfId="0" applyFont="1" applyFill="1" applyBorder="1" applyAlignment="1" applyProtection="1">
      <alignment vertical="top"/>
      <protection locked="0"/>
    </xf>
    <xf numFmtId="0" fontId="21" fillId="0" borderId="54" xfId="12" applyNumberFormat="1" applyFont="1" applyFill="1" applyBorder="1" applyAlignment="1" applyProtection="1">
      <alignment horizontal="center" vertical="top"/>
      <protection locked="0"/>
    </xf>
    <xf numFmtId="4" fontId="21" fillId="0" borderId="55" xfId="12" applyNumberFormat="1" applyFont="1" applyFill="1" applyBorder="1" applyAlignment="1" applyProtection="1">
      <alignment horizontal="center" vertical="top"/>
      <protection locked="0"/>
    </xf>
    <xf numFmtId="0" fontId="21" fillId="0" borderId="0" xfId="0" applyFont="1" applyBorder="1" applyProtection="1">
      <protection locked="0"/>
    </xf>
    <xf numFmtId="0" fontId="20" fillId="0" borderId="105" xfId="0" applyFont="1" applyFill="1" applyBorder="1" applyAlignment="1" applyProtection="1">
      <alignment horizontal="left" vertical="top"/>
      <protection locked="0"/>
    </xf>
    <xf numFmtId="0" fontId="20" fillId="0" borderId="113" xfId="0" applyFont="1" applyFill="1" applyBorder="1" applyAlignment="1" applyProtection="1">
      <alignment vertical="top"/>
      <protection locked="0"/>
    </xf>
    <xf numFmtId="4" fontId="21" fillId="0" borderId="3" xfId="12" applyNumberFormat="1" applyFont="1" applyFill="1" applyBorder="1" applyAlignment="1" applyProtection="1">
      <alignment horizontal="center" vertical="top"/>
      <protection locked="0"/>
    </xf>
    <xf numFmtId="0" fontId="20" fillId="0" borderId="106" xfId="0" applyFont="1" applyFill="1" applyBorder="1" applyAlignment="1" applyProtection="1">
      <alignment vertical="top"/>
      <protection locked="0"/>
    </xf>
    <xf numFmtId="49" fontId="20" fillId="0" borderId="107" xfId="0" applyNumberFormat="1" applyFont="1" applyFill="1" applyBorder="1" applyAlignment="1" applyProtection="1">
      <alignment horizontal="left" vertical="top"/>
      <protection locked="0"/>
    </xf>
    <xf numFmtId="0" fontId="21" fillId="0" borderId="107" xfId="12" applyNumberFormat="1" applyFont="1" applyFill="1" applyBorder="1" applyAlignment="1" applyProtection="1">
      <alignment horizontal="center" vertical="top"/>
      <protection locked="0"/>
    </xf>
    <xf numFmtId="4" fontId="21" fillId="0" borderId="107" xfId="12" applyNumberFormat="1" applyFont="1" applyFill="1" applyBorder="1" applyAlignment="1" applyProtection="1">
      <alignment horizontal="center" vertical="top"/>
      <protection locked="0"/>
    </xf>
    <xf numFmtId="49" fontId="20" fillId="0" borderId="42" xfId="0" applyNumberFormat="1" applyFont="1" applyFill="1" applyBorder="1" applyAlignment="1" applyProtection="1">
      <alignment horizontal="left" vertical="top"/>
      <protection locked="0"/>
    </xf>
    <xf numFmtId="49" fontId="20" fillId="0" borderId="110" xfId="0" applyNumberFormat="1" applyFont="1" applyFill="1" applyBorder="1" applyAlignment="1" applyProtection="1">
      <alignment horizontal="left" vertical="top"/>
      <protection locked="0"/>
    </xf>
    <xf numFmtId="0" fontId="21" fillId="0" borderId="116" xfId="12" applyNumberFormat="1" applyFont="1" applyFill="1" applyBorder="1" applyAlignment="1" applyProtection="1">
      <alignment horizontal="center" vertical="top"/>
      <protection locked="0"/>
    </xf>
    <xf numFmtId="49" fontId="21" fillId="0" borderId="117" xfId="0" applyNumberFormat="1" applyFont="1" applyFill="1" applyBorder="1" applyAlignment="1" applyProtection="1">
      <alignment horizontal="left" vertical="top"/>
      <protection locked="0"/>
    </xf>
    <xf numFmtId="0" fontId="21" fillId="0" borderId="117" xfId="12" applyNumberFormat="1" applyFont="1" applyFill="1" applyBorder="1" applyAlignment="1" applyProtection="1">
      <alignment horizontal="center" vertical="top"/>
      <protection locked="0"/>
    </xf>
    <xf numFmtId="4" fontId="21" fillId="0" borderId="117" xfId="12" applyNumberFormat="1" applyFont="1" applyFill="1" applyBorder="1" applyAlignment="1" applyProtection="1">
      <alignment horizontal="center" vertical="top"/>
      <protection locked="0"/>
    </xf>
    <xf numFmtId="0" fontId="20" fillId="0" borderId="42" xfId="9" applyFont="1" applyFill="1" applyBorder="1" applyAlignment="1" applyProtection="1">
      <alignment horizontal="left" vertical="center"/>
      <protection locked="0"/>
    </xf>
    <xf numFmtId="0" fontId="20" fillId="0" borderId="118" xfId="0" applyFont="1" applyFill="1" applyBorder="1" applyAlignment="1" applyProtection="1">
      <alignment vertical="top"/>
      <protection locked="0"/>
    </xf>
    <xf numFmtId="49" fontId="20" fillId="0" borderId="41" xfId="0" applyNumberFormat="1" applyFont="1" applyFill="1" applyBorder="1" applyAlignment="1" applyProtection="1">
      <alignment horizontal="left" vertical="top"/>
      <protection locked="0"/>
    </xf>
    <xf numFmtId="0" fontId="21" fillId="0" borderId="44" xfId="12" applyNumberFormat="1" applyFont="1" applyFill="1" applyBorder="1" applyAlignment="1" applyProtection="1">
      <alignment horizontal="center" vertical="top"/>
      <protection locked="0"/>
    </xf>
    <xf numFmtId="0" fontId="20" fillId="0" borderId="126" xfId="0" applyFont="1" applyFill="1" applyBorder="1" applyAlignment="1" applyProtection="1">
      <alignment vertical="top"/>
      <protection locked="0"/>
    </xf>
    <xf numFmtId="0" fontId="20" fillId="0" borderId="78" xfId="9" applyFont="1" applyFill="1" applyBorder="1" applyAlignment="1" applyProtection="1">
      <alignment horizontal="left" vertical="center"/>
      <protection locked="0"/>
    </xf>
    <xf numFmtId="3" fontId="21" fillId="0" borderId="0" xfId="8" applyFont="1" applyAlignment="1" applyProtection="1">
      <alignment horizontal="left"/>
      <protection locked="0"/>
    </xf>
    <xf numFmtId="4" fontId="21" fillId="0" borderId="0" xfId="0" applyNumberFormat="1" applyFont="1" applyAlignment="1" applyProtection="1">
      <alignment horizontal="center"/>
      <protection locked="0"/>
    </xf>
    <xf numFmtId="0" fontId="21" fillId="0" borderId="45" xfId="0" applyFont="1" applyFill="1" applyBorder="1" applyAlignment="1" applyProtection="1">
      <alignment horizontal="center" vertical="top"/>
      <protection locked="0"/>
    </xf>
    <xf numFmtId="0" fontId="21" fillId="0" borderId="46" xfId="0" applyFont="1" applyFill="1" applyBorder="1" applyAlignment="1" applyProtection="1">
      <alignment horizontal="center" vertical="top"/>
      <protection locked="0"/>
    </xf>
    <xf numFmtId="0" fontId="20" fillId="0" borderId="99" xfId="0" applyFont="1" applyFill="1" applyBorder="1" applyAlignment="1" applyProtection="1">
      <alignment vertical="top"/>
      <protection locked="0"/>
    </xf>
    <xf numFmtId="49" fontId="21" fillId="0" borderId="0" xfId="0" applyNumberFormat="1" applyFont="1" applyFill="1" applyBorder="1" applyAlignment="1" applyProtection="1">
      <alignment horizontal="left" vertical="top"/>
      <protection locked="0"/>
    </xf>
    <xf numFmtId="0" fontId="21" fillId="0" borderId="128" xfId="12" applyNumberFormat="1" applyFont="1" applyFill="1" applyBorder="1" applyAlignment="1" applyProtection="1">
      <alignment horizontal="center" vertical="top"/>
      <protection locked="0"/>
    </xf>
    <xf numFmtId="4" fontId="21" fillId="0" borderId="128" xfId="12" applyNumberFormat="1" applyFont="1" applyFill="1" applyBorder="1" applyAlignment="1" applyProtection="1">
      <alignment horizontal="center" vertical="top"/>
      <protection locked="0"/>
    </xf>
    <xf numFmtId="0" fontId="21" fillId="0" borderId="0" xfId="12" applyNumberFormat="1" applyFont="1" applyFill="1" applyBorder="1" applyAlignment="1" applyProtection="1">
      <alignment horizontal="center" vertical="top"/>
      <protection locked="0"/>
    </xf>
    <xf numFmtId="9" fontId="21" fillId="0" borderId="42" xfId="22" applyFont="1" applyBorder="1" applyAlignment="1">
      <alignment vertical="top"/>
    </xf>
    <xf numFmtId="49" fontId="20" fillId="0" borderId="93" xfId="9" applyNumberFormat="1" applyFont="1" applyFill="1" applyBorder="1" applyAlignment="1">
      <alignment horizontal="left" vertical="top" wrapText="1"/>
    </xf>
    <xf numFmtId="0" fontId="20" fillId="0" borderId="92" xfId="9" applyFont="1" applyFill="1" applyBorder="1" applyAlignment="1">
      <alignment horizontal="left" vertical="top"/>
    </xf>
    <xf numFmtId="0" fontId="20" fillId="0" borderId="103" xfId="0" applyFont="1" applyFill="1" applyBorder="1" applyAlignment="1">
      <alignment horizontal="left" vertical="top"/>
    </xf>
    <xf numFmtId="0" fontId="20" fillId="0" borderId="87" xfId="0" applyFont="1" applyFill="1" applyBorder="1" applyAlignment="1">
      <alignment horizontal="left" vertical="top"/>
    </xf>
    <xf numFmtId="0" fontId="21" fillId="0" borderId="44" xfId="9" applyNumberFormat="1" applyFont="1" applyFill="1" applyBorder="1" applyAlignment="1">
      <alignment horizontal="center" vertical="top"/>
    </xf>
    <xf numFmtId="0" fontId="21" fillId="0" borderId="57" xfId="9" applyNumberFormat="1" applyFont="1" applyFill="1" applyBorder="1" applyAlignment="1">
      <alignment horizontal="center" vertical="top"/>
    </xf>
    <xf numFmtId="0" fontId="21" fillId="0" borderId="57" xfId="9" applyFont="1" applyFill="1" applyBorder="1" applyAlignment="1">
      <alignment horizontal="center" vertical="top"/>
    </xf>
    <xf numFmtId="2" fontId="21" fillId="0" borderId="43" xfId="9" quotePrefix="1" applyNumberFormat="1" applyFont="1" applyFill="1" applyBorder="1" applyAlignment="1">
      <alignment vertical="top" wrapText="1"/>
    </xf>
    <xf numFmtId="2" fontId="20" fillId="0" borderId="43" xfId="9" applyNumberFormat="1" applyFont="1" applyFill="1" applyBorder="1" applyAlignment="1">
      <alignment vertical="top" wrapText="1"/>
    </xf>
    <xf numFmtId="49" fontId="21" fillId="0" borderId="43" xfId="17" applyNumberFormat="1" applyFont="1" applyFill="1" applyBorder="1" applyAlignment="1">
      <alignment vertical="top" wrapText="1"/>
    </xf>
    <xf numFmtId="49" fontId="21" fillId="0" borderId="57" xfId="17" applyNumberFormat="1" applyFont="1" applyFill="1" applyBorder="1" applyAlignment="1">
      <alignment horizontal="center" vertical="top"/>
    </xf>
    <xf numFmtId="2" fontId="21" fillId="0" borderId="43" xfId="9" applyNumberFormat="1" applyFont="1" applyFill="1" applyBorder="1" applyAlignment="1">
      <alignment vertical="top" wrapText="1"/>
    </xf>
    <xf numFmtId="2" fontId="20" fillId="0" borderId="43" xfId="9" quotePrefix="1" applyNumberFormat="1" applyFont="1" applyFill="1" applyBorder="1" applyAlignment="1">
      <alignment vertical="top" wrapText="1"/>
    </xf>
    <xf numFmtId="49" fontId="21" fillId="0" borderId="57" xfId="9" applyNumberFormat="1" applyFont="1" applyFill="1" applyBorder="1" applyAlignment="1">
      <alignment horizontal="center" vertical="top"/>
    </xf>
    <xf numFmtId="49" fontId="21" fillId="0" borderId="57" xfId="17" applyFont="1" applyFill="1" applyBorder="1" applyAlignment="1">
      <alignment horizontal="center" vertical="top"/>
    </xf>
    <xf numFmtId="49" fontId="21" fillId="0" borderId="43" xfId="17" quotePrefix="1" applyNumberFormat="1" applyFont="1" applyFill="1" applyBorder="1" applyAlignment="1">
      <alignment vertical="top" wrapText="1"/>
    </xf>
    <xf numFmtId="49" fontId="21" fillId="0" borderId="43" xfId="9" quotePrefix="1" applyNumberFormat="1" applyFont="1" applyFill="1" applyBorder="1" applyAlignment="1">
      <alignment horizontal="left" vertical="top" wrapText="1"/>
    </xf>
    <xf numFmtId="0" fontId="21" fillId="0" borderId="43" xfId="9" quotePrefix="1" applyFont="1" applyFill="1" applyBorder="1" applyAlignment="1">
      <alignment vertical="top" wrapText="1"/>
    </xf>
    <xf numFmtId="49" fontId="20" fillId="0" borderId="57" xfId="9" applyNumberFormat="1" applyFont="1" applyFill="1" applyBorder="1" applyAlignment="1">
      <alignment horizontal="left" vertical="top" wrapText="1"/>
    </xf>
    <xf numFmtId="49" fontId="20" fillId="0" borderId="57" xfId="9" quotePrefix="1" applyNumberFormat="1" applyFont="1" applyFill="1" applyBorder="1" applyAlignment="1">
      <alignment horizontal="left" vertical="top" wrapText="1"/>
    </xf>
    <xf numFmtId="3" fontId="21" fillId="0" borderId="57" xfId="3" applyNumberFormat="1" applyFont="1" applyFill="1" applyBorder="1" applyAlignment="1">
      <alignment horizontal="center" vertical="top"/>
    </xf>
    <xf numFmtId="3" fontId="21" fillId="0" borderId="43" xfId="3" applyNumberFormat="1" applyFont="1" applyFill="1" applyBorder="1" applyAlignment="1">
      <alignment horizontal="center" vertical="top"/>
    </xf>
    <xf numFmtId="0" fontId="21" fillId="0" borderId="43" xfId="10" quotePrefix="1" applyFont="1" applyFill="1" applyBorder="1" applyAlignment="1">
      <alignment vertical="top" wrapText="1"/>
    </xf>
    <xf numFmtId="0" fontId="21" fillId="0" borderId="130" xfId="10" applyFont="1" applyFill="1" applyBorder="1" applyAlignment="1">
      <alignment horizontal="center"/>
    </xf>
    <xf numFmtId="0" fontId="21" fillId="0" borderId="57" xfId="10" applyFont="1" applyFill="1" applyBorder="1" applyAlignment="1">
      <alignment horizontal="center"/>
    </xf>
    <xf numFmtId="2" fontId="20" fillId="0" borderId="57" xfId="9" applyNumberFormat="1" applyFont="1" applyFill="1" applyBorder="1" applyAlignment="1">
      <alignment horizontal="center" vertical="top" wrapText="1"/>
    </xf>
    <xf numFmtId="3" fontId="21" fillId="0" borderId="42" xfId="3" applyNumberFormat="1" applyFont="1" applyFill="1" applyBorder="1" applyAlignment="1">
      <alignment horizontal="center" vertical="top"/>
    </xf>
    <xf numFmtId="2" fontId="20" fillId="0" borderId="42" xfId="10" quotePrefix="1" applyNumberFormat="1" applyFont="1" applyFill="1" applyBorder="1" applyAlignment="1">
      <alignment horizontal="left" vertical="top"/>
    </xf>
    <xf numFmtId="0" fontId="21" fillId="0" borderId="43" xfId="10" quotePrefix="1" applyFont="1" applyFill="1" applyBorder="1" applyAlignment="1">
      <alignment horizontal="left" vertical="top"/>
    </xf>
    <xf numFmtId="0" fontId="21" fillId="0" borderId="57" xfId="10" applyFont="1" applyFill="1" applyBorder="1" applyAlignment="1">
      <alignment horizontal="center" vertical="center"/>
    </xf>
    <xf numFmtId="2" fontId="20" fillId="0" borderId="57" xfId="10" quotePrefix="1" applyNumberFormat="1" applyFont="1" applyFill="1" applyBorder="1" applyAlignment="1">
      <alignment horizontal="center" vertical="top" wrapText="1"/>
    </xf>
    <xf numFmtId="2" fontId="20" fillId="0" borderId="57" xfId="10" applyNumberFormat="1" applyFont="1" applyFill="1" applyBorder="1" applyAlignment="1">
      <alignment horizontal="left" vertical="top" wrapText="1"/>
    </xf>
    <xf numFmtId="2" fontId="20" fillId="0" borderId="61" xfId="9" applyNumberFormat="1" applyFont="1" applyFill="1" applyBorder="1" applyAlignment="1">
      <alignment horizontal="left" vertical="top"/>
    </xf>
    <xf numFmtId="2" fontId="20" fillId="0" borderId="57" xfId="9" applyNumberFormat="1" applyFont="1" applyFill="1" applyBorder="1" applyAlignment="1">
      <alignment horizontal="left" vertical="top" wrapText="1"/>
    </xf>
    <xf numFmtId="49" fontId="20" fillId="0" borderId="55" xfId="9" applyNumberFormat="1" applyFont="1" applyFill="1" applyBorder="1" applyAlignment="1">
      <alignment horizontal="left" vertical="top" wrapText="1"/>
    </xf>
    <xf numFmtId="3" fontId="21" fillId="0" borderId="55" xfId="3" applyNumberFormat="1" applyFont="1" applyFill="1" applyBorder="1" applyAlignment="1">
      <alignment horizontal="center" vertical="top"/>
    </xf>
    <xf numFmtId="166" fontId="21" fillId="0" borderId="51" xfId="1" applyFont="1" applyFill="1" applyBorder="1" applyAlignment="1">
      <alignment horizontal="right" vertical="top"/>
    </xf>
    <xf numFmtId="166" fontId="21" fillId="0" borderId="91" xfId="1" applyFont="1" applyFill="1" applyBorder="1" applyAlignment="1">
      <alignment horizontal="right" vertical="top"/>
    </xf>
    <xf numFmtId="0" fontId="20" fillId="0" borderId="87" xfId="9" applyFont="1" applyFill="1" applyBorder="1" applyAlignment="1">
      <alignment horizontal="left" vertical="top"/>
    </xf>
    <xf numFmtId="49" fontId="20" fillId="0" borderId="87" xfId="9" applyNumberFormat="1" applyFont="1" applyFill="1" applyBorder="1" applyAlignment="1">
      <alignment horizontal="left" vertical="top"/>
    </xf>
    <xf numFmtId="49" fontId="20" fillId="0" borderId="87" xfId="9" applyNumberFormat="1" applyFont="1" applyFill="1" applyBorder="1" applyAlignment="1">
      <alignment horizontal="left" vertical="top" wrapText="1"/>
    </xf>
    <xf numFmtId="166" fontId="21" fillId="0" borderId="104" xfId="1" applyFont="1" applyFill="1" applyBorder="1" applyAlignment="1">
      <alignment horizontal="right" vertical="top"/>
    </xf>
    <xf numFmtId="0" fontId="20" fillId="0" borderId="105" xfId="10" applyFont="1" applyFill="1" applyBorder="1" applyAlignment="1">
      <alignment horizontal="left" vertical="top"/>
    </xf>
    <xf numFmtId="0" fontId="20" fillId="0" borderId="87" xfId="10" applyFont="1" applyFill="1" applyBorder="1" applyAlignment="1">
      <alignment horizontal="left" vertical="top"/>
    </xf>
    <xf numFmtId="0" fontId="21" fillId="0" borderId="118" xfId="10" applyFont="1" applyFill="1" applyBorder="1" applyAlignment="1">
      <alignment horizontal="left" vertical="top"/>
    </xf>
    <xf numFmtId="0" fontId="20" fillId="0" borderId="81" xfId="9" applyFont="1" applyFill="1" applyBorder="1" applyAlignment="1">
      <alignment horizontal="left" vertical="top"/>
    </xf>
    <xf numFmtId="49" fontId="20" fillId="0" borderId="82" xfId="9" applyNumberFormat="1" applyFont="1" applyFill="1" applyBorder="1" applyAlignment="1">
      <alignment horizontal="left" vertical="top" wrapText="1"/>
    </xf>
    <xf numFmtId="0" fontId="21" fillId="0" borderId="82" xfId="9" applyFont="1" applyFill="1" applyBorder="1" applyAlignment="1">
      <alignment horizontal="center" vertical="top"/>
    </xf>
    <xf numFmtId="3" fontId="21" fillId="0" borderId="82" xfId="3" applyNumberFormat="1" applyFont="1" applyFill="1" applyBorder="1" applyAlignment="1">
      <alignment horizontal="center" vertical="top"/>
    </xf>
    <xf numFmtId="166" fontId="21" fillId="0" borderId="107" xfId="1" applyFont="1" applyFill="1" applyBorder="1" applyAlignment="1">
      <alignment horizontal="right" vertical="top"/>
    </xf>
    <xf numFmtId="166" fontId="21" fillId="0" borderId="86" xfId="1" applyFont="1" applyFill="1" applyBorder="1" applyAlignment="1">
      <alignment horizontal="right" vertical="top"/>
    </xf>
    <xf numFmtId="166" fontId="21" fillId="0" borderId="98" xfId="1" applyFont="1" applyFill="1" applyBorder="1" applyAlignment="1">
      <alignment horizontal="right" vertical="top"/>
    </xf>
    <xf numFmtId="49" fontId="21" fillId="0" borderId="55" xfId="9" applyNumberFormat="1" applyFont="1" applyFill="1" applyBorder="1" applyAlignment="1">
      <alignment horizontal="center" vertical="top"/>
    </xf>
    <xf numFmtId="2" fontId="20" fillId="0" borderId="55" xfId="10" applyNumberFormat="1" applyFont="1" applyFill="1" applyBorder="1" applyAlignment="1">
      <alignment horizontal="left" vertical="top" wrapText="1"/>
    </xf>
    <xf numFmtId="3" fontId="21" fillId="0" borderId="52" xfId="3" applyNumberFormat="1" applyFont="1" applyFill="1" applyBorder="1" applyAlignment="1">
      <alignment horizontal="center" vertical="top"/>
    </xf>
    <xf numFmtId="0" fontId="20" fillId="0" borderId="92" xfId="10" applyFont="1" applyFill="1" applyBorder="1" applyAlignment="1">
      <alignment horizontal="left" vertical="top"/>
    </xf>
    <xf numFmtId="2" fontId="20" fillId="0" borderId="93" xfId="10" applyNumberFormat="1" applyFont="1" applyFill="1" applyBorder="1" applyAlignment="1">
      <alignment horizontal="center" vertical="top" wrapText="1"/>
    </xf>
    <xf numFmtId="0" fontId="21" fillId="0" borderId="95" xfId="10" quotePrefix="1" applyFont="1" applyFill="1" applyBorder="1" applyAlignment="1">
      <alignment vertical="top" wrapText="1"/>
    </xf>
    <xf numFmtId="0" fontId="21" fillId="0" borderId="93" xfId="10" applyFont="1" applyFill="1" applyBorder="1" applyAlignment="1">
      <alignment horizontal="center"/>
    </xf>
    <xf numFmtId="3" fontId="21" fillId="0" borderId="95" xfId="3" applyNumberFormat="1" applyFont="1" applyFill="1" applyBorder="1" applyAlignment="1">
      <alignment horizontal="center" vertical="top"/>
    </xf>
    <xf numFmtId="166" fontId="20" fillId="0" borderId="74" xfId="1" applyFont="1" applyFill="1" applyBorder="1" applyAlignment="1" applyProtection="1">
      <alignment horizontal="right" vertical="center"/>
      <protection locked="0"/>
    </xf>
    <xf numFmtId="3" fontId="21" fillId="0" borderId="93" xfId="3" applyNumberFormat="1" applyFont="1" applyFill="1" applyBorder="1" applyAlignment="1">
      <alignment horizontal="center" vertical="top"/>
    </xf>
    <xf numFmtId="166" fontId="21" fillId="0" borderId="117" xfId="1" applyFont="1" applyFill="1" applyBorder="1" applyAlignment="1">
      <alignment horizontal="right" vertical="top"/>
    </xf>
    <xf numFmtId="0" fontId="20" fillId="0" borderId="118" xfId="0" applyFont="1" applyFill="1" applyBorder="1" applyAlignment="1">
      <alignment horizontal="left" vertical="top"/>
    </xf>
    <xf numFmtId="0" fontId="21" fillId="0" borderId="118" xfId="0" applyFont="1" applyFill="1" applyBorder="1" applyAlignment="1">
      <alignment horizontal="left" vertical="top"/>
    </xf>
    <xf numFmtId="0" fontId="21" fillId="0" borderId="130" xfId="0" applyFont="1" applyFill="1" applyBorder="1" applyAlignment="1">
      <alignment vertical="top"/>
    </xf>
    <xf numFmtId="0" fontId="4" fillId="0" borderId="43" xfId="0" applyFont="1" applyBorder="1" applyAlignment="1"/>
    <xf numFmtId="0" fontId="20" fillId="0" borderId="0" xfId="0" applyFont="1" applyFill="1" applyBorder="1" applyAlignment="1">
      <alignment vertical="top" wrapText="1"/>
    </xf>
    <xf numFmtId="0" fontId="21" fillId="0" borderId="0" xfId="0" quotePrefix="1" applyFont="1" applyFill="1" applyBorder="1" applyAlignment="1">
      <alignment vertical="top" wrapText="1"/>
    </xf>
    <xf numFmtId="0" fontId="21" fillId="0" borderId="0" xfId="9" applyFont="1" applyFill="1" applyAlignment="1">
      <alignment vertical="top"/>
    </xf>
    <xf numFmtId="166" fontId="21" fillId="0" borderId="42" xfId="1" applyFont="1" applyBorder="1" applyAlignment="1">
      <alignment horizontal="center" vertical="top"/>
    </xf>
    <xf numFmtId="166" fontId="21" fillId="0" borderId="42" xfId="1" applyFont="1" applyFill="1" applyBorder="1" applyAlignment="1">
      <alignment horizontal="center" vertical="top"/>
    </xf>
    <xf numFmtId="164" fontId="21" fillId="0" borderId="39" xfId="9" applyNumberFormat="1" applyFont="1" applyFill="1" applyBorder="1" applyAlignment="1">
      <alignment horizontal="right"/>
    </xf>
    <xf numFmtId="0" fontId="21" fillId="0" borderId="41" xfId="9" applyFont="1" applyFill="1" applyBorder="1" applyAlignment="1">
      <alignment horizontal="left"/>
    </xf>
    <xf numFmtId="0" fontId="21" fillId="0" borderId="43" xfId="9" applyFont="1" applyFill="1" applyBorder="1" applyAlignment="1">
      <alignment horizontal="left"/>
    </xf>
    <xf numFmtId="164" fontId="21" fillId="0" borderId="42" xfId="9" applyNumberFormat="1" applyFont="1" applyFill="1" applyBorder="1" applyAlignment="1">
      <alignment horizontal="right"/>
    </xf>
    <xf numFmtId="0" fontId="21" fillId="0" borderId="42" xfId="9" applyNumberFormat="1" applyFont="1" applyFill="1" applyBorder="1" applyAlignment="1">
      <alignment horizontal="center" vertical="top"/>
    </xf>
    <xf numFmtId="2" fontId="20" fillId="0" borderId="42" xfId="9" applyNumberFormat="1" applyFont="1" applyFill="1" applyBorder="1" applyAlignment="1">
      <alignment horizontal="left" vertical="top" wrapText="1"/>
    </xf>
    <xf numFmtId="0" fontId="21" fillId="0" borderId="42" xfId="16" applyFont="1" applyFill="1" applyBorder="1" applyAlignment="1">
      <alignment horizontal="center" vertical="top"/>
    </xf>
    <xf numFmtId="0" fontId="21" fillId="0" borderId="42" xfId="8" applyNumberFormat="1" applyFont="1" applyFill="1" applyBorder="1" applyAlignment="1">
      <alignment horizontal="center" vertical="top"/>
    </xf>
    <xf numFmtId="2" fontId="21" fillId="0" borderId="42" xfId="9" applyNumberFormat="1" applyFont="1" applyFill="1" applyBorder="1" applyAlignment="1">
      <alignment horizontal="right" vertical="top"/>
    </xf>
    <xf numFmtId="3" fontId="21" fillId="0" borderId="42" xfId="8" applyNumberFormat="1" applyFont="1" applyFill="1" applyBorder="1" applyAlignment="1">
      <alignment horizontal="right" vertical="top"/>
    </xf>
    <xf numFmtId="2" fontId="20" fillId="0" borderId="51" xfId="9" applyNumberFormat="1" applyFont="1" applyFill="1" applyBorder="1" applyAlignment="1">
      <alignment horizontal="left" vertical="top" wrapText="1"/>
    </xf>
    <xf numFmtId="0" fontId="21" fillId="0" borderId="0" xfId="9" applyFont="1" applyFill="1" applyBorder="1" applyAlignment="1">
      <alignment vertical="top"/>
    </xf>
    <xf numFmtId="3" fontId="20" fillId="0" borderId="0" xfId="2" applyNumberFormat="1" applyFont="1" applyFill="1" applyBorder="1" applyAlignment="1">
      <alignment horizontal="right" vertical="center"/>
    </xf>
    <xf numFmtId="3" fontId="21" fillId="0" borderId="0" xfId="2" applyNumberFormat="1" applyFont="1" applyFill="1" applyBorder="1" applyAlignment="1">
      <alignment horizontal="right" vertical="center"/>
    </xf>
    <xf numFmtId="2" fontId="20" fillId="0" borderId="46" xfId="9" applyNumberFormat="1" applyFont="1" applyFill="1" applyBorder="1" applyAlignment="1">
      <alignment horizontal="left" vertical="top" wrapText="1"/>
    </xf>
    <xf numFmtId="49" fontId="20" fillId="0" borderId="51" xfId="0" applyNumberFormat="1" applyFont="1" applyFill="1" applyBorder="1" applyAlignment="1" applyProtection="1">
      <alignment horizontal="left" vertical="top"/>
      <protection locked="0"/>
    </xf>
    <xf numFmtId="166" fontId="21" fillId="0" borderId="42" xfId="1" applyFont="1" applyFill="1" applyBorder="1" applyAlignment="1">
      <alignment horizontal="right" vertical="top"/>
    </xf>
    <xf numFmtId="0" fontId="20" fillId="0" borderId="75" xfId="9" applyFont="1" applyFill="1" applyBorder="1" applyAlignment="1" applyProtection="1">
      <alignment horizontal="center" vertical="center"/>
      <protection locked="0"/>
    </xf>
    <xf numFmtId="4" fontId="20" fillId="0" borderId="76" xfId="3" applyNumberFormat="1" applyFont="1" applyFill="1" applyBorder="1" applyAlignment="1" applyProtection="1">
      <alignment horizontal="center" vertical="center" wrapText="1"/>
      <protection locked="0"/>
    </xf>
    <xf numFmtId="0" fontId="20" fillId="0" borderId="105" xfId="24" applyFont="1" applyFill="1" applyBorder="1" applyAlignment="1" applyProtection="1">
      <alignment vertical="top"/>
      <protection locked="0"/>
    </xf>
    <xf numFmtId="49" fontId="20" fillId="0" borderId="42" xfId="24" applyNumberFormat="1" applyFont="1" applyFill="1" applyBorder="1" applyAlignment="1" applyProtection="1">
      <alignment horizontal="left" vertical="top"/>
      <protection locked="0"/>
    </xf>
    <xf numFmtId="0" fontId="21" fillId="0" borderId="42" xfId="12" applyNumberFormat="1" applyFont="1" applyFill="1" applyBorder="1" applyAlignment="1" applyProtection="1">
      <alignment horizontal="center" vertical="top"/>
      <protection locked="0"/>
    </xf>
    <xf numFmtId="4" fontId="21" fillId="0" borderId="42" xfId="12" applyNumberFormat="1" applyFont="1" applyFill="1" applyBorder="1" applyAlignment="1" applyProtection="1">
      <alignment horizontal="center" vertical="top"/>
      <protection locked="0"/>
    </xf>
    <xf numFmtId="2" fontId="20" fillId="0" borderId="99" xfId="9" applyNumberFormat="1" applyFont="1" applyFill="1" applyBorder="1" applyAlignment="1" applyProtection="1">
      <alignment vertical="center" wrapText="1"/>
      <protection locked="0"/>
    </xf>
    <xf numFmtId="4" fontId="20" fillId="0" borderId="0" xfId="9" applyNumberFormat="1" applyFont="1" applyFill="1" applyBorder="1" applyAlignment="1" applyProtection="1">
      <alignment horizontal="center" vertical="center" wrapText="1"/>
      <protection locked="0"/>
    </xf>
    <xf numFmtId="0" fontId="20" fillId="0" borderId="78" xfId="9" applyFont="1" applyFill="1" applyBorder="1" applyAlignment="1" applyProtection="1">
      <alignment horizontal="center" vertical="center"/>
      <protection locked="0"/>
    </xf>
    <xf numFmtId="4" fontId="20" fillId="0" borderId="79" xfId="3" applyNumberFormat="1" applyFont="1" applyFill="1" applyBorder="1" applyAlignment="1" applyProtection="1">
      <alignment horizontal="center" vertical="center" wrapText="1"/>
      <protection locked="0"/>
    </xf>
    <xf numFmtId="0" fontId="21" fillId="0" borderId="78" xfId="0" applyFont="1" applyBorder="1" applyAlignment="1">
      <alignment horizontal="left" vertical="top"/>
    </xf>
    <xf numFmtId="0" fontId="21" fillId="0" borderId="114" xfId="0" applyFont="1" applyBorder="1" applyAlignment="1">
      <alignment horizontal="left" vertical="top"/>
    </xf>
    <xf numFmtId="0" fontId="21" fillId="0" borderId="79" xfId="0" quotePrefix="1" applyFont="1" applyBorder="1" applyAlignment="1">
      <alignment horizontal="left" vertical="top"/>
    </xf>
    <xf numFmtId="0" fontId="21" fillId="0" borderId="114" xfId="0" applyFont="1" applyBorder="1" applyAlignment="1">
      <alignment horizontal="center" vertical="top"/>
    </xf>
    <xf numFmtId="166" fontId="21" fillId="0" borderId="114" xfId="1" applyFont="1" applyBorder="1" applyAlignment="1">
      <alignment horizontal="center" vertical="top"/>
    </xf>
    <xf numFmtId="166" fontId="21" fillId="0" borderId="115" xfId="1" applyFont="1" applyFill="1" applyBorder="1" applyAlignment="1">
      <alignment horizontal="right" vertical="top"/>
    </xf>
    <xf numFmtId="0" fontId="20" fillId="0" borderId="134" xfId="0" applyFont="1" applyFill="1" applyBorder="1" applyAlignment="1" applyProtection="1">
      <alignment vertical="top"/>
      <protection locked="0"/>
    </xf>
    <xf numFmtId="0" fontId="20" fillId="0" borderId="74" xfId="9" applyFont="1" applyFill="1" applyBorder="1" applyAlignment="1">
      <alignment horizontal="left" vertical="center" wrapText="1"/>
    </xf>
    <xf numFmtId="2" fontId="20" fillId="0" borderId="74" xfId="9" applyNumberFormat="1" applyFont="1" applyFill="1" applyBorder="1" applyAlignment="1">
      <alignment horizontal="left" vertical="center" wrapText="1"/>
    </xf>
    <xf numFmtId="0" fontId="20" fillId="0" borderId="74" xfId="9" applyFont="1" applyFill="1" applyBorder="1" applyAlignment="1">
      <alignment horizontal="center" vertical="center"/>
    </xf>
    <xf numFmtId="0" fontId="20" fillId="0" borderId="74" xfId="3" applyNumberFormat="1" applyFont="1" applyFill="1" applyBorder="1" applyAlignment="1">
      <alignment horizontal="center" vertical="center" wrapText="1"/>
    </xf>
    <xf numFmtId="3" fontId="20" fillId="0" borderId="74" xfId="3" applyNumberFormat="1" applyFont="1" applyFill="1" applyBorder="1" applyAlignment="1">
      <alignment horizontal="center" vertical="center"/>
    </xf>
    <xf numFmtId="166" fontId="20" fillId="0" borderId="74" xfId="1" applyFont="1" applyFill="1" applyBorder="1" applyAlignment="1">
      <alignment horizontal="center" vertical="center"/>
    </xf>
    <xf numFmtId="0" fontId="20" fillId="0" borderId="0" xfId="9" applyFont="1" applyFill="1" applyBorder="1" applyAlignment="1">
      <alignment horizontal="center" vertical="center"/>
    </xf>
    <xf numFmtId="49" fontId="20" fillId="0" borderId="52" xfId="0" applyNumberFormat="1" applyFont="1" applyFill="1" applyBorder="1" applyAlignment="1">
      <alignment vertical="top"/>
    </xf>
    <xf numFmtId="49" fontId="21" fillId="0" borderId="52" xfId="0" applyNumberFormat="1" applyFont="1" applyFill="1" applyBorder="1" applyAlignment="1">
      <alignment vertical="top"/>
    </xf>
    <xf numFmtId="49" fontId="21" fillId="0" borderId="52" xfId="0" applyNumberFormat="1" applyFont="1" applyFill="1" applyBorder="1" applyAlignment="1">
      <alignment horizontal="left" vertical="top"/>
    </xf>
    <xf numFmtId="2" fontId="20" fillId="0" borderId="0" xfId="9" applyNumberFormat="1" applyFont="1" applyFill="1" applyBorder="1" applyAlignment="1">
      <alignment vertical="center" wrapText="1"/>
    </xf>
    <xf numFmtId="2" fontId="20" fillId="0" borderId="0" xfId="9" applyNumberFormat="1" applyFont="1" applyFill="1" applyBorder="1" applyAlignment="1">
      <alignment horizontal="center" vertical="center" wrapText="1"/>
    </xf>
    <xf numFmtId="2" fontId="20" fillId="0" borderId="0" xfId="9" applyNumberFormat="1" applyFont="1" applyFill="1" applyBorder="1" applyAlignment="1">
      <alignment horizontal="right" vertical="center" wrapText="1"/>
    </xf>
    <xf numFmtId="0" fontId="20" fillId="0" borderId="103" xfId="9" applyFont="1" applyFill="1" applyBorder="1" applyAlignment="1">
      <alignment horizontal="left" vertical="top"/>
    </xf>
    <xf numFmtId="0" fontId="21" fillId="0" borderId="55" xfId="9" applyFont="1" applyFill="1" applyBorder="1" applyAlignment="1">
      <alignment horizontal="center" vertical="top"/>
    </xf>
    <xf numFmtId="0" fontId="20" fillId="0" borderId="135" xfId="16" applyFont="1" applyFill="1" applyBorder="1" applyAlignment="1">
      <alignment horizontal="left" vertical="top"/>
    </xf>
    <xf numFmtId="1" fontId="20" fillId="0" borderId="107" xfId="16" applyNumberFormat="1" applyFont="1" applyFill="1" applyBorder="1" applyAlignment="1">
      <alignment horizontal="left" vertical="top" wrapText="1"/>
    </xf>
    <xf numFmtId="0" fontId="21" fillId="0" borderId="107" xfId="16" applyFont="1" applyFill="1" applyBorder="1" applyAlignment="1">
      <alignment horizontal="center" vertical="top"/>
    </xf>
    <xf numFmtId="0" fontId="21" fillId="0" borderId="107" xfId="3" applyNumberFormat="1" applyFont="1" applyFill="1" applyBorder="1" applyAlignment="1">
      <alignment horizontal="center" vertical="top"/>
    </xf>
    <xf numFmtId="4" fontId="21" fillId="0" borderId="107" xfId="0" applyNumberFormat="1" applyFont="1" applyFill="1" applyBorder="1" applyAlignment="1">
      <alignment horizontal="right" vertical="top"/>
    </xf>
    <xf numFmtId="0" fontId="20" fillId="0" borderId="118" xfId="16" applyFont="1" applyFill="1" applyBorder="1" applyAlignment="1">
      <alignment horizontal="left" vertical="top"/>
    </xf>
    <xf numFmtId="3" fontId="20" fillId="0" borderId="118" xfId="8" applyFont="1" applyBorder="1" applyAlignment="1">
      <alignment horizontal="left" vertical="top"/>
    </xf>
    <xf numFmtId="3" fontId="20" fillId="0" borderId="132" xfId="8" applyFont="1" applyBorder="1" applyAlignment="1">
      <alignment horizontal="left" vertical="top"/>
    </xf>
    <xf numFmtId="3" fontId="20" fillId="0" borderId="105" xfId="8" applyFont="1" applyBorder="1" applyAlignment="1">
      <alignment horizontal="left" vertical="top"/>
    </xf>
    <xf numFmtId="3" fontId="20" fillId="0" borderId="113" xfId="8" applyFont="1" applyBorder="1" applyAlignment="1">
      <alignment horizontal="left" vertical="top"/>
    </xf>
    <xf numFmtId="3" fontId="20" fillId="0" borderId="117" xfId="8" applyFont="1" applyBorder="1" applyAlignment="1">
      <alignment horizontal="left" vertical="top"/>
    </xf>
    <xf numFmtId="3" fontId="21" fillId="0" borderId="95" xfId="8" applyFont="1" applyBorder="1" applyAlignment="1">
      <alignment horizontal="left" vertical="top"/>
    </xf>
    <xf numFmtId="3" fontId="21" fillId="0" borderId="117" xfId="8" applyFont="1" applyBorder="1" applyAlignment="1">
      <alignment horizontal="center" vertical="top"/>
    </xf>
    <xf numFmtId="3" fontId="21" fillId="0" borderId="117" xfId="8" applyFont="1" applyBorder="1" applyAlignment="1">
      <alignment horizontal="right" vertical="top"/>
    </xf>
    <xf numFmtId="0" fontId="21" fillId="0" borderId="76" xfId="0" applyFont="1" applyFill="1" applyBorder="1" applyAlignment="1">
      <alignment vertical="center" wrapText="1"/>
    </xf>
    <xf numFmtId="2" fontId="20" fillId="0" borderId="107" xfId="16" applyNumberFormat="1" applyFont="1" applyFill="1" applyBorder="1" applyAlignment="1">
      <alignment horizontal="left" vertical="top" wrapText="1"/>
    </xf>
    <xf numFmtId="0" fontId="20" fillId="0" borderId="118" xfId="9" applyFont="1" applyFill="1" applyBorder="1" applyAlignment="1">
      <alignment horizontal="left" vertical="top"/>
    </xf>
    <xf numFmtId="0" fontId="20" fillId="0" borderId="132" xfId="0" applyFont="1" applyFill="1" applyBorder="1" applyAlignment="1">
      <alignment horizontal="left" vertical="top"/>
    </xf>
    <xf numFmtId="0" fontId="20" fillId="0" borderId="118" xfId="9" applyFont="1" applyFill="1" applyBorder="1" applyAlignment="1">
      <alignment horizontal="left" vertical="top" wrapText="1"/>
    </xf>
    <xf numFmtId="0" fontId="20" fillId="0" borderId="126" xfId="0" applyFont="1" applyFill="1" applyBorder="1" applyAlignment="1">
      <alignment horizontal="left" vertical="top"/>
    </xf>
    <xf numFmtId="2" fontId="20" fillId="0" borderId="117" xfId="9" applyNumberFormat="1" applyFont="1" applyFill="1" applyBorder="1" applyAlignment="1">
      <alignment horizontal="left" vertical="top" wrapText="1"/>
    </xf>
    <xf numFmtId="0" fontId="20" fillId="0" borderId="95" xfId="0" applyFont="1" applyFill="1" applyBorder="1" applyAlignment="1">
      <alignment vertical="top" wrapText="1"/>
    </xf>
    <xf numFmtId="0" fontId="21" fillId="0" borderId="117" xfId="0" applyFont="1" applyFill="1" applyBorder="1" applyAlignment="1">
      <alignment horizontal="center" vertical="top"/>
    </xf>
    <xf numFmtId="0" fontId="21" fillId="0" borderId="117" xfId="9" applyNumberFormat="1" applyFont="1" applyFill="1" applyBorder="1" applyAlignment="1">
      <alignment horizontal="center" vertical="top"/>
    </xf>
    <xf numFmtId="4" fontId="21" fillId="0" borderId="117" xfId="0" applyNumberFormat="1" applyFont="1" applyFill="1" applyBorder="1" applyAlignment="1">
      <alignment horizontal="right" vertical="top"/>
    </xf>
    <xf numFmtId="0" fontId="20" fillId="0" borderId="136" xfId="0" applyFont="1" applyFill="1" applyBorder="1" applyAlignment="1">
      <alignment horizontal="left" vertical="top"/>
    </xf>
    <xf numFmtId="0" fontId="20" fillId="0" borderId="126" xfId="9" applyFont="1" applyFill="1" applyBorder="1" applyAlignment="1">
      <alignment horizontal="left" vertical="top"/>
    </xf>
    <xf numFmtId="2" fontId="20" fillId="0" borderId="117" xfId="9" quotePrefix="1" applyNumberFormat="1" applyFont="1" applyFill="1" applyBorder="1" applyAlignment="1">
      <alignment horizontal="left" vertical="top" wrapText="1"/>
    </xf>
    <xf numFmtId="49" fontId="21" fillId="0" borderId="95" xfId="9" quotePrefix="1" applyNumberFormat="1" applyFont="1" applyFill="1" applyBorder="1" applyAlignment="1">
      <alignment vertical="top" wrapText="1"/>
    </xf>
    <xf numFmtId="0" fontId="21" fillId="0" borderId="53" xfId="9" applyNumberFormat="1" applyFont="1" applyFill="1" applyBorder="1" applyAlignment="1">
      <alignment horizontal="center" vertical="top"/>
    </xf>
    <xf numFmtId="0" fontId="21" fillId="0" borderId="97" xfId="9" applyNumberFormat="1" applyFont="1" applyFill="1" applyBorder="1" applyAlignment="1">
      <alignment horizontal="center" vertical="top"/>
    </xf>
    <xf numFmtId="0" fontId="21" fillId="0" borderId="116" xfId="9" applyNumberFormat="1" applyFont="1" applyFill="1" applyBorder="1" applyAlignment="1">
      <alignment horizontal="center" vertical="top"/>
    </xf>
    <xf numFmtId="166" fontId="20" fillId="0" borderId="74" xfId="1" applyFont="1" applyFill="1" applyBorder="1" applyAlignment="1" applyProtection="1">
      <alignment vertical="center"/>
      <protection locked="0"/>
    </xf>
    <xf numFmtId="0" fontId="20" fillId="0" borderId="0" xfId="3" applyNumberFormat="1" applyFont="1" applyFill="1" applyBorder="1" applyAlignment="1">
      <alignment horizontal="center" vertical="center" wrapText="1"/>
    </xf>
    <xf numFmtId="3" fontId="20" fillId="0" borderId="0" xfId="3" applyNumberFormat="1" applyFont="1" applyFill="1" applyBorder="1" applyAlignment="1">
      <alignment horizontal="center" vertical="center"/>
    </xf>
    <xf numFmtId="166" fontId="20" fillId="0" borderId="16" xfId="1" applyFont="1" applyFill="1" applyBorder="1" applyAlignment="1">
      <alignment horizontal="center" vertical="center"/>
    </xf>
    <xf numFmtId="0" fontId="20" fillId="0" borderId="51" xfId="9" applyFont="1" applyFill="1" applyBorder="1" applyAlignment="1">
      <alignment horizontal="left" vertical="top" wrapText="1"/>
    </xf>
    <xf numFmtId="0" fontId="21" fillId="0" borderId="99" xfId="0" applyFont="1" applyFill="1" applyBorder="1" applyAlignment="1">
      <alignment vertical="center" wrapText="1"/>
    </xf>
    <xf numFmtId="0" fontId="21" fillId="0" borderId="0" xfId="0" applyFont="1" applyFill="1" applyBorder="1" applyAlignment="1">
      <alignment vertical="center" wrapText="1"/>
    </xf>
    <xf numFmtId="0" fontId="21" fillId="0" borderId="118" xfId="0" applyFont="1" applyBorder="1" applyAlignment="1">
      <alignment vertical="top"/>
    </xf>
    <xf numFmtId="0" fontId="20" fillId="0" borderId="118" xfId="0" applyFont="1" applyBorder="1" applyAlignment="1">
      <alignment vertical="top"/>
    </xf>
    <xf numFmtId="166" fontId="21" fillId="0" borderId="91" xfId="1" applyFont="1" applyBorder="1" applyAlignment="1">
      <alignment vertical="top"/>
    </xf>
    <xf numFmtId="3" fontId="20" fillId="0" borderId="118" xfId="8" applyFont="1" applyBorder="1" applyAlignment="1">
      <alignment vertical="top"/>
    </xf>
    <xf numFmtId="3" fontId="20" fillId="0" borderId="132" xfId="8" applyFont="1" applyBorder="1" applyAlignment="1">
      <alignment vertical="top"/>
    </xf>
    <xf numFmtId="166" fontId="21" fillId="0" borderId="104" xfId="1" applyFont="1" applyBorder="1" applyAlignment="1">
      <alignment vertical="top"/>
    </xf>
    <xf numFmtId="3" fontId="20" fillId="0" borderId="105" xfId="8" applyFont="1" applyBorder="1" applyAlignment="1">
      <alignment vertical="top"/>
    </xf>
    <xf numFmtId="166" fontId="21" fillId="0" borderId="98" xfId="1" applyFont="1" applyBorder="1" applyAlignment="1">
      <alignment vertical="top"/>
    </xf>
    <xf numFmtId="166" fontId="21" fillId="0" borderId="137" xfId="1" applyFont="1" applyFill="1" applyBorder="1" applyAlignment="1">
      <alignment horizontal="right" vertical="top"/>
    </xf>
    <xf numFmtId="166" fontId="21" fillId="0" borderId="138" xfId="1" applyFont="1" applyFill="1" applyBorder="1" applyAlignment="1">
      <alignment horizontal="right" vertical="top"/>
    </xf>
    <xf numFmtId="166" fontId="21" fillId="0" borderId="100" xfId="1" applyFont="1" applyFill="1" applyBorder="1" applyAlignment="1">
      <alignment horizontal="right" vertical="top"/>
    </xf>
    <xf numFmtId="166" fontId="21" fillId="0" borderId="139" xfId="1" applyFont="1" applyFill="1" applyBorder="1" applyAlignment="1">
      <alignment horizontal="right" vertical="top"/>
    </xf>
    <xf numFmtId="166" fontId="21" fillId="0" borderId="141" xfId="1" applyFont="1" applyFill="1" applyBorder="1" applyAlignment="1">
      <alignment horizontal="right" vertical="top"/>
    </xf>
    <xf numFmtId="166" fontId="21" fillId="0" borderId="140" xfId="1" applyFont="1" applyFill="1" applyBorder="1" applyAlignment="1">
      <alignment horizontal="right" vertical="top"/>
    </xf>
    <xf numFmtId="0" fontId="20" fillId="0" borderId="132" xfId="9" applyFont="1" applyFill="1" applyBorder="1" applyAlignment="1">
      <alignment horizontal="left" vertical="top" wrapText="1"/>
    </xf>
    <xf numFmtId="0" fontId="21" fillId="0" borderId="118" xfId="0" applyFont="1" applyFill="1" applyBorder="1" applyAlignment="1">
      <alignment vertical="top"/>
    </xf>
    <xf numFmtId="0" fontId="21" fillId="0" borderId="136" xfId="0" applyFont="1" applyFill="1" applyBorder="1" applyAlignment="1">
      <alignment vertical="top"/>
    </xf>
    <xf numFmtId="166" fontId="20" fillId="0" borderId="138" xfId="1" applyFont="1" applyFill="1" applyBorder="1" applyAlignment="1">
      <alignment horizontal="center" vertical="top"/>
    </xf>
    <xf numFmtId="0" fontId="20" fillId="0" borderId="142" xfId="9" applyFont="1" applyFill="1" applyBorder="1" applyAlignment="1">
      <alignment horizontal="left" vertical="top"/>
    </xf>
    <xf numFmtId="2" fontId="20" fillId="0" borderId="143" xfId="9" applyNumberFormat="1" applyFont="1" applyFill="1" applyBorder="1" applyAlignment="1">
      <alignment horizontal="left" vertical="top" wrapText="1"/>
    </xf>
    <xf numFmtId="0" fontId="21" fillId="0" borderId="143" xfId="9" applyFont="1" applyFill="1" applyBorder="1" applyAlignment="1">
      <alignment horizontal="center" vertical="top"/>
    </xf>
    <xf numFmtId="3" fontId="21" fillId="0" borderId="143" xfId="3" applyNumberFormat="1" applyFont="1" applyFill="1" applyBorder="1" applyAlignment="1">
      <alignment horizontal="center" vertical="top"/>
    </xf>
    <xf numFmtId="4" fontId="21" fillId="0" borderId="123" xfId="3" applyNumberFormat="1" applyFont="1" applyFill="1" applyBorder="1" applyAlignment="1">
      <alignment horizontal="right" vertical="top"/>
    </xf>
    <xf numFmtId="0" fontId="20" fillId="0" borderId="144" xfId="9" applyFont="1" applyFill="1" applyBorder="1" applyAlignment="1">
      <alignment horizontal="left" vertical="top"/>
    </xf>
    <xf numFmtId="2" fontId="20" fillId="0" borderId="145" xfId="9" applyNumberFormat="1" applyFont="1" applyFill="1" applyBorder="1" applyAlignment="1">
      <alignment horizontal="left" vertical="top" wrapText="1"/>
    </xf>
    <xf numFmtId="0" fontId="21" fillId="0" borderId="145" xfId="9" applyFont="1" applyFill="1" applyBorder="1" applyAlignment="1">
      <alignment horizontal="center" vertical="top"/>
    </xf>
    <xf numFmtId="3" fontId="21" fillId="0" borderId="145" xfId="3" applyNumberFormat="1" applyFont="1" applyFill="1" applyBorder="1" applyAlignment="1">
      <alignment horizontal="center" vertical="top"/>
    </xf>
    <xf numFmtId="4" fontId="21" fillId="0" borderId="114" xfId="3" applyNumberFormat="1" applyFont="1" applyFill="1" applyBorder="1" applyAlignment="1">
      <alignment horizontal="right" vertical="top"/>
    </xf>
    <xf numFmtId="2" fontId="20" fillId="0" borderId="107" xfId="16" quotePrefix="1" applyNumberFormat="1" applyFont="1" applyFill="1" applyBorder="1" applyAlignment="1">
      <alignment horizontal="left" vertical="top" wrapText="1"/>
    </xf>
    <xf numFmtId="2" fontId="20" fillId="0" borderId="82" xfId="9" applyNumberFormat="1" applyFont="1" applyFill="1" applyBorder="1" applyAlignment="1">
      <alignment horizontal="left" vertical="top" wrapText="1"/>
    </xf>
    <xf numFmtId="0" fontId="20" fillId="0" borderId="148" xfId="9" applyFont="1" applyFill="1" applyBorder="1" applyAlignment="1">
      <alignment horizontal="left" vertical="top"/>
    </xf>
    <xf numFmtId="166" fontId="21" fillId="0" borderId="112" xfId="1" applyFont="1" applyFill="1" applyBorder="1" applyAlignment="1">
      <alignment horizontal="right" vertical="top"/>
    </xf>
    <xf numFmtId="0" fontId="20" fillId="0" borderId="126" xfId="9" applyFont="1" applyFill="1" applyBorder="1" applyAlignment="1">
      <alignment horizontal="left" vertical="top" wrapText="1"/>
    </xf>
    <xf numFmtId="0" fontId="20" fillId="0" borderId="117" xfId="9" applyFont="1" applyFill="1" applyBorder="1" applyAlignment="1">
      <alignment horizontal="left" vertical="top" wrapText="1"/>
    </xf>
    <xf numFmtId="0" fontId="21" fillId="0" borderId="43" xfId="0" applyFont="1" applyFill="1" applyBorder="1" applyAlignment="1">
      <alignment vertical="top" wrapText="1"/>
    </xf>
    <xf numFmtId="0" fontId="21" fillId="0" borderId="52" xfId="0" applyFont="1" applyFill="1" applyBorder="1" applyAlignment="1">
      <alignment vertical="top" wrapText="1"/>
    </xf>
    <xf numFmtId="49" fontId="21" fillId="0" borderId="43" xfId="9" applyNumberFormat="1" applyFont="1" applyFill="1" applyBorder="1" applyAlignment="1">
      <alignment vertical="top" wrapText="1"/>
    </xf>
    <xf numFmtId="0" fontId="21" fillId="0" borderId="43" xfId="0" applyFont="1" applyFill="1" applyBorder="1" applyAlignment="1">
      <alignment vertical="top"/>
    </xf>
    <xf numFmtId="4" fontId="21" fillId="0" borderId="51" xfId="12" applyNumberFormat="1" applyFont="1" applyFill="1" applyBorder="1" applyAlignment="1" applyProtection="1">
      <alignment horizontal="center" vertical="top"/>
      <protection locked="0"/>
    </xf>
    <xf numFmtId="0" fontId="20" fillId="0" borderId="75" xfId="9" applyFont="1" applyFill="1" applyBorder="1" applyAlignment="1" applyProtection="1">
      <alignment horizontal="left" vertical="center"/>
      <protection locked="0"/>
    </xf>
    <xf numFmtId="0" fontId="20" fillId="0" borderId="99" xfId="9" applyFont="1" applyFill="1" applyBorder="1" applyAlignment="1" applyProtection="1">
      <alignment horizontal="left" vertical="center"/>
      <protection locked="0"/>
    </xf>
    <xf numFmtId="49" fontId="21" fillId="0" borderId="46" xfId="0" applyNumberFormat="1" applyFont="1" applyFill="1" applyBorder="1" applyAlignment="1" applyProtection="1">
      <alignment horizontal="left" vertical="top"/>
      <protection locked="0"/>
    </xf>
    <xf numFmtId="49" fontId="21" fillId="0" borderId="51" xfId="0" applyNumberFormat="1" applyFont="1" applyFill="1" applyBorder="1" applyAlignment="1" applyProtection="1">
      <alignment horizontal="left" vertical="top"/>
      <protection locked="0"/>
    </xf>
    <xf numFmtId="0" fontId="21" fillId="0" borderId="51" xfId="12" applyNumberFormat="1" applyFont="1" applyFill="1" applyBorder="1" applyAlignment="1" applyProtection="1">
      <alignment horizontal="center" vertical="top"/>
      <protection locked="0"/>
    </xf>
    <xf numFmtId="2" fontId="21" fillId="0" borderId="3" xfId="12" applyNumberFormat="1" applyFont="1" applyFill="1" applyBorder="1" applyAlignment="1" applyProtection="1">
      <alignment horizontal="center" vertical="top"/>
      <protection locked="0"/>
    </xf>
    <xf numFmtId="0" fontId="21" fillId="0" borderId="3" xfId="12" applyNumberFormat="1" applyFont="1" applyFill="1" applyBorder="1" applyAlignment="1" applyProtection="1">
      <alignment horizontal="center" vertical="top"/>
      <protection locked="0"/>
    </xf>
    <xf numFmtId="49" fontId="21" fillId="0" borderId="3" xfId="0" applyNumberFormat="1" applyFont="1" applyFill="1" applyBorder="1" applyAlignment="1" applyProtection="1">
      <alignment horizontal="left" vertical="top"/>
      <protection locked="0"/>
    </xf>
    <xf numFmtId="0" fontId="21" fillId="0" borderId="51" xfId="9" applyNumberFormat="1" applyFont="1" applyFill="1" applyBorder="1" applyAlignment="1">
      <alignment horizontal="center" vertical="top"/>
    </xf>
    <xf numFmtId="0" fontId="21" fillId="0" borderId="0" xfId="24" applyFont="1" applyFill="1" applyBorder="1" applyAlignment="1">
      <alignment vertical="top"/>
    </xf>
    <xf numFmtId="0" fontId="21" fillId="0" borderId="52" xfId="24" quotePrefix="1" applyFont="1" applyFill="1" applyBorder="1" applyAlignment="1">
      <alignment vertical="top" wrapText="1"/>
    </xf>
    <xf numFmtId="0" fontId="21" fillId="0" borderId="53" xfId="24" applyFont="1" applyFill="1" applyBorder="1" applyAlignment="1">
      <alignment vertical="top" wrapText="1"/>
    </xf>
    <xf numFmtId="0" fontId="21" fillId="0" borderId="62" xfId="24" applyFont="1" applyFill="1" applyBorder="1" applyAlignment="1">
      <alignment horizontal="center" vertical="top"/>
    </xf>
    <xf numFmtId="49" fontId="21" fillId="0" borderId="43" xfId="9" quotePrefix="1" applyNumberFormat="1" applyFont="1" applyFill="1" applyBorder="1" applyAlignment="1">
      <alignment vertical="top" wrapText="1"/>
    </xf>
    <xf numFmtId="0" fontId="21" fillId="0" borderId="41" xfId="24" quotePrefix="1" applyFont="1" applyFill="1" applyBorder="1" applyAlignment="1">
      <alignment vertical="top" wrapText="1"/>
    </xf>
    <xf numFmtId="0" fontId="21" fillId="0" borderId="43" xfId="24" applyFont="1" applyFill="1" applyBorder="1" applyAlignment="1">
      <alignment horizontal="left" vertical="top" wrapText="1"/>
    </xf>
    <xf numFmtId="49" fontId="21" fillId="0" borderId="43" xfId="16" quotePrefix="1" applyNumberFormat="1" applyFont="1" applyFill="1" applyBorder="1" applyAlignment="1">
      <alignment vertical="top"/>
    </xf>
    <xf numFmtId="49" fontId="21" fillId="0" borderId="43" xfId="16" quotePrefix="1" applyNumberFormat="1" applyFont="1" applyFill="1" applyBorder="1" applyAlignment="1">
      <alignment vertical="top" wrapText="1"/>
    </xf>
    <xf numFmtId="0" fontId="20" fillId="0" borderId="0" xfId="9" applyNumberFormat="1" applyFont="1" applyFill="1" applyBorder="1" applyAlignment="1">
      <alignment horizontal="right" vertical="top"/>
    </xf>
    <xf numFmtId="169" fontId="21" fillId="0" borderId="43" xfId="16" applyNumberFormat="1" applyFont="1" applyFill="1" applyBorder="1" applyAlignment="1">
      <alignment vertical="top" wrapText="1"/>
    </xf>
    <xf numFmtId="0" fontId="4" fillId="0" borderId="0" xfId="0" applyFont="1" applyAlignment="1"/>
    <xf numFmtId="0" fontId="4" fillId="0" borderId="43" xfId="0" applyFont="1" applyBorder="1" applyAlignment="1">
      <alignment horizontal="center"/>
    </xf>
    <xf numFmtId="0" fontId="4" fillId="0" borderId="0" xfId="0" applyFont="1" applyBorder="1" applyAlignment="1"/>
    <xf numFmtId="0" fontId="4" fillId="0" borderId="0" xfId="0" applyFont="1" applyAlignment="1" applyProtection="1">
      <protection locked="0"/>
    </xf>
    <xf numFmtId="0" fontId="20" fillId="0" borderId="118" xfId="24" applyFont="1" applyFill="1" applyBorder="1" applyAlignment="1">
      <alignment horizontal="left" vertical="top"/>
    </xf>
    <xf numFmtId="49" fontId="20" fillId="0" borderId="57" xfId="12" applyNumberFormat="1" applyFont="1" applyBorder="1" applyAlignment="1">
      <alignment horizontal="left" vertical="top"/>
    </xf>
    <xf numFmtId="0" fontId="21" fillId="0" borderId="44" xfId="24" applyFont="1" applyFill="1" applyBorder="1" applyAlignment="1">
      <alignment horizontal="center" vertical="top"/>
    </xf>
    <xf numFmtId="4" fontId="21" fillId="0" borderId="44" xfId="24" applyNumberFormat="1" applyFont="1" applyFill="1" applyBorder="1" applyAlignment="1">
      <alignment horizontal="right" vertical="top"/>
    </xf>
    <xf numFmtId="0" fontId="21" fillId="0" borderId="43" xfId="24" quotePrefix="1" applyFont="1" applyFill="1" applyBorder="1" applyAlignment="1">
      <alignment vertical="top" wrapText="1"/>
    </xf>
    <xf numFmtId="0" fontId="21" fillId="0" borderId="42" xfId="24" applyFont="1" applyFill="1" applyBorder="1" applyAlignment="1">
      <alignment horizontal="center" vertical="top"/>
    </xf>
    <xf numFmtId="0" fontId="4" fillId="0" borderId="0" xfId="0" applyFont="1"/>
    <xf numFmtId="4" fontId="20" fillId="0" borderId="0" xfId="8" applyNumberFormat="1" applyFont="1" applyFill="1" applyBorder="1" applyAlignment="1">
      <alignment horizontal="right" vertical="top"/>
    </xf>
    <xf numFmtId="0" fontId="4" fillId="0" borderId="0" xfId="0" applyFont="1" applyBorder="1" applyAlignment="1">
      <alignment horizontal="center"/>
    </xf>
    <xf numFmtId="0" fontId="4" fillId="0" borderId="0" xfId="0" applyFont="1" applyBorder="1" applyAlignment="1">
      <alignment horizontal="left"/>
    </xf>
    <xf numFmtId="4" fontId="20" fillId="0" borderId="0" xfId="9" applyNumberFormat="1" applyFont="1" applyFill="1" applyBorder="1" applyAlignment="1">
      <alignment vertical="top"/>
    </xf>
    <xf numFmtId="4" fontId="20" fillId="0" borderId="0" xfId="9" applyNumberFormat="1" applyFont="1" applyFill="1" applyBorder="1" applyAlignment="1">
      <alignment horizontal="right" vertical="top"/>
    </xf>
    <xf numFmtId="4" fontId="20" fillId="0" borderId="0" xfId="8" applyNumberFormat="1" applyFont="1" applyFill="1" applyBorder="1" applyAlignment="1" applyProtection="1">
      <alignment horizontal="right" vertical="top"/>
      <protection locked="0"/>
    </xf>
    <xf numFmtId="49" fontId="21" fillId="0" borderId="43" xfId="9" applyNumberFormat="1" applyFont="1" applyFill="1" applyBorder="1" applyAlignment="1">
      <alignment vertical="top" wrapText="1"/>
    </xf>
    <xf numFmtId="0" fontId="21" fillId="0" borderId="43" xfId="0" applyFont="1" applyFill="1" applyBorder="1" applyAlignment="1">
      <alignment vertical="top" wrapText="1"/>
    </xf>
    <xf numFmtId="0" fontId="21" fillId="0" borderId="52" xfId="0" applyFont="1" applyFill="1" applyBorder="1" applyAlignment="1">
      <alignment vertical="top" wrapText="1"/>
    </xf>
    <xf numFmtId="169" fontId="21" fillId="0" borderId="43" xfId="16" applyNumberFormat="1" applyFont="1" applyFill="1" applyBorder="1" applyAlignment="1">
      <alignment vertical="top" wrapText="1"/>
    </xf>
    <xf numFmtId="49" fontId="21" fillId="0" borderId="43" xfId="0" applyNumberFormat="1" applyFont="1" applyFill="1" applyBorder="1" applyAlignment="1">
      <alignment vertical="top" wrapText="1"/>
    </xf>
    <xf numFmtId="0" fontId="21" fillId="0" borderId="43" xfId="0" applyFont="1" applyFill="1" applyBorder="1" applyAlignment="1">
      <alignment horizontal="left" vertical="top" wrapText="1"/>
    </xf>
    <xf numFmtId="49" fontId="21" fillId="0" borderId="43" xfId="9" applyNumberFormat="1" applyFont="1" applyFill="1" applyBorder="1" applyAlignment="1">
      <alignment horizontal="left" vertical="top" wrapText="1"/>
    </xf>
    <xf numFmtId="0" fontId="21" fillId="0" borderId="43" xfId="24" applyFont="1" applyFill="1" applyBorder="1" applyAlignment="1">
      <alignment vertical="top" wrapText="1"/>
    </xf>
    <xf numFmtId="0" fontId="21" fillId="0" borderId="61" xfId="24" applyFont="1" applyFill="1" applyBorder="1" applyAlignment="1">
      <alignment vertical="top" wrapText="1"/>
    </xf>
    <xf numFmtId="0" fontId="21" fillId="0" borderId="95" xfId="0" applyFont="1" applyFill="1" applyBorder="1" applyAlignment="1">
      <alignment vertical="top" wrapText="1"/>
    </xf>
    <xf numFmtId="2" fontId="20" fillId="0" borderId="43" xfId="9" applyNumberFormat="1" applyFont="1" applyFill="1" applyBorder="1" applyAlignment="1">
      <alignment horizontal="left" vertical="top" wrapText="1"/>
    </xf>
    <xf numFmtId="0" fontId="21" fillId="0" borderId="95" xfId="0" applyFont="1" applyFill="1" applyBorder="1" applyAlignment="1">
      <alignment vertical="top"/>
    </xf>
    <xf numFmtId="0" fontId="21" fillId="0" borderId="43" xfId="0" applyFont="1" applyFill="1" applyBorder="1" applyAlignment="1">
      <alignment vertical="top"/>
    </xf>
    <xf numFmtId="49" fontId="21" fillId="0" borderId="52" xfId="0" applyNumberFormat="1" applyFont="1" applyFill="1" applyBorder="1" applyAlignment="1">
      <alignment vertical="top" wrapText="1"/>
    </xf>
    <xf numFmtId="3" fontId="20" fillId="0" borderId="74" xfId="8" applyFont="1" applyFill="1" applyBorder="1" applyAlignment="1">
      <alignment horizontal="left" vertical="center" wrapText="1"/>
    </xf>
    <xf numFmtId="0" fontId="21" fillId="0" borderId="0" xfId="24" applyFont="1" applyFill="1" applyAlignment="1">
      <alignment vertical="center"/>
    </xf>
    <xf numFmtId="0" fontId="20" fillId="0" borderId="0" xfId="9" applyFont="1" applyFill="1" applyBorder="1" applyAlignment="1">
      <alignment horizontal="left" vertical="center"/>
    </xf>
    <xf numFmtId="0" fontId="20" fillId="0" borderId="78" xfId="9" applyFont="1" applyFill="1" applyBorder="1" applyAlignment="1">
      <alignment horizontal="center" vertical="center"/>
    </xf>
    <xf numFmtId="0" fontId="20" fillId="0" borderId="79" xfId="3" applyNumberFormat="1" applyFont="1" applyFill="1" applyBorder="1" applyAlignment="1">
      <alignment horizontal="center" vertical="center"/>
    </xf>
    <xf numFmtId="3" fontId="20" fillId="0" borderId="79" xfId="3" applyNumberFormat="1" applyFont="1" applyFill="1" applyBorder="1" applyAlignment="1">
      <alignment horizontal="center" vertical="center"/>
    </xf>
    <xf numFmtId="166" fontId="20" fillId="0" borderId="121" xfId="1" applyFont="1" applyFill="1" applyBorder="1" applyAlignment="1">
      <alignment horizontal="center" vertical="center"/>
    </xf>
    <xf numFmtId="0" fontId="20" fillId="0" borderId="106" xfId="16" applyFont="1" applyFill="1" applyBorder="1" applyAlignment="1">
      <alignment horizontal="left" vertical="top"/>
    </xf>
    <xf numFmtId="4" fontId="21" fillId="0" borderId="107" xfId="24" applyNumberFormat="1" applyFont="1" applyFill="1" applyBorder="1" applyAlignment="1">
      <alignment horizontal="right" vertical="top"/>
    </xf>
    <xf numFmtId="0" fontId="21" fillId="0" borderId="0" xfId="24" applyFont="1" applyFill="1" applyAlignment="1">
      <alignment vertical="top"/>
    </xf>
    <xf numFmtId="0" fontId="20" fillId="0" borderId="105" xfId="16" applyFont="1" applyFill="1" applyBorder="1" applyAlignment="1">
      <alignment horizontal="left" vertical="top"/>
    </xf>
    <xf numFmtId="4" fontId="21" fillId="0" borderId="42" xfId="24" applyNumberFormat="1" applyFont="1" applyFill="1" applyBorder="1" applyAlignment="1">
      <alignment horizontal="right" vertical="top"/>
    </xf>
    <xf numFmtId="49" fontId="21" fillId="0" borderId="41" xfId="16" quotePrefix="1" applyNumberFormat="1" applyFont="1" applyFill="1" applyBorder="1" applyAlignment="1">
      <alignment vertical="top"/>
    </xf>
    <xf numFmtId="3" fontId="21" fillId="0" borderId="42" xfId="24" applyNumberFormat="1" applyFont="1" applyFill="1" applyBorder="1" applyAlignment="1">
      <alignment horizontal="center" vertical="top"/>
    </xf>
    <xf numFmtId="0" fontId="21" fillId="0" borderId="105" xfId="24" applyFont="1" applyFill="1" applyBorder="1" applyAlignment="1">
      <alignment vertical="top"/>
    </xf>
    <xf numFmtId="0" fontId="21" fillId="0" borderId="42" xfId="24" applyFont="1" applyFill="1" applyBorder="1" applyAlignment="1">
      <alignment vertical="top"/>
    </xf>
    <xf numFmtId="0" fontId="20" fillId="0" borderId="42" xfId="24" applyFont="1" applyFill="1" applyBorder="1" applyAlignment="1">
      <alignment horizontal="left" vertical="top"/>
    </xf>
    <xf numFmtId="0" fontId="20" fillId="0" borderId="105" xfId="24" applyFont="1" applyFill="1" applyBorder="1" applyAlignment="1">
      <alignment vertical="top"/>
    </xf>
    <xf numFmtId="0" fontId="21" fillId="0" borderId="42" xfId="24" applyFont="1" applyFill="1" applyBorder="1" applyAlignment="1">
      <alignment horizontal="left" vertical="top"/>
    </xf>
    <xf numFmtId="0" fontId="21" fillId="0" borderId="41" xfId="24" quotePrefix="1" applyFont="1" applyFill="1" applyBorder="1" applyAlignment="1">
      <alignment vertical="top"/>
    </xf>
    <xf numFmtId="166" fontId="21" fillId="0" borderId="91" xfId="1" applyFont="1" applyFill="1" applyBorder="1" applyAlignment="1">
      <alignment vertical="top"/>
    </xf>
    <xf numFmtId="0" fontId="21" fillId="0" borderId="41" xfId="24" quotePrefix="1" applyFont="1" applyFill="1" applyBorder="1" applyAlignment="1">
      <alignment horizontal="left" vertical="top"/>
    </xf>
    <xf numFmtId="3" fontId="20" fillId="0" borderId="42" xfId="8" applyFont="1" applyFill="1" applyBorder="1" applyAlignment="1">
      <alignment horizontal="left" vertical="top"/>
    </xf>
    <xf numFmtId="3" fontId="21" fillId="0" borderId="41" xfId="8" quotePrefix="1" applyFont="1" applyFill="1" applyBorder="1" applyAlignment="1">
      <alignment horizontal="left" vertical="top"/>
    </xf>
    <xf numFmtId="3" fontId="21" fillId="0" borderId="44" xfId="8" applyFont="1" applyFill="1" applyBorder="1" applyAlignment="1">
      <alignment horizontal="left" vertical="top"/>
    </xf>
    <xf numFmtId="3" fontId="21" fillId="0" borderId="42" xfId="8" applyFont="1" applyFill="1" applyBorder="1" applyAlignment="1">
      <alignment horizontal="left" vertical="top"/>
    </xf>
    <xf numFmtId="3" fontId="21" fillId="0" borderId="41" xfId="8" applyFont="1" applyFill="1" applyBorder="1" applyAlignment="1">
      <alignment horizontal="left" vertical="top"/>
    </xf>
    <xf numFmtId="3" fontId="21" fillId="0" borderId="42" xfId="8" quotePrefix="1" applyFont="1" applyFill="1" applyBorder="1" applyAlignment="1">
      <alignment horizontal="left" vertical="top"/>
    </xf>
    <xf numFmtId="3" fontId="20" fillId="0" borderId="105" xfId="8" applyFont="1" applyFill="1" applyBorder="1" applyAlignment="1">
      <alignment vertical="top"/>
    </xf>
    <xf numFmtId="3" fontId="21" fillId="0" borderId="44" xfId="8" applyFont="1" applyFill="1" applyBorder="1" applyAlignment="1">
      <alignment vertical="top"/>
    </xf>
    <xf numFmtId="3" fontId="21" fillId="0" borderId="42" xfId="8" applyFont="1" applyFill="1" applyBorder="1" applyAlignment="1">
      <alignment vertical="top"/>
    </xf>
    <xf numFmtId="3" fontId="21" fillId="0" borderId="41" xfId="8" quotePrefix="1" applyFont="1" applyFill="1" applyBorder="1" applyAlignment="1">
      <alignment vertical="top" wrapText="1"/>
    </xf>
    <xf numFmtId="3" fontId="21" fillId="0" borderId="41" xfId="8" applyFont="1" applyFill="1" applyBorder="1" applyAlignment="1">
      <alignment vertical="top"/>
    </xf>
    <xf numFmtId="3" fontId="21" fillId="0" borderId="41" xfId="8" quotePrefix="1" applyFont="1" applyFill="1" applyBorder="1" applyAlignment="1">
      <alignment horizontal="left" vertical="center"/>
    </xf>
    <xf numFmtId="3" fontId="21" fillId="0" borderId="44" xfId="8" applyFont="1" applyFill="1" applyBorder="1" applyAlignment="1">
      <alignment horizontal="left" vertical="center"/>
    </xf>
    <xf numFmtId="3" fontId="21" fillId="0" borderId="42" xfId="8" applyFont="1" applyFill="1" applyBorder="1" applyAlignment="1">
      <alignment horizontal="left" vertical="center"/>
    </xf>
    <xf numFmtId="0" fontId="21" fillId="0" borderId="0" xfId="24" applyFont="1" applyFill="1"/>
    <xf numFmtId="3" fontId="20" fillId="0" borderId="105" xfId="8" applyFont="1" applyFill="1" applyBorder="1" applyAlignment="1">
      <alignment horizontal="left" vertical="top"/>
    </xf>
    <xf numFmtId="3" fontId="21" fillId="0" borderId="41" xfId="8" applyFont="1" applyFill="1" applyBorder="1" applyAlignment="1">
      <alignment horizontal="left" vertical="center"/>
    </xf>
    <xf numFmtId="0" fontId="21" fillId="0" borderId="0" xfId="24" applyFont="1" applyFill="1" applyBorder="1"/>
    <xf numFmtId="3" fontId="20" fillId="0" borderId="113" xfId="8" applyFont="1" applyFill="1" applyBorder="1" applyAlignment="1">
      <alignment horizontal="left" vertical="top"/>
    </xf>
    <xf numFmtId="3" fontId="20" fillId="0" borderId="117" xfId="8" applyFont="1" applyFill="1" applyBorder="1" applyAlignment="1">
      <alignment horizontal="left" vertical="top"/>
    </xf>
    <xf numFmtId="3" fontId="21" fillId="0" borderId="119" xfId="8" applyFont="1" applyFill="1" applyBorder="1" applyAlignment="1">
      <alignment horizontal="left" vertical="center"/>
    </xf>
    <xf numFmtId="3" fontId="21" fillId="0" borderId="117" xfId="8" applyFont="1" applyFill="1" applyBorder="1" applyAlignment="1">
      <alignment horizontal="center" vertical="top"/>
    </xf>
    <xf numFmtId="3" fontId="21" fillId="0" borderId="117" xfId="8" applyFont="1" applyFill="1" applyBorder="1" applyAlignment="1">
      <alignment horizontal="right" vertical="top"/>
    </xf>
    <xf numFmtId="166" fontId="21" fillId="0" borderId="98" xfId="1" applyFont="1" applyFill="1" applyBorder="1" applyAlignment="1">
      <alignment vertical="top"/>
    </xf>
    <xf numFmtId="0" fontId="20" fillId="0" borderId="0" xfId="3" applyNumberFormat="1" applyFont="1" applyFill="1" applyBorder="1" applyAlignment="1">
      <alignment horizontal="center" vertical="center"/>
    </xf>
    <xf numFmtId="166" fontId="20" fillId="0" borderId="100" xfId="1" applyFont="1" applyFill="1" applyBorder="1" applyAlignment="1">
      <alignment horizontal="center" vertical="center"/>
    </xf>
    <xf numFmtId="0" fontId="21" fillId="0" borderId="41" xfId="24" applyFont="1" applyFill="1" applyBorder="1" applyAlignment="1">
      <alignment vertical="top"/>
    </xf>
    <xf numFmtId="169" fontId="21" fillId="0" borderId="43" xfId="16" quotePrefix="1" applyNumberFormat="1" applyFont="1" applyFill="1" applyBorder="1" applyAlignment="1">
      <alignment vertical="top" wrapText="1"/>
    </xf>
    <xf numFmtId="49" fontId="21" fillId="0" borderId="44" xfId="16" applyNumberFormat="1" applyFont="1" applyFill="1" applyBorder="1" applyAlignment="1">
      <alignment vertical="top" wrapText="1"/>
    </xf>
    <xf numFmtId="0" fontId="20" fillId="0" borderId="105" xfId="24" applyFont="1" applyFill="1" applyBorder="1" applyAlignment="1">
      <alignment horizontal="left" vertical="top"/>
    </xf>
    <xf numFmtId="4" fontId="20" fillId="0" borderId="43" xfId="24" applyNumberFormat="1" applyFont="1" applyFill="1" applyBorder="1" applyAlignment="1">
      <alignment horizontal="left" vertical="top" wrapText="1"/>
    </xf>
    <xf numFmtId="0" fontId="21" fillId="0" borderId="41" xfId="24" quotePrefix="1" applyFont="1" applyFill="1" applyBorder="1" applyAlignment="1">
      <alignment horizontal="left" vertical="top" wrapText="1"/>
    </xf>
    <xf numFmtId="0" fontId="21" fillId="0" borderId="43" xfId="24" quotePrefix="1" applyFont="1" applyFill="1" applyBorder="1" applyAlignment="1">
      <alignment horizontal="left" vertical="top" wrapText="1"/>
    </xf>
    <xf numFmtId="0" fontId="21" fillId="0" borderId="44" xfId="24" applyFont="1" applyFill="1" applyBorder="1" applyAlignment="1">
      <alignment horizontal="left" vertical="top" wrapText="1"/>
    </xf>
    <xf numFmtId="3" fontId="21" fillId="0" borderId="44" xfId="9" applyNumberFormat="1" applyFont="1" applyFill="1" applyBorder="1" applyAlignment="1">
      <alignment horizontal="center" vertical="top"/>
    </xf>
    <xf numFmtId="0" fontId="20" fillId="0" borderId="105" xfId="9" applyFont="1" applyFill="1" applyBorder="1" applyAlignment="1">
      <alignment horizontal="left" vertical="top"/>
    </xf>
    <xf numFmtId="49" fontId="21" fillId="0" borderId="41" xfId="16" quotePrefix="1" applyNumberFormat="1" applyFont="1" applyFill="1" applyBorder="1" applyAlignment="1">
      <alignment vertical="top" wrapText="1"/>
    </xf>
    <xf numFmtId="169" fontId="21" fillId="0" borderId="44" xfId="16" applyNumberFormat="1" applyFont="1" applyFill="1" applyBorder="1" applyAlignment="1">
      <alignment vertical="top" wrapText="1"/>
    </xf>
    <xf numFmtId="0" fontId="20" fillId="0" borderId="113" xfId="9" applyFont="1" applyFill="1" applyBorder="1" applyAlignment="1">
      <alignment horizontal="left" vertical="top"/>
    </xf>
    <xf numFmtId="4" fontId="21" fillId="0" borderId="117" xfId="24" applyNumberFormat="1" applyFont="1" applyFill="1" applyBorder="1" applyAlignment="1">
      <alignment horizontal="right" vertical="top"/>
    </xf>
    <xf numFmtId="49" fontId="21" fillId="0" borderId="41" xfId="9" quotePrefix="1" applyNumberFormat="1" applyFont="1" applyFill="1" applyBorder="1" applyAlignment="1">
      <alignment vertical="top" wrapText="1"/>
    </xf>
    <xf numFmtId="0" fontId="21" fillId="0" borderId="44" xfId="24" applyFont="1" applyFill="1" applyBorder="1" applyAlignment="1">
      <alignment vertical="top" wrapText="1"/>
    </xf>
    <xf numFmtId="4" fontId="20" fillId="0" borderId="42" xfId="24" applyNumberFormat="1" applyFont="1" applyFill="1" applyBorder="1" applyAlignment="1">
      <alignment horizontal="left" vertical="top" wrapText="1"/>
    </xf>
    <xf numFmtId="4" fontId="20" fillId="0" borderId="42" xfId="24" quotePrefix="1" applyNumberFormat="1" applyFont="1" applyFill="1" applyBorder="1" applyAlignment="1">
      <alignment horizontal="left" vertical="top" wrapText="1"/>
    </xf>
    <xf numFmtId="0" fontId="21" fillId="0" borderId="43" xfId="24" quotePrefix="1" applyFont="1" applyFill="1" applyBorder="1" applyAlignment="1">
      <alignment horizontal="left" vertical="top"/>
    </xf>
    <xf numFmtId="0" fontId="21" fillId="0" borderId="44" xfId="24" applyFont="1" applyFill="1" applyBorder="1" applyAlignment="1">
      <alignment horizontal="left" vertical="top"/>
    </xf>
    <xf numFmtId="49" fontId="20" fillId="0" borderId="57" xfId="12" applyNumberFormat="1" applyFont="1" applyFill="1" applyBorder="1" applyAlignment="1">
      <alignment horizontal="left" vertical="top"/>
    </xf>
    <xf numFmtId="4" fontId="20" fillId="0" borderId="41" xfId="24" applyNumberFormat="1" applyFont="1" applyFill="1" applyBorder="1" applyAlignment="1">
      <alignment horizontal="left" vertical="top" wrapText="1"/>
    </xf>
    <xf numFmtId="0" fontId="21" fillId="0" borderId="118" xfId="24" applyFont="1" applyFill="1" applyBorder="1" applyAlignment="1">
      <alignment horizontal="left" vertical="top"/>
    </xf>
    <xf numFmtId="0" fontId="21" fillId="0" borderId="43" xfId="24" applyFont="1" applyFill="1" applyBorder="1" applyAlignment="1">
      <alignment horizontal="left" vertical="top"/>
    </xf>
    <xf numFmtId="2" fontId="21" fillId="0" borderId="44" xfId="9" applyNumberFormat="1" applyFont="1" applyFill="1" applyBorder="1" applyAlignment="1">
      <alignment horizontal="right" vertical="top"/>
    </xf>
    <xf numFmtId="0" fontId="21" fillId="0" borderId="41" xfId="24" applyFont="1" applyFill="1" applyBorder="1" applyAlignment="1">
      <alignment horizontal="left" vertical="top"/>
    </xf>
    <xf numFmtId="0" fontId="21" fillId="0" borderId="44" xfId="24" applyFont="1" applyFill="1" applyBorder="1" applyAlignment="1">
      <alignment vertical="top"/>
    </xf>
    <xf numFmtId="49" fontId="20" fillId="0" borderId="42" xfId="24" applyNumberFormat="1" applyFont="1" applyFill="1" applyBorder="1" applyAlignment="1">
      <alignment vertical="top"/>
    </xf>
    <xf numFmtId="49" fontId="21" fillId="0" borderId="42" xfId="24" applyNumberFormat="1" applyFont="1" applyFill="1" applyBorder="1" applyAlignment="1">
      <alignment vertical="top"/>
    </xf>
    <xf numFmtId="49" fontId="21" fillId="0" borderId="42" xfId="24" applyNumberFormat="1" applyFont="1" applyFill="1" applyBorder="1" applyAlignment="1">
      <alignment horizontal="left" vertical="top"/>
    </xf>
    <xf numFmtId="49" fontId="20" fillId="0" borderId="41" xfId="24" applyNumberFormat="1" applyFont="1" applyFill="1" applyBorder="1" applyAlignment="1">
      <alignment vertical="top"/>
    </xf>
    <xf numFmtId="49" fontId="21" fillId="0" borderId="43" xfId="24" applyNumberFormat="1" applyFont="1" applyFill="1" applyBorder="1" applyAlignment="1">
      <alignment vertical="top"/>
    </xf>
    <xf numFmtId="49" fontId="21" fillId="0" borderId="44" xfId="24" applyNumberFormat="1" applyFont="1" applyFill="1" applyBorder="1" applyAlignment="1">
      <alignment horizontal="left" vertical="top"/>
    </xf>
    <xf numFmtId="49" fontId="20" fillId="0" borderId="105" xfId="24" applyNumberFormat="1" applyFont="1" applyFill="1" applyBorder="1" applyAlignment="1">
      <alignment horizontal="left" vertical="top"/>
    </xf>
    <xf numFmtId="0" fontId="20" fillId="0" borderId="42" xfId="24" applyFont="1" applyFill="1" applyBorder="1" applyAlignment="1">
      <alignment vertical="top" wrapText="1"/>
    </xf>
    <xf numFmtId="0" fontId="21" fillId="0" borderId="42" xfId="24" quotePrefix="1" applyFont="1" applyFill="1" applyBorder="1" applyAlignment="1">
      <alignment horizontal="center" vertical="top"/>
    </xf>
    <xf numFmtId="0" fontId="20" fillId="0" borderId="111" xfId="24" applyFont="1" applyFill="1" applyBorder="1" applyAlignment="1">
      <alignment horizontal="left" vertical="top"/>
    </xf>
    <xf numFmtId="0" fontId="21" fillId="0" borderId="51" xfId="24" applyFont="1" applyFill="1" applyBorder="1" applyAlignment="1">
      <alignment horizontal="center" vertical="top"/>
    </xf>
    <xf numFmtId="4" fontId="21" fillId="0" borderId="51" xfId="24" applyNumberFormat="1" applyFont="1" applyFill="1" applyBorder="1" applyAlignment="1">
      <alignment horizontal="right" vertical="top"/>
    </xf>
    <xf numFmtId="49" fontId="21" fillId="0" borderId="41" xfId="24" applyNumberFormat="1" applyFont="1" applyFill="1" applyBorder="1" applyAlignment="1">
      <alignment horizontal="left" vertical="top"/>
    </xf>
    <xf numFmtId="49" fontId="21" fillId="0" borderId="43" xfId="24" applyNumberFormat="1" applyFont="1" applyFill="1" applyBorder="1" applyAlignment="1">
      <alignment horizontal="left" vertical="top"/>
    </xf>
    <xf numFmtId="0" fontId="26" fillId="0" borderId="43" xfId="24" quotePrefix="1" applyFont="1" applyFill="1" applyBorder="1" applyAlignment="1">
      <alignment vertical="top" wrapText="1"/>
    </xf>
    <xf numFmtId="0" fontId="26" fillId="0" borderId="42" xfId="24" applyFont="1" applyFill="1" applyBorder="1" applyAlignment="1">
      <alignment horizontal="center" vertical="top"/>
    </xf>
    <xf numFmtId="0" fontId="26" fillId="0" borderId="42" xfId="9" applyNumberFormat="1" applyFont="1" applyFill="1" applyBorder="1" applyAlignment="1">
      <alignment horizontal="center" vertical="top"/>
    </xf>
    <xf numFmtId="4" fontId="26" fillId="0" borderId="42" xfId="24" applyNumberFormat="1" applyFont="1" applyFill="1" applyBorder="1" applyAlignment="1">
      <alignment horizontal="right" vertical="top"/>
    </xf>
    <xf numFmtId="0" fontId="21" fillId="0" borderId="41" xfId="24" applyFont="1" applyFill="1" applyBorder="1" applyAlignment="1">
      <alignment vertical="top" wrapText="1"/>
    </xf>
    <xf numFmtId="0" fontId="20" fillId="0" borderId="134" xfId="24" applyFont="1" applyFill="1" applyBorder="1" applyAlignment="1">
      <alignment horizontal="left" vertical="top"/>
    </xf>
    <xf numFmtId="0" fontId="21" fillId="0" borderId="45" xfId="24" quotePrefix="1" applyFont="1" applyFill="1" applyBorder="1" applyAlignment="1">
      <alignment vertical="top" wrapText="1"/>
    </xf>
    <xf numFmtId="0" fontId="20" fillId="0" borderId="113" xfId="24" applyFont="1" applyFill="1" applyBorder="1" applyAlignment="1">
      <alignment horizontal="left" vertical="top"/>
    </xf>
    <xf numFmtId="0" fontId="21" fillId="0" borderId="119" xfId="24" quotePrefix="1" applyFont="1" applyFill="1" applyBorder="1" applyAlignment="1">
      <alignment vertical="top" wrapText="1"/>
    </xf>
    <xf numFmtId="0" fontId="21" fillId="0" borderId="117" xfId="24" applyFont="1" applyFill="1" applyBorder="1" applyAlignment="1">
      <alignment horizontal="center" vertical="top"/>
    </xf>
    <xf numFmtId="0" fontId="21" fillId="0" borderId="41" xfId="24" applyFont="1" applyFill="1" applyBorder="1" applyAlignment="1">
      <alignment horizontal="center" vertical="top"/>
    </xf>
    <xf numFmtId="0" fontId="21" fillId="0" borderId="41" xfId="9" applyNumberFormat="1" applyFont="1" applyFill="1" applyBorder="1" applyAlignment="1">
      <alignment horizontal="center" vertical="top"/>
    </xf>
    <xf numFmtId="0" fontId="20" fillId="0" borderId="42" xfId="24" applyFont="1" applyFill="1" applyBorder="1" applyAlignment="1">
      <alignment vertical="top"/>
    </xf>
    <xf numFmtId="0" fontId="4" fillId="0" borderId="42" xfId="24" applyFont="1" applyFill="1" applyBorder="1" applyAlignment="1">
      <alignment horizontal="left" vertical="top"/>
    </xf>
    <xf numFmtId="0" fontId="4" fillId="0" borderId="42" xfId="24" applyFont="1" applyFill="1" applyBorder="1" applyAlignment="1">
      <alignment vertical="top" wrapText="1"/>
    </xf>
    <xf numFmtId="0" fontId="4" fillId="0" borderId="42" xfId="24" applyFont="1" applyFill="1" applyBorder="1" applyAlignment="1">
      <alignment horizontal="center" vertical="top"/>
    </xf>
    <xf numFmtId="0" fontId="20" fillId="0" borderId="41" xfId="24" applyFont="1" applyFill="1" applyBorder="1" applyAlignment="1">
      <alignment vertical="top" wrapText="1"/>
    </xf>
    <xf numFmtId="0" fontId="21" fillId="0" borderId="43" xfId="24" applyFont="1" applyFill="1" applyBorder="1" applyAlignment="1">
      <alignment vertical="top"/>
    </xf>
    <xf numFmtId="0" fontId="21" fillId="0" borderId="105" xfId="24" applyFont="1" applyFill="1" applyBorder="1" applyAlignment="1">
      <alignment horizontal="left" vertical="top"/>
    </xf>
    <xf numFmtId="4" fontId="21" fillId="0" borderId="42" xfId="24" applyNumberFormat="1" applyFont="1" applyFill="1" applyBorder="1" applyAlignment="1">
      <alignment horizontal="left" vertical="top" wrapText="1"/>
    </xf>
    <xf numFmtId="49" fontId="21" fillId="0" borderId="41" xfId="9" applyNumberFormat="1" applyFont="1" applyFill="1" applyBorder="1" applyAlignment="1">
      <alignment vertical="top" wrapText="1"/>
    </xf>
    <xf numFmtId="0" fontId="20" fillId="0" borderId="0" xfId="24" applyFont="1" applyFill="1"/>
    <xf numFmtId="49" fontId="21" fillId="0" borderId="119" xfId="9" quotePrefix="1" applyNumberFormat="1" applyFont="1" applyFill="1" applyBorder="1" applyAlignment="1">
      <alignment vertical="top" wrapText="1"/>
    </xf>
    <xf numFmtId="1" fontId="20" fillId="0" borderId="82" xfId="9" applyNumberFormat="1" applyFont="1" applyFill="1" applyBorder="1" applyAlignment="1">
      <alignment horizontal="left" vertical="top" wrapText="1"/>
    </xf>
    <xf numFmtId="49" fontId="21" fillId="0" borderId="43" xfId="24" applyNumberFormat="1" applyFont="1" applyFill="1" applyBorder="1" applyAlignment="1">
      <alignment vertical="top" wrapText="1"/>
    </xf>
    <xf numFmtId="49" fontId="21" fillId="0" borderId="57" xfId="24" applyNumberFormat="1" applyFont="1" applyFill="1" applyBorder="1" applyAlignment="1">
      <alignment horizontal="center" vertical="top"/>
    </xf>
    <xf numFmtId="0" fontId="20" fillId="0" borderId="87" xfId="24" applyFont="1" applyFill="1" applyBorder="1" applyAlignment="1">
      <alignment horizontal="left" vertical="top"/>
    </xf>
    <xf numFmtId="49" fontId="21" fillId="0" borderId="43" xfId="24" quotePrefix="1" applyNumberFormat="1" applyFont="1" applyFill="1" applyBorder="1" applyAlignment="1">
      <alignment vertical="top" wrapText="1"/>
    </xf>
    <xf numFmtId="0" fontId="21" fillId="0" borderId="57" xfId="24" applyFont="1" applyFill="1" applyBorder="1" applyAlignment="1">
      <alignment horizontal="center" vertical="top"/>
    </xf>
    <xf numFmtId="4" fontId="20" fillId="0" borderId="0" xfId="24" applyNumberFormat="1" applyFont="1" applyFill="1" applyBorder="1" applyAlignment="1">
      <alignment horizontal="right" vertical="top"/>
    </xf>
    <xf numFmtId="0" fontId="20" fillId="0" borderId="103" xfId="24" applyFont="1" applyFill="1" applyBorder="1" applyAlignment="1">
      <alignment horizontal="left" vertical="top"/>
    </xf>
    <xf numFmtId="2" fontId="20" fillId="0" borderId="52" xfId="9" applyNumberFormat="1" applyFont="1" applyFill="1" applyBorder="1" applyAlignment="1">
      <alignment vertical="top" wrapText="1"/>
    </xf>
    <xf numFmtId="49" fontId="21" fillId="0" borderId="52" xfId="24" quotePrefix="1" applyNumberFormat="1" applyFont="1" applyFill="1" applyBorder="1" applyAlignment="1">
      <alignment vertical="top" wrapText="1"/>
    </xf>
    <xf numFmtId="49" fontId="21" fillId="0" borderId="52" xfId="24" applyNumberFormat="1" applyFont="1" applyFill="1" applyBorder="1" applyAlignment="1">
      <alignment vertical="top" wrapText="1"/>
    </xf>
    <xf numFmtId="49" fontId="21" fillId="0" borderId="55" xfId="24" applyNumberFormat="1" applyFont="1" applyFill="1" applyBorder="1" applyAlignment="1">
      <alignment horizontal="center" vertical="top"/>
    </xf>
    <xf numFmtId="0" fontId="21" fillId="0" borderId="57" xfId="24" applyFont="1" applyFill="1" applyBorder="1" applyAlignment="1">
      <alignment horizontal="left" vertical="top"/>
    </xf>
    <xf numFmtId="0" fontId="20" fillId="0" borderId="87" xfId="24" applyFont="1" applyFill="1" applyBorder="1" applyAlignment="1">
      <alignment horizontal="left" vertical="top" shrinkToFit="1"/>
    </xf>
    <xf numFmtId="2" fontId="20" fillId="0" borderId="57" xfId="24" applyNumberFormat="1" applyFont="1" applyFill="1" applyBorder="1" applyAlignment="1">
      <alignment horizontal="left" vertical="top" wrapText="1"/>
    </xf>
    <xf numFmtId="0" fontId="21" fillId="0" borderId="57" xfId="24" quotePrefix="1" applyFont="1" applyFill="1" applyBorder="1" applyAlignment="1">
      <alignment horizontal="center" vertical="top"/>
    </xf>
    <xf numFmtId="0" fontId="20" fillId="0" borderId="87" xfId="24" applyFont="1" applyFill="1" applyBorder="1" applyAlignment="1">
      <alignment horizontal="left" vertical="top" wrapText="1"/>
    </xf>
    <xf numFmtId="49" fontId="20" fillId="0" borderId="87" xfId="15" applyFont="1" applyFill="1" applyBorder="1" applyAlignment="1">
      <alignment horizontal="left" vertical="top"/>
    </xf>
    <xf numFmtId="2" fontId="20" fillId="0" borderId="57" xfId="24" quotePrefix="1" applyNumberFormat="1" applyFont="1" applyFill="1" applyBorder="1" applyAlignment="1">
      <alignment horizontal="left" vertical="top" wrapText="1"/>
    </xf>
    <xf numFmtId="0" fontId="20" fillId="0" borderId="87" xfId="24" applyFont="1" applyFill="1" applyBorder="1" applyAlignment="1" applyProtection="1">
      <alignment horizontal="left" vertical="top"/>
    </xf>
    <xf numFmtId="0" fontId="21" fillId="0" borderId="57" xfId="24" applyFont="1" applyFill="1" applyBorder="1" applyAlignment="1" applyProtection="1">
      <alignment horizontal="center" vertical="top"/>
    </xf>
    <xf numFmtId="49" fontId="21" fillId="0" borderId="43" xfId="15" quotePrefix="1" applyFont="1" applyFill="1" applyBorder="1" applyAlignment="1">
      <alignment vertical="top" wrapText="1"/>
    </xf>
    <xf numFmtId="49" fontId="21" fillId="0" borderId="43" xfId="15" applyFont="1" applyFill="1" applyBorder="1" applyAlignment="1">
      <alignment vertical="top" wrapText="1"/>
    </xf>
    <xf numFmtId="4" fontId="20" fillId="0" borderId="0" xfId="24" applyNumberFormat="1" applyFont="1" applyFill="1" applyBorder="1" applyAlignment="1">
      <alignment vertical="top"/>
    </xf>
    <xf numFmtId="0" fontId="20" fillId="0" borderId="92" xfId="24" applyFont="1" applyFill="1" applyBorder="1" applyAlignment="1">
      <alignment horizontal="left" vertical="top" wrapText="1"/>
    </xf>
    <xf numFmtId="2" fontId="20" fillId="0" borderId="93" xfId="24" quotePrefix="1" applyNumberFormat="1" applyFont="1" applyFill="1" applyBorder="1" applyAlignment="1">
      <alignment horizontal="left" vertical="top" wrapText="1"/>
    </xf>
    <xf numFmtId="49" fontId="21" fillId="0" borderId="95" xfId="15" quotePrefix="1" applyFont="1" applyFill="1" applyBorder="1" applyAlignment="1">
      <alignment vertical="top" wrapText="1"/>
    </xf>
    <xf numFmtId="49" fontId="21" fillId="0" borderId="95" xfId="15" applyFont="1" applyFill="1" applyBorder="1" applyAlignment="1">
      <alignment vertical="top" wrapText="1"/>
    </xf>
    <xf numFmtId="0" fontId="21" fillId="0" borderId="93" xfId="24" applyFont="1" applyFill="1" applyBorder="1" applyAlignment="1">
      <alignment horizontal="center" vertical="top"/>
    </xf>
    <xf numFmtId="0" fontId="21" fillId="0" borderId="0" xfId="24" applyFont="1" applyFill="1" applyBorder="1" applyAlignment="1">
      <alignment vertical="center"/>
    </xf>
    <xf numFmtId="0" fontId="4" fillId="0" borderId="0" xfId="24" applyFont="1" applyFill="1"/>
    <xf numFmtId="3" fontId="21" fillId="0" borderId="43" xfId="8" applyFont="1" applyFill="1" applyBorder="1" applyAlignment="1">
      <alignment horizontal="left"/>
    </xf>
    <xf numFmtId="0" fontId="21" fillId="0" borderId="43" xfId="24" applyFont="1" applyFill="1" applyBorder="1" applyAlignment="1">
      <alignment vertical="center"/>
    </xf>
    <xf numFmtId="0" fontId="4" fillId="0" borderId="43" xfId="24" applyFont="1" applyFill="1" applyBorder="1"/>
    <xf numFmtId="0" fontId="4" fillId="0" borderId="44" xfId="24" applyFont="1" applyFill="1" applyBorder="1"/>
    <xf numFmtId="0" fontId="4" fillId="0" borderId="43" xfId="24" applyFont="1" applyFill="1" applyBorder="1" applyAlignment="1"/>
    <xf numFmtId="0" fontId="4" fillId="0" borderId="0" xfId="24" applyFont="1" applyFill="1" applyAlignment="1"/>
    <xf numFmtId="3" fontId="21" fillId="0" borderId="0" xfId="8" applyFont="1" applyFill="1" applyAlignment="1">
      <alignment horizontal="left"/>
    </xf>
    <xf numFmtId="0" fontId="21" fillId="0" borderId="0" xfId="24" applyFont="1" applyFill="1" applyAlignment="1">
      <alignment horizontal="center"/>
    </xf>
    <xf numFmtId="166" fontId="21" fillId="0" borderId="0" xfId="1" applyFont="1" applyFill="1"/>
    <xf numFmtId="49" fontId="20" fillId="0" borderId="74" xfId="9" applyNumberFormat="1" applyFont="1" applyFill="1" applyBorder="1" applyAlignment="1">
      <alignment horizontal="left" vertical="center" wrapText="1"/>
    </xf>
    <xf numFmtId="2" fontId="20" fillId="0" borderId="78" xfId="9" applyNumberFormat="1" applyFont="1" applyFill="1" applyBorder="1" applyAlignment="1">
      <alignment vertical="center" wrapText="1"/>
    </xf>
    <xf numFmtId="2" fontId="20" fillId="0" borderId="79" xfId="9" applyNumberFormat="1" applyFont="1" applyFill="1" applyBorder="1" applyAlignment="1">
      <alignment horizontal="center" vertical="center" wrapText="1"/>
    </xf>
    <xf numFmtId="2" fontId="20" fillId="0" borderId="79" xfId="9" applyNumberFormat="1" applyFont="1" applyFill="1" applyBorder="1" applyAlignment="1">
      <alignment horizontal="right" vertical="center" wrapText="1"/>
    </xf>
    <xf numFmtId="166" fontId="20" fillId="0" borderId="121" xfId="1" applyFont="1" applyFill="1" applyBorder="1" applyAlignment="1">
      <alignment horizontal="right" vertical="center" wrapText="1"/>
    </xf>
    <xf numFmtId="0" fontId="20" fillId="0" borderId="81" xfId="12" applyFont="1" applyFill="1" applyBorder="1" applyAlignment="1">
      <alignment horizontal="left" vertical="top"/>
    </xf>
    <xf numFmtId="49" fontId="20" fillId="0" borderId="82" xfId="12" applyNumberFormat="1" applyFont="1" applyFill="1" applyBorder="1" applyAlignment="1">
      <alignment horizontal="left" vertical="top"/>
    </xf>
    <xf numFmtId="0" fontId="21" fillId="0" borderId="82" xfId="12" applyFont="1" applyFill="1" applyBorder="1" applyAlignment="1">
      <alignment horizontal="center" vertical="top"/>
    </xf>
    <xf numFmtId="0" fontId="21" fillId="0" borderId="82" xfId="1" applyNumberFormat="1" applyFont="1" applyFill="1" applyBorder="1" applyAlignment="1">
      <alignment horizontal="center" vertical="top"/>
    </xf>
    <xf numFmtId="0" fontId="21" fillId="0" borderId="85" xfId="1" applyNumberFormat="1" applyFont="1" applyFill="1" applyBorder="1" applyAlignment="1">
      <alignment horizontal="right" vertical="top"/>
    </xf>
    <xf numFmtId="0" fontId="20" fillId="0" borderId="87" xfId="12" applyFont="1" applyFill="1" applyBorder="1" applyAlignment="1">
      <alignment horizontal="left" vertical="top"/>
    </xf>
    <xf numFmtId="0" fontId="21" fillId="0" borderId="43" xfId="12" applyFont="1" applyFill="1" applyBorder="1" applyAlignment="1">
      <alignment horizontal="left" vertical="top"/>
    </xf>
    <xf numFmtId="0" fontId="21" fillId="0" borderId="57" xfId="12" applyFont="1" applyFill="1" applyBorder="1" applyAlignment="1">
      <alignment horizontal="center" vertical="top"/>
    </xf>
    <xf numFmtId="0" fontId="21" fillId="0" borderId="57" xfId="1" applyNumberFormat="1" applyFont="1" applyFill="1" applyBorder="1" applyAlignment="1">
      <alignment horizontal="center" vertical="top"/>
    </xf>
    <xf numFmtId="0" fontId="21" fillId="0" borderId="56" xfId="1" applyNumberFormat="1" applyFont="1" applyFill="1" applyBorder="1" applyAlignment="1">
      <alignment horizontal="right" vertical="top"/>
    </xf>
    <xf numFmtId="49" fontId="20" fillId="0" borderId="57" xfId="24" applyNumberFormat="1" applyFont="1" applyFill="1" applyBorder="1" applyAlignment="1">
      <alignment horizontal="left" vertical="top"/>
    </xf>
    <xf numFmtId="0" fontId="21" fillId="0" borderId="43" xfId="12" applyFont="1" applyFill="1" applyBorder="1" applyAlignment="1">
      <alignment vertical="top" wrapText="1"/>
    </xf>
    <xf numFmtId="0" fontId="21" fillId="0" borderId="56" xfId="12" applyNumberFormat="1" applyFont="1" applyFill="1" applyBorder="1" applyAlignment="1">
      <alignment horizontal="center" vertical="top"/>
    </xf>
    <xf numFmtId="0" fontId="21" fillId="0" borderId="57" xfId="12" applyNumberFormat="1" applyFont="1" applyFill="1" applyBorder="1" applyAlignment="1">
      <alignment horizontal="center" vertical="top"/>
    </xf>
    <xf numFmtId="4" fontId="21" fillId="0" borderId="43" xfId="12" applyNumberFormat="1" applyFont="1" applyFill="1" applyBorder="1" applyAlignment="1">
      <alignment horizontal="right" vertical="top"/>
    </xf>
    <xf numFmtId="4" fontId="21" fillId="0" borderId="43" xfId="1" applyNumberFormat="1" applyFont="1" applyFill="1" applyBorder="1" applyAlignment="1">
      <alignment horizontal="right" vertical="top"/>
    </xf>
    <xf numFmtId="0" fontId="21" fillId="0" borderId="57" xfId="8" applyNumberFormat="1" applyFont="1" applyFill="1" applyBorder="1" applyAlignment="1">
      <alignment horizontal="center" vertical="top"/>
    </xf>
    <xf numFmtId="0" fontId="21" fillId="0" borderId="43" xfId="12" quotePrefix="1" applyFont="1" applyFill="1" applyBorder="1" applyAlignment="1">
      <alignment vertical="top" wrapText="1"/>
    </xf>
    <xf numFmtId="4" fontId="21" fillId="0" borderId="57" xfId="8" applyNumberFormat="1" applyFont="1" applyFill="1" applyBorder="1" applyAlignment="1">
      <alignment horizontal="center" vertical="top"/>
    </xf>
    <xf numFmtId="49" fontId="20" fillId="0" borderId="105" xfId="24" applyNumberFormat="1" applyFont="1" applyFill="1" applyBorder="1" applyAlignment="1">
      <alignment vertical="top"/>
    </xf>
    <xf numFmtId="49" fontId="20" fillId="0" borderId="42" xfId="24" applyNumberFormat="1" applyFont="1" applyFill="1" applyBorder="1" applyAlignment="1">
      <alignment horizontal="left" vertical="top"/>
    </xf>
    <xf numFmtId="49" fontId="20" fillId="0" borderId="43" xfId="24" applyNumberFormat="1" applyFont="1" applyFill="1" applyBorder="1" applyAlignment="1">
      <alignment horizontal="left" vertical="top"/>
    </xf>
    <xf numFmtId="49" fontId="21" fillId="0" borderId="43" xfId="24" quotePrefix="1" applyNumberFormat="1" applyFont="1" applyFill="1" applyBorder="1" applyAlignment="1">
      <alignment horizontal="left" vertical="top"/>
    </xf>
    <xf numFmtId="0" fontId="21" fillId="0" borderId="66" xfId="24" applyFont="1" applyFill="1" applyBorder="1" applyAlignment="1">
      <alignment horizontal="center" vertical="top"/>
    </xf>
    <xf numFmtId="0" fontId="21" fillId="0" borderId="43" xfId="1" applyNumberFormat="1" applyFont="1" applyFill="1" applyBorder="1" applyAlignment="1">
      <alignment horizontal="right" vertical="top"/>
    </xf>
    <xf numFmtId="167" fontId="21" fillId="0" borderId="42" xfId="196" applyNumberFormat="1" applyFont="1" applyFill="1" applyBorder="1" applyAlignment="1">
      <alignment horizontal="center" vertical="top"/>
    </xf>
    <xf numFmtId="43" fontId="21" fillId="0" borderId="42" xfId="196" applyNumberFormat="1" applyFont="1" applyFill="1" applyBorder="1" applyAlignment="1">
      <alignment horizontal="right" vertical="top"/>
    </xf>
    <xf numFmtId="0" fontId="20" fillId="0" borderId="111" xfId="24" applyFont="1" applyFill="1" applyBorder="1" applyAlignment="1">
      <alignment vertical="top"/>
    </xf>
    <xf numFmtId="49" fontId="20" fillId="0" borderId="51" xfId="24" applyNumberFormat="1" applyFont="1" applyFill="1" applyBorder="1" applyAlignment="1">
      <alignment horizontal="left" vertical="top"/>
    </xf>
    <xf numFmtId="0" fontId="21" fillId="0" borderId="52" xfId="24" quotePrefix="1" applyFont="1" applyFill="1" applyBorder="1" applyAlignment="1">
      <alignment horizontal="left" vertical="top"/>
    </xf>
    <xf numFmtId="0" fontId="21" fillId="0" borderId="52" xfId="24" applyFont="1" applyFill="1" applyBorder="1" applyAlignment="1">
      <alignment horizontal="left" vertical="top"/>
    </xf>
    <xf numFmtId="0" fontId="21" fillId="0" borderId="53" xfId="24" applyFont="1" applyFill="1" applyBorder="1" applyAlignment="1">
      <alignment horizontal="left" vertical="top"/>
    </xf>
    <xf numFmtId="0" fontId="21" fillId="0" borderId="54" xfId="12" applyNumberFormat="1" applyFont="1" applyFill="1" applyBorder="1" applyAlignment="1">
      <alignment horizontal="center" vertical="top"/>
    </xf>
    <xf numFmtId="0" fontId="21" fillId="0" borderId="55" xfId="12" applyNumberFormat="1" applyFont="1" applyFill="1" applyBorder="1" applyAlignment="1">
      <alignment horizontal="center" vertical="top"/>
    </xf>
    <xf numFmtId="4" fontId="21" fillId="0" borderId="52" xfId="1" applyNumberFormat="1" applyFont="1" applyFill="1" applyBorder="1" applyAlignment="1">
      <alignment horizontal="right" vertical="top"/>
    </xf>
    <xf numFmtId="167" fontId="21" fillId="0" borderId="42" xfId="8" applyNumberFormat="1" applyFont="1" applyFill="1" applyBorder="1" applyAlignment="1">
      <alignment horizontal="center" vertical="top"/>
    </xf>
    <xf numFmtId="49" fontId="20" fillId="0" borderId="117" xfId="24" applyNumberFormat="1" applyFont="1" applyFill="1" applyBorder="1" applyAlignment="1">
      <alignment horizontal="left" vertical="top"/>
    </xf>
    <xf numFmtId="0" fontId="21" fillId="0" borderId="95" xfId="24" applyFont="1" applyFill="1" applyBorder="1" applyAlignment="1">
      <alignment horizontal="left" vertical="top"/>
    </xf>
    <xf numFmtId="167" fontId="21" fillId="0" borderId="117" xfId="8" applyNumberFormat="1" applyFont="1" applyFill="1" applyBorder="1" applyAlignment="1">
      <alignment horizontal="center" vertical="top"/>
    </xf>
    <xf numFmtId="166" fontId="20" fillId="0" borderId="74" xfId="1" applyFont="1" applyFill="1" applyBorder="1" applyAlignment="1">
      <alignment horizontal="right" vertical="top"/>
    </xf>
    <xf numFmtId="0" fontId="21" fillId="0" borderId="116" xfId="16" applyFont="1" applyFill="1" applyBorder="1" applyAlignment="1">
      <alignment horizontal="center" vertical="top"/>
    </xf>
    <xf numFmtId="0" fontId="21" fillId="0" borderId="116" xfId="3" applyNumberFormat="1" applyFont="1" applyFill="1" applyBorder="1" applyAlignment="1">
      <alignment horizontal="center" vertical="top"/>
    </xf>
    <xf numFmtId="4" fontId="21" fillId="0" borderId="116" xfId="24" applyNumberFormat="1" applyFont="1" applyFill="1" applyBorder="1" applyAlignment="1">
      <alignment horizontal="right" vertical="top"/>
    </xf>
    <xf numFmtId="0" fontId="21" fillId="0" borderId="44" xfId="16" applyFont="1" applyFill="1" applyBorder="1" applyAlignment="1">
      <alignment horizontal="center" vertical="top"/>
    </xf>
    <xf numFmtId="0" fontId="21" fillId="0" borderId="44" xfId="8" applyNumberFormat="1" applyFont="1" applyFill="1" applyBorder="1" applyAlignment="1">
      <alignment horizontal="center" vertical="top"/>
    </xf>
    <xf numFmtId="49" fontId="20" fillId="0" borderId="57" xfId="12" quotePrefix="1" applyNumberFormat="1" applyFont="1" applyFill="1" applyBorder="1" applyAlignment="1">
      <alignment horizontal="left" vertical="top"/>
    </xf>
    <xf numFmtId="3" fontId="21" fillId="0" borderId="44" xfId="8" applyNumberFormat="1" applyFont="1" applyFill="1" applyBorder="1" applyAlignment="1">
      <alignment horizontal="right" vertical="top"/>
    </xf>
    <xf numFmtId="166" fontId="21" fillId="0" borderId="44" xfId="1" applyFont="1" applyFill="1" applyBorder="1" applyAlignment="1">
      <alignment horizontal="center" vertical="top"/>
    </xf>
    <xf numFmtId="0" fontId="20" fillId="0" borderId="118" xfId="24" applyFont="1" applyFill="1" applyBorder="1" applyAlignment="1">
      <alignment horizontal="left" vertical="top" wrapText="1"/>
    </xf>
    <xf numFmtId="0" fontId="20" fillId="0" borderId="132" xfId="24" applyFont="1" applyFill="1" applyBorder="1" applyAlignment="1">
      <alignment horizontal="left" vertical="top"/>
    </xf>
    <xf numFmtId="4" fontId="20" fillId="0" borderId="62" xfId="24" applyNumberFormat="1" applyFont="1" applyFill="1" applyBorder="1" applyAlignment="1">
      <alignment horizontal="left" vertical="top" wrapText="1"/>
    </xf>
    <xf numFmtId="0" fontId="21" fillId="0" borderId="62" xfId="24" quotePrefix="1" applyFont="1" applyFill="1" applyBorder="1" applyAlignment="1">
      <alignment vertical="top" wrapText="1"/>
    </xf>
    <xf numFmtId="0" fontId="21" fillId="0" borderId="53" xfId="24" applyFont="1" applyFill="1" applyBorder="1" applyAlignment="1">
      <alignment horizontal="center" vertical="top"/>
    </xf>
    <xf numFmtId="4" fontId="21" fillId="0" borderId="53" xfId="24" applyNumberFormat="1" applyFont="1" applyFill="1" applyBorder="1" applyAlignment="1">
      <alignment horizontal="right" vertical="top"/>
    </xf>
    <xf numFmtId="0" fontId="20" fillId="0" borderId="135" xfId="24" applyFont="1" applyFill="1" applyBorder="1" applyAlignment="1">
      <alignment horizontal="left" vertical="top"/>
    </xf>
    <xf numFmtId="0" fontId="21" fillId="0" borderId="116" xfId="24" applyFont="1" applyFill="1" applyBorder="1" applyAlignment="1">
      <alignment horizontal="center" vertical="top"/>
    </xf>
    <xf numFmtId="0" fontId="21" fillId="0" borderId="44" xfId="24" quotePrefix="1" applyFont="1" applyFill="1" applyBorder="1" applyAlignment="1">
      <alignment horizontal="center" vertical="top"/>
    </xf>
    <xf numFmtId="0" fontId="20" fillId="0" borderId="41" xfId="24" applyFont="1" applyFill="1" applyBorder="1" applyAlignment="1">
      <alignment horizontal="left" vertical="top"/>
    </xf>
    <xf numFmtId="49" fontId="20" fillId="0" borderId="41" xfId="16" applyNumberFormat="1" applyFont="1" applyFill="1" applyBorder="1" applyAlignment="1">
      <alignment horizontal="left" vertical="top" wrapText="1"/>
    </xf>
    <xf numFmtId="0" fontId="21" fillId="0" borderId="132" xfId="24" applyFont="1" applyFill="1" applyBorder="1" applyAlignment="1">
      <alignment horizontal="left" vertical="top"/>
    </xf>
    <xf numFmtId="0" fontId="20" fillId="0" borderId="62" xfId="24" applyFont="1" applyFill="1" applyBorder="1" applyAlignment="1">
      <alignment horizontal="left" vertical="top"/>
    </xf>
    <xf numFmtId="0" fontId="20" fillId="0" borderId="62" xfId="24" applyFont="1" applyFill="1" applyBorder="1" applyAlignment="1">
      <alignment vertical="top" wrapText="1"/>
    </xf>
    <xf numFmtId="0" fontId="21" fillId="0" borderId="62" xfId="24" quotePrefix="1" applyFont="1" applyFill="1" applyBorder="1" applyAlignment="1">
      <alignment horizontal="left" vertical="top"/>
    </xf>
    <xf numFmtId="2" fontId="20" fillId="0" borderId="62" xfId="9" applyNumberFormat="1" applyFont="1" applyFill="1" applyBorder="1" applyAlignment="1">
      <alignment horizontal="left" vertical="top" wrapText="1"/>
    </xf>
    <xf numFmtId="0" fontId="21" fillId="0" borderId="44" xfId="24" applyFont="1" applyFill="1" applyBorder="1" applyAlignment="1">
      <alignment horizontal="justify" vertical="top" wrapText="1"/>
    </xf>
    <xf numFmtId="0" fontId="20" fillId="0" borderId="136" xfId="24" applyFont="1" applyFill="1" applyBorder="1" applyAlignment="1">
      <alignment horizontal="left" vertical="top"/>
    </xf>
    <xf numFmtId="4" fontId="20" fillId="0" borderId="45" xfId="24" applyNumberFormat="1" applyFont="1" applyFill="1" applyBorder="1" applyAlignment="1">
      <alignment horizontal="left" vertical="top" wrapText="1"/>
    </xf>
    <xf numFmtId="49" fontId="20" fillId="0" borderId="110" xfId="16" applyNumberFormat="1" applyFont="1" applyFill="1" applyBorder="1" applyAlignment="1">
      <alignment horizontal="left" vertical="top" wrapText="1"/>
    </xf>
    <xf numFmtId="0" fontId="21" fillId="0" borderId="43" xfId="24" quotePrefix="1" applyFont="1" applyFill="1" applyBorder="1" applyAlignment="1">
      <alignment vertical="top"/>
    </xf>
    <xf numFmtId="2" fontId="20" fillId="0" borderId="119" xfId="9" quotePrefix="1" applyNumberFormat="1" applyFont="1" applyFill="1" applyBorder="1" applyAlignment="1">
      <alignment horizontal="left" vertical="top" wrapText="1"/>
    </xf>
    <xf numFmtId="4" fontId="21" fillId="0" borderId="97" xfId="24" applyNumberFormat="1" applyFont="1" applyFill="1" applyBorder="1" applyAlignment="1">
      <alignment horizontal="right" vertical="top"/>
    </xf>
    <xf numFmtId="2" fontId="20" fillId="0" borderId="2" xfId="9" applyNumberFormat="1" applyFont="1" applyFill="1" applyBorder="1" applyAlignment="1">
      <alignment vertical="center" wrapText="1"/>
    </xf>
    <xf numFmtId="2" fontId="20" fillId="0" borderId="2" xfId="9" applyNumberFormat="1" applyFont="1" applyFill="1" applyBorder="1" applyAlignment="1">
      <alignment horizontal="center" vertical="center" wrapText="1"/>
    </xf>
    <xf numFmtId="2" fontId="20" fillId="0" borderId="2" xfId="9" applyNumberFormat="1" applyFont="1" applyFill="1" applyBorder="1" applyAlignment="1">
      <alignment horizontal="right" vertical="center" wrapText="1"/>
    </xf>
    <xf numFmtId="2" fontId="21" fillId="0" borderId="95" xfId="9" quotePrefix="1" applyNumberFormat="1" applyFont="1" applyFill="1" applyBorder="1" applyAlignment="1">
      <alignment vertical="top" wrapText="1"/>
    </xf>
    <xf numFmtId="49" fontId="21" fillId="0" borderId="93" xfId="24" applyNumberFormat="1" applyFont="1" applyFill="1" applyBorder="1" applyAlignment="1">
      <alignment horizontal="center" vertical="top"/>
    </xf>
    <xf numFmtId="49" fontId="20" fillId="0" borderId="41" xfId="24" applyNumberFormat="1" applyFont="1" applyFill="1" applyBorder="1" applyAlignment="1">
      <alignment horizontal="left" vertical="top" wrapText="1"/>
    </xf>
    <xf numFmtId="49" fontId="21" fillId="0" borderId="57" xfId="24" applyNumberFormat="1" applyFont="1" applyFill="1" applyBorder="1" applyAlignment="1">
      <alignment horizontal="left" vertical="top"/>
    </xf>
    <xf numFmtId="49" fontId="20" fillId="0" borderId="57" xfId="24" applyNumberFormat="1" applyFont="1" applyFill="1" applyBorder="1" applyAlignment="1">
      <alignment horizontal="left" vertical="top" wrapText="1"/>
    </xf>
    <xf numFmtId="49" fontId="20" fillId="0" borderId="57" xfId="24" quotePrefix="1" applyNumberFormat="1" applyFont="1" applyFill="1" applyBorder="1" applyAlignment="1">
      <alignment horizontal="left" vertical="top" wrapText="1"/>
    </xf>
    <xf numFmtId="0" fontId="20" fillId="0" borderId="43" xfId="24" applyFont="1" applyFill="1" applyBorder="1" applyAlignment="1">
      <alignment horizontal="left" vertical="top" wrapText="1"/>
    </xf>
    <xf numFmtId="49" fontId="20" fillId="0" borderId="57" xfId="10" applyNumberFormat="1" applyFont="1" applyFill="1" applyBorder="1" applyAlignment="1">
      <alignment horizontal="left" vertical="top" wrapText="1"/>
    </xf>
    <xf numFmtId="0" fontId="20" fillId="0" borderId="132" xfId="24" applyFont="1" applyFill="1" applyBorder="1" applyAlignment="1">
      <alignment horizontal="left" vertical="top" wrapText="1"/>
    </xf>
    <xf numFmtId="0" fontId="20" fillId="0" borderId="105" xfId="24" applyFont="1" applyFill="1" applyBorder="1" applyAlignment="1">
      <alignment horizontal="left" vertical="top" wrapText="1"/>
    </xf>
    <xf numFmtId="49" fontId="20" fillId="0" borderId="43" xfId="24" quotePrefix="1" applyNumberFormat="1" applyFont="1" applyFill="1" applyBorder="1" applyAlignment="1">
      <alignment horizontal="left" vertical="top" wrapText="1"/>
    </xf>
    <xf numFmtId="2" fontId="20" fillId="0" borderId="93" xfId="10" applyNumberFormat="1" applyFont="1" applyFill="1" applyBorder="1" applyAlignment="1">
      <alignment horizontal="left" vertical="top" wrapText="1"/>
    </xf>
    <xf numFmtId="0" fontId="20" fillId="0" borderId="81" xfId="10" applyFont="1" applyFill="1" applyBorder="1" applyAlignment="1">
      <alignment horizontal="left" vertical="top"/>
    </xf>
    <xf numFmtId="0" fontId="21" fillId="0" borderId="102" xfId="24" applyFont="1" applyFill="1" applyBorder="1" applyAlignment="1">
      <alignment horizontal="center" vertical="top"/>
    </xf>
    <xf numFmtId="3" fontId="21" fillId="0" borderId="107" xfId="3" applyNumberFormat="1" applyFont="1" applyFill="1" applyBorder="1" applyAlignment="1">
      <alignment horizontal="center" vertical="top"/>
    </xf>
    <xf numFmtId="49" fontId="20" fillId="0" borderId="42" xfId="24" quotePrefix="1" applyNumberFormat="1" applyFont="1" applyFill="1" applyBorder="1" applyAlignment="1">
      <alignment horizontal="left" vertical="top"/>
    </xf>
    <xf numFmtId="0" fontId="21" fillId="0" borderId="130" xfId="24" applyFont="1" applyFill="1" applyBorder="1" applyAlignment="1">
      <alignment vertical="top"/>
    </xf>
    <xf numFmtId="0" fontId="21" fillId="0" borderId="130" xfId="24" applyFont="1" applyFill="1" applyBorder="1" applyAlignment="1">
      <alignment horizontal="center" vertical="top"/>
    </xf>
    <xf numFmtId="2" fontId="20" fillId="0" borderId="57" xfId="10" quotePrefix="1" applyNumberFormat="1" applyFont="1" applyFill="1" applyBorder="1" applyAlignment="1">
      <alignment horizontal="center" vertical="top"/>
    </xf>
    <xf numFmtId="166" fontId="20" fillId="0" borderId="0" xfId="1" applyFont="1" applyFill="1" applyBorder="1" applyAlignment="1" applyProtection="1">
      <alignment horizontal="right" vertical="center"/>
      <protection locked="0"/>
    </xf>
    <xf numFmtId="0" fontId="4" fillId="0" borderId="43" xfId="24" applyFont="1" applyFill="1" applyBorder="1" applyAlignment="1">
      <alignment horizontal="center"/>
    </xf>
    <xf numFmtId="0" fontId="20" fillId="0" borderId="126" xfId="24" applyFont="1" applyFill="1" applyBorder="1" applyAlignment="1">
      <alignment horizontal="left" vertical="top"/>
    </xf>
    <xf numFmtId="4" fontId="20" fillId="0" borderId="119" xfId="24" applyNumberFormat="1" applyFont="1" applyFill="1" applyBorder="1" applyAlignment="1">
      <alignment horizontal="left" vertical="top" wrapText="1"/>
    </xf>
    <xf numFmtId="0" fontId="21" fillId="0" borderId="95" xfId="24" quotePrefix="1" applyFont="1" applyFill="1" applyBorder="1" applyAlignment="1">
      <alignment vertical="top" wrapText="1"/>
    </xf>
    <xf numFmtId="0" fontId="21" fillId="0" borderId="97" xfId="24" applyFont="1" applyFill="1" applyBorder="1" applyAlignment="1">
      <alignment horizontal="center" vertical="top"/>
    </xf>
    <xf numFmtId="0" fontId="21" fillId="0" borderId="0" xfId="0" applyFont="1" applyFill="1"/>
    <xf numFmtId="49" fontId="20" fillId="0" borderId="55" xfId="12" applyNumberFormat="1" applyFont="1" applyFill="1" applyBorder="1" applyAlignment="1">
      <alignment horizontal="left" vertical="top"/>
    </xf>
    <xf numFmtId="0" fontId="21" fillId="0" borderId="0" xfId="0" applyFont="1" applyFill="1" applyBorder="1" applyAlignment="1">
      <alignment vertical="top" wrapText="1"/>
    </xf>
    <xf numFmtId="0" fontId="4" fillId="0" borderId="51" xfId="0" applyFont="1" applyFill="1" applyBorder="1" applyAlignment="1">
      <alignment vertical="top" wrapText="1"/>
    </xf>
    <xf numFmtId="0" fontId="4" fillId="0" borderId="51" xfId="0" applyFont="1" applyFill="1" applyBorder="1" applyAlignment="1">
      <alignment horizontal="center"/>
    </xf>
    <xf numFmtId="0" fontId="20" fillId="0" borderId="105" xfId="0" applyFont="1" applyFill="1" applyBorder="1" applyAlignment="1">
      <alignment horizontal="left" vertical="top" wrapText="1"/>
    </xf>
    <xf numFmtId="49" fontId="20" fillId="0" borderId="43" xfId="0" quotePrefix="1" applyNumberFormat="1" applyFont="1" applyFill="1" applyBorder="1" applyAlignment="1">
      <alignment horizontal="left" vertical="top" wrapText="1"/>
    </xf>
    <xf numFmtId="0" fontId="21" fillId="0" borderId="43" xfId="0" applyFont="1" applyFill="1" applyBorder="1" applyAlignment="1">
      <alignment horizontal="center" vertical="top"/>
    </xf>
    <xf numFmtId="0" fontId="20" fillId="0" borderId="105" xfId="0" applyFont="1" applyFill="1" applyBorder="1" applyAlignment="1">
      <alignment horizontal="left" vertical="top"/>
    </xf>
    <xf numFmtId="49" fontId="20" fillId="0" borderId="42" xfId="0" quotePrefix="1" applyNumberFormat="1" applyFont="1" applyFill="1" applyBorder="1" applyAlignment="1">
      <alignment horizontal="left" vertical="top"/>
    </xf>
    <xf numFmtId="0" fontId="21" fillId="0" borderId="130" xfId="0" applyFont="1" applyFill="1" applyBorder="1" applyAlignment="1">
      <alignment horizontal="center" vertical="top"/>
    </xf>
    <xf numFmtId="166" fontId="20" fillId="0" borderId="74" xfId="1" applyFont="1" applyFill="1" applyBorder="1" applyAlignment="1" applyProtection="1">
      <alignment horizontal="right" vertical="center" wrapText="1"/>
      <protection locked="0"/>
    </xf>
    <xf numFmtId="0" fontId="21" fillId="0" borderId="71" xfId="0" applyFont="1" applyFill="1" applyBorder="1" applyAlignment="1">
      <alignment vertical="center" wrapText="1"/>
    </xf>
    <xf numFmtId="170" fontId="20" fillId="0" borderId="107" xfId="16" applyNumberFormat="1" applyFont="1" applyFill="1" applyBorder="1" applyAlignment="1">
      <alignment horizontal="left" vertical="top" wrapText="1"/>
    </xf>
    <xf numFmtId="4" fontId="20" fillId="0" borderId="51" xfId="24" applyNumberFormat="1" applyFont="1" applyFill="1" applyBorder="1" applyAlignment="1">
      <alignment horizontal="left" vertical="top" wrapText="1"/>
    </xf>
    <xf numFmtId="0" fontId="20" fillId="0" borderId="103" xfId="24" applyFont="1" applyFill="1" applyBorder="1" applyAlignment="1">
      <alignment horizontal="left" vertical="top" shrinkToFit="1"/>
    </xf>
    <xf numFmtId="2" fontId="20" fillId="0" borderId="55" xfId="24" applyNumberFormat="1" applyFont="1" applyFill="1" applyBorder="1" applyAlignment="1">
      <alignment horizontal="left" vertical="top" wrapText="1"/>
    </xf>
    <xf numFmtId="0" fontId="21" fillId="0" borderId="55" xfId="24" quotePrefix="1" applyFont="1" applyFill="1" applyBorder="1" applyAlignment="1">
      <alignment horizontal="center" vertical="top"/>
    </xf>
    <xf numFmtId="0" fontId="20" fillId="0" borderId="111" xfId="16" applyFont="1" applyFill="1" applyBorder="1" applyAlignment="1">
      <alignment horizontal="left" vertical="top"/>
    </xf>
    <xf numFmtId="0" fontId="21" fillId="0" borderId="51" xfId="16" applyFont="1" applyFill="1" applyBorder="1" applyAlignment="1">
      <alignment horizontal="center" vertical="top"/>
    </xf>
    <xf numFmtId="0" fontId="21" fillId="0" borderId="119" xfId="24" applyFont="1" applyFill="1" applyBorder="1" applyAlignment="1">
      <alignment vertical="top" wrapText="1"/>
    </xf>
    <xf numFmtId="0" fontId="21" fillId="0" borderId="119" xfId="24" applyFont="1" applyFill="1" applyBorder="1" applyAlignment="1">
      <alignment horizontal="center" vertical="top"/>
    </xf>
    <xf numFmtId="0" fontId="21" fillId="0" borderId="119" xfId="9" applyNumberFormat="1" applyFont="1" applyFill="1" applyBorder="1" applyAlignment="1">
      <alignment horizontal="center" vertical="top"/>
    </xf>
    <xf numFmtId="49" fontId="21" fillId="0" borderId="52" xfId="0" quotePrefix="1" applyNumberFormat="1" applyFont="1" applyFill="1" applyBorder="1" applyAlignment="1">
      <alignment vertical="top" wrapText="1"/>
    </xf>
    <xf numFmtId="49" fontId="20" fillId="0" borderId="92" xfId="9" applyNumberFormat="1" applyFont="1" applyFill="1" applyBorder="1" applyAlignment="1">
      <alignment horizontal="left" vertical="top"/>
    </xf>
    <xf numFmtId="2" fontId="20" fillId="0" borderId="93" xfId="9" applyNumberFormat="1" applyFont="1" applyFill="1" applyBorder="1" applyAlignment="1">
      <alignment horizontal="left" vertical="top" wrapText="1"/>
    </xf>
    <xf numFmtId="49" fontId="21" fillId="0" borderId="93" xfId="0" applyNumberFormat="1" applyFont="1" applyFill="1" applyBorder="1" applyAlignment="1">
      <alignment horizontal="center" vertical="top"/>
    </xf>
    <xf numFmtId="4" fontId="21" fillId="0" borderId="117" xfId="9" applyNumberFormat="1" applyFont="1" applyFill="1" applyBorder="1" applyAlignment="1">
      <alignment horizontal="right" vertical="top"/>
    </xf>
    <xf numFmtId="0" fontId="21" fillId="0" borderId="159" xfId="16" applyFont="1" applyFill="1" applyBorder="1" applyAlignment="1">
      <alignment horizontal="center" vertical="top"/>
    </xf>
    <xf numFmtId="4" fontId="21" fillId="0" borderId="159" xfId="24" applyNumberFormat="1" applyFont="1" applyFill="1" applyBorder="1" applyAlignment="1">
      <alignment horizontal="right" vertical="top"/>
    </xf>
    <xf numFmtId="166" fontId="21" fillId="0" borderId="160" xfId="1" applyFont="1" applyFill="1" applyBorder="1" applyAlignment="1">
      <alignment horizontal="right" vertical="top"/>
    </xf>
    <xf numFmtId="0" fontId="21" fillId="0" borderId="159" xfId="9" applyNumberFormat="1" applyFont="1" applyFill="1" applyBorder="1" applyAlignment="1">
      <alignment horizontal="center" vertical="top"/>
    </xf>
    <xf numFmtId="0" fontId="20" fillId="0" borderId="43" xfId="24" applyFont="1" applyFill="1" applyBorder="1" applyAlignment="1">
      <alignment vertical="top"/>
    </xf>
    <xf numFmtId="0" fontId="21" fillId="0" borderId="49" xfId="9" applyFont="1" applyFill="1" applyBorder="1" applyAlignment="1">
      <alignment horizontal="left"/>
    </xf>
    <xf numFmtId="0" fontId="21" fillId="0" borderId="43" xfId="24" applyFont="1" applyFill="1" applyBorder="1" applyAlignment="1">
      <alignment vertical="top" wrapText="1"/>
    </xf>
    <xf numFmtId="0" fontId="21" fillId="0" borderId="43" xfId="0" applyFont="1" applyFill="1" applyBorder="1" applyAlignment="1">
      <alignment vertical="top" wrapText="1"/>
    </xf>
    <xf numFmtId="49" fontId="21" fillId="0" borderId="43" xfId="24" applyNumberFormat="1" applyFont="1" applyFill="1" applyBorder="1" applyAlignment="1">
      <alignment vertical="top" wrapText="1"/>
    </xf>
    <xf numFmtId="0" fontId="21" fillId="0" borderId="95" xfId="24" applyFont="1" applyFill="1" applyBorder="1" applyAlignment="1">
      <alignment vertical="top" wrapText="1"/>
    </xf>
    <xf numFmtId="169" fontId="21" fillId="0" borderId="44" xfId="16" applyNumberFormat="1" applyFont="1" applyFill="1" applyBorder="1" applyAlignment="1">
      <alignment vertical="top" wrapText="1"/>
    </xf>
    <xf numFmtId="49" fontId="21" fillId="0" borderId="43" xfId="0" applyNumberFormat="1" applyFont="1" applyFill="1" applyBorder="1" applyAlignment="1">
      <alignment vertical="top" wrapText="1"/>
    </xf>
    <xf numFmtId="49" fontId="20" fillId="0" borderId="62" xfId="24" applyNumberFormat="1" applyFont="1" applyFill="1" applyBorder="1" applyAlignment="1">
      <alignment vertical="top"/>
    </xf>
    <xf numFmtId="49" fontId="21" fillId="0" borderId="52" xfId="24" applyNumberFormat="1" applyFont="1" applyFill="1" applyBorder="1" applyAlignment="1">
      <alignment vertical="top"/>
    </xf>
    <xf numFmtId="49" fontId="21" fillId="0" borderId="53" xfId="24" applyNumberFormat="1" applyFont="1" applyFill="1" applyBorder="1" applyAlignment="1">
      <alignment horizontal="left" vertical="top"/>
    </xf>
    <xf numFmtId="166" fontId="21" fillId="0" borderId="51" xfId="1" applyFont="1" applyFill="1" applyBorder="1" applyAlignment="1">
      <alignment horizontal="center" vertical="top"/>
    </xf>
    <xf numFmtId="3" fontId="21" fillId="0" borderId="53" xfId="8" applyNumberFormat="1" applyFont="1" applyFill="1" applyBorder="1" applyAlignment="1">
      <alignment horizontal="right" vertical="top"/>
    </xf>
    <xf numFmtId="4" fontId="20" fillId="0" borderId="161" xfId="24" applyNumberFormat="1" applyFont="1" applyFill="1" applyBorder="1" applyAlignment="1">
      <alignment horizontal="left" vertical="top" wrapText="1"/>
    </xf>
    <xf numFmtId="0" fontId="21" fillId="0" borderId="161" xfId="24" quotePrefix="1" applyFont="1" applyFill="1" applyBorder="1" applyAlignment="1">
      <alignment vertical="top" wrapText="1"/>
    </xf>
    <xf numFmtId="4" fontId="20" fillId="0" borderId="159" xfId="24" applyNumberFormat="1" applyFont="1" applyFill="1" applyBorder="1" applyAlignment="1">
      <alignment horizontal="left" vertical="top" wrapText="1"/>
    </xf>
    <xf numFmtId="4" fontId="21" fillId="0" borderId="44" xfId="24" applyNumberFormat="1" applyFont="1" applyFill="1" applyBorder="1" applyAlignment="1">
      <alignment horizontal="left" vertical="top" wrapText="1"/>
    </xf>
    <xf numFmtId="0" fontId="21" fillId="0" borderId="159" xfId="24" quotePrefix="1" applyFont="1" applyFill="1" applyBorder="1" applyAlignment="1">
      <alignment horizontal="center" vertical="top"/>
    </xf>
    <xf numFmtId="0" fontId="21" fillId="0" borderId="97" xfId="24" applyFont="1" applyFill="1" applyBorder="1" applyAlignment="1">
      <alignment vertical="top" wrapText="1"/>
    </xf>
    <xf numFmtId="0" fontId="21" fillId="0" borderId="97" xfId="24" quotePrefix="1" applyFont="1" applyFill="1" applyBorder="1" applyAlignment="1">
      <alignment horizontal="center" vertical="top"/>
    </xf>
    <xf numFmtId="0" fontId="21" fillId="0" borderId="119" xfId="24" applyFont="1" applyFill="1" applyBorder="1" applyAlignment="1">
      <alignment horizontal="left" vertical="top"/>
    </xf>
    <xf numFmtId="0" fontId="21" fillId="0" borderId="161" xfId="24" applyFont="1" applyFill="1" applyBorder="1" applyAlignment="1">
      <alignment vertical="top" wrapText="1"/>
    </xf>
    <xf numFmtId="0" fontId="21" fillId="0" borderId="161" xfId="24" applyFont="1" applyFill="1" applyBorder="1" applyAlignment="1">
      <alignment horizontal="center" vertical="top"/>
    </xf>
    <xf numFmtId="0" fontId="21" fillId="0" borderId="161" xfId="9" applyNumberFormat="1" applyFont="1" applyFill="1" applyBorder="1" applyAlignment="1">
      <alignment horizontal="center" vertical="top"/>
    </xf>
    <xf numFmtId="166" fontId="20" fillId="0" borderId="100" xfId="1" applyFont="1" applyFill="1" applyBorder="1" applyAlignment="1">
      <alignment horizontal="right" vertical="center" wrapText="1"/>
    </xf>
    <xf numFmtId="166" fontId="20" fillId="0" borderId="162" xfId="1" applyFont="1" applyFill="1" applyBorder="1" applyAlignment="1">
      <alignment horizontal="right" vertical="center" wrapText="1"/>
    </xf>
    <xf numFmtId="0" fontId="20" fillId="0" borderId="92" xfId="24" applyFont="1" applyFill="1" applyBorder="1" applyAlignment="1">
      <alignment horizontal="left" vertical="top"/>
    </xf>
    <xf numFmtId="2" fontId="20" fillId="0" borderId="95" xfId="9" applyNumberFormat="1" applyFont="1" applyFill="1" applyBorder="1" applyAlignment="1">
      <alignment vertical="top" wrapText="1"/>
    </xf>
    <xf numFmtId="2" fontId="20" fillId="0" borderId="161" xfId="9" applyNumberFormat="1" applyFont="1" applyFill="1" applyBorder="1" applyAlignment="1">
      <alignment horizontal="left" vertical="top" wrapText="1"/>
    </xf>
    <xf numFmtId="166" fontId="21" fillId="0" borderId="101" xfId="1" applyFont="1" applyFill="1" applyBorder="1" applyAlignment="1">
      <alignment horizontal="right" vertical="top"/>
    </xf>
    <xf numFmtId="166" fontId="21" fillId="0" borderId="138" xfId="1" applyFont="1" applyFill="1" applyBorder="1" applyAlignment="1">
      <alignment horizontal="center" vertical="top"/>
    </xf>
    <xf numFmtId="166" fontId="21" fillId="0" borderId="42" xfId="1" applyFont="1" applyFill="1" applyBorder="1" applyAlignment="1">
      <alignment horizontal="right"/>
    </xf>
    <xf numFmtId="166" fontId="21" fillId="0" borderId="16" xfId="1" applyFont="1" applyFill="1" applyBorder="1" applyAlignment="1">
      <alignment vertical="center" wrapText="1"/>
    </xf>
    <xf numFmtId="166" fontId="21" fillId="0" borderId="109" xfId="1" applyFont="1" applyFill="1" applyBorder="1" applyAlignment="1">
      <alignment vertical="center" wrapText="1"/>
    </xf>
    <xf numFmtId="166" fontId="21" fillId="0" borderId="72" xfId="1" applyFont="1" applyFill="1" applyBorder="1" applyAlignment="1">
      <alignment vertical="center" wrapText="1"/>
    </xf>
    <xf numFmtId="166" fontId="21" fillId="0" borderId="124" xfId="1" applyFont="1" applyFill="1" applyBorder="1" applyAlignment="1">
      <alignment horizontal="right" vertical="top"/>
    </xf>
    <xf numFmtId="166" fontId="21" fillId="0" borderId="3" xfId="1" applyFont="1" applyFill="1" applyBorder="1" applyAlignment="1">
      <alignment horizontal="right"/>
    </xf>
    <xf numFmtId="166" fontId="21" fillId="0" borderId="0" xfId="1" applyFont="1" applyFill="1" applyBorder="1" applyAlignment="1">
      <alignment horizontal="right"/>
    </xf>
    <xf numFmtId="166" fontId="20" fillId="0" borderId="0" xfId="1" applyFont="1" applyFill="1" applyBorder="1" applyAlignment="1">
      <alignment horizontal="right"/>
    </xf>
    <xf numFmtId="166" fontId="20" fillId="0" borderId="0" xfId="1" applyFont="1" applyBorder="1"/>
    <xf numFmtId="4" fontId="21" fillId="0" borderId="112" xfId="0" applyNumberFormat="1" applyFont="1" applyFill="1" applyBorder="1" applyAlignment="1">
      <alignment horizontal="right" vertical="top"/>
    </xf>
    <xf numFmtId="4" fontId="21" fillId="0" borderId="160" xfId="0" applyNumberFormat="1" applyFont="1" applyFill="1" applyBorder="1" applyAlignment="1">
      <alignment horizontal="right" vertical="top"/>
    </xf>
    <xf numFmtId="0" fontId="20" fillId="0" borderId="161" xfId="0" applyFont="1" applyFill="1" applyBorder="1" applyAlignment="1">
      <alignment vertical="top"/>
    </xf>
    <xf numFmtId="0" fontId="21" fillId="0" borderId="159" xfId="24" applyFont="1" applyFill="1" applyBorder="1" applyAlignment="1">
      <alignment horizontal="center" vertical="top"/>
    </xf>
    <xf numFmtId="0" fontId="21" fillId="0" borderId="159" xfId="0" applyFont="1" applyFill="1" applyBorder="1" applyAlignment="1">
      <alignment horizontal="center" vertical="top"/>
    </xf>
    <xf numFmtId="2" fontId="20" fillId="0" borderId="159" xfId="9" applyNumberFormat="1" applyFont="1" applyFill="1" applyBorder="1" applyAlignment="1">
      <alignment horizontal="left" vertical="top" wrapText="1"/>
    </xf>
    <xf numFmtId="0" fontId="21" fillId="0" borderId="161" xfId="24" applyFont="1" applyFill="1" applyBorder="1" applyAlignment="1">
      <alignment vertical="top"/>
    </xf>
    <xf numFmtId="0" fontId="20" fillId="0" borderId="132" xfId="24" applyFont="1" applyFill="1" applyBorder="1" applyAlignment="1">
      <alignment vertical="top"/>
    </xf>
    <xf numFmtId="0" fontId="21" fillId="0" borderId="93" xfId="9" applyFont="1" applyFill="1" applyBorder="1" applyAlignment="1">
      <alignment horizontal="center" vertical="top"/>
    </xf>
    <xf numFmtId="4" fontId="21" fillId="0" borderId="117" xfId="3" applyNumberFormat="1" applyFont="1" applyFill="1" applyBorder="1" applyAlignment="1">
      <alignment horizontal="right" vertical="top"/>
    </xf>
    <xf numFmtId="166" fontId="20" fillId="0" borderId="74" xfId="1" applyFont="1" applyFill="1" applyBorder="1" applyAlignment="1" applyProtection="1">
      <alignment horizontal="center" vertical="center"/>
      <protection locked="0"/>
    </xf>
    <xf numFmtId="166" fontId="20" fillId="0" borderId="76" xfId="1" applyFont="1" applyFill="1" applyBorder="1" applyAlignment="1" applyProtection="1">
      <alignment horizontal="center" vertical="center"/>
      <protection locked="0"/>
    </xf>
    <xf numFmtId="166" fontId="20" fillId="0" borderId="77" xfId="1" applyFont="1" applyFill="1" applyBorder="1" applyAlignment="1" applyProtection="1">
      <alignment horizontal="center" vertical="center"/>
      <protection locked="0"/>
    </xf>
    <xf numFmtId="166" fontId="20" fillId="0" borderId="79" xfId="1" applyFont="1" applyFill="1" applyBorder="1" applyAlignment="1" applyProtection="1">
      <alignment horizontal="right" vertical="center" wrapText="1"/>
      <protection locked="0"/>
    </xf>
    <xf numFmtId="166" fontId="20" fillId="0" borderId="80" xfId="1" applyFont="1" applyFill="1" applyBorder="1" applyAlignment="1" applyProtection="1">
      <alignment horizontal="right" vertical="center" wrapText="1"/>
      <protection locked="0"/>
    </xf>
    <xf numFmtId="166" fontId="21" fillId="0" borderId="85" xfId="1" applyFont="1" applyFill="1" applyBorder="1" applyAlignment="1" applyProtection="1">
      <alignment horizontal="right" vertical="top"/>
      <protection locked="0"/>
    </xf>
    <xf numFmtId="166" fontId="21" fillId="0" borderId="86" xfId="1" applyFont="1" applyFill="1" applyBorder="1" applyAlignment="1" applyProtection="1">
      <alignment horizontal="right" vertical="top"/>
      <protection locked="0"/>
    </xf>
    <xf numFmtId="166" fontId="21" fillId="0" borderId="56" xfId="1" applyFont="1" applyFill="1" applyBorder="1" applyAlignment="1" applyProtection="1">
      <alignment horizontal="right" vertical="top"/>
      <protection locked="0"/>
    </xf>
    <xf numFmtId="166" fontId="21" fillId="0" borderId="91" xfId="1" applyFont="1" applyFill="1" applyBorder="1" applyAlignment="1" applyProtection="1">
      <alignment horizontal="right" vertical="top"/>
      <protection locked="0"/>
    </xf>
    <xf numFmtId="166" fontId="21" fillId="0" borderId="43" xfId="1" applyFont="1" applyFill="1" applyBorder="1" applyAlignment="1" applyProtection="1">
      <alignment horizontal="right" vertical="top"/>
      <protection locked="0"/>
    </xf>
    <xf numFmtId="166" fontId="21" fillId="0" borderId="95" xfId="1" applyFont="1" applyFill="1" applyBorder="1" applyAlignment="1" applyProtection="1">
      <alignment horizontal="right" vertical="top"/>
      <protection locked="0"/>
    </xf>
    <xf numFmtId="166" fontId="21" fillId="0" borderId="98" xfId="1" applyFont="1" applyFill="1" applyBorder="1" applyAlignment="1" applyProtection="1">
      <alignment horizontal="right" vertical="top"/>
      <protection locked="0"/>
    </xf>
    <xf numFmtId="166" fontId="21" fillId="0" borderId="0" xfId="1" applyFont="1" applyFill="1" applyBorder="1" applyAlignment="1" applyProtection="1">
      <alignment horizontal="right" vertical="top"/>
      <protection locked="0"/>
    </xf>
    <xf numFmtId="166" fontId="21" fillId="0" borderId="101" xfId="1" applyFont="1" applyFill="1" applyBorder="1" applyAlignment="1" applyProtection="1">
      <alignment horizontal="right" vertical="top"/>
      <protection locked="0"/>
    </xf>
    <xf numFmtId="166" fontId="21" fillId="0" borderId="102" xfId="1" quotePrefix="1" applyFont="1" applyFill="1" applyBorder="1" applyAlignment="1" applyProtection="1">
      <alignment horizontal="right" vertical="top"/>
      <protection locked="0"/>
    </xf>
    <xf numFmtId="166" fontId="21" fillId="0" borderId="52" xfId="1" quotePrefix="1" applyFont="1" applyFill="1" applyBorder="1" applyAlignment="1" applyProtection="1">
      <alignment horizontal="right" vertical="top"/>
      <protection locked="0"/>
    </xf>
    <xf numFmtId="166" fontId="21" fillId="0" borderId="104" xfId="1" applyFont="1" applyFill="1" applyBorder="1" applyAlignment="1" applyProtection="1">
      <alignment horizontal="right" vertical="top"/>
      <protection locked="0"/>
    </xf>
    <xf numFmtId="166" fontId="21" fillId="0" borderId="102" xfId="1" applyFont="1" applyFill="1" applyBorder="1" applyAlignment="1" applyProtection="1">
      <alignment horizontal="right" vertical="top"/>
      <protection locked="0"/>
    </xf>
    <xf numFmtId="166" fontId="21" fillId="0" borderId="52" xfId="1" applyFont="1" applyFill="1" applyBorder="1" applyAlignment="1" applyProtection="1">
      <alignment horizontal="right" vertical="top"/>
      <protection locked="0"/>
    </xf>
    <xf numFmtId="166" fontId="21" fillId="0" borderId="47" xfId="1" applyFont="1" applyFill="1" applyBorder="1" applyAlignment="1" applyProtection="1">
      <alignment horizontal="right" vertical="top"/>
      <protection locked="0"/>
    </xf>
    <xf numFmtId="166" fontId="21" fillId="0" borderId="3" xfId="1" applyFont="1" applyFill="1" applyBorder="1" applyAlignment="1" applyProtection="1">
      <alignment horizontal="right" vertical="top"/>
      <protection locked="0"/>
    </xf>
    <xf numFmtId="166" fontId="21" fillId="0" borderId="107" xfId="1" applyFont="1" applyFill="1" applyBorder="1" applyAlignment="1" applyProtection="1">
      <alignment horizontal="right" vertical="top"/>
      <protection locked="0"/>
    </xf>
    <xf numFmtId="166" fontId="21" fillId="0" borderId="42" xfId="1" applyFont="1" applyFill="1" applyBorder="1" applyAlignment="1" applyProtection="1">
      <alignment horizontal="right" vertical="top"/>
      <protection locked="0"/>
    </xf>
    <xf numFmtId="166" fontId="21" fillId="0" borderId="128" xfId="1" applyFont="1" applyFill="1" applyBorder="1" applyAlignment="1" applyProtection="1">
      <alignment horizontal="right" vertical="top"/>
      <protection locked="0"/>
    </xf>
    <xf numFmtId="166" fontId="21" fillId="0" borderId="129" xfId="1" applyFont="1" applyFill="1" applyBorder="1" applyAlignment="1" applyProtection="1">
      <alignment horizontal="right" vertical="top"/>
      <protection locked="0"/>
    </xf>
    <xf numFmtId="166" fontId="21" fillId="0" borderId="117" xfId="1" applyFont="1" applyFill="1" applyBorder="1" applyAlignment="1" applyProtection="1">
      <alignment horizontal="right" vertical="top"/>
      <protection locked="0"/>
    </xf>
    <xf numFmtId="166" fontId="21" fillId="0" borderId="42" xfId="1" applyFont="1" applyFill="1" applyBorder="1" applyAlignment="1" applyProtection="1">
      <alignment vertical="top"/>
      <protection locked="0"/>
    </xf>
    <xf numFmtId="166" fontId="21" fillId="0" borderId="91" xfId="1" applyFont="1" applyFill="1" applyBorder="1" applyAlignment="1" applyProtection="1">
      <alignment horizontal="center" vertical="top"/>
      <protection locked="0"/>
    </xf>
    <xf numFmtId="166" fontId="21" fillId="0" borderId="98" xfId="1" applyFont="1" applyFill="1" applyBorder="1" applyAlignment="1" applyProtection="1">
      <alignment horizontal="center" vertical="top"/>
      <protection locked="0"/>
    </xf>
    <xf numFmtId="166" fontId="20" fillId="0" borderId="0" xfId="1" applyFont="1" applyFill="1" applyBorder="1" applyAlignment="1" applyProtection="1">
      <alignment horizontal="right" vertical="center" wrapText="1"/>
      <protection locked="0"/>
    </xf>
    <xf numFmtId="166" fontId="20" fillId="0" borderId="100" xfId="1" applyFont="1" applyFill="1" applyBorder="1" applyAlignment="1" applyProtection="1">
      <alignment horizontal="right" vertical="center" wrapText="1"/>
      <protection locked="0"/>
    </xf>
    <xf numFmtId="166" fontId="20" fillId="0" borderId="79" xfId="1" applyFont="1" applyFill="1" applyBorder="1" applyAlignment="1" applyProtection="1">
      <alignment horizontal="center" vertical="center"/>
      <protection locked="0"/>
    </xf>
    <xf numFmtId="166" fontId="20" fillId="0" borderId="80" xfId="1" applyFont="1" applyFill="1" applyBorder="1" applyAlignment="1" applyProtection="1">
      <alignment horizontal="center" vertical="center"/>
      <protection locked="0"/>
    </xf>
    <xf numFmtId="166" fontId="21" fillId="0" borderId="51" xfId="1" applyFont="1" applyFill="1" applyBorder="1" applyAlignment="1" applyProtection="1">
      <alignment horizontal="right" vertical="top"/>
      <protection locked="0"/>
    </xf>
    <xf numFmtId="166" fontId="21" fillId="0" borderId="0" xfId="1" applyFont="1" applyProtection="1">
      <protection locked="0"/>
    </xf>
    <xf numFmtId="166" fontId="21" fillId="0" borderId="46" xfId="1" applyFont="1" applyFill="1" applyBorder="1" applyAlignment="1" applyProtection="1">
      <alignment horizontal="right" vertical="top"/>
      <protection locked="0"/>
    </xf>
    <xf numFmtId="166" fontId="21" fillId="0" borderId="114" xfId="1" applyFont="1" applyFill="1" applyBorder="1" applyAlignment="1" applyProtection="1">
      <alignment horizontal="right" vertical="top"/>
      <protection locked="0"/>
    </xf>
    <xf numFmtId="166" fontId="21" fillId="0" borderId="51" xfId="1" applyFont="1" applyFill="1" applyBorder="1" applyAlignment="1" applyProtection="1">
      <alignment horizontal="right" vertical="top"/>
      <protection locked="0"/>
    </xf>
    <xf numFmtId="166" fontId="21" fillId="0" borderId="46" xfId="1" applyFont="1" applyFill="1" applyBorder="1" applyAlignment="1" applyProtection="1">
      <alignment horizontal="center" vertical="top"/>
      <protection locked="0"/>
    </xf>
    <xf numFmtId="166" fontId="21" fillId="0" borderId="51" xfId="1" applyFont="1" applyFill="1" applyBorder="1" applyAlignment="1" applyProtection="1">
      <alignment horizontal="center" vertical="top"/>
      <protection locked="0"/>
    </xf>
    <xf numFmtId="166" fontId="21" fillId="0" borderId="46" xfId="1" applyFont="1" applyFill="1" applyBorder="1" applyAlignment="1" applyProtection="1">
      <alignment vertical="top"/>
      <protection locked="0"/>
    </xf>
    <xf numFmtId="166" fontId="21" fillId="0" borderId="51" xfId="1" applyFont="1" applyFill="1" applyBorder="1" applyAlignment="1" applyProtection="1">
      <alignment vertical="top"/>
      <protection locked="0"/>
    </xf>
    <xf numFmtId="9" fontId="21" fillId="0" borderId="43" xfId="22" quotePrefix="1" applyFont="1" applyFill="1" applyBorder="1" applyAlignment="1">
      <alignment horizontal="right" vertical="top"/>
    </xf>
    <xf numFmtId="9" fontId="21" fillId="0" borderId="42" xfId="22" applyFont="1" applyFill="1" applyBorder="1" applyAlignment="1">
      <alignment vertical="top"/>
    </xf>
    <xf numFmtId="9" fontId="21" fillId="0" borderId="114" xfId="22" applyFont="1" applyBorder="1" applyAlignment="1">
      <alignment vertical="top"/>
    </xf>
    <xf numFmtId="0" fontId="21" fillId="0" borderId="43" xfId="24" applyFont="1" applyFill="1" applyBorder="1" applyAlignment="1">
      <alignment horizontal="left" vertical="top" wrapText="1"/>
    </xf>
    <xf numFmtId="0" fontId="21" fillId="0" borderId="43" xfId="0" applyFont="1" applyFill="1" applyBorder="1" applyAlignment="1">
      <alignment horizontal="left" vertical="top" wrapText="1"/>
    </xf>
    <xf numFmtId="0" fontId="20" fillId="0" borderId="43" xfId="0" applyFont="1" applyFill="1" applyBorder="1" applyAlignment="1">
      <alignment vertical="top" wrapText="1"/>
    </xf>
    <xf numFmtId="0" fontId="21" fillId="0" borderId="43" xfId="0" applyFont="1" applyFill="1" applyBorder="1" applyAlignment="1">
      <alignment vertical="top"/>
    </xf>
    <xf numFmtId="0" fontId="21" fillId="0" borderId="43" xfId="0" applyFont="1" applyFill="1" applyBorder="1" applyAlignment="1">
      <alignment vertical="top" wrapText="1"/>
    </xf>
    <xf numFmtId="0" fontId="21" fillId="0" borderId="44" xfId="24" applyFont="1" applyFill="1" applyBorder="1" applyAlignment="1">
      <alignment vertical="top" wrapText="1"/>
    </xf>
    <xf numFmtId="0" fontId="20" fillId="0" borderId="5" xfId="9" applyFont="1" applyFill="1" applyBorder="1" applyAlignment="1">
      <alignment horizontal="center" vertical="center"/>
    </xf>
    <xf numFmtId="0" fontId="20" fillId="0" borderId="5" xfId="3" applyNumberFormat="1" applyFont="1" applyFill="1" applyBorder="1" applyAlignment="1">
      <alignment horizontal="center" vertical="center" wrapText="1"/>
    </xf>
    <xf numFmtId="3" fontId="20" fillId="0" borderId="5" xfId="3" applyNumberFormat="1" applyFont="1" applyFill="1" applyBorder="1" applyAlignment="1">
      <alignment horizontal="center" vertical="center"/>
    </xf>
    <xf numFmtId="166" fontId="20" fillId="0" borderId="18" xfId="1" applyFont="1" applyFill="1" applyBorder="1" applyAlignment="1">
      <alignment horizontal="center" vertical="center"/>
    </xf>
    <xf numFmtId="0" fontId="21" fillId="0" borderId="107" xfId="9" applyNumberFormat="1" applyFont="1" applyFill="1" applyBorder="1" applyAlignment="1">
      <alignment horizontal="center" vertical="top"/>
    </xf>
    <xf numFmtId="166" fontId="21" fillId="0" borderId="44" xfId="1" applyFont="1" applyFill="1" applyBorder="1" applyAlignment="1">
      <alignment horizontal="right" vertical="top"/>
    </xf>
    <xf numFmtId="0" fontId="21" fillId="0" borderId="45" xfId="9" applyFont="1" applyFill="1" applyBorder="1" applyAlignment="1">
      <alignment horizontal="left"/>
    </xf>
    <xf numFmtId="0" fontId="21" fillId="0" borderId="47" xfId="9" applyFont="1" applyFill="1" applyBorder="1" applyAlignment="1">
      <alignment horizontal="left"/>
    </xf>
    <xf numFmtId="164" fontId="21" fillId="0" borderId="46" xfId="9" applyNumberFormat="1" applyFont="1" applyFill="1" applyBorder="1" applyAlignment="1">
      <alignment horizontal="right"/>
    </xf>
    <xf numFmtId="0" fontId="21" fillId="0" borderId="0" xfId="9" applyNumberFormat="1" applyFont="1" applyFill="1" applyBorder="1" applyAlignment="1">
      <alignment horizontal="center" vertical="top"/>
    </xf>
    <xf numFmtId="0" fontId="20" fillId="0" borderId="0" xfId="9" applyFont="1" applyFill="1" applyBorder="1" applyAlignment="1">
      <alignment horizontal="left" vertical="top" wrapText="1"/>
    </xf>
    <xf numFmtId="2" fontId="20" fillId="0" borderId="0" xfId="9" applyNumberFormat="1" applyFont="1" applyFill="1" applyBorder="1" applyAlignment="1">
      <alignment horizontal="left" vertical="top" wrapText="1"/>
    </xf>
    <xf numFmtId="2" fontId="20" fillId="0" borderId="0" xfId="9" quotePrefix="1" applyNumberFormat="1" applyFont="1" applyFill="1" applyBorder="1" applyAlignment="1">
      <alignment horizontal="left" vertical="top" wrapText="1"/>
    </xf>
    <xf numFmtId="0" fontId="26" fillId="0" borderId="0" xfId="9" applyNumberFormat="1" applyFont="1" applyFill="1" applyBorder="1" applyAlignment="1">
      <alignment horizontal="center" vertical="top"/>
    </xf>
    <xf numFmtId="2" fontId="20" fillId="0" borderId="0" xfId="16" quotePrefix="1" applyNumberFormat="1" applyFont="1" applyFill="1" applyBorder="1" applyAlignment="1">
      <alignment horizontal="left" vertical="top" wrapText="1"/>
    </xf>
    <xf numFmtId="0" fontId="20" fillId="0" borderId="0" xfId="9" applyFont="1" applyFill="1" applyBorder="1" applyAlignment="1">
      <alignment horizontal="left" vertical="top"/>
    </xf>
    <xf numFmtId="49" fontId="21" fillId="0" borderId="0" xfId="9" applyNumberFormat="1" applyFont="1" applyFill="1" applyBorder="1" applyAlignment="1">
      <alignment vertical="top" wrapText="1"/>
    </xf>
    <xf numFmtId="49" fontId="21" fillId="0" borderId="0" xfId="9" quotePrefix="1" applyNumberFormat="1" applyFont="1" applyFill="1" applyBorder="1" applyAlignment="1">
      <alignment vertical="top" wrapText="1"/>
    </xf>
    <xf numFmtId="4" fontId="20" fillId="0" borderId="0" xfId="8" applyNumberFormat="1" applyFont="1" applyFill="1" applyBorder="1" applyAlignment="1" applyProtection="1">
      <alignment horizontal="right" vertical="center"/>
      <protection locked="0"/>
    </xf>
    <xf numFmtId="3" fontId="20" fillId="0" borderId="0" xfId="8" applyFont="1" applyFill="1" applyBorder="1" applyAlignment="1">
      <alignment horizontal="left" vertical="center"/>
    </xf>
    <xf numFmtId="166" fontId="20" fillId="0" borderId="0" xfId="1" applyFont="1" applyFill="1" applyBorder="1" applyAlignment="1">
      <alignment horizontal="center" vertical="center"/>
    </xf>
    <xf numFmtId="1" fontId="20" fillId="0" borderId="0" xfId="9" applyNumberFormat="1" applyFont="1" applyFill="1" applyBorder="1" applyAlignment="1">
      <alignment horizontal="left" vertical="top" wrapText="1"/>
    </xf>
    <xf numFmtId="0" fontId="21" fillId="0" borderId="0" xfId="9" applyFont="1" applyFill="1" applyBorder="1" applyAlignment="1">
      <alignment horizontal="center" vertical="top"/>
    </xf>
    <xf numFmtId="3" fontId="21" fillId="0" borderId="0" xfId="3" applyNumberFormat="1" applyFont="1" applyFill="1" applyBorder="1" applyAlignment="1">
      <alignment horizontal="center" vertical="top"/>
    </xf>
    <xf numFmtId="166" fontId="21" fillId="0" borderId="0" xfId="1" applyFont="1" applyFill="1" applyBorder="1" applyAlignment="1">
      <alignment horizontal="right" vertical="top"/>
    </xf>
    <xf numFmtId="2" fontId="21" fillId="0" borderId="0" xfId="9" quotePrefix="1" applyNumberFormat="1" applyFont="1" applyFill="1" applyBorder="1" applyAlignment="1">
      <alignment vertical="top" wrapText="1"/>
    </xf>
    <xf numFmtId="49" fontId="20" fillId="0" borderId="0" xfId="9" applyNumberFormat="1" applyFont="1" applyFill="1" applyBorder="1" applyAlignment="1">
      <alignment horizontal="left" vertical="top"/>
    </xf>
    <xf numFmtId="2" fontId="20" fillId="0" borderId="0" xfId="9" applyNumberFormat="1" applyFont="1" applyFill="1" applyBorder="1" applyAlignment="1">
      <alignment vertical="top" wrapText="1"/>
    </xf>
    <xf numFmtId="49" fontId="21" fillId="0" borderId="0" xfId="17" applyNumberFormat="1" applyFont="1" applyFill="1" applyBorder="1" applyAlignment="1">
      <alignment vertical="top" wrapText="1"/>
    </xf>
    <xf numFmtId="49" fontId="21" fillId="0" borderId="0" xfId="17" applyNumberFormat="1" applyFont="1" applyFill="1" applyBorder="1" applyAlignment="1">
      <alignment horizontal="center" vertical="top"/>
    </xf>
    <xf numFmtId="49" fontId="20" fillId="0" borderId="0" xfId="9" applyNumberFormat="1" applyFont="1" applyFill="1" applyBorder="1" applyAlignment="1">
      <alignment horizontal="left" vertical="top" wrapText="1"/>
    </xf>
    <xf numFmtId="2" fontId="21" fillId="0" borderId="0" xfId="9" applyNumberFormat="1" applyFont="1" applyFill="1" applyBorder="1" applyAlignment="1">
      <alignment vertical="top" wrapText="1"/>
    </xf>
    <xf numFmtId="2" fontId="20" fillId="0" borderId="0" xfId="9" quotePrefix="1" applyNumberFormat="1" applyFont="1" applyFill="1" applyBorder="1" applyAlignment="1">
      <alignment vertical="top" wrapText="1"/>
    </xf>
    <xf numFmtId="49" fontId="21" fillId="0" borderId="0" xfId="9" applyNumberFormat="1" applyFont="1" applyFill="1" applyBorder="1" applyAlignment="1">
      <alignment horizontal="center" vertical="top"/>
    </xf>
    <xf numFmtId="49" fontId="21" fillId="0" borderId="0" xfId="17" applyFont="1" applyFill="1" applyBorder="1" applyAlignment="1">
      <alignment horizontal="center" vertical="top"/>
    </xf>
    <xf numFmtId="49" fontId="21" fillId="0" borderId="0" xfId="17" quotePrefix="1" applyNumberFormat="1" applyFont="1" applyFill="1" applyBorder="1" applyAlignment="1">
      <alignment vertical="top" wrapText="1"/>
    </xf>
    <xf numFmtId="49" fontId="21" fillId="0" borderId="0" xfId="9" quotePrefix="1" applyNumberFormat="1" applyFont="1" applyFill="1" applyBorder="1" applyAlignment="1">
      <alignment horizontal="left" vertical="top" wrapText="1"/>
    </xf>
    <xf numFmtId="49" fontId="21" fillId="0" borderId="0" xfId="9" applyNumberFormat="1" applyFont="1" applyFill="1" applyBorder="1" applyAlignment="1">
      <alignment horizontal="left" vertical="top" wrapText="1"/>
    </xf>
    <xf numFmtId="2" fontId="20" fillId="0" borderId="0" xfId="16" applyNumberFormat="1" applyFont="1" applyFill="1" applyBorder="1" applyAlignment="1">
      <alignment horizontal="left" vertical="top" wrapText="1"/>
    </xf>
    <xf numFmtId="166" fontId="21" fillId="3" borderId="0" xfId="1" applyFont="1" applyFill="1" applyBorder="1" applyAlignment="1">
      <alignment horizontal="right" vertical="top"/>
    </xf>
    <xf numFmtId="166" fontId="21" fillId="0" borderId="0" xfId="1" applyFont="1" applyBorder="1" applyAlignment="1">
      <alignment horizontal="right" vertical="top"/>
    </xf>
    <xf numFmtId="49" fontId="20" fillId="0" borderId="0" xfId="15" applyFont="1" applyBorder="1" applyAlignment="1">
      <alignment horizontal="left" vertical="top"/>
    </xf>
    <xf numFmtId="2" fontId="20" fillId="0" borderId="0" xfId="10" applyNumberFormat="1" applyFont="1" applyBorder="1" applyAlignment="1">
      <alignment horizontal="left" vertical="top" wrapText="1"/>
    </xf>
    <xf numFmtId="49" fontId="21" fillId="0" borderId="0" xfId="15" quotePrefix="1" applyFont="1" applyBorder="1" applyAlignment="1">
      <alignment vertical="top" wrapText="1"/>
    </xf>
    <xf numFmtId="49" fontId="21" fillId="0" borderId="0" xfId="15" applyFont="1" applyBorder="1" applyAlignment="1">
      <alignment vertical="top" wrapText="1"/>
    </xf>
    <xf numFmtId="0" fontId="20" fillId="0" borderId="0" xfId="9" applyFont="1" applyFill="1" applyBorder="1" applyAlignment="1">
      <alignment vertical="center"/>
    </xf>
    <xf numFmtId="3" fontId="20" fillId="0" borderId="0" xfId="8" applyFont="1" applyFill="1" applyBorder="1" applyAlignment="1">
      <alignment vertical="center"/>
    </xf>
    <xf numFmtId="0" fontId="20" fillId="0" borderId="0" xfId="9" applyFont="1" applyFill="1" applyBorder="1" applyAlignment="1">
      <alignment vertical="top"/>
    </xf>
    <xf numFmtId="4" fontId="21" fillId="0" borderId="0" xfId="3" applyNumberFormat="1" applyFont="1" applyFill="1" applyBorder="1" applyAlignment="1">
      <alignment horizontal="right" vertical="top"/>
    </xf>
    <xf numFmtId="3" fontId="21" fillId="0" borderId="0" xfId="8" applyFont="1" applyBorder="1" applyAlignment="1">
      <alignment horizontal="left"/>
    </xf>
    <xf numFmtId="166" fontId="21" fillId="0" borderId="0" xfId="1" applyFont="1" applyBorder="1"/>
    <xf numFmtId="164" fontId="21" fillId="0" borderId="0" xfId="9" applyNumberFormat="1" applyFont="1" applyFill="1" applyBorder="1" applyAlignment="1">
      <alignment horizontal="right"/>
    </xf>
    <xf numFmtId="164" fontId="20" fillId="0" borderId="0" xfId="9" applyNumberFormat="1" applyFont="1" applyFill="1" applyBorder="1" applyAlignment="1">
      <alignment horizontal="right"/>
    </xf>
    <xf numFmtId="3" fontId="21" fillId="0" borderId="0" xfId="8" applyFont="1" applyAlignment="1">
      <alignment horizontal="left"/>
    </xf>
    <xf numFmtId="0" fontId="21" fillId="0" borderId="2" xfId="0" applyFont="1" applyFill="1" applyBorder="1" applyAlignment="1">
      <alignment vertical="center" wrapText="1"/>
    </xf>
    <xf numFmtId="0" fontId="21" fillId="0" borderId="17" xfId="0" applyFont="1" applyFill="1" applyBorder="1" applyAlignment="1">
      <alignment vertical="center" wrapText="1"/>
    </xf>
    <xf numFmtId="0" fontId="21" fillId="0" borderId="118" xfId="0" applyFont="1" applyBorder="1" applyAlignment="1">
      <alignment horizontal="left" vertical="top"/>
    </xf>
    <xf numFmtId="9" fontId="21" fillId="0" borderId="42" xfId="25" applyFont="1" applyBorder="1" applyAlignment="1">
      <alignment vertical="top"/>
    </xf>
    <xf numFmtId="0" fontId="21" fillId="0" borderId="0" xfId="0" applyFont="1" applyBorder="1"/>
    <xf numFmtId="0" fontId="21" fillId="0" borderId="109" xfId="0" applyFont="1" applyFill="1" applyBorder="1" applyAlignment="1">
      <alignment vertical="center" wrapText="1"/>
    </xf>
    <xf numFmtId="0" fontId="20" fillId="0" borderId="135" xfId="0" applyFont="1" applyFill="1" applyBorder="1" applyAlignment="1">
      <alignment horizontal="left" vertical="top"/>
    </xf>
    <xf numFmtId="0" fontId="21" fillId="0" borderId="107" xfId="0" applyFont="1" applyFill="1" applyBorder="1" applyAlignment="1">
      <alignment horizontal="center" vertical="top"/>
    </xf>
    <xf numFmtId="49" fontId="21" fillId="0" borderId="42" xfId="0" applyNumberFormat="1" applyFont="1" applyFill="1" applyBorder="1" applyAlignment="1">
      <alignment horizontal="left" vertical="top"/>
    </xf>
    <xf numFmtId="49" fontId="20" fillId="0" borderId="118" xfId="0" applyNumberFormat="1" applyFont="1" applyFill="1" applyBorder="1" applyAlignment="1">
      <alignment horizontal="left" vertical="top"/>
    </xf>
    <xf numFmtId="0" fontId="21" fillId="0" borderId="42" xfId="0" applyFont="1" applyFill="1" applyBorder="1" applyAlignment="1">
      <alignment vertical="top"/>
    </xf>
    <xf numFmtId="0" fontId="4" fillId="0" borderId="47" xfId="0" applyFont="1" applyBorder="1" applyAlignment="1">
      <alignment horizontal="left"/>
    </xf>
    <xf numFmtId="0" fontId="4" fillId="0" borderId="47" xfId="0" applyFont="1" applyBorder="1" applyAlignment="1"/>
    <xf numFmtId="0" fontId="4" fillId="0" borderId="58" xfId="0" applyFont="1" applyBorder="1" applyAlignment="1"/>
    <xf numFmtId="0" fontId="27" fillId="0" borderId="34" xfId="0" applyFont="1" applyBorder="1" applyAlignment="1">
      <alignment horizontal="left"/>
    </xf>
    <xf numFmtId="0" fontId="28" fillId="0" borderId="37" xfId="0" applyFont="1" applyBorder="1" applyAlignment="1">
      <alignment horizontal="left"/>
    </xf>
    <xf numFmtId="0" fontId="4" fillId="0" borderId="37" xfId="0" applyFont="1" applyBorder="1" applyAlignment="1"/>
    <xf numFmtId="0" fontId="20" fillId="0" borderId="0" xfId="0" applyFont="1" applyFill="1" applyBorder="1" applyAlignment="1">
      <alignment horizontal="left" vertical="top"/>
    </xf>
    <xf numFmtId="4" fontId="20" fillId="0" borderId="0" xfId="0" applyNumberFormat="1" applyFont="1" applyFill="1" applyBorder="1" applyAlignment="1">
      <alignment horizontal="left" vertical="top" wrapText="1"/>
    </xf>
    <xf numFmtId="0" fontId="21" fillId="0" borderId="0" xfId="0" applyFont="1" applyFill="1" applyBorder="1" applyAlignment="1">
      <alignment horizontal="center" vertical="top"/>
    </xf>
    <xf numFmtId="4" fontId="21" fillId="0" borderId="0" xfId="0" applyNumberFormat="1" applyFont="1" applyFill="1" applyBorder="1" applyAlignment="1">
      <alignment horizontal="right" vertical="top"/>
    </xf>
    <xf numFmtId="49" fontId="20" fillId="0" borderId="0" xfId="0" applyNumberFormat="1" applyFont="1" applyFill="1" applyBorder="1" applyAlignment="1">
      <alignment vertical="top"/>
    </xf>
    <xf numFmtId="49" fontId="21" fillId="0" borderId="0" xfId="0" applyNumberFormat="1" applyFont="1" applyFill="1" applyBorder="1" applyAlignment="1">
      <alignment vertical="top"/>
    </xf>
    <xf numFmtId="49" fontId="21" fillId="0" borderId="0" xfId="0" applyNumberFormat="1" applyFont="1" applyFill="1" applyBorder="1" applyAlignment="1">
      <alignment horizontal="left" vertical="top"/>
    </xf>
    <xf numFmtId="0" fontId="21" fillId="0" borderId="0" xfId="0" applyFont="1" applyBorder="1" applyAlignment="1">
      <alignment horizontal="left" vertical="top"/>
    </xf>
    <xf numFmtId="0" fontId="21" fillId="0" borderId="0" xfId="0" quotePrefix="1" applyFont="1" applyFill="1" applyBorder="1" applyAlignment="1">
      <alignment horizontal="center" vertical="top"/>
    </xf>
    <xf numFmtId="0" fontId="26" fillId="0" borderId="0" xfId="0" quotePrefix="1" applyFont="1" applyFill="1" applyBorder="1" applyAlignment="1">
      <alignment vertical="top" wrapText="1"/>
    </xf>
    <xf numFmtId="0" fontId="26" fillId="0" borderId="0" xfId="0" applyFont="1" applyFill="1" applyBorder="1" applyAlignment="1">
      <alignment horizontal="center" vertical="top"/>
    </xf>
    <xf numFmtId="4" fontId="26" fillId="0" borderId="0" xfId="0" applyNumberFormat="1" applyFont="1" applyFill="1" applyBorder="1" applyAlignment="1">
      <alignment horizontal="right" vertical="top"/>
    </xf>
    <xf numFmtId="0" fontId="21" fillId="0" borderId="0"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alignment horizontal="center" vertical="top"/>
    </xf>
    <xf numFmtId="4" fontId="21" fillId="0" borderId="0" xfId="0" applyNumberFormat="1" applyFont="1" applyFill="1" applyBorder="1" applyAlignment="1">
      <alignment horizontal="left" vertical="top" wrapText="1"/>
    </xf>
    <xf numFmtId="4" fontId="20" fillId="0" borderId="0" xfId="0" quotePrefix="1" applyNumberFormat="1" applyFont="1" applyFill="1" applyBorder="1" applyAlignment="1">
      <alignment horizontal="left" vertical="top" wrapText="1"/>
    </xf>
    <xf numFmtId="49" fontId="21" fillId="0" borderId="0" xfId="0" applyNumberFormat="1" applyFont="1" applyFill="1" applyBorder="1" applyAlignment="1">
      <alignment vertical="top" wrapText="1"/>
    </xf>
    <xf numFmtId="49" fontId="21" fillId="0" borderId="0" xfId="0" applyNumberFormat="1" applyFont="1" applyFill="1" applyBorder="1" applyAlignment="1">
      <alignment horizontal="center" vertical="top"/>
    </xf>
    <xf numFmtId="49" fontId="21" fillId="0" borderId="0" xfId="0" quotePrefix="1" applyNumberFormat="1" applyFont="1" applyFill="1" applyBorder="1" applyAlignment="1">
      <alignment vertical="top" wrapText="1"/>
    </xf>
    <xf numFmtId="4" fontId="20" fillId="0" borderId="0" xfId="0" applyNumberFormat="1" applyFont="1" applyFill="1" applyBorder="1" applyAlignment="1">
      <alignment horizontal="right" vertical="top"/>
    </xf>
    <xf numFmtId="0" fontId="21" fillId="0" borderId="0" xfId="0" quotePrefix="1" applyFont="1" applyFill="1" applyBorder="1" applyAlignment="1">
      <alignment horizontal="left" vertical="top"/>
    </xf>
    <xf numFmtId="0" fontId="20" fillId="0" borderId="0" xfId="0" applyFont="1" applyBorder="1" applyAlignment="1">
      <alignment horizontal="left" vertical="top" shrinkToFit="1"/>
    </xf>
    <xf numFmtId="2" fontId="20" fillId="0" borderId="0" xfId="0" quotePrefix="1" applyNumberFormat="1" applyFont="1" applyBorder="1" applyAlignment="1">
      <alignment horizontal="left" vertical="top" wrapText="1"/>
    </xf>
    <xf numFmtId="0" fontId="21" fillId="0" borderId="0" xfId="0" quotePrefix="1" applyFont="1" applyBorder="1" applyAlignment="1">
      <alignment horizontal="center" vertical="top"/>
    </xf>
    <xf numFmtId="0" fontId="20" fillId="0" borderId="0" xfId="0" applyFont="1" applyBorder="1" applyAlignment="1">
      <alignment horizontal="left" vertical="top" wrapText="1"/>
    </xf>
    <xf numFmtId="2" fontId="20" fillId="0" borderId="0" xfId="0" applyNumberFormat="1" applyFont="1" applyBorder="1" applyAlignment="1">
      <alignment horizontal="left" vertical="top" wrapText="1"/>
    </xf>
    <xf numFmtId="0" fontId="20" fillId="0" borderId="0" xfId="0" applyFont="1" applyBorder="1" applyAlignment="1">
      <alignment horizontal="left" vertical="top"/>
    </xf>
    <xf numFmtId="0" fontId="21" fillId="0" borderId="0" xfId="0" applyFont="1" applyBorder="1" applyAlignment="1">
      <alignment horizontal="center" vertical="top"/>
    </xf>
    <xf numFmtId="0" fontId="20" fillId="0" borderId="0" xfId="0" applyFont="1" applyFill="1" applyBorder="1" applyAlignment="1" applyProtection="1">
      <alignment horizontal="left" vertical="top"/>
    </xf>
    <xf numFmtId="2" fontId="20" fillId="0" borderId="0" xfId="0" quotePrefix="1" applyNumberFormat="1" applyFont="1" applyFill="1" applyBorder="1" applyAlignment="1">
      <alignment horizontal="left" vertical="top" wrapText="1"/>
    </xf>
    <xf numFmtId="0" fontId="21" fillId="0" borderId="0" xfId="0" applyFont="1" applyFill="1" applyBorder="1" applyAlignment="1" applyProtection="1">
      <alignment horizontal="center" vertical="top"/>
    </xf>
    <xf numFmtId="4" fontId="20" fillId="0" borderId="0" xfId="0" applyNumberFormat="1" applyFont="1" applyFill="1" applyBorder="1" applyAlignment="1">
      <alignment vertical="top"/>
    </xf>
    <xf numFmtId="0" fontId="21" fillId="0" borderId="0" xfId="0" applyFont="1" applyBorder="1" applyAlignment="1">
      <alignment vertical="center"/>
    </xf>
    <xf numFmtId="0" fontId="21" fillId="0" borderId="0" xfId="0" applyFont="1" applyBorder="1" applyAlignment="1">
      <alignment horizontal="center"/>
    </xf>
    <xf numFmtId="0" fontId="27" fillId="0" borderId="0" xfId="0" applyFont="1" applyBorder="1" applyAlignment="1">
      <alignment vertical="center"/>
    </xf>
    <xf numFmtId="0" fontId="28" fillId="0" borderId="0" xfId="0" applyFont="1" applyBorder="1" applyAlignment="1">
      <alignment vertical="center"/>
    </xf>
    <xf numFmtId="0" fontId="4" fillId="0" borderId="0" xfId="0" applyFont="1" applyBorder="1"/>
    <xf numFmtId="4" fontId="27" fillId="0" borderId="0" xfId="0" applyNumberFormat="1" applyFont="1" applyBorder="1" applyAlignment="1">
      <alignment horizontal="center" vertical="center"/>
    </xf>
    <xf numFmtId="0" fontId="28" fillId="0" borderId="0" xfId="0" applyFont="1" applyBorder="1"/>
    <xf numFmtId="164" fontId="20" fillId="0" borderId="0" xfId="0" applyNumberFormat="1" applyFont="1" applyBorder="1"/>
    <xf numFmtId="0" fontId="21" fillId="0" borderId="95" xfId="24" applyFont="1" applyFill="1" applyBorder="1" applyAlignment="1">
      <alignment vertical="top" wrapText="1"/>
    </xf>
    <xf numFmtId="0" fontId="20" fillId="0" borderId="117" xfId="24" applyFont="1" applyFill="1" applyBorder="1" applyAlignment="1">
      <alignment vertical="top" wrapText="1"/>
    </xf>
    <xf numFmtId="0" fontId="20" fillId="0" borderId="0" xfId="9" applyFont="1" applyFill="1" applyBorder="1" applyAlignment="1">
      <alignment horizontal="left" vertical="center"/>
    </xf>
    <xf numFmtId="166" fontId="21" fillId="0" borderId="160" xfId="1" applyFont="1" applyFill="1" applyBorder="1" applyAlignment="1" applyProtection="1">
      <alignment horizontal="right" vertical="top"/>
      <protection locked="0"/>
    </xf>
    <xf numFmtId="0" fontId="21" fillId="0" borderId="62" xfId="9" applyFont="1" applyFill="1" applyBorder="1" applyAlignment="1">
      <alignment horizontal="left"/>
    </xf>
    <xf numFmtId="0" fontId="4" fillId="0" borderId="52" xfId="24" applyFont="1" applyFill="1" applyBorder="1" applyAlignment="1"/>
    <xf numFmtId="0" fontId="21" fillId="0" borderId="52" xfId="9" applyFont="1" applyFill="1" applyBorder="1" applyAlignment="1">
      <alignment horizontal="left"/>
    </xf>
    <xf numFmtId="0" fontId="4" fillId="0" borderId="52" xfId="24" applyFont="1" applyFill="1" applyBorder="1" applyAlignment="1">
      <alignment horizontal="center"/>
    </xf>
    <xf numFmtId="166" fontId="21" fillId="0" borderId="51" xfId="1" applyFont="1" applyFill="1" applyBorder="1" applyAlignment="1">
      <alignment horizontal="right"/>
    </xf>
    <xf numFmtId="166" fontId="27" fillId="0" borderId="74" xfId="1" applyFont="1" applyFill="1" applyBorder="1" applyAlignment="1">
      <alignment horizontal="center" vertical="center"/>
    </xf>
    <xf numFmtId="0" fontId="4" fillId="0" borderId="47" xfId="24" applyFont="1" applyFill="1" applyBorder="1" applyAlignment="1"/>
    <xf numFmtId="49" fontId="21" fillId="0" borderId="47" xfId="9" applyNumberFormat="1" applyFont="1" applyFill="1" applyBorder="1" applyAlignment="1">
      <alignment horizontal="left"/>
    </xf>
    <xf numFmtId="0" fontId="4" fillId="0" borderId="47" xfId="24" applyFont="1" applyFill="1" applyBorder="1" applyAlignment="1">
      <alignment horizontal="center"/>
    </xf>
    <xf numFmtId="0" fontId="27" fillId="0" borderId="70" xfId="24" applyFont="1" applyFill="1" applyBorder="1"/>
    <xf numFmtId="0" fontId="28" fillId="0" borderId="71" xfId="24" applyFont="1" applyFill="1" applyBorder="1"/>
    <xf numFmtId="0" fontId="30" fillId="0" borderId="71" xfId="24" applyFont="1" applyFill="1" applyBorder="1"/>
    <xf numFmtId="164" fontId="30" fillId="0" borderId="71" xfId="24" applyNumberFormat="1" applyFont="1" applyFill="1" applyBorder="1"/>
    <xf numFmtId="0" fontId="30" fillId="0" borderId="71" xfId="24" applyFont="1" applyFill="1" applyBorder="1" applyAlignment="1">
      <alignment horizontal="center"/>
    </xf>
    <xf numFmtId="0" fontId="30" fillId="0" borderId="72" xfId="24" applyFont="1" applyFill="1" applyBorder="1"/>
    <xf numFmtId="166" fontId="21" fillId="0" borderId="46" xfId="1" applyFont="1" applyFill="1" applyBorder="1" applyAlignment="1">
      <alignment horizontal="right"/>
    </xf>
    <xf numFmtId="166" fontId="20" fillId="0" borderId="74" xfId="1" applyFont="1" applyFill="1" applyBorder="1"/>
    <xf numFmtId="0" fontId="4" fillId="0" borderId="52" xfId="0" applyFont="1" applyBorder="1" applyAlignment="1"/>
    <xf numFmtId="0" fontId="4" fillId="0" borderId="52" xfId="0" applyFont="1" applyBorder="1" applyAlignment="1">
      <alignment horizontal="center"/>
    </xf>
    <xf numFmtId="166" fontId="27" fillId="0" borderId="74" xfId="1" applyFont="1" applyBorder="1" applyAlignment="1">
      <alignment horizontal="center" vertical="center"/>
    </xf>
    <xf numFmtId="166" fontId="20" fillId="0" borderId="35" xfId="1" applyFont="1" applyBorder="1"/>
    <xf numFmtId="0" fontId="27" fillId="0" borderId="70" xfId="0" applyFont="1" applyBorder="1"/>
    <xf numFmtId="0" fontId="28" fillId="0" borderId="71" xfId="0" applyFont="1" applyBorder="1"/>
    <xf numFmtId="0" fontId="30" fillId="0" borderId="71" xfId="0" applyFont="1" applyBorder="1"/>
    <xf numFmtId="164" fontId="30" fillId="0" borderId="71" xfId="0" applyNumberFormat="1" applyFont="1" applyBorder="1"/>
    <xf numFmtId="0" fontId="30" fillId="0" borderId="71" xfId="0" applyFont="1" applyBorder="1" applyAlignment="1">
      <alignment horizontal="center"/>
    </xf>
    <xf numFmtId="0" fontId="30" fillId="0" borderId="72" xfId="0" applyFont="1" applyBorder="1"/>
    <xf numFmtId="0" fontId="21" fillId="0" borderId="95" xfId="0" quotePrefix="1" applyFont="1" applyFill="1" applyBorder="1" applyAlignment="1">
      <alignment vertical="top" wrapText="1"/>
    </xf>
    <xf numFmtId="166" fontId="20" fillId="0" borderId="74" xfId="1" applyFont="1" applyBorder="1"/>
    <xf numFmtId="0" fontId="20" fillId="0" borderId="15" xfId="9" applyFont="1" applyFill="1" applyBorder="1" applyAlignment="1">
      <alignment horizontal="left" vertical="center"/>
    </xf>
    <xf numFmtId="0" fontId="20" fillId="0" borderId="16" xfId="9" applyFont="1" applyFill="1" applyBorder="1" applyAlignment="1">
      <alignment horizontal="left" vertical="center"/>
    </xf>
    <xf numFmtId="3" fontId="21" fillId="0" borderId="52" xfId="8" applyFont="1" applyFill="1" applyBorder="1" applyAlignment="1">
      <alignment horizontal="left"/>
    </xf>
    <xf numFmtId="0" fontId="21" fillId="0" borderId="52" xfId="24" applyFont="1" applyFill="1" applyBorder="1" applyAlignment="1">
      <alignment vertical="center"/>
    </xf>
    <xf numFmtId="0" fontId="4" fillId="0" borderId="52" xfId="24" applyFont="1" applyFill="1" applyBorder="1"/>
    <xf numFmtId="0" fontId="4" fillId="0" borderId="53" xfId="24" applyFont="1" applyFill="1" applyBorder="1"/>
    <xf numFmtId="166" fontId="20" fillId="0" borderId="3" xfId="1" applyFont="1" applyFill="1" applyBorder="1" applyAlignment="1" applyProtection="1">
      <alignment horizontal="right" vertical="center"/>
      <protection locked="0"/>
    </xf>
    <xf numFmtId="0" fontId="4" fillId="0" borderId="58" xfId="24" applyFont="1" applyFill="1" applyBorder="1" applyAlignment="1"/>
    <xf numFmtId="0" fontId="21" fillId="0" borderId="71" xfId="24" applyFont="1" applyFill="1" applyBorder="1" applyAlignment="1">
      <alignment vertical="center"/>
    </xf>
    <xf numFmtId="0" fontId="4" fillId="0" borderId="71" xfId="24" applyFont="1" applyFill="1" applyBorder="1"/>
    <xf numFmtId="0" fontId="4" fillId="0" borderId="72" xfId="24" applyFont="1" applyFill="1" applyBorder="1"/>
    <xf numFmtId="0" fontId="21" fillId="0" borderId="97" xfId="24" applyFont="1" applyFill="1" applyBorder="1" applyAlignment="1">
      <alignment vertical="top"/>
    </xf>
    <xf numFmtId="0" fontId="4" fillId="0" borderId="52" xfId="0" applyFont="1" applyBorder="1" applyAlignment="1">
      <alignment horizontal="left"/>
    </xf>
    <xf numFmtId="0" fontId="4" fillId="0" borderId="53" xfId="0" applyFont="1" applyBorder="1" applyAlignment="1"/>
    <xf numFmtId="164" fontId="21" fillId="0" borderId="51" xfId="9" applyNumberFormat="1" applyFont="1" applyFill="1" applyBorder="1" applyAlignment="1">
      <alignment horizontal="right"/>
    </xf>
    <xf numFmtId="4" fontId="27" fillId="0" borderId="74" xfId="0" applyNumberFormat="1" applyFont="1" applyBorder="1" applyAlignment="1">
      <alignment horizontal="center" vertical="center"/>
    </xf>
    <xf numFmtId="164" fontId="20" fillId="0" borderId="74" xfId="0" applyNumberFormat="1" applyFont="1" applyBorder="1"/>
    <xf numFmtId="0" fontId="4" fillId="0" borderId="74" xfId="0" applyFont="1" applyBorder="1" applyAlignment="1"/>
    <xf numFmtId="0" fontId="27" fillId="0" borderId="70" xfId="0" applyFont="1" applyBorder="1" applyProtection="1">
      <protection locked="0"/>
    </xf>
    <xf numFmtId="0" fontId="28" fillId="0" borderId="71" xfId="0" applyFont="1" applyBorder="1" applyProtection="1">
      <protection locked="0"/>
    </xf>
    <xf numFmtId="0" fontId="30" fillId="0" borderId="71" xfId="0" applyFont="1" applyBorder="1" applyProtection="1">
      <protection locked="0"/>
    </xf>
    <xf numFmtId="164" fontId="30" fillId="0" borderId="71" xfId="0" applyNumberFormat="1" applyFont="1" applyBorder="1" applyProtection="1">
      <protection locked="0"/>
    </xf>
    <xf numFmtId="4" fontId="30" fillId="0" borderId="71" xfId="0" applyNumberFormat="1" applyFont="1" applyBorder="1" applyAlignment="1" applyProtection="1">
      <alignment horizontal="center"/>
      <protection locked="0"/>
    </xf>
    <xf numFmtId="166" fontId="30" fillId="0" borderId="72" xfId="1" applyFont="1" applyBorder="1" applyProtection="1">
      <protection locked="0"/>
    </xf>
    <xf numFmtId="166" fontId="20" fillId="0" borderId="74" xfId="1" applyFont="1" applyBorder="1" applyProtection="1">
      <protection locked="0"/>
    </xf>
    <xf numFmtId="166" fontId="20" fillId="0" borderId="163" xfId="1" applyFont="1" applyFill="1" applyBorder="1" applyAlignment="1" applyProtection="1">
      <alignment vertical="center"/>
      <protection locked="0"/>
    </xf>
    <xf numFmtId="166" fontId="27" fillId="0" borderId="164" xfId="1" applyFont="1" applyBorder="1" applyAlignment="1" applyProtection="1">
      <alignment horizontal="center" vertical="center"/>
      <protection locked="0"/>
    </xf>
    <xf numFmtId="0" fontId="20" fillId="0" borderId="70" xfId="0" applyFont="1" applyFill="1" applyBorder="1" applyAlignment="1" applyProtection="1">
      <alignment vertical="top"/>
      <protection locked="0"/>
    </xf>
    <xf numFmtId="49" fontId="20" fillId="0" borderId="71" xfId="0" applyNumberFormat="1" applyFont="1" applyFill="1" applyBorder="1" applyAlignment="1" applyProtection="1">
      <alignment horizontal="left" vertical="top"/>
      <protection locked="0"/>
    </xf>
    <xf numFmtId="0" fontId="21" fillId="0" borderId="71" xfId="12" applyNumberFormat="1" applyFont="1" applyFill="1" applyBorder="1" applyAlignment="1" applyProtection="1">
      <alignment horizontal="center" vertical="top"/>
      <protection locked="0"/>
    </xf>
    <xf numFmtId="4" fontId="21" fillId="0" borderId="71" xfId="12" applyNumberFormat="1" applyFont="1" applyFill="1" applyBorder="1" applyAlignment="1" applyProtection="1">
      <alignment horizontal="center" vertical="top"/>
      <protection locked="0"/>
    </xf>
    <xf numFmtId="166" fontId="21" fillId="0" borderId="71" xfId="1" applyFont="1" applyFill="1" applyBorder="1" applyAlignment="1" applyProtection="1">
      <alignment horizontal="right" vertical="top"/>
      <protection locked="0"/>
    </xf>
    <xf numFmtId="0" fontId="21" fillId="0" borderId="71" xfId="0" applyFont="1" applyBorder="1" applyProtection="1">
      <protection locked="0"/>
    </xf>
    <xf numFmtId="166" fontId="21" fillId="0" borderId="86" xfId="1" applyFont="1" applyFill="1" applyBorder="1" applyAlignment="1" applyProtection="1">
      <alignment horizontal="right"/>
      <protection locked="0"/>
    </xf>
    <xf numFmtId="166" fontId="21" fillId="0" borderId="91" xfId="1" applyFont="1" applyBorder="1" applyAlignment="1" applyProtection="1">
      <protection locked="0"/>
    </xf>
    <xf numFmtId="166" fontId="21" fillId="0" borderId="91" xfId="1" applyFont="1" applyFill="1" applyBorder="1" applyAlignment="1" applyProtection="1">
      <alignment horizontal="right"/>
      <protection locked="0"/>
    </xf>
    <xf numFmtId="49" fontId="21" fillId="0" borderId="0" xfId="9" applyNumberFormat="1" applyFont="1" applyFill="1" applyBorder="1" applyAlignment="1">
      <alignment vertical="top" wrapText="1"/>
    </xf>
    <xf numFmtId="0" fontId="21" fillId="0" borderId="0" xfId="0" applyFont="1" applyFill="1" applyBorder="1" applyAlignment="1">
      <alignment vertical="top" wrapText="1"/>
    </xf>
    <xf numFmtId="49" fontId="21" fillId="0" borderId="0" xfId="9" applyNumberFormat="1" applyFont="1" applyFill="1" applyBorder="1" applyAlignment="1">
      <alignment horizontal="left" vertical="top" wrapText="1"/>
    </xf>
    <xf numFmtId="166" fontId="21" fillId="0" borderId="161" xfId="1" applyFont="1" applyFill="1" applyBorder="1" applyAlignment="1" applyProtection="1">
      <protection locked="0"/>
    </xf>
    <xf numFmtId="0" fontId="21" fillId="0" borderId="0" xfId="9" applyFont="1" applyFill="1" applyBorder="1" applyAlignment="1" applyProtection="1">
      <protection locked="0"/>
    </xf>
    <xf numFmtId="4" fontId="4" fillId="0" borderId="0" xfId="0" applyNumberFormat="1" applyFont="1" applyBorder="1" applyAlignment="1" applyProtection="1">
      <protection locked="0"/>
    </xf>
    <xf numFmtId="49" fontId="21" fillId="0" borderId="0" xfId="17" applyNumberFormat="1" applyFont="1" applyFill="1" applyBorder="1" applyAlignment="1">
      <alignment vertical="top"/>
    </xf>
    <xf numFmtId="0" fontId="21" fillId="0" borderId="0" xfId="9" quotePrefix="1" applyFont="1" applyFill="1" applyBorder="1" applyAlignment="1">
      <alignment vertical="top" wrapText="1"/>
    </xf>
    <xf numFmtId="0" fontId="4" fillId="0" borderId="0" xfId="24" applyFont="1" applyFill="1" applyBorder="1"/>
    <xf numFmtId="0" fontId="4" fillId="0" borderId="0" xfId="24" applyFont="1" applyFill="1" applyBorder="1" applyAlignment="1"/>
    <xf numFmtId="0" fontId="21" fillId="0" borderId="52" xfId="24" applyFont="1" applyFill="1" applyBorder="1" applyAlignment="1">
      <alignment vertical="top" wrapText="1"/>
    </xf>
    <xf numFmtId="0" fontId="27" fillId="0" borderId="70"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1" fillId="0" borderId="43" xfId="24" applyFont="1" applyFill="1" applyBorder="1" applyAlignment="1">
      <alignment vertical="top" wrapText="1"/>
    </xf>
    <xf numFmtId="0" fontId="21" fillId="0" borderId="61" xfId="24" applyFont="1" applyFill="1" applyBorder="1" applyAlignment="1">
      <alignment vertical="top" wrapText="1"/>
    </xf>
    <xf numFmtId="0" fontId="21" fillId="0" borderId="43" xfId="0" applyFont="1" applyFill="1" applyBorder="1" applyAlignment="1">
      <alignment vertical="top" wrapText="1"/>
    </xf>
    <xf numFmtId="0" fontId="21" fillId="0" borderId="43" xfId="10" applyFont="1" applyFill="1" applyBorder="1" applyAlignment="1">
      <alignment horizontal="left" vertical="top" wrapText="1"/>
    </xf>
    <xf numFmtId="0" fontId="21" fillId="0" borderId="61" xfId="10" applyFont="1" applyFill="1" applyBorder="1" applyAlignment="1">
      <alignment horizontal="left" vertical="top" wrapText="1"/>
    </xf>
    <xf numFmtId="0" fontId="20" fillId="0" borderId="56" xfId="10" applyFont="1" applyFill="1" applyBorder="1" applyAlignment="1">
      <alignment vertical="top" wrapText="1"/>
    </xf>
    <xf numFmtId="0" fontId="21" fillId="0" borderId="43" xfId="10" applyFont="1" applyFill="1" applyBorder="1" applyAlignment="1">
      <alignment vertical="top" wrapText="1"/>
    </xf>
    <xf numFmtId="0" fontId="21" fillId="0" borderId="95" xfId="10" applyFont="1" applyFill="1" applyBorder="1" applyAlignment="1">
      <alignment vertical="top" wrapText="1"/>
    </xf>
    <xf numFmtId="0" fontId="21" fillId="0" borderId="96" xfId="10" applyFont="1" applyFill="1" applyBorder="1" applyAlignment="1">
      <alignment vertical="top" wrapText="1"/>
    </xf>
    <xf numFmtId="0" fontId="20" fillId="0" borderId="133" xfId="9" applyFont="1" applyFill="1" applyBorder="1" applyAlignment="1">
      <alignment horizontal="left" vertical="center"/>
    </xf>
    <xf numFmtId="0" fontId="20" fillId="0" borderId="128" xfId="9" applyFont="1" applyFill="1" applyBorder="1" applyAlignment="1">
      <alignment horizontal="left" vertical="center"/>
    </xf>
    <xf numFmtId="0" fontId="20" fillId="0" borderId="129" xfId="9" applyFont="1" applyFill="1" applyBorder="1" applyAlignment="1">
      <alignment horizontal="left" vertical="center"/>
    </xf>
    <xf numFmtId="0" fontId="20" fillId="0" borderId="41" xfId="10" applyFont="1" applyFill="1" applyBorder="1" applyAlignment="1">
      <alignment horizontal="left" vertical="top" wrapText="1"/>
    </xf>
    <xf numFmtId="0" fontId="20" fillId="0" borderId="43" xfId="10" applyFont="1" applyFill="1" applyBorder="1" applyAlignment="1">
      <alignment horizontal="left" vertical="top" wrapText="1"/>
    </xf>
    <xf numFmtId="0" fontId="20" fillId="0" borderId="44" xfId="10" applyFont="1" applyFill="1" applyBorder="1" applyAlignment="1">
      <alignment horizontal="left" vertical="top" wrapText="1"/>
    </xf>
    <xf numFmtId="0" fontId="21" fillId="0" borderId="61" xfId="10" applyFont="1" applyFill="1" applyBorder="1" applyAlignment="1">
      <alignment vertical="top" wrapText="1"/>
    </xf>
    <xf numFmtId="0" fontId="21" fillId="0" borderId="44" xfId="10" applyFont="1" applyFill="1" applyBorder="1" applyAlignment="1">
      <alignment horizontal="left" vertical="top" wrapText="1"/>
    </xf>
    <xf numFmtId="0" fontId="20" fillId="0" borderId="85" xfId="10" applyFont="1" applyFill="1" applyBorder="1" applyAlignment="1">
      <alignment vertical="top" wrapText="1"/>
    </xf>
    <xf numFmtId="0" fontId="21" fillId="0" borderId="102" xfId="24" applyFont="1" applyFill="1" applyBorder="1" applyAlignment="1">
      <alignment vertical="top" wrapText="1"/>
    </xf>
    <xf numFmtId="0" fontId="21" fillId="0" borderId="131" xfId="24" applyFont="1" applyFill="1" applyBorder="1" applyAlignment="1">
      <alignment vertical="top" wrapText="1"/>
    </xf>
    <xf numFmtId="0" fontId="20" fillId="0" borderId="43" xfId="24" applyFont="1" applyFill="1" applyBorder="1" applyAlignment="1">
      <alignment vertical="top" wrapText="1"/>
    </xf>
    <xf numFmtId="0" fontId="20" fillId="0" borderId="56" xfId="24" applyFont="1" applyFill="1" applyBorder="1" applyAlignment="1" applyProtection="1">
      <alignment horizontal="left" vertical="top" wrapText="1"/>
    </xf>
    <xf numFmtId="0" fontId="20" fillId="0" borderId="43" xfId="24" applyFont="1" applyFill="1" applyBorder="1" applyAlignment="1" applyProtection="1">
      <alignment horizontal="left" vertical="top" wrapText="1"/>
    </xf>
    <xf numFmtId="0" fontId="20" fillId="0" borderId="61" xfId="24" applyFont="1" applyFill="1" applyBorder="1" applyAlignment="1" applyProtection="1">
      <alignment horizontal="left" vertical="top" wrapText="1"/>
    </xf>
    <xf numFmtId="0" fontId="21" fillId="0" borderId="43" xfId="24" applyFont="1" applyFill="1" applyBorder="1" applyAlignment="1" applyProtection="1">
      <alignment horizontal="left" vertical="top" wrapText="1"/>
    </xf>
    <xf numFmtId="0" fontId="21" fillId="0" borderId="61" xfId="24" applyFont="1" applyFill="1" applyBorder="1" applyAlignment="1" applyProtection="1">
      <alignment horizontal="left" vertical="top" wrapText="1"/>
    </xf>
    <xf numFmtId="0" fontId="20" fillId="0" borderId="61" xfId="24" applyFont="1" applyFill="1" applyBorder="1" applyAlignment="1">
      <alignment vertical="top" wrapText="1"/>
    </xf>
    <xf numFmtId="0" fontId="20" fillId="0" borderId="54" xfId="18" applyFont="1" applyFill="1" applyBorder="1" applyAlignment="1">
      <alignment vertical="top" wrapText="1"/>
    </xf>
    <xf numFmtId="0" fontId="21" fillId="0" borderId="52" xfId="24" applyFont="1" applyFill="1" applyBorder="1" applyAlignment="1">
      <alignment vertical="top" wrapText="1"/>
    </xf>
    <xf numFmtId="0" fontId="21" fillId="0" borderId="63" xfId="24" applyFont="1" applyFill="1" applyBorder="1" applyAlignment="1">
      <alignment vertical="top" wrapText="1"/>
    </xf>
    <xf numFmtId="0" fontId="20" fillId="0" borderId="56" xfId="24" applyFont="1" applyFill="1" applyBorder="1" applyAlignment="1">
      <alignment vertical="top" wrapText="1"/>
    </xf>
    <xf numFmtId="49" fontId="21" fillId="0" borderId="43" xfId="9" applyNumberFormat="1" applyFont="1" applyFill="1" applyBorder="1" applyAlignment="1">
      <alignment vertical="top" wrapText="1"/>
    </xf>
    <xf numFmtId="49" fontId="21" fillId="0" borderId="61" xfId="9" applyNumberFormat="1" applyFont="1" applyFill="1" applyBorder="1" applyAlignment="1">
      <alignment vertical="top" wrapText="1"/>
    </xf>
    <xf numFmtId="0" fontId="21" fillId="0" borderId="43" xfId="12" applyFont="1" applyFill="1" applyBorder="1" applyAlignment="1">
      <alignment vertical="top" wrapText="1"/>
    </xf>
    <xf numFmtId="49" fontId="20" fillId="0" borderId="54" xfId="9" applyNumberFormat="1" applyFont="1" applyFill="1" applyBorder="1" applyAlignment="1">
      <alignment vertical="top" wrapText="1"/>
    </xf>
    <xf numFmtId="2" fontId="20" fillId="0" borderId="56" xfId="9" applyNumberFormat="1" applyFont="1" applyFill="1" applyBorder="1" applyAlignment="1">
      <alignment horizontal="left" vertical="top" wrapText="1"/>
    </xf>
    <xf numFmtId="2" fontId="20" fillId="0" borderId="43" xfId="9" applyNumberFormat="1" applyFont="1" applyFill="1" applyBorder="1" applyAlignment="1">
      <alignment horizontal="left" vertical="top" wrapText="1"/>
    </xf>
    <xf numFmtId="2" fontId="20" fillId="0" borderId="61" xfId="9" applyNumberFormat="1" applyFont="1" applyFill="1" applyBorder="1" applyAlignment="1">
      <alignment horizontal="left" vertical="top" wrapText="1"/>
    </xf>
    <xf numFmtId="49" fontId="21" fillId="0" borderId="52" xfId="9" applyNumberFormat="1" applyFont="1" applyFill="1" applyBorder="1" applyAlignment="1">
      <alignment vertical="top" wrapText="1"/>
    </xf>
    <xf numFmtId="49" fontId="21" fillId="0" borderId="43" xfId="24" applyNumberFormat="1" applyFont="1" applyFill="1" applyBorder="1" applyAlignment="1">
      <alignment vertical="top" wrapText="1"/>
    </xf>
    <xf numFmtId="49" fontId="20" fillId="0" borderId="56" xfId="9" applyNumberFormat="1" applyFont="1" applyFill="1" applyBorder="1" applyAlignment="1">
      <alignment vertical="top" wrapText="1"/>
    </xf>
    <xf numFmtId="49" fontId="21" fillId="0" borderId="63" xfId="9" applyNumberFormat="1" applyFont="1" applyFill="1" applyBorder="1" applyAlignment="1">
      <alignment vertical="top" wrapText="1"/>
    </xf>
    <xf numFmtId="49" fontId="21" fillId="0" borderId="43" xfId="9" applyNumberFormat="1" applyFont="1" applyFill="1" applyBorder="1" applyAlignment="1">
      <alignment horizontal="left" vertical="top" wrapText="1"/>
    </xf>
    <xf numFmtId="49" fontId="21" fillId="0" borderId="61" xfId="9" applyNumberFormat="1" applyFont="1" applyFill="1" applyBorder="1" applyAlignment="1">
      <alignment horizontal="left" vertical="top" wrapText="1"/>
    </xf>
    <xf numFmtId="0" fontId="20" fillId="0" borderId="75" xfId="9" applyFont="1" applyFill="1" applyBorder="1" applyAlignment="1">
      <alignment horizontal="left" vertical="center"/>
    </xf>
    <xf numFmtId="0" fontId="20" fillId="0" borderId="77" xfId="9" applyFont="1" applyFill="1" applyBorder="1" applyAlignment="1">
      <alignment horizontal="left" vertical="center"/>
    </xf>
    <xf numFmtId="2" fontId="20" fillId="0" borderId="70" xfId="9" applyNumberFormat="1" applyFont="1" applyFill="1" applyBorder="1" applyAlignment="1">
      <alignment horizontal="center" vertical="center" wrapText="1"/>
    </xf>
    <xf numFmtId="2" fontId="20" fillId="0" borderId="71" xfId="9" applyNumberFormat="1" applyFont="1" applyFill="1" applyBorder="1" applyAlignment="1">
      <alignment horizontal="center" vertical="center" wrapText="1"/>
    </xf>
    <xf numFmtId="2" fontId="20" fillId="0" borderId="72" xfId="9" applyNumberFormat="1" applyFont="1" applyFill="1" applyBorder="1" applyAlignment="1">
      <alignment horizontal="center" vertical="center" wrapText="1"/>
    </xf>
    <xf numFmtId="49" fontId="20" fillId="0" borderId="85" xfId="9" applyNumberFormat="1" applyFont="1" applyFill="1" applyBorder="1" applyAlignment="1">
      <alignment vertical="top" wrapText="1"/>
    </xf>
    <xf numFmtId="0" fontId="21" fillId="0" borderId="43" xfId="9" applyFont="1" applyFill="1" applyBorder="1" applyAlignment="1">
      <alignment vertical="top" wrapText="1"/>
    </xf>
    <xf numFmtId="49" fontId="21" fillId="0" borderId="95" xfId="9" applyNumberFormat="1" applyFont="1" applyFill="1" applyBorder="1" applyAlignment="1">
      <alignment vertical="top" wrapText="1"/>
    </xf>
    <xf numFmtId="0" fontId="21" fillId="0" borderId="96" xfId="24" applyFont="1" applyFill="1" applyBorder="1" applyAlignment="1">
      <alignment vertical="top" wrapText="1"/>
    </xf>
    <xf numFmtId="0" fontId="20" fillId="0" borderId="70" xfId="9" applyFont="1" applyFill="1" applyBorder="1" applyAlignment="1">
      <alignment horizontal="left" vertical="center"/>
    </xf>
    <xf numFmtId="0" fontId="20" fillId="0" borderId="71" xfId="9" applyFont="1" applyFill="1" applyBorder="1" applyAlignment="1">
      <alignment horizontal="left" vertical="center"/>
    </xf>
    <xf numFmtId="0" fontId="20" fillId="0" borderId="72" xfId="9" applyFont="1" applyFill="1" applyBorder="1" applyAlignment="1">
      <alignment horizontal="left" vertical="center"/>
    </xf>
    <xf numFmtId="0" fontId="21" fillId="0" borderId="61" xfId="9" applyFont="1" applyFill="1" applyBorder="1" applyAlignment="1">
      <alignment vertical="top" wrapText="1"/>
    </xf>
    <xf numFmtId="0" fontId="20" fillId="0" borderId="85" xfId="24" applyFont="1" applyFill="1" applyBorder="1" applyAlignment="1">
      <alignment vertical="top" wrapText="1"/>
    </xf>
    <xf numFmtId="0" fontId="20" fillId="0" borderId="102" xfId="24" applyFont="1" applyFill="1" applyBorder="1" applyAlignment="1">
      <alignment vertical="top" wrapText="1"/>
    </xf>
    <xf numFmtId="0" fontId="20" fillId="0" borderId="131" xfId="24" applyFont="1" applyFill="1" applyBorder="1" applyAlignment="1">
      <alignment vertical="top" wrapText="1"/>
    </xf>
    <xf numFmtId="0" fontId="21" fillId="0" borderId="56" xfId="24" applyFont="1" applyFill="1" applyBorder="1" applyAlignment="1">
      <alignment vertical="top" wrapText="1"/>
    </xf>
    <xf numFmtId="0" fontId="20" fillId="0" borderId="54" xfId="24" applyFont="1" applyFill="1" applyBorder="1" applyAlignment="1">
      <alignment vertical="top" wrapText="1"/>
    </xf>
    <xf numFmtId="0" fontId="21" fillId="0" borderId="0" xfId="24" applyFont="1" applyFill="1" applyBorder="1" applyAlignment="1">
      <alignment vertical="top" wrapText="1"/>
    </xf>
    <xf numFmtId="0" fontId="21" fillId="0" borderId="0" xfId="24" applyFont="1" applyFill="1" applyBorder="1" applyAlignment="1">
      <alignment horizontal="left" vertical="top" wrapText="1"/>
    </xf>
    <xf numFmtId="0" fontId="21" fillId="0" borderId="0" xfId="24" applyFont="1" applyFill="1" applyBorder="1" applyAlignment="1">
      <alignment horizontal="center" vertical="top" wrapText="1"/>
    </xf>
    <xf numFmtId="0" fontId="21" fillId="0" borderId="0" xfId="24" applyFont="1" applyFill="1" applyAlignment="1">
      <alignment horizontal="center"/>
    </xf>
    <xf numFmtId="0" fontId="20" fillId="0" borderId="52" xfId="24" applyFont="1" applyFill="1" applyBorder="1" applyAlignment="1">
      <alignment vertical="top" wrapText="1"/>
    </xf>
    <xf numFmtId="0" fontId="20" fillId="0" borderId="63" xfId="24" applyFont="1" applyFill="1" applyBorder="1" applyAlignment="1">
      <alignment vertical="top" wrapText="1"/>
    </xf>
    <xf numFmtId="0" fontId="20" fillId="0" borderId="44" xfId="24" applyFont="1" applyFill="1" applyBorder="1" applyAlignment="1">
      <alignment vertical="top" wrapText="1"/>
    </xf>
    <xf numFmtId="0" fontId="20" fillId="0" borderId="56" xfId="18" applyFont="1" applyFill="1" applyBorder="1" applyAlignment="1">
      <alignment vertical="top" wrapText="1"/>
    </xf>
    <xf numFmtId="169" fontId="21" fillId="0" borderId="43" xfId="16" applyNumberFormat="1" applyFont="1" applyFill="1" applyBorder="1" applyAlignment="1">
      <alignment vertical="top" wrapText="1"/>
    </xf>
    <xf numFmtId="49" fontId="21" fillId="0" borderId="0" xfId="16" applyNumberFormat="1" applyFont="1" applyFill="1" applyBorder="1" applyAlignment="1">
      <alignment vertical="top" wrapText="1"/>
    </xf>
    <xf numFmtId="49" fontId="21" fillId="0" borderId="43" xfId="16" applyNumberFormat="1" applyFont="1" applyFill="1" applyBorder="1" applyAlignment="1">
      <alignment vertical="top" wrapText="1"/>
    </xf>
    <xf numFmtId="3" fontId="20" fillId="0" borderId="70" xfId="8" applyFont="1" applyFill="1" applyBorder="1" applyAlignment="1">
      <alignment vertical="center"/>
    </xf>
    <xf numFmtId="3" fontId="20" fillId="0" borderId="71" xfId="8" applyFont="1" applyFill="1" applyBorder="1" applyAlignment="1">
      <alignment vertical="center"/>
    </xf>
    <xf numFmtId="3" fontId="20" fillId="0" borderId="72" xfId="8" applyFont="1" applyFill="1" applyBorder="1" applyAlignment="1">
      <alignment vertical="center"/>
    </xf>
    <xf numFmtId="2" fontId="20" fillId="0" borderId="75" xfId="9" applyNumberFormat="1" applyFont="1" applyFill="1" applyBorder="1" applyAlignment="1">
      <alignment vertical="center" wrapText="1"/>
    </xf>
    <xf numFmtId="2" fontId="20" fillId="0" borderId="76" xfId="9" applyNumberFormat="1" applyFont="1" applyFill="1" applyBorder="1" applyAlignment="1">
      <alignment vertical="center" wrapText="1"/>
    </xf>
    <xf numFmtId="2" fontId="20" fillId="0" borderId="77" xfId="9" applyNumberFormat="1" applyFont="1" applyFill="1" applyBorder="1" applyAlignment="1">
      <alignment vertical="center" wrapText="1"/>
    </xf>
    <xf numFmtId="49" fontId="20" fillId="0" borderId="85" xfId="16" applyNumberFormat="1" applyFont="1" applyFill="1" applyBorder="1" applyAlignment="1">
      <alignment vertical="top" wrapText="1"/>
    </xf>
    <xf numFmtId="49" fontId="20" fillId="0" borderId="56" xfId="16" applyNumberFormat="1" applyFont="1" applyFill="1" applyBorder="1" applyAlignment="1">
      <alignment vertical="top" wrapText="1"/>
    </xf>
    <xf numFmtId="169" fontId="20" fillId="0" borderId="56" xfId="16" applyNumberFormat="1" applyFont="1" applyFill="1" applyBorder="1" applyAlignment="1">
      <alignment vertical="top" wrapText="1"/>
    </xf>
    <xf numFmtId="3" fontId="21" fillId="0" borderId="43" xfId="8" applyFont="1" applyFill="1" applyBorder="1" applyAlignment="1">
      <alignment horizontal="left" vertical="top" wrapText="1"/>
    </xf>
    <xf numFmtId="0" fontId="21" fillId="0" borderId="47" xfId="24" applyFont="1" applyFill="1" applyBorder="1" applyAlignment="1">
      <alignment horizontal="left" vertical="top" wrapText="1"/>
    </xf>
    <xf numFmtId="0" fontId="21" fillId="0" borderId="58" xfId="24" applyFont="1" applyFill="1" applyBorder="1" applyAlignment="1">
      <alignment horizontal="left" vertical="top" wrapText="1"/>
    </xf>
    <xf numFmtId="0" fontId="21" fillId="0" borderId="43" xfId="24" applyFont="1" applyFill="1" applyBorder="1" applyAlignment="1">
      <alignment horizontal="left" vertical="top" wrapText="1"/>
    </xf>
    <xf numFmtId="0" fontId="21" fillId="0" borderId="44" xfId="24" applyFont="1" applyFill="1" applyBorder="1" applyAlignment="1">
      <alignment horizontal="left" vertical="top" wrapText="1"/>
    </xf>
    <xf numFmtId="0" fontId="21" fillId="0" borderId="95" xfId="24" applyFont="1" applyFill="1" applyBorder="1" applyAlignment="1">
      <alignment horizontal="left" vertical="top" wrapText="1"/>
    </xf>
    <xf numFmtId="0" fontId="21" fillId="0" borderId="97" xfId="24" applyFont="1" applyFill="1" applyBorder="1" applyAlignment="1">
      <alignment horizontal="left" vertical="top" wrapText="1"/>
    </xf>
    <xf numFmtId="0" fontId="20" fillId="0" borderId="56" xfId="12" applyFont="1" applyFill="1" applyBorder="1" applyAlignment="1">
      <alignment vertical="top" wrapText="1"/>
    </xf>
    <xf numFmtId="0" fontId="20" fillId="0" borderId="70" xfId="9" applyFont="1" applyFill="1" applyBorder="1" applyAlignment="1">
      <alignment horizontal="center" vertical="center"/>
    </xf>
    <xf numFmtId="0" fontId="20" fillId="0" borderId="71" xfId="9" applyFont="1" applyFill="1" applyBorder="1" applyAlignment="1">
      <alignment horizontal="center" vertical="center"/>
    </xf>
    <xf numFmtId="0" fontId="20" fillId="0" borderId="72" xfId="9" applyFont="1" applyFill="1" applyBorder="1" applyAlignment="1">
      <alignment horizontal="center" vertical="center"/>
    </xf>
    <xf numFmtId="2" fontId="20" fillId="0" borderId="75" xfId="9" applyNumberFormat="1" applyFont="1" applyFill="1" applyBorder="1" applyAlignment="1">
      <alignment horizontal="left" vertical="center" wrapText="1"/>
    </xf>
    <xf numFmtId="2" fontId="20" fillId="0" borderId="76" xfId="9" applyNumberFormat="1" applyFont="1" applyFill="1" applyBorder="1" applyAlignment="1">
      <alignment horizontal="left" vertical="center" wrapText="1"/>
    </xf>
    <xf numFmtId="2" fontId="20" fillId="0" borderId="77" xfId="9" applyNumberFormat="1" applyFont="1" applyFill="1" applyBorder="1" applyAlignment="1">
      <alignment horizontal="left" vertical="center" wrapText="1"/>
    </xf>
    <xf numFmtId="0" fontId="20" fillId="0" borderId="85" xfId="18" applyFont="1" applyFill="1" applyBorder="1" applyAlignment="1">
      <alignment vertical="top" wrapText="1"/>
    </xf>
    <xf numFmtId="0" fontId="21" fillId="0" borderId="61" xfId="0" applyFont="1" applyFill="1" applyBorder="1" applyAlignment="1">
      <alignment vertical="top" wrapText="1"/>
    </xf>
    <xf numFmtId="3" fontId="21" fillId="0" borderId="43" xfId="8" applyFont="1" applyBorder="1" applyAlignment="1">
      <alignment horizontal="left" vertical="top" wrapText="1"/>
    </xf>
    <xf numFmtId="3" fontId="21" fillId="0" borderId="44" xfId="8" applyFont="1" applyBorder="1" applyAlignment="1">
      <alignment horizontal="left" vertical="top" wrapText="1"/>
    </xf>
    <xf numFmtId="0" fontId="20" fillId="0" borderId="43" xfId="0" applyFont="1" applyFill="1" applyBorder="1" applyAlignment="1">
      <alignment vertical="top" wrapText="1"/>
    </xf>
    <xf numFmtId="169" fontId="20" fillId="0" borderId="43" xfId="16" applyNumberFormat="1" applyFont="1" applyFill="1" applyBorder="1" applyAlignment="1">
      <alignment vertical="top" wrapText="1"/>
    </xf>
    <xf numFmtId="169" fontId="21" fillId="0" borderId="44" xfId="16" applyNumberFormat="1" applyFont="1" applyFill="1" applyBorder="1" applyAlignment="1">
      <alignment vertical="top" wrapText="1"/>
    </xf>
    <xf numFmtId="49" fontId="20" fillId="0" borderId="43" xfId="9" applyNumberFormat="1" applyFont="1" applyFill="1" applyBorder="1" applyAlignment="1">
      <alignment vertical="top" wrapText="1"/>
    </xf>
    <xf numFmtId="49" fontId="20" fillId="0" borderId="43" xfId="16" applyNumberFormat="1" applyFont="1" applyFill="1" applyBorder="1" applyAlignment="1">
      <alignment vertical="top" wrapText="1"/>
    </xf>
    <xf numFmtId="3" fontId="21" fillId="0" borderId="43" xfId="8" applyFont="1" applyBorder="1" applyAlignment="1">
      <alignment vertical="top" wrapText="1"/>
    </xf>
    <xf numFmtId="49" fontId="20" fillId="0" borderId="102" xfId="16" applyNumberFormat="1" applyFont="1" applyFill="1" applyBorder="1" applyAlignment="1">
      <alignment vertical="top" wrapText="1"/>
    </xf>
    <xf numFmtId="0" fontId="21" fillId="0" borderId="102" xfId="0" applyFont="1" applyFill="1" applyBorder="1" applyAlignment="1">
      <alignment vertical="top" wrapText="1"/>
    </xf>
    <xf numFmtId="3" fontId="21" fillId="0" borderId="95" xfId="8" applyFont="1" applyBorder="1" applyAlignment="1">
      <alignment horizontal="left" vertical="top" wrapText="1"/>
    </xf>
    <xf numFmtId="3" fontId="21" fillId="0" borderId="97" xfId="8" applyFont="1" applyBorder="1" applyAlignment="1">
      <alignment horizontal="left" vertical="top" wrapText="1"/>
    </xf>
    <xf numFmtId="0" fontId="20" fillId="0" borderId="100" xfId="9" applyFont="1" applyFill="1" applyBorder="1" applyAlignment="1">
      <alignment horizontal="left" vertical="center"/>
    </xf>
    <xf numFmtId="0" fontId="21" fillId="0" borderId="43" xfId="0" applyFont="1" applyBorder="1" applyAlignment="1">
      <alignment horizontal="left" vertical="top"/>
    </xf>
    <xf numFmtId="3" fontId="20" fillId="0" borderId="43" xfId="8" applyFont="1" applyBorder="1" applyAlignment="1">
      <alignment horizontal="left" vertical="top" wrapText="1"/>
    </xf>
    <xf numFmtId="0" fontId="20" fillId="0" borderId="43" xfId="0" applyFont="1" applyBorder="1" applyAlignment="1">
      <alignment horizontal="left" vertical="top"/>
    </xf>
    <xf numFmtId="0" fontId="20" fillId="0" borderId="41" xfId="0" applyFont="1" applyBorder="1" applyAlignment="1">
      <alignment horizontal="left" vertical="top"/>
    </xf>
    <xf numFmtId="0" fontId="21" fillId="0" borderId="44" xfId="0" applyFont="1" applyBorder="1" applyAlignment="1">
      <alignment horizontal="left" vertical="top"/>
    </xf>
    <xf numFmtId="169" fontId="20" fillId="0" borderId="43" xfId="16" applyNumberFormat="1" applyFont="1" applyFill="1" applyBorder="1" applyAlignment="1">
      <alignment horizontal="left" vertical="top" wrapText="1"/>
    </xf>
    <xf numFmtId="169" fontId="21" fillId="0" borderId="43" xfId="16" applyNumberFormat="1" applyFont="1" applyFill="1" applyBorder="1" applyAlignment="1">
      <alignment horizontal="left" vertical="top" wrapText="1"/>
    </xf>
    <xf numFmtId="0" fontId="20" fillId="0" borderId="43" xfId="18" applyFont="1" applyFill="1" applyBorder="1" applyAlignment="1">
      <alignment vertical="top" wrapText="1"/>
    </xf>
    <xf numFmtId="0" fontId="21" fillId="0" borderId="52" xfId="0" applyFont="1" applyFill="1" applyBorder="1" applyAlignment="1">
      <alignment vertical="top" wrapText="1"/>
    </xf>
    <xf numFmtId="0" fontId="21" fillId="0" borderId="43" xfId="0" applyFont="1" applyFill="1" applyBorder="1" applyAlignment="1">
      <alignment horizontal="left" vertical="top" wrapText="1"/>
    </xf>
    <xf numFmtId="0" fontId="21" fillId="0" borderId="44" xfId="0" applyFont="1" applyFill="1" applyBorder="1" applyAlignment="1">
      <alignment horizontal="left" vertical="top" wrapText="1"/>
    </xf>
    <xf numFmtId="0" fontId="21" fillId="0" borderId="95" xfId="24" applyFont="1" applyFill="1" applyBorder="1" applyAlignment="1">
      <alignment vertical="top" wrapText="1"/>
    </xf>
    <xf numFmtId="49" fontId="20" fillId="0" borderId="83" xfId="9" applyNumberFormat="1" applyFont="1" applyFill="1" applyBorder="1" applyAlignment="1">
      <alignment vertical="top" wrapText="1"/>
    </xf>
    <xf numFmtId="0" fontId="21" fillId="0" borderId="76" xfId="0" applyFont="1" applyFill="1" applyBorder="1" applyAlignment="1">
      <alignment vertical="top" wrapText="1"/>
    </xf>
    <xf numFmtId="0" fontId="21" fillId="0" borderId="84" xfId="0" applyFont="1" applyFill="1" applyBorder="1" applyAlignment="1">
      <alignment vertical="top" wrapText="1"/>
    </xf>
    <xf numFmtId="0" fontId="20" fillId="0" borderId="52" xfId="0" applyFont="1" applyFill="1" applyBorder="1" applyAlignment="1">
      <alignment vertical="top" wrapText="1"/>
    </xf>
    <xf numFmtId="49" fontId="20" fillId="0" borderId="146" xfId="9" applyNumberFormat="1" applyFont="1" applyFill="1" applyBorder="1" applyAlignment="1">
      <alignment vertical="top" wrapText="1"/>
    </xf>
    <xf numFmtId="0" fontId="21" fillId="0" borderId="79" xfId="0" applyFont="1" applyFill="1" applyBorder="1" applyAlignment="1">
      <alignment vertical="top" wrapText="1"/>
    </xf>
    <xf numFmtId="0" fontId="21" fillId="0" borderId="147" xfId="0" applyFont="1" applyFill="1" applyBorder="1" applyAlignment="1">
      <alignment vertical="top" wrapText="1"/>
    </xf>
    <xf numFmtId="0" fontId="20" fillId="0" borderId="62" xfId="0" applyFont="1" applyFill="1" applyBorder="1" applyAlignment="1">
      <alignment horizontal="left" vertical="top" wrapText="1"/>
    </xf>
    <xf numFmtId="0" fontId="20" fillId="0" borderId="52" xfId="0" applyFont="1" applyFill="1" applyBorder="1" applyAlignment="1">
      <alignment horizontal="left" vertical="top" wrapText="1"/>
    </xf>
    <xf numFmtId="0" fontId="20" fillId="0" borderId="53" xfId="0" applyFont="1" applyFill="1" applyBorder="1" applyAlignment="1">
      <alignment horizontal="left" vertical="top" wrapText="1"/>
    </xf>
    <xf numFmtId="0" fontId="20" fillId="0" borderId="161" xfId="0" applyFont="1" applyFill="1" applyBorder="1" applyAlignment="1">
      <alignment vertical="top" wrapText="1"/>
    </xf>
    <xf numFmtId="49" fontId="20" fillId="0" borderId="42" xfId="9" applyNumberFormat="1" applyFont="1" applyFill="1" applyBorder="1" applyAlignment="1">
      <alignment vertical="top" wrapText="1"/>
    </xf>
    <xf numFmtId="0" fontId="21" fillId="0" borderId="44" xfId="9" applyFont="1" applyFill="1" applyBorder="1" applyAlignment="1">
      <alignment vertical="top" wrapText="1"/>
    </xf>
    <xf numFmtId="0" fontId="21" fillId="0" borderId="42" xfId="9" applyFont="1" applyFill="1" applyBorder="1" applyAlignment="1">
      <alignment vertical="top" wrapText="1"/>
    </xf>
    <xf numFmtId="49" fontId="21" fillId="0" borderId="44" xfId="9" applyNumberFormat="1" applyFont="1" applyFill="1" applyBorder="1" applyAlignment="1">
      <alignment vertical="top" wrapText="1"/>
    </xf>
    <xf numFmtId="49" fontId="21" fillId="0" borderId="42" xfId="9" applyNumberFormat="1" applyFont="1" applyFill="1" applyBorder="1" applyAlignment="1">
      <alignment vertical="top" wrapText="1"/>
    </xf>
    <xf numFmtId="0" fontId="21" fillId="0" borderId="42" xfId="24" applyFont="1" applyFill="1" applyBorder="1" applyAlignment="1">
      <alignment vertical="top" wrapText="1"/>
    </xf>
    <xf numFmtId="49" fontId="20" fillId="0" borderId="0" xfId="9" applyNumberFormat="1" applyFont="1" applyFill="1" applyBorder="1" applyAlignment="1">
      <alignment vertical="top" wrapText="1"/>
    </xf>
    <xf numFmtId="0" fontId="21" fillId="0" borderId="0" xfId="0" applyFont="1" applyFill="1" applyBorder="1" applyAlignment="1">
      <alignment vertical="top" wrapText="1"/>
    </xf>
    <xf numFmtId="49" fontId="21" fillId="0" borderId="0" xfId="9" applyNumberFormat="1" applyFont="1" applyFill="1" applyBorder="1" applyAlignment="1">
      <alignment vertical="top" wrapText="1"/>
    </xf>
    <xf numFmtId="49" fontId="21" fillId="0" borderId="0" xfId="9" applyNumberFormat="1" applyFont="1" applyFill="1" applyBorder="1" applyAlignment="1">
      <alignment horizontal="left" vertical="top" wrapText="1"/>
    </xf>
    <xf numFmtId="49" fontId="21" fillId="0" borderId="97" xfId="9" applyNumberFormat="1" applyFont="1" applyFill="1" applyBorder="1" applyAlignment="1">
      <alignment vertical="top" wrapText="1"/>
    </xf>
    <xf numFmtId="49" fontId="21" fillId="0" borderId="117" xfId="9" applyNumberFormat="1" applyFont="1" applyFill="1" applyBorder="1" applyAlignment="1">
      <alignment vertical="top" wrapText="1"/>
    </xf>
    <xf numFmtId="0" fontId="20" fillId="0" borderId="76" xfId="9" applyFont="1" applyFill="1" applyBorder="1" applyAlignment="1">
      <alignment horizontal="left" vertical="center"/>
    </xf>
    <xf numFmtId="0" fontId="20" fillId="0" borderId="42" xfId="24" applyFont="1" applyFill="1" applyBorder="1" applyAlignment="1">
      <alignment vertical="top" wrapText="1"/>
    </xf>
    <xf numFmtId="0" fontId="21" fillId="0" borderId="44" xfId="24" applyFont="1" applyFill="1" applyBorder="1" applyAlignment="1">
      <alignment vertical="top" wrapText="1"/>
    </xf>
    <xf numFmtId="0" fontId="21" fillId="0" borderId="56" xfId="24" applyFont="1" applyFill="1" applyBorder="1" applyAlignment="1" applyProtection="1">
      <alignment horizontal="left" vertical="top" wrapText="1"/>
    </xf>
    <xf numFmtId="49" fontId="21" fillId="0" borderId="95" xfId="0" applyNumberFormat="1" applyFont="1" applyFill="1" applyBorder="1" applyAlignment="1">
      <alignment vertical="top" wrapText="1"/>
    </xf>
    <xf numFmtId="0" fontId="21" fillId="0" borderId="96" xfId="0" applyFont="1" applyFill="1" applyBorder="1" applyAlignment="1">
      <alignment vertical="top" wrapText="1"/>
    </xf>
    <xf numFmtId="49" fontId="21" fillId="0" borderId="47" xfId="9" applyNumberFormat="1" applyFont="1" applyFill="1" applyBorder="1" applyAlignment="1">
      <alignment vertical="top" wrapText="1"/>
    </xf>
    <xf numFmtId="49" fontId="21" fillId="0" borderId="73" xfId="9" applyNumberFormat="1" applyFont="1" applyFill="1" applyBorder="1" applyAlignment="1">
      <alignment vertical="top" wrapText="1"/>
    </xf>
    <xf numFmtId="2" fontId="20" fillId="0" borderId="54" xfId="9" applyNumberFormat="1" applyFont="1" applyFill="1" applyBorder="1" applyAlignment="1">
      <alignment horizontal="left" vertical="top" wrapText="1"/>
    </xf>
    <xf numFmtId="2" fontId="20" fillId="0" borderId="52" xfId="9" applyNumberFormat="1" applyFont="1" applyFill="1" applyBorder="1" applyAlignment="1">
      <alignment horizontal="left" vertical="top" wrapText="1"/>
    </xf>
    <xf numFmtId="2" fontId="20" fillId="0" borderId="63" xfId="9" applyNumberFormat="1" applyFont="1" applyFill="1" applyBorder="1" applyAlignment="1">
      <alignment horizontal="left" vertical="top" wrapText="1"/>
    </xf>
    <xf numFmtId="0" fontId="20" fillId="0" borderId="51" xfId="24" applyFont="1" applyFill="1" applyBorder="1" applyAlignment="1">
      <alignment vertical="top" wrapText="1"/>
    </xf>
    <xf numFmtId="0" fontId="21" fillId="0" borderId="51" xfId="24" applyFont="1" applyFill="1" applyBorder="1" applyAlignment="1">
      <alignment vertical="top" wrapText="1"/>
    </xf>
    <xf numFmtId="0" fontId="21" fillId="0" borderId="53" xfId="24" applyFont="1" applyFill="1" applyBorder="1" applyAlignment="1">
      <alignment vertical="top" wrapText="1"/>
    </xf>
    <xf numFmtId="0" fontId="21" fillId="0" borderId="53" xfId="24" applyFont="1" applyFill="1" applyBorder="1" applyAlignment="1">
      <alignment horizontal="left" vertical="top" wrapText="1"/>
    </xf>
    <xf numFmtId="0" fontId="21" fillId="0" borderId="51" xfId="24" applyFont="1" applyFill="1" applyBorder="1" applyAlignment="1">
      <alignment horizontal="left" vertical="top" wrapText="1"/>
    </xf>
    <xf numFmtId="169" fontId="20" fillId="0" borderId="42" xfId="16" applyNumberFormat="1" applyFont="1" applyFill="1" applyBorder="1" applyAlignment="1">
      <alignment vertical="top" wrapText="1"/>
    </xf>
    <xf numFmtId="49" fontId="21" fillId="0" borderId="44" xfId="16" applyNumberFormat="1" applyFont="1" applyFill="1" applyBorder="1" applyAlignment="1">
      <alignment vertical="top" wrapText="1"/>
    </xf>
    <xf numFmtId="49" fontId="20" fillId="0" borderId="51" xfId="9" applyNumberFormat="1" applyFont="1" applyFill="1" applyBorder="1" applyAlignment="1">
      <alignment vertical="top" wrapText="1"/>
    </xf>
    <xf numFmtId="3" fontId="21" fillId="0" borderId="95" xfId="8" applyFont="1" applyFill="1" applyBorder="1" applyAlignment="1">
      <alignment horizontal="left" vertical="top" wrapText="1"/>
    </xf>
    <xf numFmtId="3" fontId="21" fillId="0" borderId="97" xfId="8" applyFont="1" applyFill="1" applyBorder="1" applyAlignment="1">
      <alignment horizontal="left" vertical="top" wrapText="1"/>
    </xf>
    <xf numFmtId="49" fontId="20" fillId="0" borderId="107" xfId="16" applyNumberFormat="1" applyFont="1" applyFill="1" applyBorder="1" applyAlignment="1">
      <alignment vertical="top" wrapText="1"/>
    </xf>
    <xf numFmtId="0" fontId="21" fillId="0" borderId="107" xfId="24" applyFont="1" applyFill="1" applyBorder="1" applyAlignment="1">
      <alignment vertical="top" wrapText="1"/>
    </xf>
    <xf numFmtId="49" fontId="20" fillId="0" borderId="42" xfId="16" applyNumberFormat="1" applyFont="1" applyFill="1" applyBorder="1" applyAlignment="1">
      <alignment vertical="top" wrapText="1"/>
    </xf>
    <xf numFmtId="3" fontId="21" fillId="0" borderId="42" xfId="8" applyFont="1" applyFill="1" applyBorder="1" applyAlignment="1">
      <alignment horizontal="left" vertical="top" wrapText="1"/>
    </xf>
    <xf numFmtId="3" fontId="21" fillId="0" borderId="44" xfId="8" applyFont="1" applyFill="1" applyBorder="1" applyAlignment="1">
      <alignment vertical="top" wrapText="1"/>
    </xf>
    <xf numFmtId="3" fontId="21" fillId="0" borderId="42" xfId="8" applyFont="1" applyFill="1" applyBorder="1" applyAlignment="1">
      <alignment vertical="top" wrapText="1"/>
    </xf>
    <xf numFmtId="3" fontId="21" fillId="0" borderId="44" xfId="8" applyFont="1" applyFill="1" applyBorder="1" applyAlignment="1">
      <alignment horizontal="left" vertical="top" wrapText="1"/>
    </xf>
    <xf numFmtId="3" fontId="21" fillId="0" borderId="43" xfId="8" applyFont="1" applyFill="1" applyBorder="1" applyAlignment="1">
      <alignment vertical="top" wrapText="1"/>
    </xf>
    <xf numFmtId="0" fontId="21" fillId="0" borderId="44" xfId="24" applyFont="1" applyFill="1" applyBorder="1" applyAlignment="1">
      <alignment horizontal="left" vertical="top"/>
    </xf>
    <xf numFmtId="0" fontId="21" fillId="0" borderId="42" xfId="24" applyFont="1" applyFill="1" applyBorder="1" applyAlignment="1">
      <alignment horizontal="left" vertical="top"/>
    </xf>
    <xf numFmtId="3" fontId="20" fillId="0" borderId="42" xfId="8" applyFont="1" applyFill="1" applyBorder="1" applyAlignment="1">
      <alignment horizontal="left" vertical="top" wrapText="1"/>
    </xf>
    <xf numFmtId="3" fontId="20" fillId="0" borderId="42" xfId="8" applyFont="1" applyFill="1" applyBorder="1" applyAlignment="1">
      <alignment horizontal="left" vertical="top"/>
    </xf>
    <xf numFmtId="169" fontId="20" fillId="0" borderId="42" xfId="16" applyNumberFormat="1" applyFont="1" applyFill="1" applyBorder="1" applyAlignment="1">
      <alignment horizontal="left" vertical="top" wrapText="1"/>
    </xf>
    <xf numFmtId="169" fontId="21" fillId="0" borderId="42" xfId="16" applyNumberFormat="1" applyFont="1" applyFill="1" applyBorder="1" applyAlignment="1">
      <alignment horizontal="left" vertical="top" wrapText="1"/>
    </xf>
    <xf numFmtId="0" fontId="20" fillId="0" borderId="42" xfId="24" applyFont="1" applyFill="1" applyBorder="1" applyAlignment="1">
      <alignment horizontal="left" vertical="top"/>
    </xf>
    <xf numFmtId="0" fontId="21" fillId="0" borderId="42" xfId="24" applyFont="1" applyFill="1" applyBorder="1" applyAlignment="1">
      <alignment horizontal="left" vertical="top" wrapText="1"/>
    </xf>
    <xf numFmtId="0" fontId="20" fillId="0" borderId="70" xfId="9" applyFont="1" applyFill="1" applyBorder="1" applyAlignment="1">
      <alignment vertical="center"/>
    </xf>
    <xf numFmtId="0" fontId="20" fillId="0" borderId="72" xfId="9" applyFont="1" applyFill="1" applyBorder="1" applyAlignment="1">
      <alignment vertical="center"/>
    </xf>
    <xf numFmtId="49" fontId="21" fillId="0" borderId="43" xfId="0" applyNumberFormat="1" applyFont="1" applyFill="1" applyBorder="1" applyAlignment="1">
      <alignment vertical="top" wrapText="1"/>
    </xf>
    <xf numFmtId="49" fontId="21" fillId="0" borderId="96" xfId="9" applyNumberFormat="1" applyFont="1" applyFill="1" applyBorder="1" applyAlignment="1">
      <alignment vertical="top" wrapText="1"/>
    </xf>
    <xf numFmtId="0" fontId="20" fillId="0" borderId="43" xfId="0" applyFont="1" applyBorder="1" applyAlignment="1">
      <alignment vertical="top" wrapText="1"/>
    </xf>
    <xf numFmtId="0" fontId="20" fillId="0" borderId="61" xfId="0" applyFont="1" applyBorder="1" applyAlignment="1">
      <alignment vertical="top" wrapText="1"/>
    </xf>
    <xf numFmtId="0" fontId="20" fillId="0" borderId="36" xfId="9" applyFont="1" applyFill="1" applyBorder="1" applyAlignment="1">
      <alignment horizontal="left" vertical="top" wrapText="1"/>
    </xf>
    <xf numFmtId="0" fontId="21" fillId="0" borderId="63" xfId="0" applyFont="1" applyFill="1" applyBorder="1" applyAlignment="1">
      <alignment vertical="top" wrapText="1"/>
    </xf>
    <xf numFmtId="0" fontId="20" fillId="0" borderId="36" xfId="9" applyFont="1" applyFill="1" applyBorder="1" applyAlignment="1">
      <alignment horizontal="left" vertical="center"/>
    </xf>
    <xf numFmtId="0" fontId="21" fillId="0" borderId="43" xfId="0" applyFont="1" applyBorder="1" applyAlignment="1">
      <alignment vertical="top" wrapText="1"/>
    </xf>
    <xf numFmtId="0" fontId="21" fillId="0" borderId="61" xfId="0" applyFont="1" applyBorder="1" applyAlignment="1">
      <alignment vertical="top" wrapText="1"/>
    </xf>
    <xf numFmtId="0" fontId="21" fillId="0" borderId="43" xfId="0" applyFont="1" applyFill="1" applyBorder="1" applyAlignment="1">
      <alignment vertical="top"/>
    </xf>
    <xf numFmtId="0" fontId="20" fillId="0" borderId="56" xfId="0" applyFont="1" applyFill="1" applyBorder="1" applyAlignment="1" applyProtection="1">
      <alignment horizontal="left" vertical="top" wrapText="1"/>
    </xf>
    <xf numFmtId="0" fontId="20" fillId="0" borderId="43" xfId="0" applyFont="1" applyFill="1" applyBorder="1" applyAlignment="1" applyProtection="1">
      <alignment horizontal="left" vertical="top" wrapText="1"/>
    </xf>
    <xf numFmtId="0" fontId="20" fillId="0" borderId="61" xfId="0" applyFont="1" applyFill="1" applyBorder="1" applyAlignment="1" applyProtection="1">
      <alignment horizontal="left" vertical="top" wrapText="1"/>
    </xf>
    <xf numFmtId="0" fontId="21" fillId="0" borderId="43" xfId="0" applyFont="1" applyFill="1" applyBorder="1" applyAlignment="1" applyProtection="1">
      <alignment horizontal="left" vertical="top" wrapText="1"/>
    </xf>
    <xf numFmtId="0" fontId="21" fillId="0" borderId="61" xfId="0" applyFont="1" applyFill="1" applyBorder="1" applyAlignment="1" applyProtection="1">
      <alignment horizontal="left" vertical="top" wrapText="1"/>
    </xf>
    <xf numFmtId="0" fontId="20" fillId="0" borderId="56" xfId="0" applyFont="1" applyBorder="1" applyAlignment="1">
      <alignment vertical="top" wrapText="1"/>
    </xf>
    <xf numFmtId="2" fontId="20" fillId="0" borderId="0" xfId="9" applyNumberFormat="1" applyFont="1" applyFill="1" applyAlignment="1">
      <alignment vertical="top" wrapText="1"/>
    </xf>
    <xf numFmtId="0" fontId="21" fillId="0" borderId="0" xfId="0" applyFont="1" applyFill="1" applyAlignment="1">
      <alignment vertical="top" wrapText="1"/>
    </xf>
    <xf numFmtId="0" fontId="20" fillId="0" borderId="34" xfId="9" applyFont="1" applyFill="1" applyBorder="1" applyAlignment="1">
      <alignment horizontal="center" vertical="center"/>
    </xf>
    <xf numFmtId="0" fontId="20" fillId="0" borderId="37" xfId="9" applyFont="1" applyFill="1" applyBorder="1" applyAlignment="1">
      <alignment horizontal="center" vertical="center"/>
    </xf>
    <xf numFmtId="0" fontId="20" fillId="0" borderId="35" xfId="9" applyFont="1" applyFill="1" applyBorder="1" applyAlignment="1">
      <alignment horizontal="center" vertical="center"/>
    </xf>
    <xf numFmtId="49" fontId="20" fillId="0" borderId="59" xfId="9" applyNumberFormat="1" applyFont="1" applyFill="1" applyBorder="1" applyAlignment="1">
      <alignment vertical="top" wrapText="1"/>
    </xf>
    <xf numFmtId="0" fontId="21" fillId="0" borderId="40" xfId="0" applyFont="1" applyFill="1" applyBorder="1" applyAlignment="1">
      <alignment vertical="top" wrapText="1"/>
    </xf>
    <xf numFmtId="0" fontId="21" fillId="0" borderId="60" xfId="0" applyFont="1" applyFill="1" applyBorder="1" applyAlignment="1">
      <alignment vertical="top" wrapText="1"/>
    </xf>
    <xf numFmtId="49" fontId="21" fillId="0" borderId="52" xfId="0" applyNumberFormat="1" applyFont="1" applyFill="1" applyBorder="1" applyAlignment="1">
      <alignment vertical="top" wrapText="1"/>
    </xf>
    <xf numFmtId="49" fontId="5" fillId="0" borderId="14" xfId="9" applyNumberFormat="1" applyFont="1" applyBorder="1" applyAlignment="1">
      <alignment wrapText="1"/>
    </xf>
    <xf numFmtId="0" fontId="0" fillId="0" borderId="0" xfId="0" applyBorder="1" applyAlignment="1">
      <alignment wrapText="1"/>
    </xf>
    <xf numFmtId="0" fontId="0" fillId="0" borderId="12" xfId="0" applyBorder="1" applyAlignment="1">
      <alignment wrapText="1"/>
    </xf>
    <xf numFmtId="0" fontId="8" fillId="0" borderId="0" xfId="9" applyFont="1" applyBorder="1" applyAlignment="1">
      <alignment wrapText="1"/>
    </xf>
    <xf numFmtId="0" fontId="8" fillId="0" borderId="12" xfId="9" applyFont="1" applyBorder="1" applyAlignment="1">
      <alignment wrapText="1"/>
    </xf>
    <xf numFmtId="49" fontId="11" fillId="0" borderId="14" xfId="9" applyNumberFormat="1" applyFont="1" applyBorder="1" applyAlignment="1">
      <alignment wrapText="1"/>
    </xf>
    <xf numFmtId="49" fontId="5" fillId="0" borderId="14" xfId="14" applyFont="1" applyBorder="1" applyAlignment="1">
      <alignment wrapText="1"/>
    </xf>
    <xf numFmtId="49" fontId="5" fillId="0" borderId="0" xfId="14" applyFont="1" applyBorder="1" applyAlignment="1">
      <alignment wrapText="1"/>
    </xf>
    <xf numFmtId="49" fontId="5" fillId="0" borderId="16" xfId="14" applyFont="1" applyBorder="1" applyAlignment="1">
      <alignment wrapText="1"/>
    </xf>
    <xf numFmtId="0" fontId="8" fillId="0" borderId="14" xfId="9" applyFont="1" applyBorder="1" applyAlignment="1">
      <alignment wrapText="1"/>
    </xf>
    <xf numFmtId="0" fontId="11" fillId="0" borderId="14" xfId="9" applyFont="1" applyBorder="1" applyAlignment="1">
      <alignment wrapText="1"/>
    </xf>
    <xf numFmtId="0" fontId="5" fillId="0" borderId="14" xfId="0" applyFont="1" applyBorder="1" applyAlignment="1">
      <alignment wrapText="1"/>
    </xf>
    <xf numFmtId="0" fontId="8" fillId="0" borderId="0" xfId="0" applyFont="1" applyBorder="1" applyAlignment="1">
      <alignment wrapText="1"/>
    </xf>
    <xf numFmtId="49" fontId="11" fillId="0" borderId="0" xfId="9" applyNumberFormat="1" applyFont="1" applyBorder="1" applyAlignment="1">
      <alignment wrapText="1"/>
    </xf>
    <xf numFmtId="49" fontId="11" fillId="0" borderId="12" xfId="9" applyNumberFormat="1" applyFont="1" applyBorder="1" applyAlignment="1">
      <alignment wrapText="1"/>
    </xf>
    <xf numFmtId="0" fontId="11" fillId="0" borderId="14" xfId="0" applyFont="1" applyBorder="1" applyAlignment="1">
      <alignment wrapText="1"/>
    </xf>
    <xf numFmtId="0" fontId="8" fillId="0" borderId="12" xfId="0" applyFont="1" applyBorder="1" applyAlignment="1">
      <alignment wrapText="1"/>
    </xf>
    <xf numFmtId="49" fontId="5" fillId="0" borderId="0" xfId="9" applyNumberFormat="1" applyFont="1" applyBorder="1" applyAlignment="1">
      <alignment wrapText="1"/>
    </xf>
    <xf numFmtId="49" fontId="5" fillId="0" borderId="12" xfId="9" applyNumberFormat="1" applyFont="1" applyBorder="1" applyAlignment="1">
      <alignment wrapText="1"/>
    </xf>
    <xf numFmtId="49" fontId="8" fillId="0" borderId="0" xfId="13" applyFont="1" applyBorder="1" applyAlignment="1">
      <alignment wrapText="1"/>
    </xf>
    <xf numFmtId="49" fontId="5" fillId="0" borderId="14" xfId="13" applyNumberFormat="1" applyFont="1" applyBorder="1" applyAlignment="1">
      <alignment wrapText="1"/>
    </xf>
    <xf numFmtId="49" fontId="11" fillId="0" borderId="14" xfId="13" applyNumberFormat="1" applyFont="1" applyBorder="1" applyAlignment="1">
      <alignment wrapText="1"/>
    </xf>
    <xf numFmtId="0" fontId="8" fillId="0" borderId="0" xfId="0" applyFont="1" applyBorder="1" applyAlignment="1">
      <alignment horizontal="left" wrapText="1"/>
    </xf>
    <xf numFmtId="0" fontId="8" fillId="0" borderId="12" xfId="0" applyFont="1" applyBorder="1" applyAlignment="1">
      <alignment horizontal="left" wrapText="1"/>
    </xf>
    <xf numFmtId="0" fontId="8" fillId="0" borderId="0" xfId="0" applyFont="1" applyFill="1" applyBorder="1" applyAlignment="1">
      <alignment wrapText="1"/>
    </xf>
    <xf numFmtId="0" fontId="5" fillId="0" borderId="14" xfId="0" applyFont="1" applyFill="1" applyBorder="1" applyAlignment="1">
      <alignment wrapText="1"/>
    </xf>
    <xf numFmtId="2" fontId="5" fillId="0" borderId="0" xfId="9" applyNumberFormat="1" applyFont="1" applyFill="1" applyAlignment="1">
      <alignment vertical="center" wrapText="1"/>
    </xf>
    <xf numFmtId="0" fontId="0" fillId="0" borderId="0" xfId="0" applyFill="1" applyAlignment="1">
      <alignment vertical="center" wrapText="1"/>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0" xfId="0" quotePrefix="1" applyFont="1" applyBorder="1" applyAlignment="1">
      <alignment horizontal="left" wrapText="1"/>
    </xf>
    <xf numFmtId="0" fontId="8" fillId="0" borderId="16" xfId="0" quotePrefix="1" applyFont="1" applyBorder="1" applyAlignment="1">
      <alignment horizontal="left" wrapText="1"/>
    </xf>
    <xf numFmtId="0" fontId="11" fillId="0" borderId="14" xfId="18" applyFont="1" applyBorder="1" applyAlignment="1">
      <alignment wrapText="1"/>
    </xf>
    <xf numFmtId="0" fontId="0" fillId="0" borderId="0" xfId="0" applyAlignment="1">
      <alignment wrapText="1"/>
    </xf>
    <xf numFmtId="0" fontId="5" fillId="0" borderId="14" xfId="9" applyFont="1" applyBorder="1" applyAlignment="1">
      <alignment wrapText="1"/>
    </xf>
    <xf numFmtId="0" fontId="8" fillId="0" borderId="0" xfId="0" applyFont="1" applyFill="1" applyBorder="1" applyAlignment="1">
      <alignment horizontal="left" wrapText="1"/>
    </xf>
    <xf numFmtId="0" fontId="0" fillId="0" borderId="12" xfId="0" applyFill="1" applyBorder="1" applyAlignment="1">
      <alignment horizontal="left" wrapText="1"/>
    </xf>
    <xf numFmtId="0" fontId="5" fillId="0" borderId="14" xfId="0" applyFont="1" applyFill="1" applyBorder="1" applyAlignment="1">
      <alignment horizontal="left" wrapText="1"/>
    </xf>
    <xf numFmtId="0" fontId="0" fillId="0" borderId="0" xfId="0" applyFill="1" applyBorder="1" applyAlignment="1">
      <alignment horizontal="left" wrapText="1"/>
    </xf>
    <xf numFmtId="0" fontId="11" fillId="0" borderId="14" xfId="0" applyFont="1" applyFill="1" applyBorder="1" applyAlignment="1">
      <alignment horizontal="left" wrapText="1"/>
    </xf>
    <xf numFmtId="49" fontId="11" fillId="0" borderId="15" xfId="0" applyNumberFormat="1" applyFont="1" applyFill="1" applyBorder="1" applyAlignment="1">
      <alignment horizontal="left" wrapText="1"/>
    </xf>
    <xf numFmtId="0" fontId="0" fillId="0" borderId="16" xfId="0" applyFill="1" applyBorder="1" applyAlignment="1">
      <alignment horizontal="left" wrapText="1"/>
    </xf>
    <xf numFmtId="49" fontId="8" fillId="0" borderId="0" xfId="0" applyNumberFormat="1" applyFont="1" applyFill="1" applyBorder="1" applyAlignment="1">
      <alignment horizontal="left" wrapText="1"/>
    </xf>
    <xf numFmtId="0" fontId="14" fillId="0" borderId="14" xfId="18" applyFont="1" applyFill="1" applyBorder="1" applyAlignment="1">
      <alignment horizontal="left" wrapText="1"/>
    </xf>
    <xf numFmtId="0" fontId="8" fillId="0" borderId="0" xfId="11" applyFont="1" applyFill="1" applyBorder="1" applyAlignment="1">
      <alignment horizontal="left" wrapText="1"/>
    </xf>
    <xf numFmtId="0" fontId="8" fillId="0" borderId="12" xfId="11" applyFont="1" applyFill="1" applyBorder="1" applyAlignment="1">
      <alignment horizontal="left" wrapText="1"/>
    </xf>
    <xf numFmtId="0" fontId="14" fillId="0" borderId="0" xfId="18" applyFont="1" applyFill="1" applyBorder="1" applyAlignment="1">
      <alignment horizontal="left" wrapText="1"/>
    </xf>
    <xf numFmtId="0" fontId="14" fillId="0" borderId="12" xfId="18" applyFont="1" applyFill="1" applyBorder="1" applyAlignment="1">
      <alignment horizontal="left" wrapText="1"/>
    </xf>
    <xf numFmtId="0" fontId="11" fillId="0" borderId="0" xfId="0" applyFont="1" applyFill="1" applyBorder="1" applyAlignment="1">
      <alignment horizontal="left" wrapText="1"/>
    </xf>
    <xf numFmtId="0" fontId="11" fillId="0" borderId="12" xfId="0" applyFont="1" applyFill="1" applyBorder="1" applyAlignment="1">
      <alignment horizontal="left" wrapText="1"/>
    </xf>
    <xf numFmtId="0" fontId="8" fillId="0" borderId="16" xfId="0" applyFont="1" applyFill="1" applyBorder="1" applyAlignment="1">
      <alignment horizontal="left" wrapText="1"/>
    </xf>
    <xf numFmtId="0" fontId="8" fillId="0" borderId="12" xfId="0" applyFont="1" applyFill="1" applyBorder="1" applyAlignment="1">
      <alignment horizontal="left" wrapText="1"/>
    </xf>
    <xf numFmtId="0" fontId="11" fillId="0" borderId="0" xfId="0" applyFont="1" applyBorder="1" applyAlignment="1">
      <alignment horizontal="left" wrapText="1"/>
    </xf>
    <xf numFmtId="0" fontId="11" fillId="0" borderId="12" xfId="0" applyFont="1" applyBorder="1" applyAlignment="1">
      <alignment horizontal="left" wrapText="1"/>
    </xf>
    <xf numFmtId="49" fontId="11" fillId="0" borderId="14" xfId="0" applyNumberFormat="1" applyFont="1" applyBorder="1" applyAlignment="1" applyProtection="1">
      <alignment horizontal="left" wrapText="1"/>
    </xf>
    <xf numFmtId="49" fontId="11" fillId="0" borderId="0" xfId="0" applyNumberFormat="1" applyFont="1" applyBorder="1" applyAlignment="1" applyProtection="1">
      <alignment horizontal="left" wrapText="1"/>
    </xf>
    <xf numFmtId="49" fontId="11" fillId="0" borderId="16" xfId="0" applyNumberFormat="1" applyFont="1" applyBorder="1" applyAlignment="1" applyProtection="1">
      <alignment horizontal="left" wrapText="1"/>
    </xf>
    <xf numFmtId="0" fontId="8" fillId="0" borderId="0" xfId="0" applyFont="1" applyBorder="1" applyAlignment="1" applyProtection="1">
      <alignment horizontal="left" wrapText="1"/>
    </xf>
    <xf numFmtId="0" fontId="8" fillId="0" borderId="16" xfId="0" applyFont="1" applyBorder="1" applyAlignment="1" applyProtection="1">
      <alignment horizontal="left" wrapText="1"/>
    </xf>
    <xf numFmtId="0" fontId="0" fillId="0" borderId="16" xfId="0" applyBorder="1" applyAlignment="1" applyProtection="1">
      <alignment horizontal="left" wrapText="1"/>
    </xf>
    <xf numFmtId="0" fontId="0" fillId="0" borderId="12" xfId="0" applyBorder="1" applyAlignment="1" applyProtection="1">
      <alignment horizontal="left" wrapText="1"/>
    </xf>
    <xf numFmtId="2" fontId="8" fillId="0" borderId="0" xfId="0" applyNumberFormat="1" applyFont="1" applyBorder="1" applyAlignment="1">
      <alignment vertical="center" wrapText="1"/>
    </xf>
    <xf numFmtId="0" fontId="0" fillId="0" borderId="12" xfId="0" applyBorder="1" applyAlignment="1">
      <alignment vertical="center" wrapText="1"/>
    </xf>
    <xf numFmtId="0" fontId="5" fillId="0" borderId="14" xfId="0" applyFont="1" applyBorder="1" applyAlignment="1">
      <alignment vertical="center" wrapText="1"/>
    </xf>
    <xf numFmtId="0" fontId="0" fillId="0" borderId="0" xfId="0" applyBorder="1" applyAlignment="1">
      <alignment vertical="center" wrapText="1"/>
    </xf>
    <xf numFmtId="0" fontId="11" fillId="0" borderId="14" xfId="0" applyFont="1" applyBorder="1" applyAlignment="1">
      <alignment vertical="center" wrapText="1"/>
    </xf>
    <xf numFmtId="0" fontId="8" fillId="0" borderId="0" xfId="0" applyFont="1" applyBorder="1" applyAlignment="1">
      <alignment vertical="center" wrapText="1"/>
    </xf>
    <xf numFmtId="0" fontId="5" fillId="0" borderId="1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8" fillId="0" borderId="0" xfId="0" applyFont="1" applyFill="1" applyBorder="1" applyAlignment="1">
      <alignment vertical="center" wrapText="1"/>
    </xf>
    <xf numFmtId="0" fontId="11" fillId="0" borderId="14" xfId="18" applyFont="1" applyBorder="1" applyAlignment="1">
      <alignment vertical="center" wrapText="1"/>
    </xf>
    <xf numFmtId="0" fontId="0" fillId="0" borderId="0" xfId="0" applyAlignment="1">
      <alignment vertical="center" wrapText="1"/>
    </xf>
    <xf numFmtId="0" fontId="8" fillId="0" borderId="0" xfId="0" applyFont="1" applyBorder="1" applyAlignment="1">
      <alignment horizontal="left" vertical="center" wrapText="1"/>
    </xf>
    <xf numFmtId="0" fontId="0" fillId="0" borderId="12" xfId="0" applyBorder="1" applyAlignment="1">
      <alignment horizontal="left" vertical="center" wrapText="1"/>
    </xf>
    <xf numFmtId="0" fontId="5" fillId="0" borderId="34" xfId="0" applyFont="1" applyBorder="1" applyAlignment="1">
      <alignment horizontal="center"/>
    </xf>
    <xf numFmtId="0" fontId="5" fillId="0" borderId="35" xfId="0" applyFont="1" applyBorder="1" applyAlignment="1">
      <alignment horizontal="center"/>
    </xf>
    <xf numFmtId="0" fontId="0" fillId="0" borderId="0" xfId="0" applyBorder="1" applyAlignment="1">
      <alignment vertical="top" wrapText="1"/>
    </xf>
    <xf numFmtId="2" fontId="5" fillId="0" borderId="0" xfId="9" applyNumberFormat="1" applyFont="1" applyFill="1" applyAlignment="1">
      <alignment wrapText="1"/>
    </xf>
    <xf numFmtId="0" fontId="11" fillId="0" borderId="0" xfId="0" applyFont="1" applyBorder="1" applyAlignment="1">
      <alignment vertical="top" wrapText="1"/>
    </xf>
    <xf numFmtId="0" fontId="5" fillId="0" borderId="0" xfId="0" applyFont="1" applyBorder="1" applyAlignment="1">
      <alignment vertical="top" wrapText="1"/>
    </xf>
    <xf numFmtId="0" fontId="20" fillId="0" borderId="102" xfId="0" applyFont="1" applyFill="1" applyBorder="1" applyAlignment="1">
      <alignment vertical="top" wrapText="1"/>
    </xf>
    <xf numFmtId="0" fontId="21" fillId="0" borderId="41" xfId="24" applyFont="1" applyFill="1" applyBorder="1" applyAlignment="1">
      <alignment horizontal="left" vertical="top" wrapText="1"/>
    </xf>
    <xf numFmtId="0" fontId="21" fillId="0" borderId="119" xfId="24"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0" fillId="0" borderId="0" xfId="9" applyFont="1" applyFill="1" applyBorder="1" applyAlignment="1">
      <alignment horizontal="left" vertical="center"/>
    </xf>
    <xf numFmtId="0" fontId="21" fillId="0" borderId="0" xfId="9" applyFont="1" applyFill="1" applyBorder="1" applyAlignment="1">
      <alignment vertical="top" wrapText="1"/>
    </xf>
    <xf numFmtId="0" fontId="27" fillId="0" borderId="70" xfId="24" applyFont="1" applyBorder="1" applyAlignment="1">
      <alignment horizontal="left" vertical="center" wrapText="1"/>
    </xf>
    <xf numFmtId="0" fontId="27" fillId="0" borderId="71" xfId="24" applyFont="1" applyBorder="1" applyAlignment="1">
      <alignment horizontal="left" vertical="center" wrapText="1"/>
    </xf>
    <xf numFmtId="0" fontId="27" fillId="0" borderId="72" xfId="24" applyFont="1" applyBorder="1" applyAlignment="1">
      <alignment horizontal="left" vertical="center" wrapText="1"/>
    </xf>
    <xf numFmtId="0" fontId="20" fillId="0" borderId="0" xfId="0" applyFont="1" applyBorder="1" applyAlignment="1">
      <alignment vertical="top" wrapText="1"/>
    </xf>
    <xf numFmtId="0" fontId="21" fillId="0" borderId="0" xfId="0" applyFont="1" applyBorder="1" applyAlignment="1">
      <alignment vertical="top" wrapText="1"/>
    </xf>
    <xf numFmtId="0" fontId="20"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2" fontId="20" fillId="0" borderId="0" xfId="9" applyNumberFormat="1" applyFont="1" applyFill="1" applyBorder="1" applyAlignment="1">
      <alignment horizontal="left" vertical="top" wrapText="1"/>
    </xf>
    <xf numFmtId="49" fontId="20" fillId="0" borderId="0" xfId="9" applyNumberFormat="1" applyFont="1" applyFill="1" applyBorder="1" applyAlignment="1">
      <alignment horizontal="left" vertical="top" wrapText="1"/>
    </xf>
    <xf numFmtId="166" fontId="21" fillId="0" borderId="46" xfId="1" applyFont="1" applyFill="1" applyBorder="1" applyAlignment="1" applyProtection="1">
      <alignment horizontal="center" vertical="top"/>
      <protection locked="0"/>
    </xf>
    <xf numFmtId="166" fontId="21" fillId="0" borderId="51" xfId="1" applyFont="1" applyFill="1" applyBorder="1" applyAlignment="1" applyProtection="1">
      <alignment horizontal="center" vertical="top"/>
      <protection locked="0"/>
    </xf>
    <xf numFmtId="166" fontId="21" fillId="0" borderId="112" xfId="1" applyFont="1" applyFill="1" applyBorder="1" applyAlignment="1" applyProtection="1">
      <alignment horizontal="center" vertical="top"/>
      <protection locked="0"/>
    </xf>
    <xf numFmtId="166" fontId="21" fillId="0" borderId="104" xfId="1" applyFont="1" applyFill="1" applyBorder="1" applyAlignment="1" applyProtection="1">
      <alignment horizontal="center" vertical="top"/>
      <protection locked="0"/>
    </xf>
    <xf numFmtId="2" fontId="20" fillId="0" borderId="41" xfId="9" applyNumberFormat="1" applyFont="1" applyFill="1" applyBorder="1" applyAlignment="1" applyProtection="1">
      <alignment horizontal="center" vertical="center" wrapText="1"/>
      <protection locked="0"/>
    </xf>
    <xf numFmtId="2" fontId="20" fillId="0" borderId="43" xfId="9" applyNumberFormat="1" applyFont="1" applyFill="1" applyBorder="1" applyAlignment="1" applyProtection="1">
      <alignment horizontal="center" vertical="center" wrapText="1"/>
      <protection locked="0"/>
    </xf>
    <xf numFmtId="2" fontId="20" fillId="0" borderId="44" xfId="9" applyNumberFormat="1" applyFont="1" applyFill="1" applyBorder="1" applyAlignment="1" applyProtection="1">
      <alignment horizontal="center" vertical="center" wrapText="1"/>
      <protection locked="0"/>
    </xf>
    <xf numFmtId="3" fontId="21" fillId="0" borderId="52" xfId="8" applyFont="1" applyFill="1" applyBorder="1" applyAlignment="1" applyProtection="1">
      <alignment horizontal="left" vertical="top" wrapText="1"/>
      <protection locked="0"/>
    </xf>
    <xf numFmtId="0" fontId="21" fillId="0" borderId="56" xfId="12" quotePrefix="1" applyFont="1" applyFill="1" applyBorder="1" applyAlignment="1" applyProtection="1">
      <alignment horizontal="left" vertical="top" wrapText="1"/>
      <protection locked="0"/>
    </xf>
    <xf numFmtId="0" fontId="21" fillId="0" borderId="43" xfId="12" quotePrefix="1" applyFont="1" applyFill="1" applyBorder="1" applyAlignment="1" applyProtection="1">
      <alignment horizontal="left" vertical="top" wrapText="1"/>
      <protection locked="0"/>
    </xf>
    <xf numFmtId="0" fontId="21" fillId="0" borderId="61" xfId="12" quotePrefix="1" applyFont="1" applyFill="1" applyBorder="1" applyAlignment="1" applyProtection="1">
      <alignment horizontal="left" vertical="top" wrapText="1"/>
      <protection locked="0"/>
    </xf>
    <xf numFmtId="49" fontId="21" fillId="0" borderId="41" xfId="0" applyNumberFormat="1" applyFont="1" applyFill="1" applyBorder="1" applyAlignment="1" applyProtection="1">
      <alignment horizontal="left" vertical="top"/>
      <protection locked="0"/>
    </xf>
    <xf numFmtId="49" fontId="21" fillId="0" borderId="43" xfId="0" applyNumberFormat="1" applyFont="1" applyFill="1" applyBorder="1" applyAlignment="1" applyProtection="1">
      <alignment horizontal="left" vertical="top"/>
      <protection locked="0"/>
    </xf>
    <xf numFmtId="49" fontId="21" fillId="0" borderId="44" xfId="0" applyNumberFormat="1" applyFont="1" applyFill="1" applyBorder="1" applyAlignment="1" applyProtection="1">
      <alignment horizontal="left" vertical="top"/>
      <protection locked="0"/>
    </xf>
    <xf numFmtId="0" fontId="20" fillId="0" borderId="70" xfId="9" applyFont="1" applyFill="1" applyBorder="1" applyAlignment="1" applyProtection="1">
      <alignment horizontal="left" vertical="center"/>
      <protection locked="0"/>
    </xf>
    <xf numFmtId="0" fontId="20" fillId="0" borderId="72" xfId="9" applyFont="1" applyFill="1" applyBorder="1" applyAlignment="1" applyProtection="1">
      <alignment horizontal="left" vertical="center"/>
      <protection locked="0"/>
    </xf>
    <xf numFmtId="2" fontId="20" fillId="0" borderId="70" xfId="9" applyNumberFormat="1" applyFont="1" applyFill="1" applyBorder="1" applyAlignment="1" applyProtection="1">
      <alignment horizontal="left" vertical="center" wrapText="1"/>
      <protection locked="0"/>
    </xf>
    <xf numFmtId="2" fontId="20" fillId="0" borderId="71" xfId="9" applyNumberFormat="1" applyFont="1" applyFill="1" applyBorder="1" applyAlignment="1" applyProtection="1">
      <alignment horizontal="left" vertical="center" wrapText="1"/>
      <protection locked="0"/>
    </xf>
    <xf numFmtId="2" fontId="20" fillId="0" borderId="72" xfId="9" applyNumberFormat="1" applyFont="1" applyFill="1" applyBorder="1" applyAlignment="1" applyProtection="1">
      <alignment horizontal="left" vertical="center" wrapText="1"/>
      <protection locked="0"/>
    </xf>
    <xf numFmtId="0" fontId="21" fillId="0" borderId="45" xfId="0" applyFont="1" applyFill="1" applyBorder="1" applyAlignment="1" applyProtection="1">
      <alignment horizontal="left" vertical="top"/>
      <protection locked="0"/>
    </xf>
    <xf numFmtId="0" fontId="21" fillId="0" borderId="47" xfId="0" quotePrefix="1" applyFont="1" applyFill="1" applyBorder="1" applyAlignment="1" applyProtection="1">
      <alignment horizontal="left" vertical="top"/>
      <protection locked="0"/>
    </xf>
    <xf numFmtId="0" fontId="21" fillId="0" borderId="58" xfId="0" quotePrefix="1" applyFont="1" applyFill="1" applyBorder="1" applyAlignment="1" applyProtection="1">
      <alignment horizontal="left" vertical="top"/>
      <protection locked="0"/>
    </xf>
    <xf numFmtId="0" fontId="21" fillId="0" borderId="41" xfId="0" applyFont="1" applyFill="1" applyBorder="1" applyAlignment="1" applyProtection="1">
      <alignment horizontal="left" vertical="top"/>
      <protection locked="0"/>
    </xf>
    <xf numFmtId="0" fontId="21" fillId="0" borderId="43" xfId="0" quotePrefix="1" applyFont="1" applyFill="1" applyBorder="1" applyAlignment="1" applyProtection="1">
      <alignment horizontal="left" vertical="top"/>
      <protection locked="0"/>
    </xf>
    <xf numFmtId="0" fontId="21" fillId="0" borderId="44" xfId="0" quotePrefix="1" applyFont="1" applyFill="1" applyBorder="1" applyAlignment="1" applyProtection="1">
      <alignment horizontal="left" vertical="top"/>
      <protection locked="0"/>
    </xf>
    <xf numFmtId="3" fontId="20" fillId="0" borderId="70" xfId="8" applyFont="1" applyFill="1" applyBorder="1" applyAlignment="1" applyProtection="1">
      <alignment vertical="center"/>
      <protection locked="0"/>
    </xf>
    <xf numFmtId="3" fontId="20" fillId="0" borderId="71" xfId="8" applyFont="1" applyFill="1" applyBorder="1" applyAlignment="1" applyProtection="1">
      <alignment vertical="center"/>
      <protection locked="0"/>
    </xf>
    <xf numFmtId="3" fontId="20" fillId="0" borderId="72" xfId="8" applyFont="1" applyFill="1" applyBorder="1" applyAlignment="1" applyProtection="1">
      <alignment vertical="center"/>
      <protection locked="0"/>
    </xf>
    <xf numFmtId="20" fontId="20" fillId="0" borderId="70" xfId="9" applyNumberFormat="1" applyFont="1" applyFill="1" applyBorder="1" applyAlignment="1" applyProtection="1">
      <alignment horizontal="left" vertical="center"/>
      <protection locked="0"/>
    </xf>
    <xf numFmtId="20" fontId="20" fillId="0" borderId="71" xfId="9" applyNumberFormat="1" applyFont="1" applyFill="1" applyBorder="1" applyAlignment="1" applyProtection="1">
      <alignment horizontal="left" vertical="center"/>
      <protection locked="0"/>
    </xf>
    <xf numFmtId="20" fontId="20" fillId="0" borderId="72" xfId="9" applyNumberFormat="1" applyFont="1" applyFill="1" applyBorder="1" applyAlignment="1" applyProtection="1">
      <alignment horizontal="left" vertical="center"/>
      <protection locked="0"/>
    </xf>
    <xf numFmtId="4" fontId="21" fillId="0" borderId="46" xfId="12" applyNumberFormat="1" applyFont="1" applyFill="1" applyBorder="1" applyAlignment="1" applyProtection="1">
      <alignment horizontal="center" vertical="top"/>
      <protection locked="0"/>
    </xf>
    <xf numFmtId="4" fontId="21" fillId="0" borderId="51" xfId="12" applyNumberFormat="1" applyFont="1" applyFill="1" applyBorder="1" applyAlignment="1" applyProtection="1">
      <alignment horizontal="center" vertical="top"/>
      <protection locked="0"/>
    </xf>
    <xf numFmtId="0" fontId="20" fillId="0" borderId="42" xfId="0" quotePrefix="1" applyFont="1" applyFill="1" applyBorder="1" applyAlignment="1" applyProtection="1">
      <alignment horizontal="left" vertical="top"/>
      <protection locked="0"/>
    </xf>
    <xf numFmtId="0" fontId="21" fillId="0" borderId="42" xfId="0" quotePrefix="1" applyFont="1" applyFill="1" applyBorder="1" applyAlignment="1" applyProtection="1">
      <alignment horizontal="left" vertical="top"/>
      <protection locked="0"/>
    </xf>
    <xf numFmtId="49" fontId="21" fillId="0" borderId="46" xfId="0" applyNumberFormat="1" applyFont="1" applyFill="1" applyBorder="1" applyAlignment="1" applyProtection="1">
      <alignment horizontal="left" vertical="top"/>
      <protection locked="0"/>
    </xf>
    <xf numFmtId="49" fontId="21" fillId="0" borderId="114" xfId="0" applyNumberFormat="1" applyFont="1" applyFill="1" applyBorder="1" applyAlignment="1" applyProtection="1">
      <alignment horizontal="left" vertical="top"/>
      <protection locked="0"/>
    </xf>
    <xf numFmtId="0" fontId="21" fillId="0" borderId="46" xfId="0" applyNumberFormat="1" applyFont="1" applyBorder="1" applyAlignment="1" applyProtection="1">
      <alignment horizontal="left" wrapText="1"/>
      <protection locked="0"/>
    </xf>
    <xf numFmtId="0" fontId="21" fillId="0" borderId="114" xfId="0" applyNumberFormat="1" applyFont="1" applyBorder="1" applyAlignment="1" applyProtection="1">
      <alignment horizontal="left" wrapText="1"/>
      <protection locked="0"/>
    </xf>
    <xf numFmtId="0" fontId="21" fillId="0" borderId="46" xfId="12" applyNumberFormat="1" applyFont="1" applyFill="1" applyBorder="1" applyAlignment="1" applyProtection="1">
      <alignment horizontal="center" vertical="top"/>
      <protection locked="0"/>
    </xf>
    <xf numFmtId="0" fontId="21" fillId="0" borderId="114" xfId="12" applyNumberFormat="1" applyFont="1" applyFill="1" applyBorder="1" applyAlignment="1" applyProtection="1">
      <alignment horizontal="center" vertical="top"/>
      <protection locked="0"/>
    </xf>
    <xf numFmtId="4" fontId="21" fillId="0" borderId="114" xfId="12" applyNumberFormat="1" applyFont="1" applyFill="1" applyBorder="1" applyAlignment="1" applyProtection="1">
      <alignment horizontal="center" vertical="top"/>
      <protection locked="0"/>
    </xf>
    <xf numFmtId="49" fontId="21" fillId="0" borderId="51" xfId="0" applyNumberFormat="1" applyFont="1" applyFill="1" applyBorder="1" applyAlignment="1" applyProtection="1">
      <alignment horizontal="left" vertical="top"/>
      <protection locked="0"/>
    </xf>
    <xf numFmtId="0" fontId="21" fillId="0" borderId="51" xfId="0" applyNumberFormat="1" applyFont="1" applyBorder="1" applyAlignment="1" applyProtection="1">
      <alignment horizontal="left" wrapText="1"/>
      <protection locked="0"/>
    </xf>
    <xf numFmtId="0" fontId="21" fillId="0" borderId="51" xfId="12" applyNumberFormat="1" applyFont="1" applyFill="1" applyBorder="1" applyAlignment="1" applyProtection="1">
      <alignment horizontal="center" vertical="top"/>
      <protection locked="0"/>
    </xf>
    <xf numFmtId="0" fontId="20" fillId="0" borderId="41" xfId="0" quotePrefix="1" applyFont="1" applyFill="1" applyBorder="1" applyAlignment="1" applyProtection="1">
      <alignment horizontal="center" vertical="top"/>
      <protection locked="0"/>
    </xf>
    <xf numFmtId="0" fontId="20" fillId="0" borderId="43" xfId="0" quotePrefix="1" applyFont="1" applyFill="1" applyBorder="1" applyAlignment="1" applyProtection="1">
      <alignment horizontal="center" vertical="top"/>
      <protection locked="0"/>
    </xf>
    <xf numFmtId="0" fontId="20" fillId="0" borderId="44" xfId="0" quotePrefix="1" applyFont="1" applyFill="1" applyBorder="1" applyAlignment="1" applyProtection="1">
      <alignment horizontal="center" vertical="top"/>
      <protection locked="0"/>
    </xf>
    <xf numFmtId="3" fontId="21" fillId="0" borderId="41" xfId="8" applyFont="1" applyFill="1" applyBorder="1" applyAlignment="1" applyProtection="1">
      <alignment horizontal="left" vertical="top" wrapText="1"/>
      <protection locked="0"/>
    </xf>
    <xf numFmtId="3" fontId="21" fillId="0" borderId="43" xfId="8" applyFont="1" applyFill="1" applyBorder="1" applyAlignment="1" applyProtection="1">
      <alignment horizontal="left" vertical="top" wrapText="1"/>
      <protection locked="0"/>
    </xf>
    <xf numFmtId="3" fontId="21" fillId="0" borderId="44" xfId="8" applyFont="1" applyFill="1" applyBorder="1" applyAlignment="1" applyProtection="1">
      <alignment horizontal="left" vertical="top" wrapText="1"/>
      <protection locked="0"/>
    </xf>
    <xf numFmtId="0" fontId="20" fillId="0" borderId="99" xfId="9" applyFont="1" applyFill="1" applyBorder="1" applyAlignment="1" applyProtection="1">
      <alignment horizontal="left" vertical="center"/>
      <protection locked="0"/>
    </xf>
    <xf numFmtId="0" fontId="20" fillId="0" borderId="100" xfId="9" applyFont="1" applyFill="1" applyBorder="1" applyAlignment="1" applyProtection="1">
      <alignment horizontal="left" vertical="center"/>
      <protection locked="0"/>
    </xf>
    <xf numFmtId="2" fontId="20" fillId="0" borderId="99" xfId="9" applyNumberFormat="1" applyFont="1" applyFill="1" applyBorder="1" applyAlignment="1" applyProtection="1">
      <alignment horizontal="left" vertical="center" wrapText="1"/>
      <protection locked="0"/>
    </xf>
    <xf numFmtId="2" fontId="20" fillId="0" borderId="0" xfId="9" applyNumberFormat="1" applyFont="1" applyFill="1" applyBorder="1" applyAlignment="1" applyProtection="1">
      <alignment horizontal="left" vertical="center" wrapText="1"/>
      <protection locked="0"/>
    </xf>
    <xf numFmtId="2" fontId="20" fillId="0" borderId="100" xfId="9" applyNumberFormat="1" applyFont="1" applyFill="1" applyBorder="1" applyAlignment="1" applyProtection="1">
      <alignment horizontal="left" vertical="center" wrapText="1"/>
      <protection locked="0"/>
    </xf>
    <xf numFmtId="0" fontId="21" fillId="0" borderId="108" xfId="0" applyNumberFormat="1" applyFont="1" applyBorder="1" applyAlignment="1" applyProtection="1">
      <alignment horizontal="left" vertical="center" wrapText="1"/>
      <protection locked="0"/>
    </xf>
    <xf numFmtId="0" fontId="21" fillId="0" borderId="76" xfId="0" applyNumberFormat="1" applyFont="1" applyBorder="1" applyAlignment="1" applyProtection="1">
      <alignment horizontal="left" vertical="center" wrapText="1"/>
      <protection locked="0"/>
    </xf>
    <xf numFmtId="0" fontId="21" fillId="0" borderId="109" xfId="0" applyNumberFormat="1" applyFont="1" applyBorder="1" applyAlignment="1" applyProtection="1">
      <alignment horizontal="left" vertical="center" wrapText="1"/>
      <protection locked="0"/>
    </xf>
    <xf numFmtId="0" fontId="21" fillId="0" borderId="15" xfId="0" applyNumberFormat="1" applyFont="1" applyBorder="1" applyAlignment="1" applyProtection="1">
      <alignment horizontal="left" vertical="center" wrapText="1"/>
      <protection locked="0"/>
    </xf>
    <xf numFmtId="0" fontId="21" fillId="0" borderId="0" xfId="0" applyNumberFormat="1" applyFont="1" applyBorder="1" applyAlignment="1" applyProtection="1">
      <alignment horizontal="left" vertical="center" wrapText="1"/>
      <protection locked="0"/>
    </xf>
    <xf numFmtId="0" fontId="21" fillId="0" borderId="16" xfId="0" applyNumberFormat="1" applyFont="1" applyBorder="1" applyAlignment="1" applyProtection="1">
      <alignment horizontal="left" vertical="center" wrapText="1"/>
      <protection locked="0"/>
    </xf>
    <xf numFmtId="0" fontId="21" fillId="0" borderId="62" xfId="0" applyNumberFormat="1" applyFont="1" applyBorder="1" applyAlignment="1" applyProtection="1">
      <alignment horizontal="left" vertical="center" wrapText="1"/>
      <protection locked="0"/>
    </xf>
    <xf numFmtId="0" fontId="21" fillId="0" borderId="52" xfId="0" applyNumberFormat="1" applyFont="1" applyBorder="1" applyAlignment="1" applyProtection="1">
      <alignment horizontal="left" vertical="center" wrapText="1"/>
      <protection locked="0"/>
    </xf>
    <xf numFmtId="0" fontId="21" fillId="0" borderId="53" xfId="0" applyNumberFormat="1" applyFont="1" applyBorder="1" applyAlignment="1" applyProtection="1">
      <alignment horizontal="left" vertical="center" wrapText="1"/>
      <protection locked="0"/>
    </xf>
    <xf numFmtId="0" fontId="20" fillId="0" borderId="70" xfId="9" applyFont="1" applyFill="1" applyBorder="1" applyAlignment="1" applyProtection="1">
      <alignment horizontal="center" vertical="center"/>
      <protection locked="0"/>
    </xf>
    <xf numFmtId="0" fontId="20" fillId="0" borderId="71" xfId="9" applyFont="1" applyFill="1" applyBorder="1" applyAlignment="1" applyProtection="1">
      <alignment horizontal="center" vertical="center"/>
      <protection locked="0"/>
    </xf>
    <xf numFmtId="0" fontId="20" fillId="0" borderId="72" xfId="9" applyFont="1" applyFill="1" applyBorder="1" applyAlignment="1" applyProtection="1">
      <alignment horizontal="center" vertical="center"/>
      <protection locked="0"/>
    </xf>
    <xf numFmtId="0" fontId="20" fillId="0" borderId="71" xfId="9" applyFont="1" applyFill="1" applyBorder="1" applyAlignment="1" applyProtection="1">
      <alignment horizontal="left" vertical="center"/>
      <protection locked="0"/>
    </xf>
    <xf numFmtId="0" fontId="20" fillId="0" borderId="75" xfId="9" applyFont="1" applyFill="1" applyBorder="1" applyAlignment="1" applyProtection="1">
      <alignment horizontal="left" vertical="center"/>
      <protection locked="0"/>
    </xf>
    <xf numFmtId="0" fontId="20" fillId="0" borderId="77" xfId="9" applyFont="1" applyFill="1" applyBorder="1" applyAlignment="1" applyProtection="1">
      <alignment horizontal="left" vertical="center"/>
      <protection locked="0"/>
    </xf>
    <xf numFmtId="0" fontId="21" fillId="0" borderId="83" xfId="0" applyNumberFormat="1" applyFont="1" applyBorder="1" applyAlignment="1" applyProtection="1">
      <alignment horizontal="left" vertical="top" wrapText="1"/>
      <protection locked="0"/>
    </xf>
    <xf numFmtId="0" fontId="21" fillId="0" borderId="76" xfId="0" applyNumberFormat="1" applyFont="1" applyBorder="1" applyAlignment="1" applyProtection="1">
      <alignment horizontal="left" vertical="top" wrapText="1"/>
      <protection locked="0"/>
    </xf>
    <xf numFmtId="0" fontId="21" fillId="0" borderId="84" xfId="0" applyNumberFormat="1" applyFont="1" applyBorder="1" applyAlignment="1" applyProtection="1">
      <alignment horizontal="left" vertical="top" wrapText="1"/>
      <protection locked="0"/>
    </xf>
    <xf numFmtId="0" fontId="21" fillId="0" borderId="88" xfId="0" applyNumberFormat="1" applyFont="1" applyBorder="1" applyAlignment="1" applyProtection="1">
      <alignment horizontal="left" vertical="top" wrapText="1"/>
      <protection locked="0"/>
    </xf>
    <xf numFmtId="0" fontId="21" fillId="0" borderId="89" xfId="0" applyNumberFormat="1" applyFont="1" applyBorder="1" applyAlignment="1" applyProtection="1">
      <alignment horizontal="left" vertical="top" wrapText="1"/>
      <protection locked="0"/>
    </xf>
    <xf numFmtId="0" fontId="21" fillId="0" borderId="90" xfId="0" applyNumberFormat="1" applyFont="1" applyBorder="1" applyAlignment="1" applyProtection="1">
      <alignment horizontal="left" vertical="top" wrapText="1"/>
      <protection locked="0"/>
    </xf>
    <xf numFmtId="0" fontId="21" fillId="0" borderId="56" xfId="12" applyFont="1" applyFill="1" applyBorder="1" applyAlignment="1" applyProtection="1">
      <alignment horizontal="left" vertical="top" wrapText="1"/>
      <protection locked="0"/>
    </xf>
    <xf numFmtId="0" fontId="21" fillId="0" borderId="43" xfId="12" applyFont="1" applyFill="1" applyBorder="1" applyAlignment="1" applyProtection="1">
      <alignment horizontal="left" vertical="top" wrapText="1"/>
      <protection locked="0"/>
    </xf>
    <xf numFmtId="0" fontId="21" fillId="0" borderId="61" xfId="12" applyFont="1" applyFill="1" applyBorder="1" applyAlignment="1" applyProtection="1">
      <alignment horizontal="left" vertical="top" wrapText="1"/>
      <protection locked="0"/>
    </xf>
    <xf numFmtId="0" fontId="21" fillId="0" borderId="83" xfId="12" quotePrefix="1" applyFont="1" applyFill="1" applyBorder="1" applyAlignment="1" applyProtection="1">
      <alignment horizontal="left" vertical="top" wrapText="1"/>
      <protection locked="0"/>
    </xf>
    <xf numFmtId="0" fontId="21" fillId="0" borderId="76" xfId="12" quotePrefix="1" applyFont="1" applyFill="1" applyBorder="1" applyAlignment="1" applyProtection="1">
      <alignment horizontal="left" vertical="top" wrapText="1"/>
      <protection locked="0"/>
    </xf>
    <xf numFmtId="0" fontId="21" fillId="0" borderId="84" xfId="12" quotePrefix="1" applyFont="1" applyFill="1" applyBorder="1" applyAlignment="1" applyProtection="1">
      <alignment horizontal="left" vertical="top" wrapText="1"/>
      <protection locked="0"/>
    </xf>
    <xf numFmtId="0" fontId="21" fillId="0" borderId="54" xfId="12" quotePrefix="1" applyFont="1" applyFill="1" applyBorder="1" applyAlignment="1" applyProtection="1">
      <alignment horizontal="left" vertical="top" wrapText="1"/>
      <protection locked="0"/>
    </xf>
    <xf numFmtId="0" fontId="21" fillId="0" borderId="52" xfId="12" quotePrefix="1" applyFont="1" applyFill="1" applyBorder="1" applyAlignment="1" applyProtection="1">
      <alignment horizontal="left" vertical="top" wrapText="1"/>
      <protection locked="0"/>
    </xf>
    <xf numFmtId="0" fontId="21" fillId="0" borderId="63" xfId="12" quotePrefix="1" applyFont="1" applyFill="1" applyBorder="1" applyAlignment="1" applyProtection="1">
      <alignment horizontal="left" vertical="top" wrapText="1"/>
      <protection locked="0"/>
    </xf>
    <xf numFmtId="0" fontId="21" fillId="0" borderId="56" xfId="12" applyFont="1" applyFill="1" applyBorder="1" applyAlignment="1" applyProtection="1">
      <alignment vertical="top" wrapText="1"/>
      <protection locked="0"/>
    </xf>
    <xf numFmtId="0" fontId="21" fillId="0" borderId="43" xfId="0" applyFont="1" applyFill="1" applyBorder="1" applyAlignment="1" applyProtection="1">
      <alignment vertical="top" wrapText="1"/>
      <protection locked="0"/>
    </xf>
    <xf numFmtId="0" fontId="21" fillId="0" borderId="61" xfId="0" applyFont="1" applyFill="1" applyBorder="1" applyAlignment="1" applyProtection="1">
      <alignment vertical="top" wrapText="1"/>
      <protection locked="0"/>
    </xf>
    <xf numFmtId="0" fontId="21" fillId="0" borderId="43" xfId="12" applyFont="1" applyFill="1" applyBorder="1" applyAlignment="1" applyProtection="1">
      <alignment vertical="top" wrapText="1"/>
      <protection locked="0"/>
    </xf>
    <xf numFmtId="0" fontId="21" fillId="0" borderId="61" xfId="12" applyFont="1" applyFill="1" applyBorder="1" applyAlignment="1" applyProtection="1">
      <alignment vertical="top" wrapText="1"/>
      <protection locked="0"/>
    </xf>
    <xf numFmtId="0" fontId="20" fillId="0" borderId="56" xfId="12" applyFont="1" applyFill="1" applyBorder="1" applyAlignment="1" applyProtection="1">
      <alignment horizontal="right" vertical="top" wrapText="1"/>
      <protection locked="0"/>
    </xf>
    <xf numFmtId="0" fontId="21" fillId="0" borderId="43" xfId="0" applyFont="1" applyFill="1" applyBorder="1" applyAlignment="1" applyProtection="1">
      <alignment horizontal="right" vertical="top" wrapText="1"/>
      <protection locked="0"/>
    </xf>
    <xf numFmtId="0" fontId="21" fillId="0" borderId="44" xfId="0" applyFont="1" applyFill="1" applyBorder="1" applyAlignment="1" applyProtection="1">
      <alignment horizontal="right" vertical="top" wrapText="1"/>
      <protection locked="0"/>
    </xf>
    <xf numFmtId="0" fontId="21" fillId="0" borderId="56" xfId="18" applyFont="1" applyFill="1" applyBorder="1" applyAlignment="1" applyProtection="1">
      <alignment vertical="top" wrapText="1"/>
      <protection locked="0"/>
    </xf>
    <xf numFmtId="0" fontId="21" fillId="0" borderId="94" xfId="12" applyFont="1" applyFill="1" applyBorder="1" applyAlignment="1" applyProtection="1">
      <alignment vertical="top" wrapText="1"/>
      <protection locked="0"/>
    </xf>
    <xf numFmtId="0" fontId="21" fillId="0" borderId="95" xfId="0" applyFont="1" applyFill="1" applyBorder="1" applyAlignment="1" applyProtection="1">
      <alignment vertical="top" wrapText="1"/>
      <protection locked="0"/>
    </xf>
    <xf numFmtId="0" fontId="21" fillId="0" borderId="96" xfId="0" applyFont="1" applyFill="1" applyBorder="1" applyAlignment="1" applyProtection="1">
      <alignment vertical="top" wrapText="1"/>
      <protection locked="0"/>
    </xf>
    <xf numFmtId="2" fontId="21" fillId="0" borderId="108" xfId="9" applyNumberFormat="1" applyFont="1" applyFill="1" applyBorder="1" applyAlignment="1" applyProtection="1">
      <alignment horizontal="left" vertical="center" wrapText="1"/>
      <protection locked="0"/>
    </xf>
    <xf numFmtId="2" fontId="21" fillId="0" borderId="76" xfId="9" applyNumberFormat="1" applyFont="1" applyFill="1" applyBorder="1" applyAlignment="1" applyProtection="1">
      <alignment horizontal="left" vertical="center" wrapText="1"/>
      <protection locked="0"/>
    </xf>
    <xf numFmtId="2" fontId="21" fillId="0" borderId="109" xfId="9" applyNumberFormat="1" applyFont="1" applyFill="1" applyBorder="1" applyAlignment="1" applyProtection="1">
      <alignment horizontal="left" vertical="center" wrapText="1"/>
      <protection locked="0"/>
    </xf>
    <xf numFmtId="2" fontId="21" fillId="0" borderId="15" xfId="9" applyNumberFormat="1" applyFont="1" applyFill="1" applyBorder="1" applyAlignment="1" applyProtection="1">
      <alignment horizontal="left" vertical="center" wrapText="1"/>
      <protection locked="0"/>
    </xf>
    <xf numFmtId="2" fontId="21" fillId="0" borderId="0" xfId="9" applyNumberFormat="1" applyFont="1" applyFill="1" applyBorder="1" applyAlignment="1" applyProtection="1">
      <alignment horizontal="left" vertical="center" wrapText="1"/>
      <protection locked="0"/>
    </xf>
    <xf numFmtId="2" fontId="21" fillId="0" borderId="16" xfId="9" applyNumberFormat="1" applyFont="1" applyFill="1" applyBorder="1" applyAlignment="1" applyProtection="1">
      <alignment horizontal="left" vertical="center" wrapText="1"/>
      <protection locked="0"/>
    </xf>
    <xf numFmtId="2" fontId="21" fillId="0" borderId="62" xfId="9" applyNumberFormat="1" applyFont="1" applyFill="1" applyBorder="1" applyAlignment="1" applyProtection="1">
      <alignment horizontal="left" vertical="center" wrapText="1"/>
      <protection locked="0"/>
    </xf>
    <xf numFmtId="2" fontId="21" fillId="0" borderId="52" xfId="9" applyNumberFormat="1" applyFont="1" applyFill="1" applyBorder="1" applyAlignment="1" applyProtection="1">
      <alignment horizontal="left" vertical="center" wrapText="1"/>
      <protection locked="0"/>
    </xf>
    <xf numFmtId="2" fontId="21" fillId="0" borderId="53" xfId="9" applyNumberFormat="1" applyFont="1" applyFill="1" applyBorder="1" applyAlignment="1" applyProtection="1">
      <alignment horizontal="left" vertical="center" wrapText="1"/>
      <protection locked="0"/>
    </xf>
    <xf numFmtId="166" fontId="21" fillId="0" borderId="112" xfId="1" applyFont="1" applyFill="1" applyBorder="1" applyAlignment="1" applyProtection="1">
      <alignment horizontal="right" vertical="top"/>
      <protection locked="0"/>
    </xf>
    <xf numFmtId="166" fontId="21" fillId="0" borderId="104" xfId="1" applyFont="1" applyFill="1" applyBorder="1" applyAlignment="1" applyProtection="1">
      <alignment horizontal="right" vertical="top"/>
      <protection locked="0"/>
    </xf>
    <xf numFmtId="0" fontId="21" fillId="0" borderId="43" xfId="0" applyFont="1" applyFill="1" applyBorder="1" applyAlignment="1" applyProtection="1">
      <alignment horizontal="left" vertical="top"/>
      <protection locked="0"/>
    </xf>
    <xf numFmtId="0" fontId="21" fillId="0" borderId="44" xfId="0" applyFont="1" applyFill="1" applyBorder="1" applyAlignment="1" applyProtection="1">
      <alignment horizontal="left" vertical="top"/>
      <protection locked="0"/>
    </xf>
    <xf numFmtId="166" fontId="21" fillId="0" borderId="115" xfId="1" applyFont="1" applyFill="1" applyBorder="1" applyAlignment="1" applyProtection="1">
      <alignment horizontal="right" vertical="top"/>
      <protection locked="0"/>
    </xf>
    <xf numFmtId="0" fontId="21" fillId="0" borderId="45" xfId="0" applyFont="1" applyFill="1" applyBorder="1" applyAlignment="1" applyProtection="1">
      <alignment horizontal="left" vertical="top" wrapText="1"/>
      <protection locked="0"/>
    </xf>
    <xf numFmtId="0" fontId="21" fillId="0" borderId="47" xfId="0" applyFont="1" applyFill="1" applyBorder="1" applyAlignment="1" applyProtection="1">
      <alignment horizontal="left" vertical="top" wrapText="1"/>
      <protection locked="0"/>
    </xf>
    <xf numFmtId="0" fontId="21" fillId="0" borderId="58" xfId="0" applyFont="1" applyFill="1" applyBorder="1" applyAlignment="1" applyProtection="1">
      <alignment horizontal="left" vertical="top" wrapText="1"/>
      <protection locked="0"/>
    </xf>
    <xf numFmtId="0" fontId="21" fillId="0" borderId="15" xfId="0" applyFont="1" applyFill="1" applyBorder="1" applyAlignment="1" applyProtection="1">
      <alignment horizontal="left" vertical="top" wrapText="1"/>
      <protection locked="0"/>
    </xf>
    <xf numFmtId="0" fontId="21" fillId="0" borderId="0" xfId="0" applyFont="1" applyFill="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21" fillId="0" borderId="62" xfId="0" applyFont="1" applyFill="1" applyBorder="1" applyAlignment="1" applyProtection="1">
      <alignment horizontal="left" vertical="top" wrapText="1"/>
      <protection locked="0"/>
    </xf>
    <xf numFmtId="0" fontId="21" fillId="0" borderId="52" xfId="0" applyFont="1" applyFill="1" applyBorder="1" applyAlignment="1" applyProtection="1">
      <alignment horizontal="left" vertical="top" wrapText="1"/>
      <protection locked="0"/>
    </xf>
    <xf numFmtId="0" fontId="21" fillId="0" borderId="53" xfId="0" applyFont="1" applyFill="1" applyBorder="1" applyAlignment="1" applyProtection="1">
      <alignment horizontal="left" vertical="top" wrapText="1"/>
      <protection locked="0"/>
    </xf>
    <xf numFmtId="2" fontId="20" fillId="0" borderId="110" xfId="9" applyNumberFormat="1" applyFont="1" applyFill="1" applyBorder="1" applyAlignment="1" applyProtection="1">
      <alignment horizontal="left" vertical="center" wrapText="1"/>
      <protection locked="0"/>
    </xf>
    <xf numFmtId="2" fontId="20" fillId="0" borderId="102" xfId="9" applyNumberFormat="1" applyFont="1" applyFill="1" applyBorder="1" applyAlignment="1" applyProtection="1">
      <alignment horizontal="left" vertical="center" wrapText="1"/>
      <protection locked="0"/>
    </xf>
    <xf numFmtId="2" fontId="20" fillId="0" borderId="116" xfId="9" applyNumberFormat="1" applyFont="1" applyFill="1" applyBorder="1" applyAlignment="1" applyProtection="1">
      <alignment horizontal="left" vertical="center" wrapText="1"/>
      <protection locked="0"/>
    </xf>
    <xf numFmtId="0" fontId="20" fillId="0" borderId="41" xfId="0" applyNumberFormat="1" applyFont="1" applyBorder="1" applyAlignment="1" applyProtection="1">
      <alignment horizontal="center" wrapText="1"/>
      <protection locked="0"/>
    </xf>
    <xf numFmtId="0" fontId="20" fillId="0" borderId="43" xfId="0" applyNumberFormat="1" applyFont="1" applyBorder="1" applyAlignment="1" applyProtection="1">
      <alignment horizontal="center" wrapText="1"/>
      <protection locked="0"/>
    </xf>
    <xf numFmtId="0" fontId="20" fillId="0" borderId="44" xfId="0" applyNumberFormat="1" applyFont="1" applyBorder="1" applyAlignment="1" applyProtection="1">
      <alignment horizontal="center" wrapText="1"/>
      <protection locked="0"/>
    </xf>
    <xf numFmtId="0" fontId="21" fillId="0" borderId="47" xfId="0" quotePrefix="1" applyFont="1" applyFill="1" applyBorder="1" applyAlignment="1" applyProtection="1">
      <alignment horizontal="left" vertical="top" wrapText="1"/>
      <protection locked="0"/>
    </xf>
    <xf numFmtId="0" fontId="21" fillId="0" borderId="58" xfId="0" quotePrefix="1" applyFont="1" applyFill="1" applyBorder="1" applyAlignment="1" applyProtection="1">
      <alignment horizontal="left" vertical="top" wrapText="1"/>
      <protection locked="0"/>
    </xf>
    <xf numFmtId="0" fontId="21" fillId="0" borderId="15" xfId="0" quotePrefix="1" applyFont="1" applyFill="1" applyBorder="1" applyAlignment="1" applyProtection="1">
      <alignment horizontal="left" vertical="top" wrapText="1"/>
      <protection locked="0"/>
    </xf>
    <xf numFmtId="0" fontId="21" fillId="0" borderId="0" xfId="0" quotePrefix="1" applyFont="1" applyFill="1" applyBorder="1" applyAlignment="1" applyProtection="1">
      <alignment horizontal="left" vertical="top" wrapText="1"/>
      <protection locked="0"/>
    </xf>
    <xf numFmtId="0" fontId="21" fillId="0" borderId="16" xfId="0" quotePrefix="1" applyFont="1" applyFill="1" applyBorder="1" applyAlignment="1" applyProtection="1">
      <alignment horizontal="left" vertical="top" wrapText="1"/>
      <protection locked="0"/>
    </xf>
    <xf numFmtId="0" fontId="21" fillId="0" borderId="62" xfId="0" quotePrefix="1" applyFont="1" applyFill="1" applyBorder="1" applyAlignment="1" applyProtection="1">
      <alignment horizontal="left" vertical="top" wrapText="1"/>
      <protection locked="0"/>
    </xf>
    <xf numFmtId="0" fontId="21" fillId="0" borderId="52" xfId="0" quotePrefix="1" applyFont="1" applyFill="1" applyBorder="1" applyAlignment="1" applyProtection="1">
      <alignment horizontal="left" vertical="top" wrapText="1"/>
      <protection locked="0"/>
    </xf>
    <xf numFmtId="0" fontId="21" fillId="0" borderId="53" xfId="0" quotePrefix="1" applyFont="1" applyFill="1" applyBorder="1" applyAlignment="1" applyProtection="1">
      <alignment horizontal="left" vertical="top" wrapText="1"/>
      <protection locked="0"/>
    </xf>
    <xf numFmtId="49" fontId="21" fillId="0" borderId="46" xfId="0" applyNumberFormat="1" applyFont="1" applyFill="1" applyBorder="1" applyAlignment="1" applyProtection="1">
      <alignment horizontal="center" vertical="top"/>
      <protection locked="0"/>
    </xf>
    <xf numFmtId="49" fontId="21" fillId="0" borderId="51" xfId="0" applyNumberFormat="1" applyFont="1" applyFill="1" applyBorder="1" applyAlignment="1" applyProtection="1">
      <alignment horizontal="center" vertical="top"/>
      <protection locked="0"/>
    </xf>
    <xf numFmtId="0" fontId="20" fillId="0" borderId="45" xfId="0" applyNumberFormat="1" applyFont="1" applyBorder="1" applyAlignment="1" applyProtection="1">
      <alignment horizontal="left" vertical="top" wrapText="1"/>
      <protection locked="0"/>
    </xf>
    <xf numFmtId="0" fontId="20" fillId="0" borderId="47" xfId="0" applyNumberFormat="1" applyFont="1" applyBorder="1" applyAlignment="1" applyProtection="1">
      <alignment horizontal="left" vertical="top" wrapText="1"/>
      <protection locked="0"/>
    </xf>
    <xf numFmtId="0" fontId="20" fillId="0" borderId="58" xfId="0" applyNumberFormat="1" applyFont="1" applyBorder="1" applyAlignment="1" applyProtection="1">
      <alignment horizontal="left" vertical="top" wrapText="1"/>
      <protection locked="0"/>
    </xf>
    <xf numFmtId="0" fontId="20" fillId="0" borderId="62" xfId="0" applyNumberFormat="1" applyFont="1" applyBorder="1" applyAlignment="1" applyProtection="1">
      <alignment horizontal="left" vertical="top" wrapText="1"/>
      <protection locked="0"/>
    </xf>
    <xf numFmtId="0" fontId="20" fillId="0" borderId="52" xfId="0" applyNumberFormat="1" applyFont="1" applyBorder="1" applyAlignment="1" applyProtection="1">
      <alignment horizontal="left" vertical="top" wrapText="1"/>
      <protection locked="0"/>
    </xf>
    <xf numFmtId="0" fontId="20" fillId="0" borderId="53" xfId="0" applyNumberFormat="1" applyFont="1" applyBorder="1" applyAlignment="1" applyProtection="1">
      <alignment horizontal="left" vertical="top" wrapText="1"/>
      <protection locked="0"/>
    </xf>
    <xf numFmtId="0" fontId="20" fillId="0" borderId="62" xfId="0" quotePrefix="1" applyFont="1" applyFill="1" applyBorder="1" applyAlignment="1" applyProtection="1">
      <alignment horizontal="center" vertical="top"/>
      <protection locked="0"/>
    </xf>
    <xf numFmtId="0" fontId="20" fillId="0" borderId="52" xfId="0" quotePrefix="1" applyFont="1" applyFill="1" applyBorder="1" applyAlignment="1" applyProtection="1">
      <alignment horizontal="center" vertical="top"/>
      <protection locked="0"/>
    </xf>
    <xf numFmtId="0" fontId="20" fillId="0" borderId="53" xfId="0" quotePrefix="1" applyFont="1" applyFill="1" applyBorder="1" applyAlignment="1" applyProtection="1">
      <alignment horizontal="center" vertical="top"/>
      <protection locked="0"/>
    </xf>
    <xf numFmtId="0" fontId="20" fillId="0" borderId="45" xfId="0" applyNumberFormat="1" applyFont="1" applyBorder="1" applyAlignment="1">
      <alignment horizontal="center" vertical="top" wrapText="1"/>
    </xf>
    <xf numFmtId="0" fontId="20" fillId="0" borderId="47" xfId="0" applyNumberFormat="1" applyFont="1" applyBorder="1" applyAlignment="1">
      <alignment horizontal="center" vertical="top" wrapText="1"/>
    </xf>
    <xf numFmtId="0" fontId="20" fillId="0" borderId="58" xfId="0" applyNumberFormat="1" applyFont="1" applyBorder="1" applyAlignment="1">
      <alignment horizontal="center" vertical="top" wrapText="1"/>
    </xf>
    <xf numFmtId="0" fontId="20" fillId="0" borderId="62" xfId="0" applyNumberFormat="1" applyFont="1" applyBorder="1" applyAlignment="1">
      <alignment horizontal="center" vertical="top" wrapText="1"/>
    </xf>
    <xf numFmtId="0" fontId="20" fillId="0" borderId="52" xfId="0" applyNumberFormat="1" applyFont="1" applyBorder="1" applyAlignment="1">
      <alignment horizontal="center" vertical="top" wrapText="1"/>
    </xf>
    <xf numFmtId="0" fontId="20" fillId="0" borderId="53" xfId="0" applyNumberFormat="1" applyFont="1" applyBorder="1" applyAlignment="1">
      <alignment horizontal="center" vertical="top" wrapText="1"/>
    </xf>
    <xf numFmtId="0" fontId="21" fillId="0" borderId="117" xfId="0" quotePrefix="1" applyFont="1" applyFill="1" applyBorder="1" applyAlignment="1" applyProtection="1">
      <alignment horizontal="left" vertical="top"/>
      <protection locked="0"/>
    </xf>
    <xf numFmtId="2" fontId="21" fillId="0" borderId="45" xfId="9" applyNumberFormat="1" applyFont="1" applyFill="1" applyBorder="1" applyAlignment="1" applyProtection="1">
      <alignment horizontal="left" vertical="center" wrapText="1"/>
      <protection locked="0"/>
    </xf>
    <xf numFmtId="2" fontId="21" fillId="0" borderId="47" xfId="9" applyNumberFormat="1" applyFont="1" applyFill="1" applyBorder="1" applyAlignment="1" applyProtection="1">
      <alignment horizontal="left" vertical="center" wrapText="1"/>
      <protection locked="0"/>
    </xf>
    <xf numFmtId="2" fontId="21" fillId="0" borderId="58" xfId="9" applyNumberFormat="1" applyFont="1" applyFill="1" applyBorder="1" applyAlignment="1" applyProtection="1">
      <alignment horizontal="left" vertical="center" wrapText="1"/>
      <protection locked="0"/>
    </xf>
    <xf numFmtId="0" fontId="21" fillId="0" borderId="45" xfId="0" quotePrefix="1" applyFont="1" applyFill="1" applyBorder="1" applyAlignment="1" applyProtection="1">
      <alignment horizontal="left" vertical="top" wrapText="1"/>
      <protection locked="0"/>
    </xf>
    <xf numFmtId="0" fontId="21" fillId="0" borderId="46" xfId="0" quotePrefix="1" applyFont="1" applyFill="1" applyBorder="1" applyAlignment="1" applyProtection="1">
      <alignment horizontal="left" vertical="top"/>
      <protection locked="0"/>
    </xf>
    <xf numFmtId="2" fontId="20" fillId="0" borderId="41" xfId="9" applyNumberFormat="1" applyFont="1" applyFill="1" applyBorder="1" applyAlignment="1" applyProtection="1">
      <alignment horizontal="left" vertical="center" wrapText="1"/>
      <protection locked="0"/>
    </xf>
    <xf numFmtId="2" fontId="20" fillId="0" borderId="43" xfId="9" applyNumberFormat="1" applyFont="1" applyFill="1" applyBorder="1" applyAlignment="1" applyProtection="1">
      <alignment horizontal="left" vertical="center" wrapText="1"/>
      <protection locked="0"/>
    </xf>
    <xf numFmtId="2" fontId="20" fillId="0" borderId="44" xfId="9" applyNumberFormat="1" applyFont="1" applyFill="1" applyBorder="1" applyAlignment="1" applyProtection="1">
      <alignment horizontal="left" vertical="center" wrapText="1"/>
      <protection locked="0"/>
    </xf>
    <xf numFmtId="0" fontId="20" fillId="0" borderId="41" xfId="0" quotePrefix="1" applyFont="1" applyFill="1" applyBorder="1" applyAlignment="1" applyProtection="1">
      <alignment horizontal="left" vertical="top"/>
      <protection locked="0"/>
    </xf>
    <xf numFmtId="0" fontId="20" fillId="0" borderId="43" xfId="0" quotePrefix="1" applyFont="1" applyFill="1" applyBorder="1" applyAlignment="1" applyProtection="1">
      <alignment horizontal="left" vertical="top"/>
      <protection locked="0"/>
    </xf>
    <xf numFmtId="0" fontId="20" fillId="0" borderId="44" xfId="0" quotePrefix="1" applyFont="1" applyFill="1" applyBorder="1" applyAlignment="1" applyProtection="1">
      <alignment horizontal="left" vertical="top"/>
      <protection locked="0"/>
    </xf>
    <xf numFmtId="0" fontId="20" fillId="0" borderId="41" xfId="0" applyFont="1" applyFill="1" applyBorder="1" applyAlignment="1" applyProtection="1">
      <alignment horizontal="center" vertical="top" wrapText="1"/>
      <protection locked="0"/>
    </xf>
    <xf numFmtId="0" fontId="20" fillId="0" borderId="43" xfId="0" applyFont="1" applyFill="1" applyBorder="1" applyAlignment="1" applyProtection="1">
      <alignment horizontal="center" vertical="top" wrapText="1"/>
      <protection locked="0"/>
    </xf>
    <xf numFmtId="0" fontId="20" fillId="0" borderId="44" xfId="0" applyFont="1" applyFill="1" applyBorder="1" applyAlignment="1" applyProtection="1">
      <alignment horizontal="center" vertical="top" wrapText="1"/>
      <protection locked="0"/>
    </xf>
    <xf numFmtId="0" fontId="21" fillId="0" borderId="41" xfId="0" quotePrefix="1" applyFont="1" applyFill="1" applyBorder="1" applyAlignment="1" applyProtection="1">
      <alignment horizontal="left" vertical="top"/>
      <protection locked="0"/>
    </xf>
    <xf numFmtId="0" fontId="21" fillId="0" borderId="119" xfId="0" quotePrefix="1" applyFont="1" applyFill="1" applyBorder="1" applyAlignment="1" applyProtection="1">
      <alignment horizontal="left" vertical="top"/>
      <protection locked="0"/>
    </xf>
    <xf numFmtId="0" fontId="21" fillId="0" borderId="95" xfId="0" quotePrefix="1" applyFont="1" applyFill="1" applyBorder="1" applyAlignment="1" applyProtection="1">
      <alignment horizontal="left" vertical="top"/>
      <protection locked="0"/>
    </xf>
    <xf numFmtId="0" fontId="21" fillId="0" borderId="97" xfId="0" quotePrefix="1" applyFont="1" applyFill="1" applyBorder="1" applyAlignment="1" applyProtection="1">
      <alignment horizontal="left" vertical="top"/>
      <protection locked="0"/>
    </xf>
    <xf numFmtId="0" fontId="20" fillId="0" borderId="110" xfId="0" quotePrefix="1" applyFont="1" applyFill="1" applyBorder="1" applyAlignment="1" applyProtection="1">
      <alignment horizontal="left" vertical="top"/>
      <protection locked="0"/>
    </xf>
    <xf numFmtId="0" fontId="20" fillId="0" borderId="102" xfId="0" quotePrefix="1" applyFont="1" applyFill="1" applyBorder="1" applyAlignment="1" applyProtection="1">
      <alignment horizontal="left" vertical="top"/>
      <protection locked="0"/>
    </xf>
    <xf numFmtId="0" fontId="20" fillId="0" borderId="116" xfId="0" quotePrefix="1" applyFont="1" applyFill="1" applyBorder="1" applyAlignment="1" applyProtection="1">
      <alignment horizontal="left" vertical="top"/>
      <protection locked="0"/>
    </xf>
    <xf numFmtId="0" fontId="20" fillId="0" borderId="45" xfId="0" quotePrefix="1" applyFont="1" applyFill="1" applyBorder="1" applyAlignment="1" applyProtection="1">
      <alignment horizontal="center" vertical="top" wrapText="1"/>
      <protection locked="0"/>
    </xf>
    <xf numFmtId="0" fontId="20" fillId="0" borderId="47" xfId="0" quotePrefix="1" applyFont="1" applyFill="1" applyBorder="1" applyAlignment="1" applyProtection="1">
      <alignment horizontal="center" vertical="top" wrapText="1"/>
      <protection locked="0"/>
    </xf>
    <xf numFmtId="0" fontId="20" fillId="0" borderId="58" xfId="0" quotePrefix="1" applyFont="1" applyFill="1" applyBorder="1" applyAlignment="1" applyProtection="1">
      <alignment horizontal="center" vertical="top" wrapText="1"/>
      <protection locked="0"/>
    </xf>
    <xf numFmtId="0" fontId="20" fillId="0" borderId="62" xfId="0" quotePrefix="1" applyFont="1" applyFill="1" applyBorder="1" applyAlignment="1" applyProtection="1">
      <alignment horizontal="center" vertical="top" wrapText="1"/>
      <protection locked="0"/>
    </xf>
    <xf numFmtId="0" fontId="20" fillId="0" borderId="52" xfId="0" quotePrefix="1" applyFont="1" applyFill="1" applyBorder="1" applyAlignment="1" applyProtection="1">
      <alignment horizontal="center" vertical="top" wrapText="1"/>
      <protection locked="0"/>
    </xf>
    <xf numFmtId="0" fontId="20" fillId="0" borderId="53" xfId="0" quotePrefix="1" applyFont="1" applyFill="1" applyBorder="1" applyAlignment="1" applyProtection="1">
      <alignment horizontal="center" vertical="top" wrapText="1"/>
      <protection locked="0"/>
    </xf>
    <xf numFmtId="166" fontId="21" fillId="0" borderId="123" xfId="1" applyFont="1" applyFill="1" applyBorder="1" applyAlignment="1" applyProtection="1">
      <alignment horizontal="center" vertical="top"/>
      <protection locked="0"/>
    </xf>
    <xf numFmtId="166" fontId="21" fillId="0" borderId="3" xfId="1" applyFont="1" applyFill="1" applyBorder="1" applyAlignment="1" applyProtection="1">
      <alignment horizontal="center" vertical="top"/>
      <protection locked="0"/>
    </xf>
    <xf numFmtId="166" fontId="21" fillId="0" borderId="114" xfId="1" applyFont="1" applyFill="1" applyBorder="1" applyAlignment="1" applyProtection="1">
      <alignment horizontal="center" vertical="top"/>
      <protection locked="0"/>
    </xf>
    <xf numFmtId="166" fontId="21" fillId="0" borderId="124" xfId="1" applyFont="1" applyFill="1" applyBorder="1" applyAlignment="1" applyProtection="1">
      <alignment horizontal="center" vertical="top"/>
      <protection locked="0"/>
    </xf>
    <xf numFmtId="166" fontId="21" fillId="0" borderId="101" xfId="1" applyFont="1" applyFill="1" applyBorder="1" applyAlignment="1" applyProtection="1">
      <alignment horizontal="center" vertical="top"/>
      <protection locked="0"/>
    </xf>
    <xf numFmtId="166" fontId="21" fillId="0" borderId="115" xfId="1" applyFont="1" applyFill="1" applyBorder="1" applyAlignment="1" applyProtection="1">
      <alignment horizontal="center" vertical="top"/>
      <protection locked="0"/>
    </xf>
    <xf numFmtId="0" fontId="21" fillId="0" borderId="120" xfId="0" quotePrefix="1" applyFont="1" applyFill="1" applyBorder="1" applyAlignment="1" applyProtection="1">
      <alignment horizontal="left" vertical="top" wrapText="1"/>
      <protection locked="0"/>
    </xf>
    <xf numFmtId="0" fontId="21" fillId="0" borderId="79" xfId="0" quotePrefix="1" applyFont="1" applyFill="1" applyBorder="1" applyAlignment="1" applyProtection="1">
      <alignment horizontal="left" vertical="top" wrapText="1"/>
      <protection locked="0"/>
    </xf>
    <xf numFmtId="0" fontId="21" fillId="0" borderId="121" xfId="0" quotePrefix="1" applyFont="1" applyFill="1" applyBorder="1" applyAlignment="1" applyProtection="1">
      <alignment horizontal="left" vertical="top" wrapText="1"/>
      <protection locked="0"/>
    </xf>
    <xf numFmtId="49" fontId="21" fillId="0" borderId="114" xfId="0" applyNumberFormat="1" applyFont="1" applyFill="1" applyBorder="1" applyAlignment="1" applyProtection="1">
      <alignment horizontal="center" vertical="top"/>
      <protection locked="0"/>
    </xf>
    <xf numFmtId="0" fontId="21" fillId="0" borderId="122" xfId="9" applyFont="1" applyFill="1" applyBorder="1" applyAlignment="1" applyProtection="1">
      <alignment horizontal="left" vertical="top"/>
      <protection locked="0"/>
    </xf>
    <xf numFmtId="0" fontId="21" fillId="0" borderId="125" xfId="9" applyFont="1" applyFill="1" applyBorder="1" applyAlignment="1" applyProtection="1">
      <alignment horizontal="left" vertical="top"/>
      <protection locked="0"/>
    </xf>
    <xf numFmtId="0" fontId="21" fillId="0" borderId="127" xfId="9" applyFont="1" applyFill="1" applyBorder="1" applyAlignment="1" applyProtection="1">
      <alignment horizontal="left" vertical="top"/>
      <protection locked="0"/>
    </xf>
    <xf numFmtId="2" fontId="21" fillId="0" borderId="79" xfId="9" applyNumberFormat="1" applyFont="1" applyFill="1" applyBorder="1" applyAlignment="1" applyProtection="1">
      <alignment horizontal="left" vertical="center" wrapText="1"/>
      <protection locked="0"/>
    </xf>
    <xf numFmtId="2" fontId="21" fillId="0" borderId="121" xfId="9" applyNumberFormat="1" applyFont="1" applyFill="1" applyBorder="1" applyAlignment="1" applyProtection="1">
      <alignment horizontal="left" vertical="center" wrapText="1"/>
      <protection locked="0"/>
    </xf>
    <xf numFmtId="0" fontId="21" fillId="0" borderId="123" xfId="12" applyNumberFormat="1" applyFont="1" applyFill="1" applyBorder="1" applyAlignment="1" applyProtection="1">
      <alignment horizontal="center" vertical="top"/>
      <protection locked="0"/>
    </xf>
    <xf numFmtId="0" fontId="21" fillId="0" borderId="3" xfId="12" applyNumberFormat="1" applyFont="1" applyFill="1" applyBorder="1" applyAlignment="1" applyProtection="1">
      <alignment horizontal="center" vertical="top"/>
      <protection locked="0"/>
    </xf>
    <xf numFmtId="2" fontId="21" fillId="0" borderId="123" xfId="12" applyNumberFormat="1" applyFont="1" applyFill="1" applyBorder="1" applyAlignment="1" applyProtection="1">
      <alignment horizontal="center" vertical="top"/>
      <protection locked="0"/>
    </xf>
    <xf numFmtId="2" fontId="21" fillId="0" borderId="3" xfId="12" applyNumberFormat="1" applyFont="1" applyFill="1" applyBorder="1" applyAlignment="1" applyProtection="1">
      <alignment horizontal="center" vertical="top"/>
      <protection locked="0"/>
    </xf>
    <xf numFmtId="2" fontId="21" fillId="0" borderId="114" xfId="12" applyNumberFormat="1" applyFont="1" applyFill="1" applyBorder="1" applyAlignment="1" applyProtection="1">
      <alignment horizontal="center" vertical="top"/>
      <protection locked="0"/>
    </xf>
    <xf numFmtId="2" fontId="21" fillId="0" borderId="76" xfId="9" applyNumberFormat="1" applyFont="1" applyFill="1" applyBorder="1" applyAlignment="1" applyProtection="1">
      <alignment horizontal="left" vertical="top" wrapText="1"/>
      <protection locked="0"/>
    </xf>
    <xf numFmtId="2" fontId="21" fillId="0" borderId="109" xfId="9" applyNumberFormat="1" applyFont="1" applyFill="1" applyBorder="1" applyAlignment="1" applyProtection="1">
      <alignment horizontal="left" vertical="top" wrapText="1"/>
      <protection locked="0"/>
    </xf>
    <xf numFmtId="2" fontId="21" fillId="0" borderId="0" xfId="9" applyNumberFormat="1" applyFont="1" applyFill="1" applyBorder="1" applyAlignment="1" applyProtection="1">
      <alignment horizontal="left" vertical="top" wrapText="1"/>
      <protection locked="0"/>
    </xf>
    <xf numFmtId="2" fontId="21" fillId="0" borderId="16" xfId="9" applyNumberFormat="1" applyFont="1" applyFill="1" applyBorder="1" applyAlignment="1" applyProtection="1">
      <alignment horizontal="left" vertical="top" wrapText="1"/>
      <protection locked="0"/>
    </xf>
    <xf numFmtId="2" fontId="21" fillId="0" borderId="79" xfId="9" applyNumberFormat="1" applyFont="1" applyFill="1" applyBorder="1" applyAlignment="1" applyProtection="1">
      <alignment horizontal="left" vertical="top" wrapText="1"/>
      <protection locked="0"/>
    </xf>
    <xf numFmtId="2" fontId="21" fillId="0" borderId="121" xfId="9" applyNumberFormat="1" applyFont="1" applyFill="1" applyBorder="1" applyAlignment="1" applyProtection="1">
      <alignment horizontal="left" vertical="top" wrapText="1"/>
      <protection locked="0"/>
    </xf>
    <xf numFmtId="0" fontId="20" fillId="0" borderId="75" xfId="9" applyFont="1" applyFill="1" applyBorder="1" applyAlignment="1" applyProtection="1">
      <alignment horizontal="left" vertical="top"/>
      <protection locked="0"/>
    </xf>
    <xf numFmtId="0" fontId="20" fillId="0" borderId="77" xfId="9" applyFont="1" applyFill="1" applyBorder="1" applyAlignment="1" applyProtection="1">
      <alignment horizontal="left" vertical="top"/>
      <protection locked="0"/>
    </xf>
    <xf numFmtId="0" fontId="20" fillId="0" borderId="78" xfId="9" applyFont="1" applyFill="1" applyBorder="1" applyAlignment="1" applyProtection="1">
      <alignment horizontal="left" vertical="top"/>
      <protection locked="0"/>
    </xf>
    <xf numFmtId="0" fontId="20" fillId="0" borderId="80" xfId="9" applyFont="1" applyFill="1" applyBorder="1" applyAlignment="1" applyProtection="1">
      <alignment horizontal="left" vertical="top"/>
      <protection locked="0"/>
    </xf>
    <xf numFmtId="0" fontId="20" fillId="0" borderId="75" xfId="0" applyNumberFormat="1" applyFont="1" applyBorder="1" applyAlignment="1">
      <alignment horizontal="left" vertical="top" wrapText="1"/>
    </xf>
    <xf numFmtId="0" fontId="20" fillId="0" borderId="76" xfId="0" applyNumberFormat="1" applyFont="1" applyBorder="1" applyAlignment="1">
      <alignment horizontal="left" vertical="top" wrapText="1"/>
    </xf>
    <xf numFmtId="0" fontId="20" fillId="0" borderId="77" xfId="0" applyNumberFormat="1" applyFont="1" applyBorder="1" applyAlignment="1">
      <alignment horizontal="left" vertical="top" wrapText="1"/>
    </xf>
    <xf numFmtId="0" fontId="20" fillId="0" borderId="78" xfId="0" applyNumberFormat="1" applyFont="1" applyBorder="1" applyAlignment="1">
      <alignment horizontal="left" vertical="top" wrapText="1"/>
    </xf>
    <xf numFmtId="0" fontId="20" fillId="0" borderId="79" xfId="0" applyNumberFormat="1" applyFont="1" applyBorder="1" applyAlignment="1">
      <alignment horizontal="left" vertical="top" wrapText="1"/>
    </xf>
    <xf numFmtId="0" fontId="20" fillId="0" borderId="80" xfId="0" applyNumberFormat="1" applyFont="1" applyBorder="1" applyAlignment="1">
      <alignment horizontal="left" vertical="top" wrapText="1"/>
    </xf>
    <xf numFmtId="0" fontId="21" fillId="0" borderId="62" xfId="0" quotePrefix="1" applyFont="1" applyFill="1" applyBorder="1" applyAlignment="1" applyProtection="1">
      <alignment horizontal="center" vertical="top" wrapText="1"/>
      <protection locked="0"/>
    </xf>
    <xf numFmtId="0" fontId="21" fillId="0" borderId="52" xfId="0" quotePrefix="1" applyFont="1" applyFill="1" applyBorder="1" applyAlignment="1" applyProtection="1">
      <alignment horizontal="center" vertical="top" wrapText="1"/>
      <protection locked="0"/>
    </xf>
    <xf numFmtId="0" fontId="21" fillId="0" borderId="53" xfId="0" quotePrefix="1" applyFont="1" applyFill="1" applyBorder="1" applyAlignment="1" applyProtection="1">
      <alignment horizontal="center" vertical="top" wrapText="1"/>
      <protection locked="0"/>
    </xf>
    <xf numFmtId="49" fontId="21" fillId="0" borderId="123" xfId="0" applyNumberFormat="1" applyFont="1" applyFill="1" applyBorder="1" applyAlignment="1" applyProtection="1">
      <alignment horizontal="left" vertical="top"/>
      <protection locked="0"/>
    </xf>
    <xf numFmtId="49" fontId="21" fillId="0" borderId="3" xfId="0" applyNumberFormat="1" applyFont="1" applyFill="1" applyBorder="1" applyAlignment="1" applyProtection="1">
      <alignment horizontal="left" vertical="top"/>
      <protection locked="0"/>
    </xf>
    <xf numFmtId="0" fontId="21" fillId="0" borderId="108" xfId="0" applyFont="1" applyFill="1" applyBorder="1" applyAlignment="1" applyProtection="1">
      <alignment horizontal="left" vertical="top" wrapText="1"/>
      <protection locked="0"/>
    </xf>
    <xf numFmtId="0" fontId="21" fillId="0" borderId="76" xfId="0" quotePrefix="1" applyFont="1" applyFill="1" applyBorder="1" applyAlignment="1" applyProtection="1">
      <alignment horizontal="left" vertical="top" wrapText="1"/>
      <protection locked="0"/>
    </xf>
    <xf numFmtId="0" fontId="21" fillId="0" borderId="109" xfId="0" quotePrefix="1" applyFont="1" applyFill="1" applyBorder="1" applyAlignment="1" applyProtection="1">
      <alignment horizontal="left" vertical="top" wrapText="1"/>
      <protection locked="0"/>
    </xf>
    <xf numFmtId="0" fontId="21" fillId="0" borderId="62" xfId="24" quotePrefix="1" applyFont="1" applyFill="1" applyBorder="1" applyAlignment="1" applyProtection="1">
      <alignment horizontal="center" vertical="top" wrapText="1"/>
      <protection locked="0"/>
    </xf>
    <xf numFmtId="0" fontId="21" fillId="0" borderId="52" xfId="24" quotePrefix="1" applyFont="1" applyFill="1" applyBorder="1" applyAlignment="1" applyProtection="1">
      <alignment horizontal="center" vertical="top" wrapText="1"/>
      <protection locked="0"/>
    </xf>
    <xf numFmtId="0" fontId="21" fillId="0" borderId="53" xfId="24" quotePrefix="1" applyFont="1" applyFill="1" applyBorder="1" applyAlignment="1" applyProtection="1">
      <alignment horizontal="center" vertical="top" wrapText="1"/>
      <protection locked="0"/>
    </xf>
    <xf numFmtId="0" fontId="21" fillId="0" borderId="41" xfId="24" quotePrefix="1" applyFont="1" applyFill="1" applyBorder="1" applyAlignment="1" applyProtection="1">
      <alignment horizontal="center" vertical="top" wrapText="1"/>
      <protection locked="0"/>
    </xf>
    <xf numFmtId="0" fontId="21" fillId="0" borderId="43" xfId="24" quotePrefix="1" applyFont="1" applyFill="1" applyBorder="1" applyAlignment="1" applyProtection="1">
      <alignment horizontal="center" vertical="top" wrapText="1"/>
      <protection locked="0"/>
    </xf>
    <xf numFmtId="0" fontId="21" fillId="0" borderId="44" xfId="24" quotePrefix="1" applyFont="1" applyFill="1" applyBorder="1" applyAlignment="1" applyProtection="1">
      <alignment horizontal="center" vertical="top" wrapText="1"/>
      <protection locked="0"/>
    </xf>
    <xf numFmtId="0" fontId="21" fillId="0" borderId="106" xfId="9" applyFont="1" applyFill="1" applyBorder="1" applyAlignment="1" applyProtection="1">
      <alignment horizontal="left"/>
      <protection locked="0"/>
    </xf>
    <xf numFmtId="0" fontId="21" fillId="0" borderId="107" xfId="9" applyFont="1" applyFill="1" applyBorder="1" applyAlignment="1" applyProtection="1">
      <alignment horizontal="left"/>
      <protection locked="0"/>
    </xf>
    <xf numFmtId="0" fontId="21" fillId="0" borderId="105" xfId="9" applyFont="1" applyFill="1" applyBorder="1" applyAlignment="1" applyProtection="1">
      <alignment horizontal="left"/>
      <protection locked="0"/>
    </xf>
    <xf numFmtId="0" fontId="21" fillId="0" borderId="159" xfId="9" applyFont="1" applyFill="1" applyBorder="1" applyAlignment="1" applyProtection="1">
      <alignment horizontal="left"/>
      <protection locked="0"/>
    </xf>
    <xf numFmtId="0" fontId="21" fillId="0" borderId="41" xfId="0" quotePrefix="1" applyFont="1" applyFill="1" applyBorder="1" applyAlignment="1" applyProtection="1">
      <alignment horizontal="center" vertical="top" wrapText="1"/>
      <protection locked="0"/>
    </xf>
    <xf numFmtId="0" fontId="21" fillId="0" borderId="43" xfId="0" quotePrefix="1" applyFont="1" applyFill="1" applyBorder="1" applyAlignment="1" applyProtection="1">
      <alignment horizontal="center" vertical="top" wrapText="1"/>
      <protection locked="0"/>
    </xf>
    <xf numFmtId="0" fontId="21" fillId="0" borderId="44" xfId="0" quotePrefix="1" applyFont="1" applyFill="1" applyBorder="1" applyAlignment="1" applyProtection="1">
      <alignment horizontal="center" vertical="top" wrapText="1"/>
      <protection locked="0"/>
    </xf>
    <xf numFmtId="3" fontId="20" fillId="0" borderId="75" xfId="8" applyFont="1" applyFill="1" applyBorder="1" applyAlignment="1" applyProtection="1">
      <alignment vertical="center"/>
      <protection locked="0"/>
    </xf>
    <xf numFmtId="3" fontId="20" fillId="0" borderId="76" xfId="8" applyFont="1" applyFill="1" applyBorder="1" applyAlignment="1" applyProtection="1">
      <alignment vertical="center"/>
      <protection locked="0"/>
    </xf>
    <xf numFmtId="3" fontId="20" fillId="0" borderId="77" xfId="8" applyFont="1" applyFill="1" applyBorder="1" applyAlignment="1" applyProtection="1">
      <alignment vertical="center"/>
      <protection locked="0"/>
    </xf>
    <xf numFmtId="0" fontId="21" fillId="0" borderId="71" xfId="0" quotePrefix="1" applyFont="1" applyFill="1" applyBorder="1" applyAlignment="1" applyProtection="1">
      <alignment horizontal="left" vertical="top"/>
      <protection locked="0"/>
    </xf>
    <xf numFmtId="0" fontId="21" fillId="0" borderId="79" xfId="0" applyFont="1" applyBorder="1" applyAlignment="1">
      <alignment horizontal="left" vertical="top"/>
    </xf>
    <xf numFmtId="0" fontId="21" fillId="0" borderId="121" xfId="0" applyFont="1" applyBorder="1" applyAlignment="1">
      <alignment horizontal="left" vertical="top"/>
    </xf>
    <xf numFmtId="0" fontId="20" fillId="0" borderId="161" xfId="24" quotePrefix="1" applyFont="1" applyFill="1" applyBorder="1" applyAlignment="1">
      <alignment horizontal="left" vertical="top" wrapText="1"/>
    </xf>
    <xf numFmtId="0" fontId="20" fillId="0" borderId="43" xfId="24" quotePrefix="1" applyFont="1" applyFill="1" applyBorder="1" applyAlignment="1">
      <alignment horizontal="left" vertical="top" wrapText="1"/>
    </xf>
    <xf numFmtId="0" fontId="21" fillId="0" borderId="61" xfId="24" applyFont="1" applyFill="1" applyBorder="1" applyAlignment="1">
      <alignment horizontal="left" vertical="top" wrapText="1"/>
    </xf>
    <xf numFmtId="0" fontId="21" fillId="0" borderId="62" xfId="24" applyFont="1" applyFill="1" applyBorder="1" applyAlignment="1">
      <alignment vertical="top" wrapText="1"/>
    </xf>
    <xf numFmtId="0" fontId="21" fillId="0" borderId="52" xfId="24" applyFont="1" applyFill="1" applyBorder="1" applyAlignment="1">
      <alignment horizontal="center" vertical="top"/>
    </xf>
    <xf numFmtId="0" fontId="21" fillId="0" borderId="52" xfId="9" applyNumberFormat="1" applyFont="1" applyFill="1" applyBorder="1" applyAlignment="1">
      <alignment horizontal="center" vertical="top"/>
    </xf>
  </cellXfs>
  <cellStyles count="569">
    <cellStyle name="20% - Accent1 2" xfId="30" xr:uid="{00000000-0005-0000-0000-000000000000}"/>
    <cellStyle name="20% - Accent1 2 2" xfId="31" xr:uid="{00000000-0005-0000-0000-000001000000}"/>
    <cellStyle name="20% - Accent1 2 2 2" xfId="367" xr:uid="{00000000-0005-0000-0000-000002000000}"/>
    <cellStyle name="20% - Accent1 2 3" xfId="368" xr:uid="{00000000-0005-0000-0000-000003000000}"/>
    <cellStyle name="20% - Accent1 3" xfId="32" xr:uid="{00000000-0005-0000-0000-000004000000}"/>
    <cellStyle name="20% - Accent2 2" xfId="33" xr:uid="{00000000-0005-0000-0000-000005000000}"/>
    <cellStyle name="20% - Accent2 2 2" xfId="34" xr:uid="{00000000-0005-0000-0000-000006000000}"/>
    <cellStyle name="20% - Accent2 2 2 2" xfId="369" xr:uid="{00000000-0005-0000-0000-000007000000}"/>
    <cellStyle name="20% - Accent2 2 3" xfId="370" xr:uid="{00000000-0005-0000-0000-000008000000}"/>
    <cellStyle name="20% - Accent2 3" xfId="35" xr:uid="{00000000-0005-0000-0000-000009000000}"/>
    <cellStyle name="20% - Accent3 2" xfId="36" xr:uid="{00000000-0005-0000-0000-00000A000000}"/>
    <cellStyle name="20% - Accent3 2 2" xfId="37" xr:uid="{00000000-0005-0000-0000-00000B000000}"/>
    <cellStyle name="20% - Accent3 2 2 2" xfId="371" xr:uid="{00000000-0005-0000-0000-00000C000000}"/>
    <cellStyle name="20% - Accent3 2 3" xfId="372" xr:uid="{00000000-0005-0000-0000-00000D000000}"/>
    <cellStyle name="20% - Accent3 3" xfId="38" xr:uid="{00000000-0005-0000-0000-00000E000000}"/>
    <cellStyle name="20% - Accent4 2" xfId="39" xr:uid="{00000000-0005-0000-0000-00000F000000}"/>
    <cellStyle name="20% - Accent4 2 2" xfId="40" xr:uid="{00000000-0005-0000-0000-000010000000}"/>
    <cellStyle name="20% - Accent4 2 2 2" xfId="373" xr:uid="{00000000-0005-0000-0000-000011000000}"/>
    <cellStyle name="20% - Accent4 2 3" xfId="374" xr:uid="{00000000-0005-0000-0000-000012000000}"/>
    <cellStyle name="20% - Accent4 3" xfId="41" xr:uid="{00000000-0005-0000-0000-000013000000}"/>
    <cellStyle name="20% - Accent5 2" xfId="42" xr:uid="{00000000-0005-0000-0000-000014000000}"/>
    <cellStyle name="20% - Accent5 2 2" xfId="43" xr:uid="{00000000-0005-0000-0000-000015000000}"/>
    <cellStyle name="20% - Accent5 2 2 2" xfId="375" xr:uid="{00000000-0005-0000-0000-000016000000}"/>
    <cellStyle name="20% - Accent5 2 3" xfId="376" xr:uid="{00000000-0005-0000-0000-000017000000}"/>
    <cellStyle name="20% - Accent5 3" xfId="44" xr:uid="{00000000-0005-0000-0000-000018000000}"/>
    <cellStyle name="20% - Accent6 2" xfId="45" xr:uid="{00000000-0005-0000-0000-000019000000}"/>
    <cellStyle name="20% - Accent6 2 2" xfId="46" xr:uid="{00000000-0005-0000-0000-00001A000000}"/>
    <cellStyle name="20% - Accent6 2 2 2" xfId="377" xr:uid="{00000000-0005-0000-0000-00001B000000}"/>
    <cellStyle name="20% - Accent6 2 3" xfId="378" xr:uid="{00000000-0005-0000-0000-00001C000000}"/>
    <cellStyle name="20% - Accent6 3" xfId="47" xr:uid="{00000000-0005-0000-0000-00001D000000}"/>
    <cellStyle name="40% - Accent1 2" xfId="48" xr:uid="{00000000-0005-0000-0000-00001E000000}"/>
    <cellStyle name="40% - Accent1 2 2" xfId="49" xr:uid="{00000000-0005-0000-0000-00001F000000}"/>
    <cellStyle name="40% - Accent1 2 2 2" xfId="379" xr:uid="{00000000-0005-0000-0000-000020000000}"/>
    <cellStyle name="40% - Accent1 2 3" xfId="380" xr:uid="{00000000-0005-0000-0000-000021000000}"/>
    <cellStyle name="40% - Accent1 3" xfId="50" xr:uid="{00000000-0005-0000-0000-000022000000}"/>
    <cellStyle name="40% - Accent2 2" xfId="51" xr:uid="{00000000-0005-0000-0000-000023000000}"/>
    <cellStyle name="40% - Accent2 2 2" xfId="52" xr:uid="{00000000-0005-0000-0000-000024000000}"/>
    <cellStyle name="40% - Accent2 2 2 2" xfId="381" xr:uid="{00000000-0005-0000-0000-000025000000}"/>
    <cellStyle name="40% - Accent2 2 3" xfId="382" xr:uid="{00000000-0005-0000-0000-000026000000}"/>
    <cellStyle name="40% - Accent2 3" xfId="53" xr:uid="{00000000-0005-0000-0000-000027000000}"/>
    <cellStyle name="40% - Accent3 2" xfId="54" xr:uid="{00000000-0005-0000-0000-000028000000}"/>
    <cellStyle name="40% - Accent3 2 2" xfId="55" xr:uid="{00000000-0005-0000-0000-000029000000}"/>
    <cellStyle name="40% - Accent3 2 2 2" xfId="383" xr:uid="{00000000-0005-0000-0000-00002A000000}"/>
    <cellStyle name="40% - Accent3 2 3" xfId="384" xr:uid="{00000000-0005-0000-0000-00002B000000}"/>
    <cellStyle name="40% - Accent3 3" xfId="56" xr:uid="{00000000-0005-0000-0000-00002C000000}"/>
    <cellStyle name="40% - Accent4 2" xfId="57" xr:uid="{00000000-0005-0000-0000-00002D000000}"/>
    <cellStyle name="40% - Accent4 2 2" xfId="58" xr:uid="{00000000-0005-0000-0000-00002E000000}"/>
    <cellStyle name="40% - Accent4 2 2 2" xfId="385" xr:uid="{00000000-0005-0000-0000-00002F000000}"/>
    <cellStyle name="40% - Accent4 2 3" xfId="386" xr:uid="{00000000-0005-0000-0000-000030000000}"/>
    <cellStyle name="40% - Accent4 3" xfId="59" xr:uid="{00000000-0005-0000-0000-000031000000}"/>
    <cellStyle name="40% - Accent5 2" xfId="60" xr:uid="{00000000-0005-0000-0000-000032000000}"/>
    <cellStyle name="40% - Accent5 2 2" xfId="61" xr:uid="{00000000-0005-0000-0000-000033000000}"/>
    <cellStyle name="40% - Accent5 2 2 2" xfId="387" xr:uid="{00000000-0005-0000-0000-000034000000}"/>
    <cellStyle name="40% - Accent5 2 3" xfId="388" xr:uid="{00000000-0005-0000-0000-000035000000}"/>
    <cellStyle name="40% - Accent5 3" xfId="62" xr:uid="{00000000-0005-0000-0000-000036000000}"/>
    <cellStyle name="40% - Accent6 2" xfId="63" xr:uid="{00000000-0005-0000-0000-000037000000}"/>
    <cellStyle name="40% - Accent6 2 2" xfId="64" xr:uid="{00000000-0005-0000-0000-000038000000}"/>
    <cellStyle name="40% - Accent6 2 2 2" xfId="389" xr:uid="{00000000-0005-0000-0000-000039000000}"/>
    <cellStyle name="40% - Accent6 2 3" xfId="390" xr:uid="{00000000-0005-0000-0000-00003A000000}"/>
    <cellStyle name="40% - Accent6 3" xfId="65" xr:uid="{00000000-0005-0000-0000-00003B000000}"/>
    <cellStyle name="60% - Accent1 2" xfId="66" xr:uid="{00000000-0005-0000-0000-00003C000000}"/>
    <cellStyle name="60% - Accent1 3" xfId="67" xr:uid="{00000000-0005-0000-0000-00003D000000}"/>
    <cellStyle name="60% - Accent2 2" xfId="68" xr:uid="{00000000-0005-0000-0000-00003E000000}"/>
    <cellStyle name="60% - Accent2 3" xfId="69" xr:uid="{00000000-0005-0000-0000-00003F000000}"/>
    <cellStyle name="60% - Accent3 2" xfId="70" xr:uid="{00000000-0005-0000-0000-000040000000}"/>
    <cellStyle name="60% - Accent3 3" xfId="71" xr:uid="{00000000-0005-0000-0000-000041000000}"/>
    <cellStyle name="60% - Accent4 2" xfId="72" xr:uid="{00000000-0005-0000-0000-000042000000}"/>
    <cellStyle name="60% - Accent4 3" xfId="73" xr:uid="{00000000-0005-0000-0000-000043000000}"/>
    <cellStyle name="60% - Accent5 2" xfId="74" xr:uid="{00000000-0005-0000-0000-000044000000}"/>
    <cellStyle name="60% - Accent5 3" xfId="75" xr:uid="{00000000-0005-0000-0000-000045000000}"/>
    <cellStyle name="60% - Accent6 2" xfId="76" xr:uid="{00000000-0005-0000-0000-000046000000}"/>
    <cellStyle name="60% - Accent6 3" xfId="77" xr:uid="{00000000-0005-0000-0000-000047000000}"/>
    <cellStyle name="Accent1 2" xfId="78" xr:uid="{00000000-0005-0000-0000-000048000000}"/>
    <cellStyle name="Accent1 3" xfId="79" xr:uid="{00000000-0005-0000-0000-000049000000}"/>
    <cellStyle name="Accent2 2" xfId="80" xr:uid="{00000000-0005-0000-0000-00004A000000}"/>
    <cellStyle name="Accent2 3" xfId="81" xr:uid="{00000000-0005-0000-0000-00004B000000}"/>
    <cellStyle name="Accent3 2" xfId="82" xr:uid="{00000000-0005-0000-0000-00004C000000}"/>
    <cellStyle name="Accent3 3" xfId="83" xr:uid="{00000000-0005-0000-0000-00004D000000}"/>
    <cellStyle name="Accent4 2" xfId="84" xr:uid="{00000000-0005-0000-0000-00004E000000}"/>
    <cellStyle name="Accent4 3" xfId="85" xr:uid="{00000000-0005-0000-0000-00004F000000}"/>
    <cellStyle name="Accent5 2" xfId="86" xr:uid="{00000000-0005-0000-0000-000050000000}"/>
    <cellStyle name="Accent5 3" xfId="87" xr:uid="{00000000-0005-0000-0000-000051000000}"/>
    <cellStyle name="Accent6 2" xfId="88" xr:uid="{00000000-0005-0000-0000-000052000000}"/>
    <cellStyle name="Accent6 3" xfId="89" xr:uid="{00000000-0005-0000-0000-000053000000}"/>
    <cellStyle name="Bad 2" xfId="90" xr:uid="{00000000-0005-0000-0000-000054000000}"/>
    <cellStyle name="Bad 3" xfId="91" xr:uid="{00000000-0005-0000-0000-000055000000}"/>
    <cellStyle name="Calculation 2" xfId="92" xr:uid="{00000000-0005-0000-0000-000056000000}"/>
    <cellStyle name="Calculation 3" xfId="93" xr:uid="{00000000-0005-0000-0000-000057000000}"/>
    <cellStyle name="Check Cell 2" xfId="94" xr:uid="{00000000-0005-0000-0000-000058000000}"/>
    <cellStyle name="Check Cell 3" xfId="95" xr:uid="{00000000-0005-0000-0000-000059000000}"/>
    <cellStyle name="Comma" xfId="1" builtinId="3"/>
    <cellStyle name="Comma 2" xfId="96" xr:uid="{00000000-0005-0000-0000-00005B000000}"/>
    <cellStyle name="Comma 2 10" xfId="97" xr:uid="{00000000-0005-0000-0000-00005C000000}"/>
    <cellStyle name="Comma 2 10 2" xfId="98" xr:uid="{00000000-0005-0000-0000-00005D000000}"/>
    <cellStyle name="Comma 2 11" xfId="99" xr:uid="{00000000-0005-0000-0000-00005E000000}"/>
    <cellStyle name="Comma 2 11 2" xfId="391" xr:uid="{00000000-0005-0000-0000-00005F000000}"/>
    <cellStyle name="Comma 2 12" xfId="392" xr:uid="{00000000-0005-0000-0000-000060000000}"/>
    <cellStyle name="Comma 2 2" xfId="100" xr:uid="{00000000-0005-0000-0000-000061000000}"/>
    <cellStyle name="Comma 2 2 2" xfId="101" xr:uid="{00000000-0005-0000-0000-000062000000}"/>
    <cellStyle name="Comma 2 2 3" xfId="102" xr:uid="{00000000-0005-0000-0000-000063000000}"/>
    <cellStyle name="Comma 2 3" xfId="103" xr:uid="{00000000-0005-0000-0000-000064000000}"/>
    <cellStyle name="Comma 2 3 2" xfId="104" xr:uid="{00000000-0005-0000-0000-000065000000}"/>
    <cellStyle name="Comma 2 3 2 2" xfId="105" xr:uid="{00000000-0005-0000-0000-000066000000}"/>
    <cellStyle name="Comma 2 3 2 2 2" xfId="106" xr:uid="{00000000-0005-0000-0000-000067000000}"/>
    <cellStyle name="Comma 2 3 2 2 2 2" xfId="107" xr:uid="{00000000-0005-0000-0000-000068000000}"/>
    <cellStyle name="Comma 2 3 2 2 2 2 2" xfId="393" xr:uid="{00000000-0005-0000-0000-000069000000}"/>
    <cellStyle name="Comma 2 3 2 2 2 3" xfId="394" xr:uid="{00000000-0005-0000-0000-00006A000000}"/>
    <cellStyle name="Comma 2 3 2 2 3" xfId="108" xr:uid="{00000000-0005-0000-0000-00006B000000}"/>
    <cellStyle name="Comma 2 3 2 2 3 2" xfId="395" xr:uid="{00000000-0005-0000-0000-00006C000000}"/>
    <cellStyle name="Comma 2 3 2 2 4" xfId="396" xr:uid="{00000000-0005-0000-0000-00006D000000}"/>
    <cellStyle name="Comma 2 3 2 3" xfId="109" xr:uid="{00000000-0005-0000-0000-00006E000000}"/>
    <cellStyle name="Comma 2 3 2 3 2" xfId="110" xr:uid="{00000000-0005-0000-0000-00006F000000}"/>
    <cellStyle name="Comma 2 3 2 3 2 2" xfId="397" xr:uid="{00000000-0005-0000-0000-000070000000}"/>
    <cellStyle name="Comma 2 3 2 3 3" xfId="398" xr:uid="{00000000-0005-0000-0000-000071000000}"/>
    <cellStyle name="Comma 2 3 2 4" xfId="111" xr:uid="{00000000-0005-0000-0000-000072000000}"/>
    <cellStyle name="Comma 2 3 2 4 2" xfId="399" xr:uid="{00000000-0005-0000-0000-000073000000}"/>
    <cellStyle name="Comma 2 3 2 5" xfId="400" xr:uid="{00000000-0005-0000-0000-000074000000}"/>
    <cellStyle name="Comma 2 4" xfId="112" xr:uid="{00000000-0005-0000-0000-000075000000}"/>
    <cellStyle name="Comma 2 5" xfId="113" xr:uid="{00000000-0005-0000-0000-000076000000}"/>
    <cellStyle name="Comma 2 5 2" xfId="114" xr:uid="{00000000-0005-0000-0000-000077000000}"/>
    <cellStyle name="Comma 2 5 2 2" xfId="115" xr:uid="{00000000-0005-0000-0000-000078000000}"/>
    <cellStyle name="Comma 2 5 3" xfId="116" xr:uid="{00000000-0005-0000-0000-000079000000}"/>
    <cellStyle name="Comma 2 6" xfId="117" xr:uid="{00000000-0005-0000-0000-00007A000000}"/>
    <cellStyle name="Comma 2 6 2" xfId="118" xr:uid="{00000000-0005-0000-0000-00007B000000}"/>
    <cellStyle name="Comma 2 6 2 2" xfId="119" xr:uid="{00000000-0005-0000-0000-00007C000000}"/>
    <cellStyle name="Comma 2 6 2 2 2" xfId="120" xr:uid="{00000000-0005-0000-0000-00007D000000}"/>
    <cellStyle name="Comma 2 6 2 2 2 2" xfId="401" xr:uid="{00000000-0005-0000-0000-00007E000000}"/>
    <cellStyle name="Comma 2 6 2 2 3" xfId="402" xr:uid="{00000000-0005-0000-0000-00007F000000}"/>
    <cellStyle name="Comma 2 6 2 3" xfId="121" xr:uid="{00000000-0005-0000-0000-000080000000}"/>
    <cellStyle name="Comma 2 6 2 3 2" xfId="403" xr:uid="{00000000-0005-0000-0000-000081000000}"/>
    <cellStyle name="Comma 2 6 2 4" xfId="404" xr:uid="{00000000-0005-0000-0000-000082000000}"/>
    <cellStyle name="Comma 2 6 3" xfId="122" xr:uid="{00000000-0005-0000-0000-000083000000}"/>
    <cellStyle name="Comma 2 6 3 2" xfId="123" xr:uid="{00000000-0005-0000-0000-000084000000}"/>
    <cellStyle name="Comma 2 6 3 2 2" xfId="405" xr:uid="{00000000-0005-0000-0000-000085000000}"/>
    <cellStyle name="Comma 2 6 3 3" xfId="406" xr:uid="{00000000-0005-0000-0000-000086000000}"/>
    <cellStyle name="Comma 2 6 4" xfId="124" xr:uid="{00000000-0005-0000-0000-000087000000}"/>
    <cellStyle name="Comma 2 6 4 2" xfId="407" xr:uid="{00000000-0005-0000-0000-000088000000}"/>
    <cellStyle name="Comma 2 6 5" xfId="408" xr:uid="{00000000-0005-0000-0000-000089000000}"/>
    <cellStyle name="Comma 2 7" xfId="125" xr:uid="{00000000-0005-0000-0000-00008A000000}"/>
    <cellStyle name="Comma 2 7 2" xfId="126" xr:uid="{00000000-0005-0000-0000-00008B000000}"/>
    <cellStyle name="Comma 2 7 2 2" xfId="127" xr:uid="{00000000-0005-0000-0000-00008C000000}"/>
    <cellStyle name="Comma 2 8" xfId="128" xr:uid="{00000000-0005-0000-0000-00008D000000}"/>
    <cellStyle name="Comma 2 8 2" xfId="129" xr:uid="{00000000-0005-0000-0000-00008E000000}"/>
    <cellStyle name="Comma 2 8 2 2" xfId="130" xr:uid="{00000000-0005-0000-0000-00008F000000}"/>
    <cellStyle name="Comma 2 8 2 2 2" xfId="409" xr:uid="{00000000-0005-0000-0000-000090000000}"/>
    <cellStyle name="Comma 2 8 2 3" xfId="410" xr:uid="{00000000-0005-0000-0000-000091000000}"/>
    <cellStyle name="Comma 2 8 3" xfId="131" xr:uid="{00000000-0005-0000-0000-000092000000}"/>
    <cellStyle name="Comma 2 8 3 2" xfId="411" xr:uid="{00000000-0005-0000-0000-000093000000}"/>
    <cellStyle name="Comma 2 8 4" xfId="412" xr:uid="{00000000-0005-0000-0000-000094000000}"/>
    <cellStyle name="Comma 2 9" xfId="132" xr:uid="{00000000-0005-0000-0000-000095000000}"/>
    <cellStyle name="Comma 2 9 2" xfId="133" xr:uid="{00000000-0005-0000-0000-000096000000}"/>
    <cellStyle name="Comma 2 9 2 2" xfId="413" xr:uid="{00000000-0005-0000-0000-000097000000}"/>
    <cellStyle name="Comma 2 9 3" xfId="414" xr:uid="{00000000-0005-0000-0000-000098000000}"/>
    <cellStyle name="Comma 3" xfId="134" xr:uid="{00000000-0005-0000-0000-000099000000}"/>
    <cellStyle name="Comma 3 2" xfId="135" xr:uid="{00000000-0005-0000-0000-00009A000000}"/>
    <cellStyle name="Comma 3 2 2" xfId="136" xr:uid="{00000000-0005-0000-0000-00009B000000}"/>
    <cellStyle name="Comma 3 2 3" xfId="137" xr:uid="{00000000-0005-0000-0000-00009C000000}"/>
    <cellStyle name="Comma 3 2 3 2" xfId="138" xr:uid="{00000000-0005-0000-0000-00009D000000}"/>
    <cellStyle name="Comma 3 2 3 2 2" xfId="139" xr:uid="{00000000-0005-0000-0000-00009E000000}"/>
    <cellStyle name="Comma 3 2 3 2 2 2" xfId="140" xr:uid="{00000000-0005-0000-0000-00009F000000}"/>
    <cellStyle name="Comma 3 2 3 2 2 2 2" xfId="415" xr:uid="{00000000-0005-0000-0000-0000A0000000}"/>
    <cellStyle name="Comma 3 2 3 2 2 3" xfId="416" xr:uid="{00000000-0005-0000-0000-0000A1000000}"/>
    <cellStyle name="Comma 3 2 3 2 3" xfId="141" xr:uid="{00000000-0005-0000-0000-0000A2000000}"/>
    <cellStyle name="Comma 3 2 3 2 3 2" xfId="417" xr:uid="{00000000-0005-0000-0000-0000A3000000}"/>
    <cellStyle name="Comma 3 2 3 2 4" xfId="418" xr:uid="{00000000-0005-0000-0000-0000A4000000}"/>
    <cellStyle name="Comma 3 2 3 3" xfId="142" xr:uid="{00000000-0005-0000-0000-0000A5000000}"/>
    <cellStyle name="Comma 3 2 3 3 2" xfId="143" xr:uid="{00000000-0005-0000-0000-0000A6000000}"/>
    <cellStyle name="Comma 3 2 3 3 2 2" xfId="419" xr:uid="{00000000-0005-0000-0000-0000A7000000}"/>
    <cellStyle name="Comma 3 2 3 3 3" xfId="420" xr:uid="{00000000-0005-0000-0000-0000A8000000}"/>
    <cellStyle name="Comma 3 2 3 4" xfId="144" xr:uid="{00000000-0005-0000-0000-0000A9000000}"/>
    <cellStyle name="Comma 3 2 3 4 2" xfId="421" xr:uid="{00000000-0005-0000-0000-0000AA000000}"/>
    <cellStyle name="Comma 3 2 3 5" xfId="422" xr:uid="{00000000-0005-0000-0000-0000AB000000}"/>
    <cellStyle name="Comma 3 3" xfId="145" xr:uid="{00000000-0005-0000-0000-0000AC000000}"/>
    <cellStyle name="Comma 3 3 2" xfId="146" xr:uid="{00000000-0005-0000-0000-0000AD000000}"/>
    <cellStyle name="Comma 3 3 2 2" xfId="147" xr:uid="{00000000-0005-0000-0000-0000AE000000}"/>
    <cellStyle name="Comma 3 3 2 2 2" xfId="148" xr:uid="{00000000-0005-0000-0000-0000AF000000}"/>
    <cellStyle name="Comma 3 3 2 2 2 2" xfId="423" xr:uid="{00000000-0005-0000-0000-0000B0000000}"/>
    <cellStyle name="Comma 3 3 2 2 3" xfId="424" xr:uid="{00000000-0005-0000-0000-0000B1000000}"/>
    <cellStyle name="Comma 3 3 2 3" xfId="149" xr:uid="{00000000-0005-0000-0000-0000B2000000}"/>
    <cellStyle name="Comma 3 3 2 3 2" xfId="425" xr:uid="{00000000-0005-0000-0000-0000B3000000}"/>
    <cellStyle name="Comma 3 3 2 4" xfId="426" xr:uid="{00000000-0005-0000-0000-0000B4000000}"/>
    <cellStyle name="Comma 3 3 3" xfId="150" xr:uid="{00000000-0005-0000-0000-0000B5000000}"/>
    <cellStyle name="Comma 3 3 3 2" xfId="151" xr:uid="{00000000-0005-0000-0000-0000B6000000}"/>
    <cellStyle name="Comma 3 3 3 2 2" xfId="427" xr:uid="{00000000-0005-0000-0000-0000B7000000}"/>
    <cellStyle name="Comma 3 3 3 3" xfId="428" xr:uid="{00000000-0005-0000-0000-0000B8000000}"/>
    <cellStyle name="Comma 3 3 4" xfId="152" xr:uid="{00000000-0005-0000-0000-0000B9000000}"/>
    <cellStyle name="Comma 3 3 4 2" xfId="429" xr:uid="{00000000-0005-0000-0000-0000BA000000}"/>
    <cellStyle name="Comma 3 3 5" xfId="430" xr:uid="{00000000-0005-0000-0000-0000BB000000}"/>
    <cellStyle name="Comma 3 4" xfId="153" xr:uid="{00000000-0005-0000-0000-0000BC000000}"/>
    <cellStyle name="Comma 3 4 2" xfId="154" xr:uid="{00000000-0005-0000-0000-0000BD000000}"/>
    <cellStyle name="Comma 3 4 2 2" xfId="155" xr:uid="{00000000-0005-0000-0000-0000BE000000}"/>
    <cellStyle name="Comma 3 4 2 2 2" xfId="156" xr:uid="{00000000-0005-0000-0000-0000BF000000}"/>
    <cellStyle name="Comma 3 4 2 2 2 2" xfId="431" xr:uid="{00000000-0005-0000-0000-0000C0000000}"/>
    <cellStyle name="Comma 3 4 2 2 3" xfId="432" xr:uid="{00000000-0005-0000-0000-0000C1000000}"/>
    <cellStyle name="Comma 3 4 2 3" xfId="157" xr:uid="{00000000-0005-0000-0000-0000C2000000}"/>
    <cellStyle name="Comma 3 4 2 3 2" xfId="433" xr:uid="{00000000-0005-0000-0000-0000C3000000}"/>
    <cellStyle name="Comma 3 4 2 4" xfId="434" xr:uid="{00000000-0005-0000-0000-0000C4000000}"/>
    <cellStyle name="Comma 3 4 3" xfId="158" xr:uid="{00000000-0005-0000-0000-0000C5000000}"/>
    <cellStyle name="Comma 3 4 3 2" xfId="159" xr:uid="{00000000-0005-0000-0000-0000C6000000}"/>
    <cellStyle name="Comma 3 4 3 2 2" xfId="435" xr:uid="{00000000-0005-0000-0000-0000C7000000}"/>
    <cellStyle name="Comma 3 4 3 3" xfId="436" xr:uid="{00000000-0005-0000-0000-0000C8000000}"/>
    <cellStyle name="Comma 3 4 4" xfId="160" xr:uid="{00000000-0005-0000-0000-0000C9000000}"/>
    <cellStyle name="Comma 3 4 4 2" xfId="437" xr:uid="{00000000-0005-0000-0000-0000CA000000}"/>
    <cellStyle name="Comma 3 4 5" xfId="438" xr:uid="{00000000-0005-0000-0000-0000CB000000}"/>
    <cellStyle name="Comma 3 5" xfId="161" xr:uid="{00000000-0005-0000-0000-0000CC000000}"/>
    <cellStyle name="Comma 3 5 2" xfId="162" xr:uid="{00000000-0005-0000-0000-0000CD000000}"/>
    <cellStyle name="Comma 3 5 2 2" xfId="439" xr:uid="{00000000-0005-0000-0000-0000CE000000}"/>
    <cellStyle name="Comma 3 5 3" xfId="440" xr:uid="{00000000-0005-0000-0000-0000CF000000}"/>
    <cellStyle name="Comma 4" xfId="163" xr:uid="{00000000-0005-0000-0000-0000D0000000}"/>
    <cellStyle name="Comma 4 2" xfId="164" xr:uid="{00000000-0005-0000-0000-0000D1000000}"/>
    <cellStyle name="Comma 4 2 2" xfId="165" xr:uid="{00000000-0005-0000-0000-0000D2000000}"/>
    <cellStyle name="Comma 4 2 2 2" xfId="166" xr:uid="{00000000-0005-0000-0000-0000D3000000}"/>
    <cellStyle name="Comma 4 2 2 2 2" xfId="167" xr:uid="{00000000-0005-0000-0000-0000D4000000}"/>
    <cellStyle name="Comma 4 2 2 2 2 2" xfId="441" xr:uid="{00000000-0005-0000-0000-0000D5000000}"/>
    <cellStyle name="Comma 4 2 2 2 3" xfId="442" xr:uid="{00000000-0005-0000-0000-0000D6000000}"/>
    <cellStyle name="Comma 4 2 2 3" xfId="168" xr:uid="{00000000-0005-0000-0000-0000D7000000}"/>
    <cellStyle name="Comma 4 2 2 3 2" xfId="443" xr:uid="{00000000-0005-0000-0000-0000D8000000}"/>
    <cellStyle name="Comma 4 2 2 4" xfId="444" xr:uid="{00000000-0005-0000-0000-0000D9000000}"/>
    <cellStyle name="Comma 4 2 3" xfId="169" xr:uid="{00000000-0005-0000-0000-0000DA000000}"/>
    <cellStyle name="Comma 4 2 3 2" xfId="170" xr:uid="{00000000-0005-0000-0000-0000DB000000}"/>
    <cellStyle name="Comma 4 2 3 2 2" xfId="445" xr:uid="{00000000-0005-0000-0000-0000DC000000}"/>
    <cellStyle name="Comma 4 2 3 3" xfId="446" xr:uid="{00000000-0005-0000-0000-0000DD000000}"/>
    <cellStyle name="Comma 4 2 4" xfId="171" xr:uid="{00000000-0005-0000-0000-0000DE000000}"/>
    <cellStyle name="Comma 4 2 4 2" xfId="447" xr:uid="{00000000-0005-0000-0000-0000DF000000}"/>
    <cellStyle name="Comma 4 2 5" xfId="448" xr:uid="{00000000-0005-0000-0000-0000E0000000}"/>
    <cellStyle name="Comma 4 3" xfId="172" xr:uid="{00000000-0005-0000-0000-0000E1000000}"/>
    <cellStyle name="Comma 4 3 2" xfId="173" xr:uid="{00000000-0005-0000-0000-0000E2000000}"/>
    <cellStyle name="Comma 4 4" xfId="174" xr:uid="{00000000-0005-0000-0000-0000E3000000}"/>
    <cellStyle name="Comma 4 4 2" xfId="175" xr:uid="{00000000-0005-0000-0000-0000E4000000}"/>
    <cellStyle name="Comma 5" xfId="176" xr:uid="{00000000-0005-0000-0000-0000E5000000}"/>
    <cellStyle name="Comma 5 2" xfId="177" xr:uid="{00000000-0005-0000-0000-0000E6000000}"/>
    <cellStyle name="Comma 5 2 2" xfId="178" xr:uid="{00000000-0005-0000-0000-0000E7000000}"/>
    <cellStyle name="Comma 5 2 2 2" xfId="179" xr:uid="{00000000-0005-0000-0000-0000E8000000}"/>
    <cellStyle name="Comma 5 2 2 2 2" xfId="449" xr:uid="{00000000-0005-0000-0000-0000E9000000}"/>
    <cellStyle name="Comma 5 2 2 3" xfId="450" xr:uid="{00000000-0005-0000-0000-0000EA000000}"/>
    <cellStyle name="Comma 5 2 3" xfId="180" xr:uid="{00000000-0005-0000-0000-0000EB000000}"/>
    <cellStyle name="Comma 5 2 3 2" xfId="451" xr:uid="{00000000-0005-0000-0000-0000EC000000}"/>
    <cellStyle name="Comma 5 2 4" xfId="452" xr:uid="{00000000-0005-0000-0000-0000ED000000}"/>
    <cellStyle name="Comma 5 3" xfId="181" xr:uid="{00000000-0005-0000-0000-0000EE000000}"/>
    <cellStyle name="Comma 5 3 2" xfId="182" xr:uid="{00000000-0005-0000-0000-0000EF000000}"/>
    <cellStyle name="Comma 5 3 2 2" xfId="453" xr:uid="{00000000-0005-0000-0000-0000F0000000}"/>
    <cellStyle name="Comma 5 3 3" xfId="454" xr:uid="{00000000-0005-0000-0000-0000F1000000}"/>
    <cellStyle name="Comma 5 4" xfId="183" xr:uid="{00000000-0005-0000-0000-0000F2000000}"/>
    <cellStyle name="Comma 5 4 2" xfId="455" xr:uid="{00000000-0005-0000-0000-0000F3000000}"/>
    <cellStyle name="Comma 5 5" xfId="456" xr:uid="{00000000-0005-0000-0000-0000F4000000}"/>
    <cellStyle name="Comma 6" xfId="184" xr:uid="{00000000-0005-0000-0000-0000F5000000}"/>
    <cellStyle name="Comma 6 2" xfId="185" xr:uid="{00000000-0005-0000-0000-0000F6000000}"/>
    <cellStyle name="Comma 6 2 2" xfId="186" xr:uid="{00000000-0005-0000-0000-0000F7000000}"/>
    <cellStyle name="Comma 6 2 2 2" xfId="187" xr:uid="{00000000-0005-0000-0000-0000F8000000}"/>
    <cellStyle name="Comma 6 2 2 2 2" xfId="457" xr:uid="{00000000-0005-0000-0000-0000F9000000}"/>
    <cellStyle name="Comma 6 2 2 3" xfId="458" xr:uid="{00000000-0005-0000-0000-0000FA000000}"/>
    <cellStyle name="Comma 6 2 3" xfId="188" xr:uid="{00000000-0005-0000-0000-0000FB000000}"/>
    <cellStyle name="Comma 6 2 3 2" xfId="459" xr:uid="{00000000-0005-0000-0000-0000FC000000}"/>
    <cellStyle name="Comma 6 2 4" xfId="460" xr:uid="{00000000-0005-0000-0000-0000FD000000}"/>
    <cellStyle name="Comma 6 3" xfId="189" xr:uid="{00000000-0005-0000-0000-0000FE000000}"/>
    <cellStyle name="Comma 6 3 2" xfId="190" xr:uid="{00000000-0005-0000-0000-0000FF000000}"/>
    <cellStyle name="Comma 6 3 2 2" xfId="461" xr:uid="{00000000-0005-0000-0000-000000010000}"/>
    <cellStyle name="Comma 6 3 3" xfId="462" xr:uid="{00000000-0005-0000-0000-000001010000}"/>
    <cellStyle name="Comma 6 4" xfId="191" xr:uid="{00000000-0005-0000-0000-000002010000}"/>
    <cellStyle name="Comma 6 4 2" xfId="463" xr:uid="{00000000-0005-0000-0000-000003010000}"/>
    <cellStyle name="Comma 6 5" xfId="464" xr:uid="{00000000-0005-0000-0000-000004010000}"/>
    <cellStyle name="Comma 7" xfId="192" xr:uid="{00000000-0005-0000-0000-000005010000}"/>
    <cellStyle name="Comma 7 2" xfId="193" xr:uid="{00000000-0005-0000-0000-000006010000}"/>
    <cellStyle name="Comma 8" xfId="194" xr:uid="{00000000-0005-0000-0000-000007010000}"/>
    <cellStyle name="Comma 9" xfId="195" xr:uid="{00000000-0005-0000-0000-000008010000}"/>
    <cellStyle name="Comma_40792KD-B-06-Repair" xfId="2" xr:uid="{00000000-0005-0000-0000-000009010000}"/>
    <cellStyle name="Comma_40792-PD SOQ " xfId="3" xr:uid="{00000000-0005-0000-0000-00000A010000}"/>
    <cellStyle name="Comma_40803ZW-Repair" xfId="4" xr:uid="{00000000-0005-0000-0000-00000B010000}"/>
    <cellStyle name="Comma_A3-1" xfId="5" xr:uid="{00000000-0005-0000-0000-00000C010000}"/>
    <cellStyle name="Comma_Beit Bridge Schedule of Quantities" xfId="6" xr:uid="{00000000-0005-0000-0000-00000D010000}"/>
    <cellStyle name="Comma_BOQ LOSPERFONTEIN,GROENPUNT PRISONS" xfId="7" xr:uid="{00000000-0005-0000-0000-00000E010000}"/>
    <cellStyle name="Comma_WCS032596-shd-1-4-sum" xfId="196" xr:uid="{00000000-0005-0000-0000-00000F010000}"/>
    <cellStyle name="Comma0" xfId="8" xr:uid="{00000000-0005-0000-0000-000010010000}"/>
    <cellStyle name="Comma0 2" xfId="197" xr:uid="{00000000-0005-0000-0000-000011010000}"/>
    <cellStyle name="Currency 2" xfId="198" xr:uid="{00000000-0005-0000-0000-000012010000}"/>
    <cellStyle name="Currency 2 2" xfId="199" xr:uid="{00000000-0005-0000-0000-000013010000}"/>
    <cellStyle name="Currency 2 2 2" xfId="200" xr:uid="{00000000-0005-0000-0000-000014010000}"/>
    <cellStyle name="Currency 2 2 3" xfId="201" xr:uid="{00000000-0005-0000-0000-000015010000}"/>
    <cellStyle name="Currency 2 3" xfId="202" xr:uid="{00000000-0005-0000-0000-000016010000}"/>
    <cellStyle name="Currency 2 3 2" xfId="203" xr:uid="{00000000-0005-0000-0000-000017010000}"/>
    <cellStyle name="Currency 2 4" xfId="204" xr:uid="{00000000-0005-0000-0000-000018010000}"/>
    <cellStyle name="Currency 2 4 2" xfId="205" xr:uid="{00000000-0005-0000-0000-000019010000}"/>
    <cellStyle name="Currency 2 5" xfId="206" xr:uid="{00000000-0005-0000-0000-00001A010000}"/>
    <cellStyle name="Currency 2 5 2" xfId="207" xr:uid="{00000000-0005-0000-0000-00001B010000}"/>
    <cellStyle name="Currency 2 6" xfId="208" xr:uid="{00000000-0005-0000-0000-00001C010000}"/>
    <cellStyle name="Currency 3" xfId="209" xr:uid="{00000000-0005-0000-0000-00001D010000}"/>
    <cellStyle name="Currency 3 2" xfId="210" xr:uid="{00000000-0005-0000-0000-00001E010000}"/>
    <cellStyle name="Currency 4" xfId="211" xr:uid="{00000000-0005-0000-0000-00001F010000}"/>
    <cellStyle name="Currency 4 2" xfId="212" xr:uid="{00000000-0005-0000-0000-000020010000}"/>
    <cellStyle name="Currency 4 2 2" xfId="465" xr:uid="{00000000-0005-0000-0000-000021010000}"/>
    <cellStyle name="Currency 4 3" xfId="466" xr:uid="{00000000-0005-0000-0000-000022010000}"/>
    <cellStyle name="Currency 5" xfId="213" xr:uid="{00000000-0005-0000-0000-000023010000}"/>
    <cellStyle name="Currency 6" xfId="214" xr:uid="{00000000-0005-0000-0000-000024010000}"/>
    <cellStyle name="Explanatory Text 2" xfId="215" xr:uid="{00000000-0005-0000-0000-000025010000}"/>
    <cellStyle name="Explanatory Text 3" xfId="216" xr:uid="{00000000-0005-0000-0000-000026010000}"/>
    <cellStyle name="Good 2" xfId="217" xr:uid="{00000000-0005-0000-0000-000027010000}"/>
    <cellStyle name="Good 3" xfId="218" xr:uid="{00000000-0005-0000-0000-000028010000}"/>
    <cellStyle name="Heading 1 2" xfId="219" xr:uid="{00000000-0005-0000-0000-000029010000}"/>
    <cellStyle name="Heading 1 3" xfId="220" xr:uid="{00000000-0005-0000-0000-00002A010000}"/>
    <cellStyle name="Heading 2 2" xfId="221" xr:uid="{00000000-0005-0000-0000-00002B010000}"/>
    <cellStyle name="Heading 2 3" xfId="222" xr:uid="{00000000-0005-0000-0000-00002C010000}"/>
    <cellStyle name="Heading 3 2" xfId="223" xr:uid="{00000000-0005-0000-0000-00002D010000}"/>
    <cellStyle name="Heading 3 3" xfId="224" xr:uid="{00000000-0005-0000-0000-00002E010000}"/>
    <cellStyle name="Heading 4 2" xfId="225" xr:uid="{00000000-0005-0000-0000-00002F010000}"/>
    <cellStyle name="Heading 4 3" xfId="226" xr:uid="{00000000-0005-0000-0000-000030010000}"/>
    <cellStyle name="Hyperlink 2" xfId="227" xr:uid="{00000000-0005-0000-0000-000031010000}"/>
    <cellStyle name="Hyperlink 3" xfId="228" xr:uid="{00000000-0005-0000-0000-000032010000}"/>
    <cellStyle name="Input 2" xfId="229" xr:uid="{00000000-0005-0000-0000-000033010000}"/>
    <cellStyle name="Input 3" xfId="230" xr:uid="{00000000-0005-0000-0000-000034010000}"/>
    <cellStyle name="Linked Cell 2" xfId="231" xr:uid="{00000000-0005-0000-0000-000035010000}"/>
    <cellStyle name="Linked Cell 3" xfId="232" xr:uid="{00000000-0005-0000-0000-000036010000}"/>
    <cellStyle name="Neutral 2" xfId="233" xr:uid="{00000000-0005-0000-0000-000037010000}"/>
    <cellStyle name="Neutral 3" xfId="234" xr:uid="{00000000-0005-0000-0000-000038010000}"/>
    <cellStyle name="Normal" xfId="0" builtinId="0"/>
    <cellStyle name="Normal 10" xfId="235" xr:uid="{00000000-0005-0000-0000-00003A010000}"/>
    <cellStyle name="Normal 10 2" xfId="236" xr:uid="{00000000-0005-0000-0000-00003B010000}"/>
    <cellStyle name="Normal 10 2 2" xfId="237" xr:uid="{00000000-0005-0000-0000-00003C010000}"/>
    <cellStyle name="Normal 10 2 2 2" xfId="238" xr:uid="{00000000-0005-0000-0000-00003D010000}"/>
    <cellStyle name="Normal 10 2 2 2 2" xfId="467" xr:uid="{00000000-0005-0000-0000-00003E010000}"/>
    <cellStyle name="Normal 10 2 2 3" xfId="468" xr:uid="{00000000-0005-0000-0000-00003F010000}"/>
    <cellStyle name="Normal 10 2 3" xfId="239" xr:uid="{00000000-0005-0000-0000-000040010000}"/>
    <cellStyle name="Normal 10 2 3 2" xfId="469" xr:uid="{00000000-0005-0000-0000-000041010000}"/>
    <cellStyle name="Normal 10 2 4" xfId="470" xr:uid="{00000000-0005-0000-0000-000042010000}"/>
    <cellStyle name="Normal 10 3" xfId="240" xr:uid="{00000000-0005-0000-0000-000043010000}"/>
    <cellStyle name="Normal 10 3 2" xfId="241" xr:uid="{00000000-0005-0000-0000-000044010000}"/>
    <cellStyle name="Normal 10 3 2 2" xfId="471" xr:uid="{00000000-0005-0000-0000-000045010000}"/>
    <cellStyle name="Normal 10 3 3" xfId="472" xr:uid="{00000000-0005-0000-0000-000046010000}"/>
    <cellStyle name="Normal 10 4" xfId="242" xr:uid="{00000000-0005-0000-0000-000047010000}"/>
    <cellStyle name="Normal 10 4 2" xfId="473" xr:uid="{00000000-0005-0000-0000-000048010000}"/>
    <cellStyle name="Normal 10 5" xfId="474" xr:uid="{00000000-0005-0000-0000-000049010000}"/>
    <cellStyle name="Normal 11" xfId="243" xr:uid="{00000000-0005-0000-0000-00004A010000}"/>
    <cellStyle name="Normal 11 2" xfId="244" xr:uid="{00000000-0005-0000-0000-00004B010000}"/>
    <cellStyle name="Normal 11 2 2" xfId="245" xr:uid="{00000000-0005-0000-0000-00004C010000}"/>
    <cellStyle name="Normal 11 2 2 2" xfId="246" xr:uid="{00000000-0005-0000-0000-00004D010000}"/>
    <cellStyle name="Normal 11 2 2 2 2" xfId="475" xr:uid="{00000000-0005-0000-0000-00004E010000}"/>
    <cellStyle name="Normal 11 2 2 3" xfId="476" xr:uid="{00000000-0005-0000-0000-00004F010000}"/>
    <cellStyle name="Normal 11 2 3" xfId="247" xr:uid="{00000000-0005-0000-0000-000050010000}"/>
    <cellStyle name="Normal 11 2 3 2" xfId="477" xr:uid="{00000000-0005-0000-0000-000051010000}"/>
    <cellStyle name="Normal 11 2 4" xfId="478" xr:uid="{00000000-0005-0000-0000-000052010000}"/>
    <cellStyle name="Normal 11 3" xfId="248" xr:uid="{00000000-0005-0000-0000-000053010000}"/>
    <cellStyle name="Normal 11 3 2" xfId="249" xr:uid="{00000000-0005-0000-0000-000054010000}"/>
    <cellStyle name="Normal 11 3 2 2" xfId="479" xr:uid="{00000000-0005-0000-0000-000055010000}"/>
    <cellStyle name="Normal 11 3 3" xfId="480" xr:uid="{00000000-0005-0000-0000-000056010000}"/>
    <cellStyle name="Normal 11 4" xfId="250" xr:uid="{00000000-0005-0000-0000-000057010000}"/>
    <cellStyle name="Normal 11 4 2" xfId="481" xr:uid="{00000000-0005-0000-0000-000058010000}"/>
    <cellStyle name="Normal 11 5" xfId="482" xr:uid="{00000000-0005-0000-0000-000059010000}"/>
    <cellStyle name="Normal 12" xfId="251" xr:uid="{00000000-0005-0000-0000-00005A010000}"/>
    <cellStyle name="Normal 12 2" xfId="252" xr:uid="{00000000-0005-0000-0000-00005B010000}"/>
    <cellStyle name="Normal 12 2 2" xfId="253" xr:uid="{00000000-0005-0000-0000-00005C010000}"/>
    <cellStyle name="Normal 12 2 2 2" xfId="254" xr:uid="{00000000-0005-0000-0000-00005D010000}"/>
    <cellStyle name="Normal 12 2 2 2 2" xfId="483" xr:uid="{00000000-0005-0000-0000-00005E010000}"/>
    <cellStyle name="Normal 12 2 2 3" xfId="484" xr:uid="{00000000-0005-0000-0000-00005F010000}"/>
    <cellStyle name="Normal 12 2 3" xfId="255" xr:uid="{00000000-0005-0000-0000-000060010000}"/>
    <cellStyle name="Normal 12 2 3 2" xfId="485" xr:uid="{00000000-0005-0000-0000-000061010000}"/>
    <cellStyle name="Normal 12 2 4" xfId="486" xr:uid="{00000000-0005-0000-0000-000062010000}"/>
    <cellStyle name="Normal 12 3" xfId="256" xr:uid="{00000000-0005-0000-0000-000063010000}"/>
    <cellStyle name="Normal 12 3 2" xfId="257" xr:uid="{00000000-0005-0000-0000-000064010000}"/>
    <cellStyle name="Normal 12 3 2 2" xfId="487" xr:uid="{00000000-0005-0000-0000-000065010000}"/>
    <cellStyle name="Normal 12 3 3" xfId="488" xr:uid="{00000000-0005-0000-0000-000066010000}"/>
    <cellStyle name="Normal 12 4" xfId="258" xr:uid="{00000000-0005-0000-0000-000067010000}"/>
    <cellStyle name="Normal 12 4 2" xfId="489" xr:uid="{00000000-0005-0000-0000-000068010000}"/>
    <cellStyle name="Normal 12 5" xfId="490" xr:uid="{00000000-0005-0000-0000-000069010000}"/>
    <cellStyle name="Normal 13" xfId="259" xr:uid="{00000000-0005-0000-0000-00006A010000}"/>
    <cellStyle name="Normal 13 2" xfId="260" xr:uid="{00000000-0005-0000-0000-00006B010000}"/>
    <cellStyle name="Normal 13 2 2" xfId="491" xr:uid="{00000000-0005-0000-0000-00006C010000}"/>
    <cellStyle name="Normal 13 3" xfId="492" xr:uid="{00000000-0005-0000-0000-00006D010000}"/>
    <cellStyle name="Normal 14" xfId="261" xr:uid="{00000000-0005-0000-0000-00006E010000}"/>
    <cellStyle name="Normal 2" xfId="20" xr:uid="{00000000-0005-0000-0000-00006F010000}"/>
    <cellStyle name="Normal 2 10" xfId="262" xr:uid="{00000000-0005-0000-0000-000070010000}"/>
    <cellStyle name="Normal 2 10 2" xfId="493" xr:uid="{00000000-0005-0000-0000-000071010000}"/>
    <cellStyle name="Normal 2 2" xfId="24" xr:uid="{00000000-0005-0000-0000-000072010000}"/>
    <cellStyle name="Normal 2 3" xfId="27" xr:uid="{00000000-0005-0000-0000-000073010000}"/>
    <cellStyle name="Normal 2 3 2" xfId="263" xr:uid="{00000000-0005-0000-0000-000074010000}"/>
    <cellStyle name="Normal 2 3 2 2" xfId="264" xr:uid="{00000000-0005-0000-0000-000075010000}"/>
    <cellStyle name="Normal 2 3 3" xfId="265" xr:uid="{00000000-0005-0000-0000-000076010000}"/>
    <cellStyle name="Normal 2 4" xfId="266" xr:uid="{00000000-0005-0000-0000-000077010000}"/>
    <cellStyle name="Normal 2 4 2" xfId="267" xr:uid="{00000000-0005-0000-0000-000078010000}"/>
    <cellStyle name="Normal 2 5" xfId="268" xr:uid="{00000000-0005-0000-0000-000079010000}"/>
    <cellStyle name="Normal 2 6" xfId="269" xr:uid="{00000000-0005-0000-0000-00007A010000}"/>
    <cellStyle name="Normal 2 6 2" xfId="270" xr:uid="{00000000-0005-0000-0000-00007B010000}"/>
    <cellStyle name="Normal 2 6 2 2" xfId="271" xr:uid="{00000000-0005-0000-0000-00007C010000}"/>
    <cellStyle name="Normal 2 6 2 2 2" xfId="494" xr:uid="{00000000-0005-0000-0000-00007D010000}"/>
    <cellStyle name="Normal 2 6 2 3" xfId="495" xr:uid="{00000000-0005-0000-0000-00007E010000}"/>
    <cellStyle name="Normal 2 6 3" xfId="272" xr:uid="{00000000-0005-0000-0000-00007F010000}"/>
    <cellStyle name="Normal 2 6 3 2" xfId="496" xr:uid="{00000000-0005-0000-0000-000080010000}"/>
    <cellStyle name="Normal 2 6 4" xfId="497" xr:uid="{00000000-0005-0000-0000-000081010000}"/>
    <cellStyle name="Normal 2 7" xfId="273" xr:uid="{00000000-0005-0000-0000-000082010000}"/>
    <cellStyle name="Normal 2 7 2" xfId="274" xr:uid="{00000000-0005-0000-0000-000083010000}"/>
    <cellStyle name="Normal 2 7 2 2" xfId="498" xr:uid="{00000000-0005-0000-0000-000084010000}"/>
    <cellStyle name="Normal 2 7 3" xfId="499" xr:uid="{00000000-0005-0000-0000-000085010000}"/>
    <cellStyle name="Normal 2 8" xfId="275" xr:uid="{00000000-0005-0000-0000-000086010000}"/>
    <cellStyle name="Normal 2 9" xfId="276" xr:uid="{00000000-0005-0000-0000-000087010000}"/>
    <cellStyle name="Normal 2 9 2" xfId="500" xr:uid="{00000000-0005-0000-0000-000088010000}"/>
    <cellStyle name="Normal 3" xfId="23" xr:uid="{00000000-0005-0000-0000-000089010000}"/>
    <cellStyle name="Normal 3 2" xfId="277" xr:uid="{00000000-0005-0000-0000-00008A010000}"/>
    <cellStyle name="Normal 4" xfId="278" xr:uid="{00000000-0005-0000-0000-00008B010000}"/>
    <cellStyle name="Normal 4 2" xfId="279" xr:uid="{00000000-0005-0000-0000-00008C010000}"/>
    <cellStyle name="Normal 4 2 2" xfId="280" xr:uid="{00000000-0005-0000-0000-00008D010000}"/>
    <cellStyle name="Normal 4 2 2 2" xfId="281" xr:uid="{00000000-0005-0000-0000-00008E010000}"/>
    <cellStyle name="Normal 4 2 2 2 2" xfId="282" xr:uid="{00000000-0005-0000-0000-00008F010000}"/>
    <cellStyle name="Normal 4 2 2 2 2 2" xfId="501" xr:uid="{00000000-0005-0000-0000-000090010000}"/>
    <cellStyle name="Normal 4 2 2 2 3" xfId="502" xr:uid="{00000000-0005-0000-0000-000091010000}"/>
    <cellStyle name="Normal 4 2 2 3" xfId="283" xr:uid="{00000000-0005-0000-0000-000092010000}"/>
    <cellStyle name="Normal 4 2 2 3 2" xfId="503" xr:uid="{00000000-0005-0000-0000-000093010000}"/>
    <cellStyle name="Normal 4 2 2 4" xfId="504" xr:uid="{00000000-0005-0000-0000-000094010000}"/>
    <cellStyle name="Normal 4 2 3" xfId="284" xr:uid="{00000000-0005-0000-0000-000095010000}"/>
    <cellStyle name="Normal 4 2 3 2" xfId="285" xr:uid="{00000000-0005-0000-0000-000096010000}"/>
    <cellStyle name="Normal 4 2 3 2 2" xfId="505" xr:uid="{00000000-0005-0000-0000-000097010000}"/>
    <cellStyle name="Normal 4 2 3 3" xfId="506" xr:uid="{00000000-0005-0000-0000-000098010000}"/>
    <cellStyle name="Normal 4 2 4" xfId="286" xr:uid="{00000000-0005-0000-0000-000099010000}"/>
    <cellStyle name="Normal 4 2 4 2" xfId="507" xr:uid="{00000000-0005-0000-0000-00009A010000}"/>
    <cellStyle name="Normal 4 2 5" xfId="508" xr:uid="{00000000-0005-0000-0000-00009B010000}"/>
    <cellStyle name="Normal 4 3" xfId="287" xr:uid="{00000000-0005-0000-0000-00009C010000}"/>
    <cellStyle name="Normal 4 3 2" xfId="288" xr:uid="{00000000-0005-0000-0000-00009D010000}"/>
    <cellStyle name="Normal 4 4" xfId="289" xr:uid="{00000000-0005-0000-0000-00009E010000}"/>
    <cellStyle name="Normal 4 5" xfId="290" xr:uid="{00000000-0005-0000-0000-00009F010000}"/>
    <cellStyle name="Normal 5" xfId="291" xr:uid="{00000000-0005-0000-0000-0000A0010000}"/>
    <cellStyle name="Normal 5 2" xfId="292" xr:uid="{00000000-0005-0000-0000-0000A1010000}"/>
    <cellStyle name="Normal 5 3" xfId="293" xr:uid="{00000000-0005-0000-0000-0000A2010000}"/>
    <cellStyle name="Normal 5 3 2" xfId="294" xr:uid="{00000000-0005-0000-0000-0000A3010000}"/>
    <cellStyle name="Normal 5 3 2 2" xfId="295" xr:uid="{00000000-0005-0000-0000-0000A4010000}"/>
    <cellStyle name="Normal 5 3 2 2 2" xfId="296" xr:uid="{00000000-0005-0000-0000-0000A5010000}"/>
    <cellStyle name="Normal 5 3 2 2 2 2" xfId="509" xr:uid="{00000000-0005-0000-0000-0000A6010000}"/>
    <cellStyle name="Normal 5 3 2 2 3" xfId="510" xr:uid="{00000000-0005-0000-0000-0000A7010000}"/>
    <cellStyle name="Normal 5 3 2 3" xfId="297" xr:uid="{00000000-0005-0000-0000-0000A8010000}"/>
    <cellStyle name="Normal 5 3 2 3 2" xfId="511" xr:uid="{00000000-0005-0000-0000-0000A9010000}"/>
    <cellStyle name="Normal 5 3 2 4" xfId="512" xr:uid="{00000000-0005-0000-0000-0000AA010000}"/>
    <cellStyle name="Normal 5 3 3" xfId="298" xr:uid="{00000000-0005-0000-0000-0000AB010000}"/>
    <cellStyle name="Normal 5 3 3 2" xfId="299" xr:uid="{00000000-0005-0000-0000-0000AC010000}"/>
    <cellStyle name="Normal 5 3 3 2 2" xfId="513" xr:uid="{00000000-0005-0000-0000-0000AD010000}"/>
    <cellStyle name="Normal 5 3 3 3" xfId="514" xr:uid="{00000000-0005-0000-0000-0000AE010000}"/>
    <cellStyle name="Normal 5 3 4" xfId="300" xr:uid="{00000000-0005-0000-0000-0000AF010000}"/>
    <cellStyle name="Normal 5 3 4 2" xfId="515" xr:uid="{00000000-0005-0000-0000-0000B0010000}"/>
    <cellStyle name="Normal 5 3 5" xfId="516" xr:uid="{00000000-0005-0000-0000-0000B1010000}"/>
    <cellStyle name="Normal 5_BoQ" xfId="301" xr:uid="{00000000-0005-0000-0000-0000B2010000}"/>
    <cellStyle name="Normal 6" xfId="302" xr:uid="{00000000-0005-0000-0000-0000B3010000}"/>
    <cellStyle name="Normal 6 2" xfId="303" xr:uid="{00000000-0005-0000-0000-0000B4010000}"/>
    <cellStyle name="Normal 6 2 2" xfId="304" xr:uid="{00000000-0005-0000-0000-0000B5010000}"/>
    <cellStyle name="Normal 6 2 2 2" xfId="305" xr:uid="{00000000-0005-0000-0000-0000B6010000}"/>
    <cellStyle name="Normal 6 2 2 2 2" xfId="517" xr:uid="{00000000-0005-0000-0000-0000B7010000}"/>
    <cellStyle name="Normal 6 2 2 3" xfId="518" xr:uid="{00000000-0005-0000-0000-0000B8010000}"/>
    <cellStyle name="Normal 6 2 3" xfId="306" xr:uid="{00000000-0005-0000-0000-0000B9010000}"/>
    <cellStyle name="Normal 6 2 3 2" xfId="519" xr:uid="{00000000-0005-0000-0000-0000BA010000}"/>
    <cellStyle name="Normal 6 2 4" xfId="520" xr:uid="{00000000-0005-0000-0000-0000BB010000}"/>
    <cellStyle name="Normal 6 3" xfId="307" xr:uid="{00000000-0005-0000-0000-0000BC010000}"/>
    <cellStyle name="Normal 6 3 2" xfId="308" xr:uid="{00000000-0005-0000-0000-0000BD010000}"/>
    <cellStyle name="Normal 6 3 2 2" xfId="521" xr:uid="{00000000-0005-0000-0000-0000BE010000}"/>
    <cellStyle name="Normal 6 3 3" xfId="522" xr:uid="{00000000-0005-0000-0000-0000BF010000}"/>
    <cellStyle name="Normal 6 4" xfId="309" xr:uid="{00000000-0005-0000-0000-0000C0010000}"/>
    <cellStyle name="Normal 6 4 2" xfId="523" xr:uid="{00000000-0005-0000-0000-0000C1010000}"/>
    <cellStyle name="Normal 6 5" xfId="524" xr:uid="{00000000-0005-0000-0000-0000C2010000}"/>
    <cellStyle name="Normal 7" xfId="310" xr:uid="{00000000-0005-0000-0000-0000C3010000}"/>
    <cellStyle name="Normal 7 2" xfId="311" xr:uid="{00000000-0005-0000-0000-0000C4010000}"/>
    <cellStyle name="Normal 7 2 2" xfId="312" xr:uid="{00000000-0005-0000-0000-0000C5010000}"/>
    <cellStyle name="Normal 7 2 2 2" xfId="313" xr:uid="{00000000-0005-0000-0000-0000C6010000}"/>
    <cellStyle name="Normal 7 2 2 2 2" xfId="525" xr:uid="{00000000-0005-0000-0000-0000C7010000}"/>
    <cellStyle name="Normal 7 2 2 3" xfId="526" xr:uid="{00000000-0005-0000-0000-0000C8010000}"/>
    <cellStyle name="Normal 7 2 3" xfId="314" xr:uid="{00000000-0005-0000-0000-0000C9010000}"/>
    <cellStyle name="Normal 7 2 3 2" xfId="527" xr:uid="{00000000-0005-0000-0000-0000CA010000}"/>
    <cellStyle name="Normal 7 2 4" xfId="528" xr:uid="{00000000-0005-0000-0000-0000CB010000}"/>
    <cellStyle name="Normal 7 3" xfId="315" xr:uid="{00000000-0005-0000-0000-0000CC010000}"/>
    <cellStyle name="Normal 7 3 2" xfId="316" xr:uid="{00000000-0005-0000-0000-0000CD010000}"/>
    <cellStyle name="Normal 7 3 2 2" xfId="529" xr:uid="{00000000-0005-0000-0000-0000CE010000}"/>
    <cellStyle name="Normal 7 3 3" xfId="530" xr:uid="{00000000-0005-0000-0000-0000CF010000}"/>
    <cellStyle name="Normal 7 4" xfId="317" xr:uid="{00000000-0005-0000-0000-0000D0010000}"/>
    <cellStyle name="Normal 7 4 2" xfId="531" xr:uid="{00000000-0005-0000-0000-0000D1010000}"/>
    <cellStyle name="Normal 7 5" xfId="532" xr:uid="{00000000-0005-0000-0000-0000D2010000}"/>
    <cellStyle name="Normal 8" xfId="318" xr:uid="{00000000-0005-0000-0000-0000D3010000}"/>
    <cellStyle name="Normal 8 2" xfId="319" xr:uid="{00000000-0005-0000-0000-0000D4010000}"/>
    <cellStyle name="Normal 8 2 2" xfId="320" xr:uid="{00000000-0005-0000-0000-0000D5010000}"/>
    <cellStyle name="Normal 8 2 2 2" xfId="321" xr:uid="{00000000-0005-0000-0000-0000D6010000}"/>
    <cellStyle name="Normal 8 2 2 2 2" xfId="533" xr:uid="{00000000-0005-0000-0000-0000D7010000}"/>
    <cellStyle name="Normal 8 2 2 3" xfId="534" xr:uid="{00000000-0005-0000-0000-0000D8010000}"/>
    <cellStyle name="Normal 8 2 3" xfId="322" xr:uid="{00000000-0005-0000-0000-0000D9010000}"/>
    <cellStyle name="Normal 8 2 3 2" xfId="535" xr:uid="{00000000-0005-0000-0000-0000DA010000}"/>
    <cellStyle name="Normal 8 2 4" xfId="536" xr:uid="{00000000-0005-0000-0000-0000DB010000}"/>
    <cellStyle name="Normal 8 3" xfId="323" xr:uid="{00000000-0005-0000-0000-0000DC010000}"/>
    <cellStyle name="Normal 8 3 2" xfId="324" xr:uid="{00000000-0005-0000-0000-0000DD010000}"/>
    <cellStyle name="Normal 8 3 2 2" xfId="537" xr:uid="{00000000-0005-0000-0000-0000DE010000}"/>
    <cellStyle name="Normal 8 3 3" xfId="538" xr:uid="{00000000-0005-0000-0000-0000DF010000}"/>
    <cellStyle name="Normal 8 4" xfId="325" xr:uid="{00000000-0005-0000-0000-0000E0010000}"/>
    <cellStyle name="Normal 8 4 2" xfId="539" xr:uid="{00000000-0005-0000-0000-0000E1010000}"/>
    <cellStyle name="Normal 8 5" xfId="540" xr:uid="{00000000-0005-0000-0000-0000E2010000}"/>
    <cellStyle name="Normal 9" xfId="326" xr:uid="{00000000-0005-0000-0000-0000E3010000}"/>
    <cellStyle name="Normal 9 2" xfId="327" xr:uid="{00000000-0005-0000-0000-0000E4010000}"/>
    <cellStyle name="Normal 9 2 2" xfId="328" xr:uid="{00000000-0005-0000-0000-0000E5010000}"/>
    <cellStyle name="Normal 9 2 2 2" xfId="329" xr:uid="{00000000-0005-0000-0000-0000E6010000}"/>
    <cellStyle name="Normal 9 2 2 2 2" xfId="541" xr:uid="{00000000-0005-0000-0000-0000E7010000}"/>
    <cellStyle name="Normal 9 2 2 3" xfId="542" xr:uid="{00000000-0005-0000-0000-0000E8010000}"/>
    <cellStyle name="Normal 9 2 3" xfId="330" xr:uid="{00000000-0005-0000-0000-0000E9010000}"/>
    <cellStyle name="Normal 9 2 3 2" xfId="543" xr:uid="{00000000-0005-0000-0000-0000EA010000}"/>
    <cellStyle name="Normal 9 2 4" xfId="544" xr:uid="{00000000-0005-0000-0000-0000EB010000}"/>
    <cellStyle name="Normal 9 3" xfId="331" xr:uid="{00000000-0005-0000-0000-0000EC010000}"/>
    <cellStyle name="Normal 9 3 2" xfId="332" xr:uid="{00000000-0005-0000-0000-0000ED010000}"/>
    <cellStyle name="Normal 9 3 2 2" xfId="545" xr:uid="{00000000-0005-0000-0000-0000EE010000}"/>
    <cellStyle name="Normal 9 3 3" xfId="546" xr:uid="{00000000-0005-0000-0000-0000EF010000}"/>
    <cellStyle name="Normal 9 4" xfId="333" xr:uid="{00000000-0005-0000-0000-0000F0010000}"/>
    <cellStyle name="Normal 9 4 2" xfId="547" xr:uid="{00000000-0005-0000-0000-0000F1010000}"/>
    <cellStyle name="Normal 9 5" xfId="548" xr:uid="{00000000-0005-0000-0000-0000F2010000}"/>
    <cellStyle name="Normal_40792KD-B-06-Repair" xfId="9" xr:uid="{00000000-0005-0000-0000-0000F3010000}"/>
    <cellStyle name="Normal_40792SS-SOQ-Repair-JC" xfId="10" xr:uid="{00000000-0005-0000-0000-0000F4010000}"/>
    <cellStyle name="Normal_40803KD-B-06-Repair" xfId="11" xr:uid="{00000000-0005-0000-0000-0000F5010000}"/>
    <cellStyle name="Normal_40807KD-A-Repair" xfId="12" xr:uid="{00000000-0005-0000-0000-0000F6010000}"/>
    <cellStyle name="Normal_A3-1" xfId="13" xr:uid="{00000000-0005-0000-0000-0000F7010000}"/>
    <cellStyle name="Normal_Beit Bridge Schedule of Quantities" xfId="14" xr:uid="{00000000-0005-0000-0000-0000F8010000}"/>
    <cellStyle name="Normal_Bill of Quantities" xfId="15" xr:uid="{00000000-0005-0000-0000-0000F9010000}"/>
    <cellStyle name="Normal_Medium A1" xfId="16" xr:uid="{00000000-0005-0000-0000-0000FA010000}"/>
    <cellStyle name="Normal_voorbeeld" xfId="17" xr:uid="{00000000-0005-0000-0000-0000FB010000}"/>
    <cellStyle name="Note 2" xfId="334" xr:uid="{00000000-0005-0000-0000-0000FC010000}"/>
    <cellStyle name="Note 2 2" xfId="335" xr:uid="{00000000-0005-0000-0000-0000FD010000}"/>
    <cellStyle name="Note 2 2 2" xfId="549" xr:uid="{00000000-0005-0000-0000-0000FE010000}"/>
    <cellStyle name="Note 2 3" xfId="550" xr:uid="{00000000-0005-0000-0000-0000FF010000}"/>
    <cellStyle name="Note 3" xfId="336" xr:uid="{00000000-0005-0000-0000-000000020000}"/>
    <cellStyle name="Note 4" xfId="337" xr:uid="{00000000-0005-0000-0000-000001020000}"/>
    <cellStyle name="OPSKRIF" xfId="18" xr:uid="{00000000-0005-0000-0000-000002020000}"/>
    <cellStyle name="OPSKRIFTE" xfId="19" xr:uid="{00000000-0005-0000-0000-000003020000}"/>
    <cellStyle name="Output 2" xfId="338" xr:uid="{00000000-0005-0000-0000-000004020000}"/>
    <cellStyle name="Output 3" xfId="339" xr:uid="{00000000-0005-0000-0000-000005020000}"/>
    <cellStyle name="Percent" xfId="22" builtinId="5"/>
    <cellStyle name="Percent 2" xfId="21" xr:uid="{00000000-0005-0000-0000-000007020000}"/>
    <cellStyle name="Percent 2 2" xfId="25" xr:uid="{00000000-0005-0000-0000-000008020000}"/>
    <cellStyle name="Percent 2 3" xfId="28" xr:uid="{00000000-0005-0000-0000-000009020000}"/>
    <cellStyle name="Percent 2 4" xfId="340" xr:uid="{00000000-0005-0000-0000-00000A020000}"/>
    <cellStyle name="Percent 2 5" xfId="341" xr:uid="{00000000-0005-0000-0000-00000B020000}"/>
    <cellStyle name="Percent 2 5 2" xfId="342" xr:uid="{00000000-0005-0000-0000-00000C020000}"/>
    <cellStyle name="Percent 2 5 2 2" xfId="343" xr:uid="{00000000-0005-0000-0000-00000D020000}"/>
    <cellStyle name="Percent 2 5 2 2 2" xfId="551" xr:uid="{00000000-0005-0000-0000-00000E020000}"/>
    <cellStyle name="Percent 2 5 2 3" xfId="552" xr:uid="{00000000-0005-0000-0000-00000F020000}"/>
    <cellStyle name="Percent 2 5 3" xfId="344" xr:uid="{00000000-0005-0000-0000-000010020000}"/>
    <cellStyle name="Percent 2 5 3 2" xfId="553" xr:uid="{00000000-0005-0000-0000-000011020000}"/>
    <cellStyle name="Percent 2 5 4" xfId="554" xr:uid="{00000000-0005-0000-0000-000012020000}"/>
    <cellStyle name="Percent 2 6" xfId="345" xr:uid="{00000000-0005-0000-0000-000013020000}"/>
    <cellStyle name="Percent 2 6 2" xfId="346" xr:uid="{00000000-0005-0000-0000-000014020000}"/>
    <cellStyle name="Percent 2 6 2 2" xfId="555" xr:uid="{00000000-0005-0000-0000-000015020000}"/>
    <cellStyle name="Percent 2 6 3" xfId="556" xr:uid="{00000000-0005-0000-0000-000016020000}"/>
    <cellStyle name="Percent 2 7" xfId="347" xr:uid="{00000000-0005-0000-0000-000017020000}"/>
    <cellStyle name="Percent 2 8" xfId="348" xr:uid="{00000000-0005-0000-0000-000018020000}"/>
    <cellStyle name="Percent 2 8 2" xfId="557" xr:uid="{00000000-0005-0000-0000-000019020000}"/>
    <cellStyle name="Percent 2 9" xfId="349" xr:uid="{00000000-0005-0000-0000-00001A020000}"/>
    <cellStyle name="Percent 2 9 2" xfId="558" xr:uid="{00000000-0005-0000-0000-00001B020000}"/>
    <cellStyle name="Percent 3" xfId="26" xr:uid="{00000000-0005-0000-0000-00001C020000}"/>
    <cellStyle name="Percent 3 2" xfId="350" xr:uid="{00000000-0005-0000-0000-00001D020000}"/>
    <cellStyle name="Percent 3 2 2" xfId="351" xr:uid="{00000000-0005-0000-0000-00001E020000}"/>
    <cellStyle name="Percent 3 2 2 2" xfId="352" xr:uid="{00000000-0005-0000-0000-00001F020000}"/>
    <cellStyle name="Percent 3 2 2 2 2" xfId="353" xr:uid="{00000000-0005-0000-0000-000020020000}"/>
    <cellStyle name="Percent 3 2 2 2 2 2" xfId="559" xr:uid="{00000000-0005-0000-0000-000021020000}"/>
    <cellStyle name="Percent 3 2 2 2 3" xfId="560" xr:uid="{00000000-0005-0000-0000-000022020000}"/>
    <cellStyle name="Percent 3 2 2 3" xfId="354" xr:uid="{00000000-0005-0000-0000-000023020000}"/>
    <cellStyle name="Percent 3 2 2 3 2" xfId="561" xr:uid="{00000000-0005-0000-0000-000024020000}"/>
    <cellStyle name="Percent 3 2 2 4" xfId="562" xr:uid="{00000000-0005-0000-0000-000025020000}"/>
    <cellStyle name="Percent 3 2 3" xfId="355" xr:uid="{00000000-0005-0000-0000-000026020000}"/>
    <cellStyle name="Percent 3 2 3 2" xfId="356" xr:uid="{00000000-0005-0000-0000-000027020000}"/>
    <cellStyle name="Percent 3 2 3 2 2" xfId="563" xr:uid="{00000000-0005-0000-0000-000028020000}"/>
    <cellStyle name="Percent 3 2 3 3" xfId="564" xr:uid="{00000000-0005-0000-0000-000029020000}"/>
    <cellStyle name="Percent 3 2 4" xfId="357" xr:uid="{00000000-0005-0000-0000-00002A020000}"/>
    <cellStyle name="Percent 3 2 4 2" xfId="565" xr:uid="{00000000-0005-0000-0000-00002B020000}"/>
    <cellStyle name="Percent 3 2 5" xfId="566" xr:uid="{00000000-0005-0000-0000-00002C020000}"/>
    <cellStyle name="Percent 4" xfId="29" xr:uid="{00000000-0005-0000-0000-00002D020000}"/>
    <cellStyle name="Percent 5" xfId="358" xr:uid="{00000000-0005-0000-0000-00002E020000}"/>
    <cellStyle name="Percent 5 2" xfId="359" xr:uid="{00000000-0005-0000-0000-00002F020000}"/>
    <cellStyle name="Percent 5 2 2" xfId="567" xr:uid="{00000000-0005-0000-0000-000030020000}"/>
    <cellStyle name="Percent 5 3" xfId="568" xr:uid="{00000000-0005-0000-0000-000031020000}"/>
    <cellStyle name="Percent 6" xfId="360" xr:uid="{00000000-0005-0000-0000-000032020000}"/>
    <cellStyle name="Title 2" xfId="361" xr:uid="{00000000-0005-0000-0000-000033020000}"/>
    <cellStyle name="Title 3" xfId="362" xr:uid="{00000000-0005-0000-0000-000034020000}"/>
    <cellStyle name="Total 2" xfId="363" xr:uid="{00000000-0005-0000-0000-000035020000}"/>
    <cellStyle name="Total 3" xfId="364" xr:uid="{00000000-0005-0000-0000-000036020000}"/>
    <cellStyle name="Warning Text 2" xfId="365" xr:uid="{00000000-0005-0000-0000-000037020000}"/>
    <cellStyle name="Warning Text 3" xfId="366" xr:uid="{00000000-0005-0000-0000-000038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nbackup/PORTS/Ports%20of%20Entry/KOPFONTEIN/KOPFONTEIN%20DOC/07_SOQ_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PORTS/Ports%20of%20Entry/JEPPE'S%20REEF/Jeppe's%20Reef%20Doc/07_SO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2001%20-%203000/2401%20-%202450/2424%20Eskom%20Oqondweni%20Primary%20School%20-%20O/Tender/BoQ/2424%20-%20Oqondweni%20Primary%20School%20-%20Admin%20Block%20BoQ%20Aug%202015%20Rev%201_REV_SV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aults"/>
      <sheetName val="1"/>
      <sheetName val="2.1"/>
      <sheetName val="2.2"/>
      <sheetName val="2.3"/>
      <sheetName val="3.1"/>
      <sheetName val="3.2"/>
      <sheetName val="3.3"/>
      <sheetName val="4"/>
      <sheetName val="5"/>
      <sheetName val="6"/>
      <sheetName val="7"/>
      <sheetName val="8"/>
      <sheetName val="9"/>
      <sheetName val="10"/>
      <sheetName val="11"/>
      <sheetName val="Summary"/>
      <sheetName val="M1"/>
      <sheetName val="M2.2"/>
      <sheetName val="M2.3"/>
      <sheetName val="M3.2"/>
      <sheetName val="M3.3"/>
      <sheetName val="M4"/>
      <sheetName val="M5"/>
      <sheetName val="M6"/>
      <sheetName val="M7"/>
      <sheetName val="M8"/>
      <sheetName val="M9"/>
      <sheetName val="M10"/>
      <sheetName val="M11"/>
      <sheetName val="SummaryM"/>
      <sheetName val="Su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aults"/>
      <sheetName val="BoQ"/>
      <sheetName val="SCH2.3"/>
      <sheetName val="SCH2.4"/>
      <sheetName val="SCH2.5"/>
      <sheetName val="SCH2.6"/>
      <sheetName val="Summary"/>
    </sheetNames>
    <sheetDataSet>
      <sheetData sheetId="0" refreshError="1">
        <row r="8">
          <cell r="A8" t="str">
            <v>SCHEDULE NO 1 :</v>
          </cell>
          <cell r="B8" t="str">
            <v>PRELIMINARY AND GENERAL</v>
          </cell>
        </row>
        <row r="9">
          <cell r="B9" t="str">
            <v>STRUCTURAL AND BUILDING</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316"/>
  <sheetViews>
    <sheetView view="pageBreakPreview" topLeftCell="A43" zoomScaleNormal="100" zoomScaleSheetLayoutView="100" workbookViewId="0">
      <selection activeCell="I315" sqref="I315"/>
    </sheetView>
  </sheetViews>
  <sheetFormatPr defaultColWidth="9.109375" defaultRowHeight="13.8" x14ac:dyDescent="0.3"/>
  <cols>
    <col min="1" max="1" width="10.6640625" style="1371" customWidth="1"/>
    <col min="2" max="2" width="12.33203125" style="1484" customWidth="1"/>
    <col min="3" max="4" width="3.44140625" style="1336" customWidth="1"/>
    <col min="5" max="5" width="37.6640625" style="1336" customWidth="1"/>
    <col min="6" max="6" width="10.6640625" style="1371" customWidth="1"/>
    <col min="7" max="7" width="10.6640625" style="1485" customWidth="1"/>
    <col min="8" max="8" width="10.6640625" style="1371" customWidth="1"/>
    <col min="9" max="9" width="11.109375" style="1486" bestFit="1" customWidth="1"/>
    <col min="10" max="10" width="9.109375" style="1371"/>
    <col min="11" max="22" width="9.109375" style="1371" customWidth="1"/>
    <col min="23" max="16384" width="9.109375" style="1371"/>
  </cols>
  <sheetData>
    <row r="1" spans="1:9" s="1336" customFormat="1" ht="39.75" customHeight="1" thickBot="1" x14ac:dyDescent="0.3">
      <c r="A1" s="1191" t="s">
        <v>748</v>
      </c>
      <c r="B1" s="1487" t="s">
        <v>749</v>
      </c>
      <c r="C1" s="2010" t="s">
        <v>545</v>
      </c>
      <c r="D1" s="2011"/>
      <c r="E1" s="2012"/>
      <c r="F1" s="1193" t="s">
        <v>546</v>
      </c>
      <c r="G1" s="1194" t="s">
        <v>750</v>
      </c>
      <c r="H1" s="1195" t="s">
        <v>548</v>
      </c>
      <c r="I1" s="1196" t="s">
        <v>549</v>
      </c>
    </row>
    <row r="2" spans="1:9" s="1336" customFormat="1" ht="13.5" customHeight="1" thickBot="1" x14ac:dyDescent="0.3">
      <c r="A2" s="1973" t="s">
        <v>821</v>
      </c>
      <c r="B2" s="1975"/>
      <c r="C2" s="1197"/>
      <c r="D2" s="1337"/>
      <c r="E2" s="1197"/>
      <c r="F2" s="1197"/>
      <c r="G2" s="1239"/>
      <c r="H2" s="1240"/>
      <c r="I2" s="1241"/>
    </row>
    <row r="3" spans="1:9" s="1336" customFormat="1" ht="13.5" customHeight="1" thickBot="1" x14ac:dyDescent="0.3">
      <c r="A3" s="1964" t="s">
        <v>1349</v>
      </c>
      <c r="B3" s="1965"/>
      <c r="C3" s="2013" t="str">
        <f>[3]Defaults!B8</f>
        <v>PRELIMINARY AND GENERAL</v>
      </c>
      <c r="D3" s="2014"/>
      <c r="E3" s="2015"/>
      <c r="F3" s="1488"/>
      <c r="G3" s="1489"/>
      <c r="H3" s="1490"/>
      <c r="I3" s="1491"/>
    </row>
    <row r="4" spans="1:9" s="1344" customFormat="1" ht="15" customHeight="1" x14ac:dyDescent="0.25">
      <c r="A4" s="1492" t="s">
        <v>969</v>
      </c>
      <c r="B4" s="1493"/>
      <c r="C4" s="2016" t="s">
        <v>553</v>
      </c>
      <c r="D4" s="1938"/>
      <c r="E4" s="1939"/>
      <c r="F4" s="1494"/>
      <c r="G4" s="1495"/>
      <c r="H4" s="1496"/>
      <c r="I4" s="1135"/>
    </row>
    <row r="5" spans="1:9" s="1344" customFormat="1" ht="12.75" customHeight="1" x14ac:dyDescent="0.25">
      <c r="A5" s="1497" t="s">
        <v>1268</v>
      </c>
      <c r="B5" s="1403"/>
      <c r="C5" s="1498"/>
      <c r="D5" s="1498"/>
      <c r="E5" s="1498"/>
      <c r="F5" s="1499"/>
      <c r="G5" s="1500"/>
      <c r="H5" s="1501"/>
      <c r="I5" s="1122"/>
    </row>
    <row r="6" spans="1:9" s="1344" customFormat="1" ht="15" customHeight="1" x14ac:dyDescent="0.25">
      <c r="A6" s="1497"/>
      <c r="B6" s="1502" t="s">
        <v>822</v>
      </c>
      <c r="C6" s="2009" t="s">
        <v>1269</v>
      </c>
      <c r="D6" s="1920"/>
      <c r="E6" s="1921"/>
      <c r="F6" s="1499"/>
      <c r="G6" s="1500"/>
      <c r="H6" s="1501"/>
      <c r="I6" s="1122"/>
    </row>
    <row r="7" spans="1:9" s="1344" customFormat="1" ht="15" customHeight="1" x14ac:dyDescent="0.25">
      <c r="A7" s="1497"/>
      <c r="B7" s="1403"/>
      <c r="C7" s="1503" t="s">
        <v>556</v>
      </c>
      <c r="D7" s="1953" t="s">
        <v>1270</v>
      </c>
      <c r="E7" s="1921"/>
      <c r="F7" s="1504" t="s">
        <v>493</v>
      </c>
      <c r="G7" s="1505">
        <v>1</v>
      </c>
      <c r="H7" s="1506"/>
      <c r="I7" s="1122">
        <f>G7*H7</f>
        <v>0</v>
      </c>
    </row>
    <row r="8" spans="1:9" s="1344" customFormat="1" ht="15" customHeight="1" x14ac:dyDescent="0.25">
      <c r="A8" s="1497"/>
      <c r="B8" s="1502" t="s">
        <v>823</v>
      </c>
      <c r="C8" s="2009" t="s">
        <v>723</v>
      </c>
      <c r="D8" s="1920"/>
      <c r="E8" s="1921"/>
      <c r="F8" s="1156" t="s">
        <v>724</v>
      </c>
      <c r="G8" s="1313">
        <v>8</v>
      </c>
      <c r="H8" s="1507"/>
      <c r="I8" s="1122">
        <f>G8*H8</f>
        <v>0</v>
      </c>
    </row>
    <row r="9" spans="1:9" s="1344" customFormat="1" ht="15" customHeight="1" x14ac:dyDescent="0.25">
      <c r="A9" s="1497"/>
      <c r="B9" s="1403"/>
      <c r="C9" s="1989" t="s">
        <v>1271</v>
      </c>
      <c r="D9" s="1920"/>
      <c r="E9" s="1921"/>
      <c r="F9" s="1499"/>
      <c r="G9" s="1500"/>
      <c r="H9" s="1507"/>
      <c r="I9" s="1122"/>
    </row>
    <row r="10" spans="1:9" s="1344" customFormat="1" ht="15" customHeight="1" x14ac:dyDescent="0.25">
      <c r="A10" s="1497"/>
      <c r="B10" s="1502" t="s">
        <v>824</v>
      </c>
      <c r="C10" s="2009" t="s">
        <v>725</v>
      </c>
      <c r="D10" s="1920"/>
      <c r="E10" s="1921"/>
      <c r="F10" s="1499"/>
      <c r="G10" s="1500"/>
      <c r="H10" s="1507"/>
      <c r="I10" s="1122"/>
    </row>
    <row r="11" spans="1:9" s="1344" customFormat="1" ht="15" customHeight="1" x14ac:dyDescent="0.25">
      <c r="A11" s="1497" t="s">
        <v>963</v>
      </c>
      <c r="B11" s="1403"/>
      <c r="C11" s="1503" t="s">
        <v>556</v>
      </c>
      <c r="D11" s="1953" t="s">
        <v>968</v>
      </c>
      <c r="E11" s="1921"/>
      <c r="F11" s="1504" t="s">
        <v>754</v>
      </c>
      <c r="G11" s="1505">
        <v>150</v>
      </c>
      <c r="H11" s="1507"/>
      <c r="I11" s="1122">
        <f>G11*H11</f>
        <v>0</v>
      </c>
    </row>
    <row r="12" spans="1:9" s="1344" customFormat="1" ht="15" customHeight="1" x14ac:dyDescent="0.25">
      <c r="A12" s="1497"/>
      <c r="B12" s="1502" t="s">
        <v>825</v>
      </c>
      <c r="C12" s="2009" t="s">
        <v>1272</v>
      </c>
      <c r="D12" s="1920"/>
      <c r="E12" s="1921"/>
      <c r="F12" s="1499"/>
      <c r="G12" s="1508"/>
      <c r="H12" s="1507"/>
      <c r="I12" s="1122"/>
    </row>
    <row r="13" spans="1:9" s="1344" customFormat="1" ht="15" customHeight="1" x14ac:dyDescent="0.25">
      <c r="A13" s="1497"/>
      <c r="B13" s="1403"/>
      <c r="C13" s="1509" t="s">
        <v>556</v>
      </c>
      <c r="D13" s="1953" t="s">
        <v>1273</v>
      </c>
      <c r="E13" s="1921"/>
      <c r="F13" s="1508" t="s">
        <v>1274</v>
      </c>
      <c r="G13" s="1508">
        <v>1</v>
      </c>
      <c r="H13" s="1507"/>
      <c r="I13" s="1122">
        <v>20000</v>
      </c>
    </row>
    <row r="14" spans="1:9" s="1344" customFormat="1" ht="15" customHeight="1" x14ac:dyDescent="0.25">
      <c r="A14" s="1497"/>
      <c r="B14" s="1403"/>
      <c r="C14" s="1509" t="s">
        <v>557</v>
      </c>
      <c r="D14" s="1953" t="s">
        <v>1275</v>
      </c>
      <c r="E14" s="1921"/>
      <c r="F14" s="1499" t="s">
        <v>1276</v>
      </c>
      <c r="G14" s="1510">
        <f>I13</f>
        <v>20000</v>
      </c>
      <c r="H14" s="1715"/>
      <c r="I14" s="1122">
        <f>G14*H14</f>
        <v>0</v>
      </c>
    </row>
    <row r="15" spans="1:9" s="1344" customFormat="1" ht="15" customHeight="1" x14ac:dyDescent="0.25">
      <c r="A15" s="1497"/>
      <c r="B15" s="1502" t="s">
        <v>826</v>
      </c>
      <c r="C15" s="2009" t="s">
        <v>1277</v>
      </c>
      <c r="D15" s="1920"/>
      <c r="E15" s="1921"/>
      <c r="F15" s="1504" t="s">
        <v>493</v>
      </c>
      <c r="G15" s="1505">
        <v>1</v>
      </c>
      <c r="H15" s="1507"/>
      <c r="I15" s="1122">
        <f>G15*H15</f>
        <v>0</v>
      </c>
    </row>
    <row r="16" spans="1:9" s="1344" customFormat="1" ht="15" customHeight="1" x14ac:dyDescent="0.25">
      <c r="A16" s="1511"/>
      <c r="B16" s="1512" t="s">
        <v>827</v>
      </c>
      <c r="C16" s="1513" t="s">
        <v>726</v>
      </c>
      <c r="D16" s="1401"/>
      <c r="E16" s="1406"/>
      <c r="F16" s="1313"/>
      <c r="G16" s="1508"/>
      <c r="H16" s="1501"/>
      <c r="I16" s="1122"/>
    </row>
    <row r="17" spans="1:9" s="1344" customFormat="1" ht="15" customHeight="1" x14ac:dyDescent="0.25">
      <c r="A17" s="1511"/>
      <c r="B17" s="1512"/>
      <c r="C17" s="1514" t="s">
        <v>556</v>
      </c>
      <c r="D17" s="1406" t="s">
        <v>727</v>
      </c>
      <c r="E17" s="1406"/>
      <c r="F17" s="1313"/>
      <c r="G17" s="1508"/>
      <c r="H17" s="1501"/>
      <c r="I17" s="1122"/>
    </row>
    <row r="18" spans="1:9" s="1344" customFormat="1" ht="15" customHeight="1" x14ac:dyDescent="0.25">
      <c r="A18" s="1511"/>
      <c r="B18" s="1512"/>
      <c r="C18" s="1423"/>
      <c r="D18" s="1406" t="s">
        <v>728</v>
      </c>
      <c r="E18" s="1406"/>
      <c r="F18" s="1313" t="s">
        <v>493</v>
      </c>
      <c r="G18" s="1508">
        <v>1</v>
      </c>
      <c r="H18" s="1507"/>
      <c r="I18" s="1122">
        <f>G18*H18</f>
        <v>0</v>
      </c>
    </row>
    <row r="19" spans="1:9" s="1344" customFormat="1" ht="16.5" customHeight="1" x14ac:dyDescent="0.25">
      <c r="A19" s="1511" t="s">
        <v>966</v>
      </c>
      <c r="B19" s="1512" t="s">
        <v>828</v>
      </c>
      <c r="C19" s="1513" t="s">
        <v>729</v>
      </c>
      <c r="D19" s="1401"/>
      <c r="E19" s="1406"/>
      <c r="F19" s="1313"/>
      <c r="G19" s="1508"/>
      <c r="H19" s="1501"/>
      <c r="I19" s="1122"/>
    </row>
    <row r="20" spans="1:9" s="1344" customFormat="1" ht="53.25" customHeight="1" x14ac:dyDescent="0.25">
      <c r="A20" s="1511"/>
      <c r="B20" s="1512"/>
      <c r="C20" s="2002" t="s">
        <v>773</v>
      </c>
      <c r="D20" s="2002"/>
      <c r="E20" s="2002"/>
      <c r="F20" s="1313"/>
      <c r="G20" s="1508"/>
      <c r="H20" s="1501"/>
      <c r="I20" s="1122"/>
    </row>
    <row r="21" spans="1:9" s="1344" customFormat="1" ht="81" customHeight="1" x14ac:dyDescent="0.25">
      <c r="A21" s="1511"/>
      <c r="B21" s="1512"/>
      <c r="C21" s="2002" t="s">
        <v>1278</v>
      </c>
      <c r="D21" s="2002"/>
      <c r="E21" s="2002"/>
      <c r="F21" s="1313"/>
      <c r="G21" s="1508"/>
      <c r="H21" s="1501"/>
      <c r="I21" s="1122"/>
    </row>
    <row r="22" spans="1:9" s="1344" customFormat="1" ht="104.25" customHeight="1" x14ac:dyDescent="0.25">
      <c r="A22" s="1511"/>
      <c r="B22" s="1512"/>
      <c r="C22" s="2002" t="s">
        <v>775</v>
      </c>
      <c r="D22" s="2002"/>
      <c r="E22" s="2002"/>
      <c r="F22" s="1313"/>
      <c r="G22" s="1508"/>
      <c r="H22" s="1501"/>
      <c r="I22" s="1122"/>
    </row>
    <row r="23" spans="1:9" s="1344" customFormat="1" ht="39" customHeight="1" x14ac:dyDescent="0.25">
      <c r="A23" s="1511"/>
      <c r="B23" s="1512"/>
      <c r="C23" s="2002" t="s">
        <v>1279</v>
      </c>
      <c r="D23" s="2002"/>
      <c r="E23" s="2002"/>
      <c r="F23" s="1515"/>
      <c r="G23" s="1508"/>
      <c r="H23" s="1516"/>
      <c r="I23" s="1122"/>
    </row>
    <row r="24" spans="1:9" s="1344" customFormat="1" ht="14.25" customHeight="1" x14ac:dyDescent="0.25">
      <c r="A24" s="1352" t="s">
        <v>730</v>
      </c>
      <c r="B24" s="1512"/>
      <c r="C24" s="1401" t="s">
        <v>556</v>
      </c>
      <c r="D24" s="1406" t="s">
        <v>1213</v>
      </c>
      <c r="E24" s="1402"/>
      <c r="F24" s="1504" t="s">
        <v>493</v>
      </c>
      <c r="G24" s="1505">
        <v>1</v>
      </c>
      <c r="H24" s="1507"/>
      <c r="I24" s="1122">
        <f>G24*H24</f>
        <v>0</v>
      </c>
    </row>
    <row r="25" spans="1:9" s="1344" customFormat="1" ht="39" customHeight="1" x14ac:dyDescent="0.25">
      <c r="A25" s="1511"/>
      <c r="B25" s="1512"/>
      <c r="C25" s="1298"/>
      <c r="D25" s="2003" t="s">
        <v>1280</v>
      </c>
      <c r="E25" s="2004"/>
      <c r="F25" s="1313"/>
      <c r="G25" s="1517"/>
      <c r="H25" s="1518"/>
      <c r="I25" s="1122"/>
    </row>
    <row r="26" spans="1:9" s="1344" customFormat="1" ht="15" customHeight="1" x14ac:dyDescent="0.25">
      <c r="A26" s="1352" t="s">
        <v>731</v>
      </c>
      <c r="B26" s="1512"/>
      <c r="C26" s="1401" t="s">
        <v>557</v>
      </c>
      <c r="D26" s="1406" t="s">
        <v>732</v>
      </c>
      <c r="E26" s="1402"/>
      <c r="F26" s="1504" t="s">
        <v>493</v>
      </c>
      <c r="G26" s="1505">
        <v>1</v>
      </c>
      <c r="H26" s="1507"/>
      <c r="I26" s="1122">
        <f t="shared" ref="I26:I32" si="0">G26*H26</f>
        <v>0</v>
      </c>
    </row>
    <row r="27" spans="1:9" ht="93.75" customHeight="1" x14ac:dyDescent="0.3">
      <c r="A27" s="1511"/>
      <c r="B27" s="1512"/>
      <c r="C27" s="1441"/>
      <c r="D27" s="2005" t="s">
        <v>733</v>
      </c>
      <c r="E27" s="2006"/>
      <c r="F27" s="1313"/>
      <c r="G27" s="1517"/>
      <c r="H27" s="1518"/>
      <c r="I27" s="1122"/>
    </row>
    <row r="28" spans="1:9" s="1374" customFormat="1" ht="13.5" customHeight="1" x14ac:dyDescent="0.3">
      <c r="A28" s="1519" t="s">
        <v>734</v>
      </c>
      <c r="B28" s="1520"/>
      <c r="C28" s="1521" t="s">
        <v>558</v>
      </c>
      <c r="D28" s="1522" t="s">
        <v>735</v>
      </c>
      <c r="E28" s="1523"/>
      <c r="F28" s="1524" t="s">
        <v>493</v>
      </c>
      <c r="G28" s="1525">
        <v>1</v>
      </c>
      <c r="H28" s="1526"/>
      <c r="I28" s="1126">
        <f t="shared" si="0"/>
        <v>0</v>
      </c>
    </row>
    <row r="29" spans="1:9" ht="51.75" customHeight="1" x14ac:dyDescent="0.3">
      <c r="A29" s="1386"/>
      <c r="B29" s="1512"/>
      <c r="C29" s="1406"/>
      <c r="D29" s="2005" t="s">
        <v>736</v>
      </c>
      <c r="E29" s="2006"/>
      <c r="F29" s="1313"/>
      <c r="G29" s="1527"/>
      <c r="H29" s="1173"/>
      <c r="I29" s="1122"/>
    </row>
    <row r="30" spans="1:9" ht="12.75" customHeight="1" x14ac:dyDescent="0.3">
      <c r="A30" s="1352" t="s">
        <v>737</v>
      </c>
      <c r="B30" s="1512"/>
      <c r="C30" s="1401" t="s">
        <v>559</v>
      </c>
      <c r="D30" s="1406" t="s">
        <v>738</v>
      </c>
      <c r="E30" s="1402"/>
      <c r="F30" s="1504" t="s">
        <v>493</v>
      </c>
      <c r="G30" s="1505">
        <v>1</v>
      </c>
      <c r="H30" s="1507"/>
      <c r="I30" s="1122">
        <f t="shared" si="0"/>
        <v>0</v>
      </c>
    </row>
    <row r="31" spans="1:9" ht="53.25" customHeight="1" x14ac:dyDescent="0.3">
      <c r="A31" s="1386"/>
      <c r="B31" s="1512"/>
      <c r="C31" s="1406"/>
      <c r="D31" s="2005" t="s">
        <v>739</v>
      </c>
      <c r="E31" s="2006"/>
      <c r="F31" s="1313"/>
      <c r="G31" s="1527"/>
      <c r="H31" s="1173"/>
      <c r="I31" s="1122"/>
    </row>
    <row r="32" spans="1:9" ht="12.75" customHeight="1" x14ac:dyDescent="0.3">
      <c r="A32" s="1352" t="s">
        <v>740</v>
      </c>
      <c r="B32" s="1512"/>
      <c r="C32" s="1401" t="s">
        <v>485</v>
      </c>
      <c r="D32" s="1406" t="s">
        <v>741</v>
      </c>
      <c r="E32" s="1402"/>
      <c r="F32" s="1504" t="s">
        <v>493</v>
      </c>
      <c r="G32" s="1505">
        <v>1</v>
      </c>
      <c r="H32" s="1507"/>
      <c r="I32" s="1122">
        <f t="shared" si="0"/>
        <v>0</v>
      </c>
    </row>
    <row r="33" spans="1:15" ht="68.25" customHeight="1" thickBot="1" x14ac:dyDescent="0.35">
      <c r="A33" s="1431"/>
      <c r="B33" s="1528"/>
      <c r="C33" s="1529"/>
      <c r="D33" s="2007" t="s">
        <v>742</v>
      </c>
      <c r="E33" s="2008"/>
      <c r="F33" s="1433"/>
      <c r="G33" s="1530"/>
      <c r="H33" s="1147"/>
      <c r="I33" s="1380"/>
    </row>
    <row r="34" spans="1:15" ht="14.4" thickBot="1" x14ac:dyDescent="0.35">
      <c r="A34" s="1993" t="s">
        <v>778</v>
      </c>
      <c r="B34" s="1994" t="str">
        <f>"TOTAL "&amp;$A$3&amp;" CARRIED TO SUMMARY:  GENERAL MAINTENANCE WORK"</f>
        <v>TOTAL SCHEDULE 1.1: CARRIED TO SUMMARY:  GENERAL MAINTENANCE WORK</v>
      </c>
      <c r="C34" s="1994"/>
      <c r="D34" s="1994"/>
      <c r="E34" s="1994"/>
      <c r="F34" s="1994"/>
      <c r="G34" s="1994"/>
      <c r="H34" s="1995"/>
      <c r="I34" s="1531">
        <f>SUM(I7:I32)</f>
        <v>20000</v>
      </c>
    </row>
    <row r="35" spans="1:15" ht="13.5" customHeight="1" thickBot="1" x14ac:dyDescent="0.35">
      <c r="A35" s="1964" t="s">
        <v>1350</v>
      </c>
      <c r="B35" s="1965"/>
      <c r="C35" s="1996" t="str">
        <f>[3]Defaults!B9</f>
        <v>STRUCTURAL AND BUILDING</v>
      </c>
      <c r="D35" s="1997"/>
      <c r="E35" s="1998"/>
      <c r="F35" s="1201"/>
      <c r="G35" s="1202"/>
      <c r="H35" s="1203"/>
      <c r="I35" s="1647"/>
    </row>
    <row r="36" spans="1:15" ht="15" customHeight="1" x14ac:dyDescent="0.3">
      <c r="A36" s="1206"/>
      <c r="B36" s="1493"/>
      <c r="C36" s="1999" t="s">
        <v>105</v>
      </c>
      <c r="D36" s="1938"/>
      <c r="E36" s="1939"/>
      <c r="F36" s="1532"/>
      <c r="G36" s="1533"/>
      <c r="H36" s="1534"/>
      <c r="I36" s="1135"/>
    </row>
    <row r="37" spans="1:15" ht="15" customHeight="1" x14ac:dyDescent="0.3">
      <c r="A37" s="1211"/>
      <c r="B37" s="1403"/>
      <c r="C37" s="2000" t="s">
        <v>106</v>
      </c>
      <c r="D37" s="1920"/>
      <c r="E37" s="1921"/>
      <c r="F37" s="1535"/>
      <c r="G37" s="1536"/>
      <c r="H37" s="1311"/>
      <c r="I37" s="1621"/>
    </row>
    <row r="38" spans="1:15" ht="16.5" customHeight="1" x14ac:dyDescent="0.3">
      <c r="A38" s="1211" t="s">
        <v>107</v>
      </c>
      <c r="B38" s="1403" t="s">
        <v>900</v>
      </c>
      <c r="C38" s="2001" t="s">
        <v>108</v>
      </c>
      <c r="D38" s="1920"/>
      <c r="E38" s="1921"/>
      <c r="F38" s="1535"/>
      <c r="G38" s="1089"/>
      <c r="H38" s="1311"/>
      <c r="I38" s="1621"/>
    </row>
    <row r="39" spans="1:15" ht="39.75" customHeight="1" x14ac:dyDescent="0.3">
      <c r="A39" s="1211"/>
      <c r="B39" s="1403"/>
      <c r="C39" s="1347" t="s">
        <v>556</v>
      </c>
      <c r="D39" s="1990" t="s">
        <v>1215</v>
      </c>
      <c r="E39" s="1921"/>
      <c r="F39" s="1535"/>
      <c r="G39" s="1089"/>
      <c r="H39" s="1311"/>
      <c r="I39" s="1621"/>
    </row>
    <row r="40" spans="1:15" ht="30" customHeight="1" x14ac:dyDescent="0.3">
      <c r="A40" s="1211"/>
      <c r="B40" s="1403"/>
      <c r="C40" s="1383"/>
      <c r="D40" s="1384" t="s">
        <v>556</v>
      </c>
      <c r="E40" s="1385" t="s">
        <v>1281</v>
      </c>
      <c r="F40" s="1535" t="s">
        <v>755</v>
      </c>
      <c r="G40" s="1348">
        <v>465</v>
      </c>
      <c r="H40" s="1311"/>
      <c r="I40" s="1621">
        <f>G40*H40</f>
        <v>0</v>
      </c>
      <c r="M40" s="1991"/>
      <c r="N40" s="1982"/>
      <c r="O40" s="1374"/>
    </row>
    <row r="41" spans="1:15" ht="15" customHeight="1" x14ac:dyDescent="0.3">
      <c r="A41" s="1386"/>
      <c r="B41" s="1331"/>
      <c r="C41" s="1298" t="s">
        <v>557</v>
      </c>
      <c r="D41" s="1920" t="s">
        <v>77</v>
      </c>
      <c r="E41" s="1921"/>
      <c r="F41" s="1310"/>
      <c r="G41" s="1089"/>
      <c r="H41" s="1311"/>
      <c r="I41" s="1621"/>
      <c r="M41" s="1374"/>
      <c r="N41" s="1374"/>
      <c r="O41" s="1374"/>
    </row>
    <row r="42" spans="1:15" ht="27.6" x14ac:dyDescent="0.3">
      <c r="A42" s="1386" t="s">
        <v>1216</v>
      </c>
      <c r="B42" s="1387"/>
      <c r="C42" s="1388"/>
      <c r="D42" s="1389" t="s">
        <v>556</v>
      </c>
      <c r="E42" s="1390" t="s">
        <v>1217</v>
      </c>
      <c r="F42" s="1310" t="s">
        <v>755</v>
      </c>
      <c r="G42" s="1089">
        <v>450</v>
      </c>
      <c r="H42" s="1311"/>
      <c r="I42" s="1621">
        <f>G42*H42</f>
        <v>0</v>
      </c>
      <c r="M42" s="1374"/>
      <c r="N42" s="1374"/>
      <c r="O42" s="1374"/>
    </row>
    <row r="43" spans="1:15" ht="15" customHeight="1" x14ac:dyDescent="0.3">
      <c r="A43" s="1222" t="s">
        <v>120</v>
      </c>
      <c r="B43" s="1403" t="s">
        <v>901</v>
      </c>
      <c r="C43" s="1960" t="s">
        <v>121</v>
      </c>
      <c r="D43" s="1920"/>
      <c r="E43" s="1921"/>
      <c r="F43" s="1089"/>
      <c r="G43" s="1089"/>
      <c r="H43" s="1311"/>
      <c r="I43" s="1621"/>
      <c r="M43" s="1374"/>
      <c r="N43" s="1374"/>
      <c r="O43" s="1374"/>
    </row>
    <row r="44" spans="1:15" ht="27.75" customHeight="1" x14ac:dyDescent="0.3">
      <c r="A44" s="1222"/>
      <c r="B44" s="1403"/>
      <c r="C44" s="1393" t="s">
        <v>556</v>
      </c>
      <c r="D44" s="1992" t="s">
        <v>1218</v>
      </c>
      <c r="E44" s="1921"/>
      <c r="F44" s="1535"/>
      <c r="G44" s="1089"/>
      <c r="H44" s="1311"/>
      <c r="I44" s="1621"/>
      <c r="M44" s="1374"/>
      <c r="N44" s="1374"/>
      <c r="O44" s="1374"/>
    </row>
    <row r="45" spans="1:15" ht="15" customHeight="1" x14ac:dyDescent="0.3">
      <c r="A45" s="1211"/>
      <c r="B45" s="1403"/>
      <c r="C45" s="1383"/>
      <c r="D45" s="1297" t="s">
        <v>556</v>
      </c>
      <c r="E45" s="1394" t="s">
        <v>669</v>
      </c>
      <c r="F45" s="1535" t="s">
        <v>487</v>
      </c>
      <c r="G45" s="1089">
        <v>40</v>
      </c>
      <c r="H45" s="1311"/>
      <c r="I45" s="1621">
        <f>G45*H45</f>
        <v>0</v>
      </c>
      <c r="M45" s="1374"/>
      <c r="N45" s="1374"/>
      <c r="O45" s="1374"/>
    </row>
    <row r="46" spans="1:15" ht="15" customHeight="1" x14ac:dyDescent="0.3">
      <c r="A46" s="1222"/>
      <c r="B46" s="1403"/>
      <c r="C46" s="1383"/>
      <c r="D46" s="1297" t="s">
        <v>557</v>
      </c>
      <c r="E46" s="1394" t="s">
        <v>670</v>
      </c>
      <c r="F46" s="1535" t="s">
        <v>487</v>
      </c>
      <c r="G46" s="1089">
        <v>25</v>
      </c>
      <c r="H46" s="1311"/>
      <c r="I46" s="1621">
        <f>G46*H46</f>
        <v>0</v>
      </c>
    </row>
    <row r="47" spans="1:15" ht="15" customHeight="1" x14ac:dyDescent="0.3">
      <c r="A47" s="1222"/>
      <c r="B47" s="1403"/>
      <c r="C47" s="1383"/>
      <c r="D47" s="1297" t="s">
        <v>558</v>
      </c>
      <c r="E47" s="1394" t="s">
        <v>630</v>
      </c>
      <c r="F47" s="1535" t="s">
        <v>487</v>
      </c>
      <c r="G47" s="1089">
        <v>25</v>
      </c>
      <c r="H47" s="1311"/>
      <c r="I47" s="1621">
        <f>G47*H47</f>
        <v>0</v>
      </c>
    </row>
    <row r="48" spans="1:15" ht="15" customHeight="1" x14ac:dyDescent="0.3">
      <c r="A48" s="1211" t="s">
        <v>122</v>
      </c>
      <c r="B48" s="1403" t="s">
        <v>902</v>
      </c>
      <c r="C48" s="1960" t="s">
        <v>123</v>
      </c>
      <c r="D48" s="1920"/>
      <c r="E48" s="1921"/>
      <c r="F48" s="1535"/>
      <c r="G48" s="1089"/>
      <c r="H48" s="1311"/>
      <c r="I48" s="1621"/>
    </row>
    <row r="49" spans="1:9" ht="30" customHeight="1" x14ac:dyDescent="0.3">
      <c r="A49" s="1211"/>
      <c r="B49" s="1403"/>
      <c r="C49" s="1393" t="s">
        <v>556</v>
      </c>
      <c r="D49" s="1990" t="s">
        <v>1219</v>
      </c>
      <c r="E49" s="1921"/>
      <c r="F49" s="1535"/>
      <c r="G49" s="1089"/>
      <c r="H49" s="1311"/>
      <c r="I49" s="1621"/>
    </row>
    <row r="50" spans="1:9" x14ac:dyDescent="0.3">
      <c r="A50" s="1211"/>
      <c r="B50" s="1403"/>
      <c r="C50" s="1397"/>
      <c r="D50" s="1384" t="s">
        <v>556</v>
      </c>
      <c r="E50" s="1398" t="s">
        <v>1220</v>
      </c>
      <c r="F50" s="1535" t="s">
        <v>487</v>
      </c>
      <c r="G50" s="1089">
        <v>65</v>
      </c>
      <c r="H50" s="1311"/>
      <c r="I50" s="1621">
        <f>G50*H50</f>
        <v>0</v>
      </c>
    </row>
    <row r="51" spans="1:9" ht="15" customHeight="1" x14ac:dyDescent="0.3">
      <c r="A51" s="1211"/>
      <c r="B51" s="1403"/>
      <c r="C51" s="1397"/>
      <c r="D51" s="1384" t="s">
        <v>557</v>
      </c>
      <c r="E51" s="1398" t="s">
        <v>1282</v>
      </c>
      <c r="F51" s="1535" t="s">
        <v>487</v>
      </c>
      <c r="G51" s="1089">
        <v>30</v>
      </c>
      <c r="H51" s="1311"/>
      <c r="I51" s="1621">
        <f>G51*H51</f>
        <v>0</v>
      </c>
    </row>
    <row r="52" spans="1:9" ht="15" customHeight="1" x14ac:dyDescent="0.3">
      <c r="A52" s="1308"/>
      <c r="B52" s="1537"/>
      <c r="C52" s="1989" t="s">
        <v>124</v>
      </c>
      <c r="D52" s="1920"/>
      <c r="E52" s="1921"/>
      <c r="F52" s="1310"/>
      <c r="G52" s="1089"/>
      <c r="H52" s="1311"/>
      <c r="I52" s="1621"/>
    </row>
    <row r="53" spans="1:9" ht="29.25" customHeight="1" x14ac:dyDescent="0.3">
      <c r="A53" s="1308"/>
      <c r="B53" s="1403"/>
      <c r="C53" s="1980" t="s">
        <v>1226</v>
      </c>
      <c r="D53" s="1920"/>
      <c r="E53" s="1921"/>
      <c r="F53" s="1310"/>
      <c r="G53" s="1089"/>
      <c r="H53" s="1311"/>
      <c r="I53" s="1621"/>
    </row>
    <row r="54" spans="1:9" ht="15" customHeight="1" x14ac:dyDescent="0.3">
      <c r="A54" s="1308" t="s">
        <v>125</v>
      </c>
      <c r="B54" s="1403" t="s">
        <v>903</v>
      </c>
      <c r="C54" s="1950" t="s">
        <v>126</v>
      </c>
      <c r="D54" s="1920"/>
      <c r="E54" s="1921"/>
      <c r="F54" s="1310"/>
      <c r="G54" s="1089"/>
      <c r="H54" s="1311"/>
      <c r="I54" s="1621"/>
    </row>
    <row r="55" spans="1:9" ht="15" customHeight="1" x14ac:dyDescent="0.3">
      <c r="A55" s="1308"/>
      <c r="B55" s="1404"/>
      <c r="C55" s="1298" t="s">
        <v>556</v>
      </c>
      <c r="D55" s="1920" t="s">
        <v>127</v>
      </c>
      <c r="E55" s="1921"/>
      <c r="F55" s="1310"/>
      <c r="G55" s="1089"/>
      <c r="H55" s="1311"/>
      <c r="I55" s="1621"/>
    </row>
    <row r="56" spans="1:9" ht="14.25" customHeight="1" x14ac:dyDescent="0.3">
      <c r="A56" s="1308"/>
      <c r="B56" s="1404"/>
      <c r="C56" s="1428"/>
      <c r="D56" s="1312" t="s">
        <v>556</v>
      </c>
      <c r="E56" s="1398" t="s">
        <v>716</v>
      </c>
      <c r="F56" s="1310" t="s">
        <v>755</v>
      </c>
      <c r="G56" s="1089">
        <v>375</v>
      </c>
      <c r="H56" s="1311"/>
      <c r="I56" s="1621">
        <f>G56*H56</f>
        <v>0</v>
      </c>
    </row>
    <row r="57" spans="1:9" ht="15" customHeight="1" x14ac:dyDescent="0.3">
      <c r="A57" s="1308"/>
      <c r="B57" s="972"/>
      <c r="C57" s="1298" t="s">
        <v>557</v>
      </c>
      <c r="D57" s="1920" t="s">
        <v>128</v>
      </c>
      <c r="E57" s="1921"/>
      <c r="F57" s="1310"/>
      <c r="G57" s="1089"/>
      <c r="H57" s="1311"/>
      <c r="I57" s="1621"/>
    </row>
    <row r="58" spans="1:9" ht="15" customHeight="1" x14ac:dyDescent="0.3">
      <c r="A58" s="1308"/>
      <c r="B58" s="1404"/>
      <c r="C58" s="1298"/>
      <c r="D58" s="1312" t="s">
        <v>556</v>
      </c>
      <c r="E58" s="1398" t="s">
        <v>129</v>
      </c>
      <c r="F58" s="1310" t="s">
        <v>487</v>
      </c>
      <c r="G58" s="1089">
        <v>350</v>
      </c>
      <c r="H58" s="1311"/>
      <c r="I58" s="1621">
        <f>G58*H58</f>
        <v>0</v>
      </c>
    </row>
    <row r="59" spans="1:9" ht="15" customHeight="1" x14ac:dyDescent="0.3">
      <c r="A59" s="1308"/>
      <c r="B59" s="1403"/>
      <c r="C59" s="1980"/>
      <c r="D59" s="1920"/>
      <c r="E59" s="1921"/>
      <c r="F59" s="1310"/>
      <c r="G59" s="1089"/>
      <c r="H59" s="1311"/>
      <c r="I59" s="1621"/>
    </row>
    <row r="60" spans="1:9" ht="15" customHeight="1" x14ac:dyDescent="0.3">
      <c r="A60" s="1308" t="s">
        <v>969</v>
      </c>
      <c r="B60" s="1403"/>
      <c r="C60" s="1950" t="s">
        <v>132</v>
      </c>
      <c r="D60" s="1920"/>
      <c r="E60" s="1921"/>
      <c r="F60" s="1310"/>
      <c r="G60" s="1089"/>
      <c r="H60" s="1311"/>
      <c r="I60" s="1621"/>
    </row>
    <row r="61" spans="1:9" ht="15" customHeight="1" x14ac:dyDescent="0.3">
      <c r="A61" s="1308" t="s">
        <v>133</v>
      </c>
      <c r="B61" s="1403"/>
      <c r="C61" s="1356"/>
      <c r="D61" s="1401"/>
      <c r="E61" s="1402"/>
      <c r="F61" s="1310"/>
      <c r="G61" s="1089"/>
      <c r="H61" s="1311"/>
      <c r="I61" s="1621"/>
    </row>
    <row r="62" spans="1:9" ht="15" customHeight="1" x14ac:dyDescent="0.3">
      <c r="A62" s="1308">
        <v>8.3000000000000007</v>
      </c>
      <c r="B62" s="1403" t="s">
        <v>904</v>
      </c>
      <c r="C62" s="1950" t="s">
        <v>134</v>
      </c>
      <c r="D62" s="1920"/>
      <c r="E62" s="1921"/>
      <c r="F62" s="1310"/>
      <c r="G62" s="1089"/>
      <c r="H62" s="1311"/>
      <c r="I62" s="1621"/>
    </row>
    <row r="63" spans="1:9" ht="26.25" customHeight="1" x14ac:dyDescent="0.3">
      <c r="A63" s="1308" t="s">
        <v>11</v>
      </c>
      <c r="B63" s="1403"/>
      <c r="C63" s="1298" t="s">
        <v>556</v>
      </c>
      <c r="D63" s="1920" t="s">
        <v>1206</v>
      </c>
      <c r="E63" s="1921"/>
      <c r="F63" s="1310" t="s">
        <v>1210</v>
      </c>
      <c r="G63" s="1089">
        <v>652.5</v>
      </c>
      <c r="H63" s="1311"/>
      <c r="I63" s="1621">
        <f>G63*H63</f>
        <v>0</v>
      </c>
    </row>
    <row r="64" spans="1:9" ht="27" customHeight="1" x14ac:dyDescent="0.3">
      <c r="A64" s="1308" t="s">
        <v>135</v>
      </c>
      <c r="B64" s="1403"/>
      <c r="C64" s="1298" t="s">
        <v>557</v>
      </c>
      <c r="D64" s="1920" t="s">
        <v>209</v>
      </c>
      <c r="E64" s="1921"/>
      <c r="F64" s="1310" t="s">
        <v>754</v>
      </c>
      <c r="G64" s="1089">
        <v>565.5</v>
      </c>
      <c r="H64" s="1311"/>
      <c r="I64" s="1621">
        <f>G64*H64</f>
        <v>0</v>
      </c>
    </row>
    <row r="65" spans="1:126" ht="40.5" customHeight="1" x14ac:dyDescent="0.3">
      <c r="A65" s="1308" t="s">
        <v>9</v>
      </c>
      <c r="B65" s="1404"/>
      <c r="C65" s="1298" t="s">
        <v>558</v>
      </c>
      <c r="D65" s="1920" t="s">
        <v>718</v>
      </c>
      <c r="E65" s="1921"/>
      <c r="F65" s="1310" t="s">
        <v>754</v>
      </c>
      <c r="G65" s="1089">
        <v>507.5</v>
      </c>
      <c r="H65" s="1311"/>
      <c r="I65" s="1621">
        <f>G65*H65</f>
        <v>0</v>
      </c>
    </row>
    <row r="66" spans="1:126" s="734" customFormat="1" ht="39.9" customHeight="1" x14ac:dyDescent="0.3">
      <c r="A66" s="1148"/>
      <c r="B66" s="938"/>
      <c r="C66" s="1298" t="s">
        <v>559</v>
      </c>
      <c r="D66" s="1922" t="s">
        <v>1351</v>
      </c>
      <c r="E66" s="1922"/>
      <c r="F66" s="795" t="s">
        <v>754</v>
      </c>
      <c r="G66" s="1161">
        <v>50.75</v>
      </c>
      <c r="H66" s="775"/>
      <c r="I66" s="1621">
        <f>G66*H66</f>
        <v>0</v>
      </c>
      <c r="J66" s="1371"/>
      <c r="K66" s="1302"/>
      <c r="L66" s="1302"/>
      <c r="M66" s="1302"/>
      <c r="N66" s="1302"/>
      <c r="O66" s="1302"/>
      <c r="P66" s="1302"/>
      <c r="Q66" s="1302"/>
      <c r="R66" s="1302"/>
      <c r="S66" s="1302"/>
      <c r="T66" s="1302"/>
      <c r="U66" s="1302"/>
      <c r="V66" s="1302"/>
      <c r="W66" s="1302"/>
      <c r="X66" s="1302"/>
      <c r="Y66" s="1302"/>
      <c r="Z66" s="1302"/>
      <c r="AA66" s="1302"/>
      <c r="AB66" s="1302"/>
      <c r="AC66" s="1302"/>
      <c r="AD66" s="1302"/>
      <c r="AE66" s="1302"/>
      <c r="AF66" s="1302"/>
      <c r="AG66" s="1302"/>
      <c r="AH66" s="1302"/>
      <c r="AI66" s="1302"/>
      <c r="AJ66" s="1302"/>
      <c r="AK66" s="1302"/>
      <c r="AL66" s="1302"/>
      <c r="AM66" s="1302"/>
      <c r="AN66" s="1302"/>
      <c r="AO66" s="1302"/>
      <c r="AP66" s="1302"/>
      <c r="AQ66" s="1302"/>
      <c r="AR66" s="757"/>
      <c r="AS66" s="757"/>
      <c r="AT66" s="757"/>
      <c r="AU66" s="757"/>
      <c r="AV66" s="757"/>
      <c r="AW66" s="757"/>
      <c r="AX66" s="757"/>
      <c r="AY66" s="757"/>
      <c r="AZ66" s="757"/>
      <c r="BA66" s="757"/>
      <c r="BB66" s="757"/>
      <c r="BC66" s="757"/>
      <c r="BD66" s="757"/>
      <c r="BE66" s="757"/>
      <c r="BF66" s="757"/>
      <c r="BG66" s="757"/>
      <c r="BH66" s="757"/>
      <c r="BI66" s="758"/>
      <c r="BJ66" s="758"/>
      <c r="BK66" s="758"/>
      <c r="BL66" s="758"/>
      <c r="BM66" s="758"/>
      <c r="BN66" s="758"/>
      <c r="BO66" s="758"/>
      <c r="BP66" s="758"/>
      <c r="BQ66" s="758"/>
      <c r="BR66" s="758"/>
      <c r="BS66" s="758"/>
      <c r="BT66" s="758"/>
      <c r="BU66" s="758"/>
      <c r="BV66" s="758"/>
      <c r="BW66" s="758"/>
      <c r="BX66" s="758"/>
      <c r="BY66" s="758"/>
      <c r="BZ66" s="758"/>
      <c r="CA66" s="758"/>
      <c r="CB66" s="758"/>
      <c r="CC66" s="758"/>
      <c r="CD66" s="758"/>
      <c r="CE66" s="758"/>
      <c r="CF66" s="758"/>
      <c r="CG66" s="758"/>
      <c r="CH66" s="758"/>
      <c r="CI66" s="758"/>
      <c r="CJ66" s="758"/>
      <c r="CK66" s="758"/>
      <c r="CL66" s="758"/>
      <c r="CM66" s="758"/>
      <c r="CN66" s="758"/>
      <c r="CO66" s="758"/>
      <c r="CP66" s="758"/>
      <c r="CQ66" s="758"/>
      <c r="CR66" s="758"/>
      <c r="CS66" s="758"/>
      <c r="CT66" s="758"/>
      <c r="CU66" s="758"/>
      <c r="CV66" s="758"/>
      <c r="CW66" s="758"/>
      <c r="CX66" s="758"/>
      <c r="CY66" s="758"/>
      <c r="CZ66" s="758"/>
      <c r="DA66" s="758"/>
      <c r="DB66" s="758"/>
      <c r="DC66" s="758"/>
      <c r="DD66" s="758"/>
      <c r="DE66" s="758"/>
      <c r="DF66" s="758"/>
      <c r="DG66" s="758"/>
      <c r="DH66" s="758"/>
      <c r="DI66" s="758"/>
      <c r="DJ66" s="758"/>
      <c r="DK66" s="758"/>
      <c r="DL66" s="758"/>
      <c r="DM66" s="758"/>
      <c r="DN66" s="758"/>
      <c r="DO66" s="758"/>
      <c r="DP66" s="758"/>
      <c r="DQ66" s="758"/>
      <c r="DR66" s="758"/>
      <c r="DS66" s="758"/>
      <c r="DT66" s="758"/>
      <c r="DU66" s="758"/>
      <c r="DV66" s="758"/>
    </row>
    <row r="67" spans="1:126" ht="15" customHeight="1" x14ac:dyDescent="0.3">
      <c r="A67" s="1405"/>
      <c r="B67" s="1404"/>
      <c r="C67" s="1298" t="s">
        <v>485</v>
      </c>
      <c r="D67" s="1406" t="s">
        <v>719</v>
      </c>
      <c r="E67" s="1406"/>
      <c r="F67" s="1313"/>
      <c r="G67" s="1090"/>
      <c r="H67" s="1407"/>
      <c r="I67" s="1621"/>
    </row>
    <row r="68" spans="1:126" ht="15" customHeight="1" x14ac:dyDescent="0.3">
      <c r="A68" s="1405"/>
      <c r="B68" s="1404"/>
      <c r="C68" s="1298" t="s">
        <v>488</v>
      </c>
      <c r="D68" s="1406" t="s">
        <v>556</v>
      </c>
      <c r="E68" s="1406" t="s">
        <v>8</v>
      </c>
      <c r="F68" s="1313" t="s">
        <v>104</v>
      </c>
      <c r="G68" s="1090">
        <v>145</v>
      </c>
      <c r="H68" s="1407"/>
      <c r="I68" s="1621">
        <f>G68*H68</f>
        <v>0</v>
      </c>
    </row>
    <row r="69" spans="1:126" ht="25.5" customHeight="1" x14ac:dyDescent="0.3">
      <c r="A69" s="1308"/>
      <c r="B69" s="1403"/>
      <c r="C69" s="1298" t="s">
        <v>32</v>
      </c>
      <c r="D69" s="1920" t="s">
        <v>1221</v>
      </c>
      <c r="E69" s="1921"/>
      <c r="F69" s="1310" t="s">
        <v>755</v>
      </c>
      <c r="G69" s="1089">
        <v>652.5</v>
      </c>
      <c r="H69" s="1311"/>
      <c r="I69" s="1621">
        <f>G69*H69</f>
        <v>0</v>
      </c>
    </row>
    <row r="70" spans="1:126" x14ac:dyDescent="0.3">
      <c r="A70" s="1308"/>
      <c r="B70" s="1403"/>
      <c r="C70" s="1312"/>
      <c r="D70" s="1328"/>
      <c r="E70" s="1329"/>
      <c r="F70" s="1310"/>
      <c r="G70" s="1089"/>
      <c r="H70" s="1311"/>
      <c r="I70" s="1621"/>
    </row>
    <row r="71" spans="1:126" ht="15" customHeight="1" x14ac:dyDescent="0.3">
      <c r="A71" s="1308" t="s">
        <v>969</v>
      </c>
      <c r="B71" s="1403"/>
      <c r="C71" s="1950" t="s">
        <v>168</v>
      </c>
      <c r="D71" s="1920"/>
      <c r="E71" s="1921"/>
      <c r="F71" s="1310"/>
      <c r="G71" s="1089"/>
      <c r="H71" s="1311"/>
      <c r="I71" s="1621"/>
    </row>
    <row r="72" spans="1:126" ht="15" customHeight="1" x14ac:dyDescent="0.3">
      <c r="A72" s="1308" t="s">
        <v>169</v>
      </c>
      <c r="B72" s="1404"/>
      <c r="C72" s="1950" t="s">
        <v>1283</v>
      </c>
      <c r="D72" s="1920"/>
      <c r="E72" s="1921"/>
      <c r="F72" s="1310"/>
      <c r="G72" s="1089"/>
      <c r="H72" s="1311"/>
      <c r="I72" s="1621"/>
    </row>
    <row r="73" spans="1:126" ht="15" customHeight="1" x14ac:dyDescent="0.3">
      <c r="A73" s="1308">
        <v>8.1999999999999993</v>
      </c>
      <c r="B73" s="972" t="s">
        <v>905</v>
      </c>
      <c r="C73" s="1950" t="s">
        <v>1284</v>
      </c>
      <c r="D73" s="1920"/>
      <c r="E73" s="1921"/>
      <c r="F73" s="1310"/>
      <c r="G73" s="1089"/>
      <c r="H73" s="1311"/>
      <c r="I73" s="1621"/>
    </row>
    <row r="74" spans="1:126" ht="15" customHeight="1" x14ac:dyDescent="0.3">
      <c r="A74" s="1308" t="s">
        <v>1225</v>
      </c>
      <c r="B74" s="1404"/>
      <c r="C74" s="1298" t="s">
        <v>556</v>
      </c>
      <c r="D74" s="1920" t="s">
        <v>1285</v>
      </c>
      <c r="E74" s="1921"/>
      <c r="F74" s="1310" t="s">
        <v>755</v>
      </c>
      <c r="G74" s="1089">
        <v>34</v>
      </c>
      <c r="H74" s="1311"/>
      <c r="I74" s="1621">
        <f>G74*H74</f>
        <v>0</v>
      </c>
    </row>
    <row r="75" spans="1:126" ht="15" customHeight="1" x14ac:dyDescent="0.3">
      <c r="A75" s="1308"/>
      <c r="B75" s="1404"/>
      <c r="C75" s="1298" t="s">
        <v>557</v>
      </c>
      <c r="D75" s="1920" t="s">
        <v>1286</v>
      </c>
      <c r="E75" s="1921"/>
      <c r="F75" s="1310" t="s">
        <v>755</v>
      </c>
      <c r="G75" s="1089">
        <v>10</v>
      </c>
      <c r="H75" s="1311"/>
      <c r="I75" s="1621">
        <f>G75*H75</f>
        <v>0</v>
      </c>
    </row>
    <row r="76" spans="1:126" ht="15" customHeight="1" x14ac:dyDescent="0.3">
      <c r="A76" s="1308"/>
      <c r="B76" s="1403"/>
      <c r="C76" s="1312"/>
      <c r="D76" s="1328"/>
      <c r="E76" s="1329"/>
      <c r="F76" s="1310"/>
      <c r="G76" s="1089"/>
      <c r="H76" s="1311"/>
      <c r="I76" s="1621"/>
    </row>
    <row r="77" spans="1:126" ht="15" customHeight="1" x14ac:dyDescent="0.3">
      <c r="A77" s="1308">
        <v>8.4</v>
      </c>
      <c r="B77" s="1404"/>
      <c r="C77" s="1950" t="s">
        <v>170</v>
      </c>
      <c r="D77" s="1920"/>
      <c r="E77" s="1921"/>
      <c r="F77" s="1310"/>
      <c r="G77" s="1089"/>
      <c r="H77" s="1311"/>
      <c r="I77" s="1621"/>
    </row>
    <row r="78" spans="1:126" ht="15" customHeight="1" x14ac:dyDescent="0.3">
      <c r="A78" s="1308" t="s">
        <v>171</v>
      </c>
      <c r="B78" s="972" t="s">
        <v>906</v>
      </c>
      <c r="C78" s="1950" t="s">
        <v>172</v>
      </c>
      <c r="D78" s="1920"/>
      <c r="E78" s="1921"/>
      <c r="F78" s="1310"/>
      <c r="G78" s="1089"/>
      <c r="H78" s="1311"/>
      <c r="I78" s="1621"/>
    </row>
    <row r="79" spans="1:126" ht="27" customHeight="1" x14ac:dyDescent="0.3">
      <c r="A79" s="1308"/>
      <c r="B79" s="1404"/>
      <c r="C79" s="1298" t="s">
        <v>556</v>
      </c>
      <c r="D79" s="1920" t="s">
        <v>1265</v>
      </c>
      <c r="E79" s="1921"/>
      <c r="F79" s="1310" t="s">
        <v>754</v>
      </c>
      <c r="G79" s="1089">
        <v>5</v>
      </c>
      <c r="H79" s="1311"/>
      <c r="I79" s="1621">
        <f>G79*H79</f>
        <v>0</v>
      </c>
    </row>
    <row r="80" spans="1:126" ht="15.6" x14ac:dyDescent="0.3">
      <c r="A80" s="1308"/>
      <c r="B80" s="1404"/>
      <c r="C80" s="1298" t="s">
        <v>557</v>
      </c>
      <c r="D80" s="1920" t="s">
        <v>1342</v>
      </c>
      <c r="E80" s="1921"/>
      <c r="F80" s="1310" t="s">
        <v>754</v>
      </c>
      <c r="G80" s="1089">
        <v>75</v>
      </c>
      <c r="H80" s="1311"/>
      <c r="I80" s="1621">
        <f>G80*H80</f>
        <v>0</v>
      </c>
    </row>
    <row r="81" spans="1:15" ht="26.25" customHeight="1" x14ac:dyDescent="0.3">
      <c r="A81" s="1308"/>
      <c r="B81" s="1636"/>
      <c r="C81" s="1637" t="s">
        <v>558</v>
      </c>
      <c r="D81" s="1920" t="s">
        <v>1266</v>
      </c>
      <c r="E81" s="1921"/>
      <c r="F81" s="1310" t="s">
        <v>754</v>
      </c>
      <c r="G81" s="1089">
        <v>10</v>
      </c>
      <c r="H81" s="1311"/>
      <c r="I81" s="1621">
        <f>G81*H81</f>
        <v>0</v>
      </c>
    </row>
    <row r="82" spans="1:15" ht="15" customHeight="1" x14ac:dyDescent="0.3">
      <c r="A82" s="1541" t="s">
        <v>969</v>
      </c>
      <c r="B82" s="1542"/>
      <c r="C82" s="1631" t="s">
        <v>210</v>
      </c>
      <c r="D82" s="1632"/>
      <c r="E82" s="1633"/>
      <c r="F82" s="1544"/>
      <c r="G82" s="1634"/>
      <c r="H82" s="1635"/>
      <c r="I82" s="1126"/>
    </row>
    <row r="83" spans="1:15" ht="15.75" customHeight="1" x14ac:dyDescent="0.3">
      <c r="A83" s="1308" t="s">
        <v>10</v>
      </c>
      <c r="B83" s="972" t="s">
        <v>907</v>
      </c>
      <c r="C83" s="1950" t="s">
        <v>211</v>
      </c>
      <c r="D83" s="1940"/>
      <c r="E83" s="1988"/>
      <c r="F83" s="1310"/>
      <c r="G83" s="1539"/>
      <c r="H83" s="1538"/>
      <c r="I83" s="1621"/>
    </row>
    <row r="84" spans="1:15" ht="15" customHeight="1" x14ac:dyDescent="0.3">
      <c r="A84" s="1308"/>
      <c r="B84" s="1404"/>
      <c r="C84" s="1298" t="s">
        <v>556</v>
      </c>
      <c r="D84" s="1920" t="s">
        <v>1344</v>
      </c>
      <c r="E84" s="1921"/>
      <c r="F84" s="1310" t="s">
        <v>755</v>
      </c>
      <c r="G84" s="1089">
        <v>350</v>
      </c>
      <c r="H84" s="1311"/>
      <c r="I84" s="1621">
        <f>G84*H84</f>
        <v>0</v>
      </c>
    </row>
    <row r="85" spans="1:15" ht="15" customHeight="1" x14ac:dyDescent="0.3">
      <c r="A85" s="1308"/>
      <c r="B85" s="1404"/>
      <c r="C85" s="1298" t="s">
        <v>557</v>
      </c>
      <c r="D85" s="1920" t="s">
        <v>1345</v>
      </c>
      <c r="E85" s="1921"/>
      <c r="F85" s="1310" t="s">
        <v>755</v>
      </c>
      <c r="G85" s="1089">
        <v>350</v>
      </c>
      <c r="H85" s="1311"/>
      <c r="I85" s="1621">
        <f t="shared" ref="I85:I86" si="1">G85*H85</f>
        <v>0</v>
      </c>
    </row>
    <row r="86" spans="1:15" ht="15" customHeight="1" x14ac:dyDescent="0.3">
      <c r="A86" s="1308"/>
      <c r="B86" s="1404"/>
      <c r="C86" s="1298" t="s">
        <v>558</v>
      </c>
      <c r="D86" s="1920" t="s">
        <v>1287</v>
      </c>
      <c r="E86" s="1921"/>
      <c r="F86" s="1310" t="s">
        <v>755</v>
      </c>
      <c r="G86" s="1089">
        <v>80</v>
      </c>
      <c r="H86" s="1311"/>
      <c r="I86" s="1621">
        <f t="shared" si="1"/>
        <v>0</v>
      </c>
    </row>
    <row r="87" spans="1:15" ht="16.5" customHeight="1" x14ac:dyDescent="0.3">
      <c r="A87" s="1308"/>
      <c r="B87" s="1404"/>
      <c r="C87" s="1298" t="s">
        <v>559</v>
      </c>
      <c r="D87" s="1920" t="s">
        <v>1288</v>
      </c>
      <c r="E87" s="1921"/>
      <c r="F87" s="1310" t="s">
        <v>756</v>
      </c>
      <c r="G87" s="1089">
        <v>650</v>
      </c>
      <c r="H87" s="1311"/>
      <c r="I87" s="1621">
        <f>G87*H87</f>
        <v>0</v>
      </c>
    </row>
    <row r="88" spans="1:15" ht="16.5" customHeight="1" x14ac:dyDescent="0.3">
      <c r="A88" s="1308"/>
      <c r="B88" s="1636"/>
      <c r="C88" s="1637" t="s">
        <v>485</v>
      </c>
      <c r="D88" s="1920" t="s">
        <v>1346</v>
      </c>
      <c r="E88" s="1921"/>
      <c r="F88" s="1310" t="s">
        <v>756</v>
      </c>
      <c r="G88" s="1089">
        <v>900</v>
      </c>
      <c r="H88" s="1311"/>
      <c r="I88" s="1621">
        <f>G88*H88</f>
        <v>0</v>
      </c>
    </row>
    <row r="89" spans="1:15" x14ac:dyDescent="0.3">
      <c r="A89" s="1574"/>
      <c r="B89" s="1592"/>
      <c r="C89" s="1981" t="s">
        <v>1289</v>
      </c>
      <c r="D89" s="1986"/>
      <c r="E89" s="1987"/>
      <c r="F89" s="1544"/>
      <c r="G89" s="1235"/>
      <c r="H89" s="1545"/>
      <c r="I89" s="1126"/>
    </row>
    <row r="90" spans="1:15" ht="27.75" customHeight="1" x14ac:dyDescent="0.3">
      <c r="A90" s="1540"/>
      <c r="B90" s="1403"/>
      <c r="C90" s="1950" t="s">
        <v>1226</v>
      </c>
      <c r="D90" s="1940"/>
      <c r="E90" s="1946"/>
      <c r="F90" s="1310"/>
      <c r="G90" s="1089"/>
      <c r="H90" s="1311"/>
      <c r="I90" s="1621"/>
    </row>
    <row r="91" spans="1:15" ht="17.25" customHeight="1" x14ac:dyDescent="0.3">
      <c r="A91" s="1308" t="s">
        <v>173</v>
      </c>
      <c r="B91" s="1403" t="s">
        <v>908</v>
      </c>
      <c r="C91" s="1950" t="s">
        <v>1290</v>
      </c>
      <c r="D91" s="1940"/>
      <c r="E91" s="1946"/>
      <c r="F91" s="1310"/>
      <c r="G91" s="1089"/>
      <c r="H91" s="1311"/>
      <c r="I91" s="1621"/>
      <c r="M91" s="1982"/>
      <c r="N91" s="1982"/>
      <c r="O91" s="1982"/>
    </row>
    <row r="92" spans="1:15" ht="15" customHeight="1" x14ac:dyDescent="0.3">
      <c r="A92" s="1308"/>
      <c r="B92" s="1404"/>
      <c r="C92" s="1298" t="s">
        <v>556</v>
      </c>
      <c r="D92" s="1920" t="s">
        <v>174</v>
      </c>
      <c r="E92" s="1921"/>
      <c r="F92" s="1310"/>
      <c r="G92" s="1089"/>
      <c r="H92" s="1311"/>
      <c r="I92" s="1621"/>
    </row>
    <row r="93" spans="1:15" ht="28.5" customHeight="1" x14ac:dyDescent="0.3">
      <c r="A93" s="1308"/>
      <c r="B93" s="1404"/>
      <c r="C93" s="1298"/>
      <c r="D93" s="1312" t="s">
        <v>556</v>
      </c>
      <c r="E93" s="1398" t="s">
        <v>1291</v>
      </c>
      <c r="F93" s="1310" t="s">
        <v>486</v>
      </c>
      <c r="G93" s="1089">
        <v>1</v>
      </c>
      <c r="H93" s="1311"/>
      <c r="I93" s="1621">
        <f>G93*H93</f>
        <v>0</v>
      </c>
    </row>
    <row r="94" spans="1:15" ht="27" customHeight="1" x14ac:dyDescent="0.3">
      <c r="A94" s="1308"/>
      <c r="B94" s="1404"/>
      <c r="C94" s="1298"/>
      <c r="D94" s="1312" t="s">
        <v>557</v>
      </c>
      <c r="E94" s="1398" t="s">
        <v>1292</v>
      </c>
      <c r="F94" s="1310" t="s">
        <v>486</v>
      </c>
      <c r="G94" s="1089">
        <v>17</v>
      </c>
      <c r="H94" s="1311"/>
      <c r="I94" s="1621">
        <f t="shared" ref="I94:I119" si="2">G94*H94</f>
        <v>0</v>
      </c>
    </row>
    <row r="95" spans="1:15" ht="41.4" x14ac:dyDescent="0.3">
      <c r="A95" s="1541"/>
      <c r="B95" s="1542"/>
      <c r="C95" s="1543"/>
      <c r="D95" s="1294" t="s">
        <v>558</v>
      </c>
      <c r="E95" s="1295" t="s">
        <v>1293</v>
      </c>
      <c r="F95" s="1544" t="s">
        <v>486</v>
      </c>
      <c r="G95" s="1235">
        <v>2</v>
      </c>
      <c r="H95" s="1545"/>
      <c r="I95" s="1126">
        <f t="shared" si="2"/>
        <v>0</v>
      </c>
    </row>
    <row r="96" spans="1:15" ht="26.4" customHeight="1" x14ac:dyDescent="0.3">
      <c r="A96" s="1541"/>
      <c r="B96" s="1542"/>
      <c r="C96" s="2470" t="s">
        <v>1459</v>
      </c>
      <c r="D96" s="2471"/>
      <c r="E96" s="2471"/>
      <c r="F96" s="1544"/>
      <c r="G96" s="1235"/>
      <c r="H96" s="1545"/>
      <c r="I96" s="1126"/>
    </row>
    <row r="97" spans="1:16" ht="13.8" customHeight="1" x14ac:dyDescent="0.3">
      <c r="A97" s="1541"/>
      <c r="B97" s="1542"/>
      <c r="C97" s="1543"/>
      <c r="D97" s="1294" t="s">
        <v>556</v>
      </c>
      <c r="E97" s="1916" t="s">
        <v>1460</v>
      </c>
      <c r="F97" s="1544" t="s">
        <v>486</v>
      </c>
      <c r="G97" s="1235">
        <v>2</v>
      </c>
      <c r="H97" s="1545"/>
      <c r="I97" s="1126"/>
    </row>
    <row r="98" spans="1:16" ht="41.4" x14ac:dyDescent="0.3">
      <c r="A98" s="1541"/>
      <c r="B98" s="1542"/>
      <c r="C98" s="1543"/>
      <c r="D98" s="1294" t="s">
        <v>557</v>
      </c>
      <c r="E98" s="1916" t="s">
        <v>1461</v>
      </c>
      <c r="F98" s="1544" t="s">
        <v>486</v>
      </c>
      <c r="G98" s="1235">
        <v>1</v>
      </c>
      <c r="H98" s="1545"/>
      <c r="I98" s="1126"/>
    </row>
    <row r="99" spans="1:16" ht="15" customHeight="1" x14ac:dyDescent="0.3">
      <c r="A99" s="1308"/>
      <c r="B99" s="1404"/>
      <c r="C99" s="1298" t="s">
        <v>557</v>
      </c>
      <c r="D99" s="1920" t="s">
        <v>1294</v>
      </c>
      <c r="E99" s="1921"/>
      <c r="F99" s="1310"/>
      <c r="G99" s="1089"/>
      <c r="H99" s="1311"/>
      <c r="I99" s="1621"/>
    </row>
    <row r="100" spans="1:16" ht="165.6" x14ac:dyDescent="0.3">
      <c r="A100" s="1386"/>
      <c r="B100" s="1399"/>
      <c r="C100" s="1298"/>
      <c r="D100" s="1312" t="s">
        <v>556</v>
      </c>
      <c r="E100" s="1398" t="s">
        <v>1427</v>
      </c>
      <c r="F100" s="1418" t="s">
        <v>486</v>
      </c>
      <c r="G100" s="1161">
        <v>1</v>
      </c>
      <c r="H100" s="1346"/>
      <c r="I100" s="1621">
        <f t="shared" si="2"/>
        <v>0</v>
      </c>
      <c r="K100" s="1983"/>
      <c r="L100" s="1983"/>
      <c r="M100" s="1983"/>
      <c r="N100" s="1983"/>
      <c r="O100" s="1984"/>
      <c r="P100" s="1984"/>
    </row>
    <row r="101" spans="1:16" ht="165.6" x14ac:dyDescent="0.3">
      <c r="A101" s="1386"/>
      <c r="B101" s="1399"/>
      <c r="C101" s="1543"/>
      <c r="D101" s="1294" t="s">
        <v>557</v>
      </c>
      <c r="E101" s="1398" t="s">
        <v>1428</v>
      </c>
      <c r="F101" s="1418" t="s">
        <v>486</v>
      </c>
      <c r="G101" s="1161">
        <v>1</v>
      </c>
      <c r="H101" s="1346"/>
      <c r="I101" s="1621">
        <f>G101*H101</f>
        <v>0</v>
      </c>
      <c r="O101" s="1985"/>
      <c r="P101" s="1985"/>
    </row>
    <row r="102" spans="1:16" ht="39.75" customHeight="1" x14ac:dyDescent="0.3">
      <c r="A102" s="1386"/>
      <c r="B102" s="1638"/>
      <c r="C102" s="1637"/>
      <c r="D102" s="1312" t="s">
        <v>558</v>
      </c>
      <c r="E102" s="1639" t="s">
        <v>1295</v>
      </c>
      <c r="F102" s="1640" t="s">
        <v>486</v>
      </c>
      <c r="G102" s="1622">
        <v>2</v>
      </c>
      <c r="H102" s="1620"/>
      <c r="I102" s="1621">
        <f>G102*H102</f>
        <v>0</v>
      </c>
      <c r="O102" s="1985"/>
      <c r="P102" s="1985"/>
    </row>
    <row r="103" spans="1:16" ht="14.25" customHeight="1" x14ac:dyDescent="0.3">
      <c r="A103" s="1541"/>
      <c r="B103" s="1542"/>
      <c r="C103" s="1543" t="s">
        <v>558</v>
      </c>
      <c r="D103" s="1948" t="s">
        <v>212</v>
      </c>
      <c r="E103" s="1949"/>
      <c r="F103" s="1544"/>
      <c r="G103" s="1235"/>
      <c r="H103" s="1545"/>
      <c r="I103" s="1126">
        <f t="shared" si="2"/>
        <v>0</v>
      </c>
    </row>
    <row r="104" spans="1:16" ht="40.5" customHeight="1" x14ac:dyDescent="0.3">
      <c r="A104" s="1308"/>
      <c r="B104" s="1404"/>
      <c r="C104" s="1298"/>
      <c r="D104" s="1312" t="s">
        <v>556</v>
      </c>
      <c r="E104" s="1398" t="s">
        <v>1296</v>
      </c>
      <c r="F104" s="1548" t="s">
        <v>486</v>
      </c>
      <c r="G104" s="1089">
        <v>21</v>
      </c>
      <c r="H104" s="1311"/>
      <c r="I104" s="1621">
        <f t="shared" si="2"/>
        <v>0</v>
      </c>
    </row>
    <row r="105" spans="1:16" ht="39" customHeight="1" x14ac:dyDescent="0.3">
      <c r="A105" s="1308"/>
      <c r="B105" s="1404"/>
      <c r="C105" s="1298"/>
      <c r="D105" s="1312" t="s">
        <v>557</v>
      </c>
      <c r="E105" s="1398" t="s">
        <v>1297</v>
      </c>
      <c r="F105" s="1548" t="s">
        <v>486</v>
      </c>
      <c r="G105" s="1089">
        <v>4</v>
      </c>
      <c r="H105" s="1311"/>
      <c r="I105" s="1621">
        <f t="shared" si="2"/>
        <v>0</v>
      </c>
    </row>
    <row r="106" spans="1:16" ht="40.5" customHeight="1" x14ac:dyDescent="0.3">
      <c r="A106" s="1308"/>
      <c r="B106" s="1404"/>
      <c r="C106" s="1298"/>
      <c r="D106" s="1312" t="s">
        <v>558</v>
      </c>
      <c r="E106" s="1398" t="s">
        <v>1298</v>
      </c>
      <c r="F106" s="1548" t="s">
        <v>486</v>
      </c>
      <c r="G106" s="1089">
        <v>4</v>
      </c>
      <c r="H106" s="1311"/>
      <c r="I106" s="1621">
        <f t="shared" si="2"/>
        <v>0</v>
      </c>
    </row>
    <row r="107" spans="1:16" ht="40.5" customHeight="1" thickBot="1" x14ac:dyDescent="0.35">
      <c r="A107" s="1587"/>
      <c r="B107" s="1588"/>
      <c r="C107" s="1432"/>
      <c r="D107" s="1589" t="s">
        <v>559</v>
      </c>
      <c r="E107" s="1641" t="s">
        <v>1299</v>
      </c>
      <c r="F107" s="1642" t="s">
        <v>486</v>
      </c>
      <c r="G107" s="1236">
        <v>4</v>
      </c>
      <c r="H107" s="1562"/>
      <c r="I107" s="1136">
        <f t="shared" si="2"/>
        <v>0</v>
      </c>
    </row>
    <row r="108" spans="1:16" ht="15" customHeight="1" x14ac:dyDescent="0.3">
      <c r="A108" s="1541" t="s">
        <v>586</v>
      </c>
      <c r="B108" s="1555" t="s">
        <v>1230</v>
      </c>
      <c r="C108" s="1981" t="s">
        <v>202</v>
      </c>
      <c r="D108" s="1948"/>
      <c r="E108" s="1949"/>
      <c r="F108" s="1544"/>
      <c r="G108" s="1235"/>
      <c r="H108" s="1545"/>
      <c r="I108" s="1126"/>
    </row>
    <row r="109" spans="1:16" ht="15" customHeight="1" x14ac:dyDescent="0.3">
      <c r="A109" s="1308"/>
      <c r="B109" s="1404"/>
      <c r="C109" s="1422" t="s">
        <v>556</v>
      </c>
      <c r="D109" s="1423" t="s">
        <v>535</v>
      </c>
      <c r="E109" s="1409"/>
      <c r="F109" s="1310"/>
      <c r="G109" s="1089"/>
      <c r="H109" s="1311"/>
      <c r="I109" s="1621"/>
    </row>
    <row r="110" spans="1:16" ht="27.6" x14ac:dyDescent="0.3">
      <c r="A110" s="1308"/>
      <c r="B110" s="1404"/>
      <c r="C110" s="1298"/>
      <c r="D110" s="1312" t="s">
        <v>556</v>
      </c>
      <c r="E110" s="1398" t="s">
        <v>1300</v>
      </c>
      <c r="F110" s="1310" t="s">
        <v>486</v>
      </c>
      <c r="G110" s="1089">
        <v>2</v>
      </c>
      <c r="H110" s="1311"/>
      <c r="I110" s="1621">
        <f t="shared" si="2"/>
        <v>0</v>
      </c>
    </row>
    <row r="111" spans="1:16" ht="27" customHeight="1" x14ac:dyDescent="0.3">
      <c r="A111" s="1308"/>
      <c r="B111" s="1404"/>
      <c r="C111" s="1298"/>
      <c r="D111" s="1312" t="s">
        <v>557</v>
      </c>
      <c r="E111" s="1398" t="s">
        <v>1301</v>
      </c>
      <c r="F111" s="1310" t="s">
        <v>486</v>
      </c>
      <c r="G111" s="1089">
        <v>5</v>
      </c>
      <c r="H111" s="1311"/>
      <c r="I111" s="1621">
        <f t="shared" si="2"/>
        <v>0</v>
      </c>
    </row>
    <row r="112" spans="1:16" ht="41.4" x14ac:dyDescent="0.3">
      <c r="A112" s="1308"/>
      <c r="B112" s="1404"/>
      <c r="C112" s="1298"/>
      <c r="D112" s="1312" t="s">
        <v>558</v>
      </c>
      <c r="E112" s="1398" t="s">
        <v>1302</v>
      </c>
      <c r="F112" s="1310" t="s">
        <v>486</v>
      </c>
      <c r="G112" s="1089">
        <v>8</v>
      </c>
      <c r="H112" s="1311"/>
      <c r="I112" s="1621">
        <f t="shared" si="2"/>
        <v>0</v>
      </c>
    </row>
    <row r="113" spans="1:9" ht="41.25" customHeight="1" x14ac:dyDescent="0.3">
      <c r="A113" s="1308"/>
      <c r="B113" s="1404"/>
      <c r="C113" s="1298"/>
      <c r="D113" s="1312" t="s">
        <v>559</v>
      </c>
      <c r="E113" s="1398" t="s">
        <v>1303</v>
      </c>
      <c r="F113" s="1310" t="s">
        <v>486</v>
      </c>
      <c r="G113" s="1089">
        <v>1</v>
      </c>
      <c r="H113" s="1311"/>
      <c r="I113" s="1621">
        <f t="shared" si="2"/>
        <v>0</v>
      </c>
    </row>
    <row r="114" spans="1:9" ht="29.25" customHeight="1" x14ac:dyDescent="0.3">
      <c r="A114" s="1308"/>
      <c r="B114" s="1404"/>
      <c r="C114" s="1298"/>
      <c r="D114" s="1312" t="s">
        <v>485</v>
      </c>
      <c r="E114" s="1398" t="s">
        <v>1304</v>
      </c>
      <c r="F114" s="1310" t="s">
        <v>486</v>
      </c>
      <c r="G114" s="1089">
        <v>4</v>
      </c>
      <c r="H114" s="1311"/>
      <c r="I114" s="1621">
        <f t="shared" si="2"/>
        <v>0</v>
      </c>
    </row>
    <row r="115" spans="1:9" ht="15" customHeight="1" x14ac:dyDescent="0.3">
      <c r="A115" s="1308" t="s">
        <v>533</v>
      </c>
      <c r="B115" s="972" t="s">
        <v>909</v>
      </c>
      <c r="C115" s="1950" t="s">
        <v>534</v>
      </c>
      <c r="D115" s="1920"/>
      <c r="E115" s="1921"/>
      <c r="F115" s="1310"/>
      <c r="G115" s="1089"/>
      <c r="H115" s="1311"/>
      <c r="I115" s="1621"/>
    </row>
    <row r="116" spans="1:9" ht="13.5" customHeight="1" x14ac:dyDescent="0.3">
      <c r="A116" s="1308"/>
      <c r="B116" s="1404"/>
      <c r="C116" s="1298" t="s">
        <v>556</v>
      </c>
      <c r="D116" s="1920" t="s">
        <v>535</v>
      </c>
      <c r="E116" s="1921"/>
      <c r="F116" s="1310"/>
      <c r="G116" s="1089"/>
      <c r="H116" s="1311"/>
      <c r="I116" s="1621"/>
    </row>
    <row r="117" spans="1:9" ht="41.4" x14ac:dyDescent="0.3">
      <c r="A117" s="1308"/>
      <c r="B117" s="1404"/>
      <c r="C117" s="1428"/>
      <c r="D117" s="1312" t="s">
        <v>556</v>
      </c>
      <c r="E117" s="1398" t="s">
        <v>711</v>
      </c>
      <c r="F117" s="1310" t="s">
        <v>486</v>
      </c>
      <c r="G117" s="1089">
        <v>2</v>
      </c>
      <c r="H117" s="1311"/>
      <c r="I117" s="1621">
        <f t="shared" si="2"/>
        <v>0</v>
      </c>
    </row>
    <row r="118" spans="1:9" ht="27.6" x14ac:dyDescent="0.3">
      <c r="A118" s="1308"/>
      <c r="B118" s="1404"/>
      <c r="C118" s="1428"/>
      <c r="D118" s="1312" t="s">
        <v>557</v>
      </c>
      <c r="E118" s="1398" t="s">
        <v>710</v>
      </c>
      <c r="F118" s="1310" t="s">
        <v>486</v>
      </c>
      <c r="G118" s="1089">
        <v>17</v>
      </c>
      <c r="H118" s="1311"/>
      <c r="I118" s="1621">
        <f t="shared" si="2"/>
        <v>0</v>
      </c>
    </row>
    <row r="119" spans="1:9" ht="28.5" customHeight="1" x14ac:dyDescent="0.3">
      <c r="A119" s="1308"/>
      <c r="B119" s="972"/>
      <c r="C119" s="1298"/>
      <c r="D119" s="1312" t="s">
        <v>558</v>
      </c>
      <c r="E119" s="1398" t="s">
        <v>712</v>
      </c>
      <c r="F119" s="1310" t="s">
        <v>486</v>
      </c>
      <c r="G119" s="1089">
        <v>17</v>
      </c>
      <c r="H119" s="1311"/>
      <c r="I119" s="1621">
        <f t="shared" si="2"/>
        <v>0</v>
      </c>
    </row>
    <row r="120" spans="1:9" ht="51.75" customHeight="1" x14ac:dyDescent="0.3">
      <c r="A120" s="1308"/>
      <c r="B120" s="1404"/>
      <c r="C120" s="1428"/>
      <c r="D120" s="1312" t="s">
        <v>559</v>
      </c>
      <c r="E120" s="1398" t="s">
        <v>1305</v>
      </c>
      <c r="F120" s="1310" t="s">
        <v>486</v>
      </c>
      <c r="G120" s="1089">
        <v>7</v>
      </c>
      <c r="H120" s="1311"/>
      <c r="I120" s="1621">
        <f>G120*H120</f>
        <v>0</v>
      </c>
    </row>
    <row r="121" spans="1:9" ht="39.75" customHeight="1" x14ac:dyDescent="0.3">
      <c r="A121" s="1405"/>
      <c r="B121" s="1549"/>
      <c r="C121" s="1298"/>
      <c r="D121" s="1312" t="s">
        <v>485</v>
      </c>
      <c r="E121" s="1398" t="s">
        <v>1306</v>
      </c>
      <c r="F121" s="1310" t="s">
        <v>486</v>
      </c>
      <c r="G121" s="1089">
        <v>6</v>
      </c>
      <c r="H121" s="1311"/>
      <c r="I121" s="1621">
        <f t="shared" ref="I121:I152" si="3">G121*H121</f>
        <v>0</v>
      </c>
    </row>
    <row r="122" spans="1:9" ht="39.75" customHeight="1" x14ac:dyDescent="0.3">
      <c r="A122" s="1405"/>
      <c r="B122" s="1549"/>
      <c r="C122" s="1428"/>
      <c r="D122" s="1312" t="s">
        <v>488</v>
      </c>
      <c r="E122" s="1398" t="s">
        <v>1307</v>
      </c>
      <c r="F122" s="1310" t="s">
        <v>486</v>
      </c>
      <c r="G122" s="1089">
        <v>5</v>
      </c>
      <c r="H122" s="1311"/>
      <c r="I122" s="1621">
        <f t="shared" si="3"/>
        <v>0</v>
      </c>
    </row>
    <row r="123" spans="1:9" ht="42.75" customHeight="1" x14ac:dyDescent="0.3">
      <c r="A123" s="1308"/>
      <c r="B123" s="1549"/>
      <c r="C123" s="1298"/>
      <c r="D123" s="1312" t="s">
        <v>32</v>
      </c>
      <c r="E123" s="1398" t="s">
        <v>1308</v>
      </c>
      <c r="F123" s="1310" t="s">
        <v>486</v>
      </c>
      <c r="G123" s="1089">
        <v>6</v>
      </c>
      <c r="H123" s="1311"/>
      <c r="I123" s="1621">
        <f t="shared" si="3"/>
        <v>0</v>
      </c>
    </row>
    <row r="124" spans="1:9" ht="27.6" x14ac:dyDescent="0.3">
      <c r="A124" s="1308"/>
      <c r="B124" s="1549"/>
      <c r="C124" s="1440"/>
      <c r="D124" s="1312" t="s">
        <v>560</v>
      </c>
      <c r="E124" s="1398" t="s">
        <v>1309</v>
      </c>
      <c r="F124" s="1310" t="s">
        <v>486</v>
      </c>
      <c r="G124" s="1089">
        <v>1</v>
      </c>
      <c r="H124" s="1311"/>
      <c r="I124" s="1621">
        <f t="shared" si="3"/>
        <v>0</v>
      </c>
    </row>
    <row r="125" spans="1:9" ht="27.6" x14ac:dyDescent="0.3">
      <c r="A125" s="1308"/>
      <c r="B125" s="1549"/>
      <c r="C125" s="1440"/>
      <c r="D125" s="1312" t="s">
        <v>561</v>
      </c>
      <c r="E125" s="1398" t="s">
        <v>1310</v>
      </c>
      <c r="F125" s="1310" t="s">
        <v>486</v>
      </c>
      <c r="G125" s="1089">
        <v>1</v>
      </c>
      <c r="H125" s="1311"/>
      <c r="I125" s="1621">
        <f t="shared" si="3"/>
        <v>0</v>
      </c>
    </row>
    <row r="126" spans="1:9" ht="27.6" x14ac:dyDescent="0.3">
      <c r="A126" s="1308"/>
      <c r="B126" s="1549"/>
      <c r="C126" s="1440"/>
      <c r="D126" s="1312" t="s">
        <v>562</v>
      </c>
      <c r="E126" s="1398" t="s">
        <v>1311</v>
      </c>
      <c r="F126" s="1310" t="s">
        <v>486</v>
      </c>
      <c r="G126" s="1089">
        <v>20</v>
      </c>
      <c r="H126" s="1311"/>
      <c r="I126" s="1621">
        <f>G126*H126</f>
        <v>0</v>
      </c>
    </row>
    <row r="127" spans="1:9" x14ac:dyDescent="0.3">
      <c r="A127" s="1308"/>
      <c r="B127" s="1404"/>
      <c r="C127" s="1298" t="s">
        <v>557</v>
      </c>
      <c r="D127" s="1920" t="s">
        <v>634</v>
      </c>
      <c r="E127" s="1921"/>
      <c r="F127" s="1310"/>
      <c r="G127" s="1089"/>
      <c r="H127" s="1311"/>
      <c r="I127" s="1621"/>
    </row>
    <row r="128" spans="1:9" x14ac:dyDescent="0.3">
      <c r="A128" s="1308"/>
      <c r="B128" s="1404"/>
      <c r="C128" s="1428"/>
      <c r="D128" s="1312" t="s">
        <v>556</v>
      </c>
      <c r="E128" s="1398" t="s">
        <v>1236</v>
      </c>
      <c r="F128" s="1310" t="s">
        <v>487</v>
      </c>
      <c r="G128" s="1089">
        <v>75</v>
      </c>
      <c r="H128" s="1311"/>
      <c r="I128" s="1621">
        <f t="shared" si="3"/>
        <v>0</v>
      </c>
    </row>
    <row r="129" spans="1:9" ht="41.4" x14ac:dyDescent="0.3">
      <c r="A129" s="1308"/>
      <c r="B129" s="1404"/>
      <c r="C129" s="1428"/>
      <c r="D129" s="1312" t="s">
        <v>557</v>
      </c>
      <c r="E129" s="1328" t="s">
        <v>713</v>
      </c>
      <c r="F129" s="1434" t="s">
        <v>487</v>
      </c>
      <c r="G129" s="1435">
        <v>33</v>
      </c>
      <c r="H129" s="1346"/>
      <c r="I129" s="1621">
        <f t="shared" si="3"/>
        <v>0</v>
      </c>
    </row>
    <row r="130" spans="1:9" ht="41.4" x14ac:dyDescent="0.3">
      <c r="A130" s="1308"/>
      <c r="B130" s="1404"/>
      <c r="C130" s="1428"/>
      <c r="D130" s="1312" t="s">
        <v>558</v>
      </c>
      <c r="E130" s="1328" t="s">
        <v>714</v>
      </c>
      <c r="F130" s="1434" t="s">
        <v>487</v>
      </c>
      <c r="G130" s="1435">
        <v>33</v>
      </c>
      <c r="H130" s="1346"/>
      <c r="I130" s="1621">
        <f t="shared" si="3"/>
        <v>0</v>
      </c>
    </row>
    <row r="131" spans="1:9" x14ac:dyDescent="0.3">
      <c r="A131" s="1308"/>
      <c r="B131" s="1404"/>
      <c r="C131" s="1428"/>
      <c r="D131" s="1312" t="s">
        <v>559</v>
      </c>
      <c r="E131" s="1328" t="s">
        <v>76</v>
      </c>
      <c r="F131" s="1434" t="s">
        <v>487</v>
      </c>
      <c r="G131" s="1435">
        <v>75</v>
      </c>
      <c r="H131" s="1346"/>
      <c r="I131" s="1621">
        <f t="shared" si="3"/>
        <v>0</v>
      </c>
    </row>
    <row r="132" spans="1:9" x14ac:dyDescent="0.3">
      <c r="A132" s="1308" t="s">
        <v>1237</v>
      </c>
      <c r="B132" s="1404"/>
      <c r="C132" s="1428"/>
      <c r="D132" s="1312" t="s">
        <v>485</v>
      </c>
      <c r="E132" s="1328" t="s">
        <v>1238</v>
      </c>
      <c r="F132" s="1434" t="s">
        <v>487</v>
      </c>
      <c r="G132" s="1435">
        <v>650</v>
      </c>
      <c r="H132" s="1346"/>
      <c r="I132" s="1621">
        <f>G132*H132</f>
        <v>0</v>
      </c>
    </row>
    <row r="133" spans="1:9" x14ac:dyDescent="0.3">
      <c r="A133" s="1308"/>
      <c r="B133" s="1636"/>
      <c r="C133" s="1644"/>
      <c r="D133" s="1312" t="s">
        <v>488</v>
      </c>
      <c r="E133" s="1625" t="s">
        <v>1239</v>
      </c>
      <c r="F133" s="1645" t="s">
        <v>487</v>
      </c>
      <c r="G133" s="1646">
        <v>1100</v>
      </c>
      <c r="H133" s="1620"/>
      <c r="I133" s="1621">
        <f>G133*H133</f>
        <v>0</v>
      </c>
    </row>
    <row r="134" spans="1:9" ht="41.4" x14ac:dyDescent="0.3">
      <c r="A134" s="1541"/>
      <c r="B134" s="1542"/>
      <c r="C134" s="2473"/>
      <c r="D134" s="1294" t="s">
        <v>32</v>
      </c>
      <c r="E134" s="1916" t="s">
        <v>1463</v>
      </c>
      <c r="F134" s="2474" t="s">
        <v>487</v>
      </c>
      <c r="G134" s="2475">
        <v>34</v>
      </c>
      <c r="H134" s="1545"/>
      <c r="I134" s="1126">
        <f>G134*H134</f>
        <v>0</v>
      </c>
    </row>
    <row r="135" spans="1:9" x14ac:dyDescent="0.3">
      <c r="A135" s="1541"/>
      <c r="B135" s="1542"/>
      <c r="C135" s="2473"/>
      <c r="D135" s="1294" t="s">
        <v>560</v>
      </c>
      <c r="E135" s="1916" t="s">
        <v>1464</v>
      </c>
      <c r="F135" s="2474" t="s">
        <v>487</v>
      </c>
      <c r="G135" s="2475">
        <v>45</v>
      </c>
      <c r="H135" s="1545"/>
      <c r="I135" s="1126"/>
    </row>
    <row r="136" spans="1:9" x14ac:dyDescent="0.3">
      <c r="A136" s="1541"/>
      <c r="B136" s="1555"/>
      <c r="C136" s="1543" t="s">
        <v>558</v>
      </c>
      <c r="D136" s="1948" t="s">
        <v>156</v>
      </c>
      <c r="E136" s="1949"/>
      <c r="F136" s="1544"/>
      <c r="G136" s="1235"/>
      <c r="H136" s="1545"/>
      <c r="I136" s="1126">
        <f t="shared" si="3"/>
        <v>0</v>
      </c>
    </row>
    <row r="137" spans="1:9" ht="30" customHeight="1" x14ac:dyDescent="0.3">
      <c r="A137" s="1308"/>
      <c r="B137" s="1404"/>
      <c r="C137" s="1298"/>
      <c r="D137" s="1312" t="s">
        <v>556</v>
      </c>
      <c r="E137" s="1398" t="s">
        <v>616</v>
      </c>
      <c r="F137" s="1310" t="s">
        <v>755</v>
      </c>
      <c r="G137" s="1089">
        <v>2</v>
      </c>
      <c r="H137" s="1311"/>
      <c r="I137" s="1621">
        <f t="shared" si="3"/>
        <v>0</v>
      </c>
    </row>
    <row r="138" spans="1:9" ht="16.5" customHeight="1" x14ac:dyDescent="0.3">
      <c r="A138" s="1308"/>
      <c r="B138" s="1404"/>
      <c r="C138" s="1408"/>
      <c r="D138" s="1312" t="s">
        <v>559</v>
      </c>
      <c r="E138" s="1398" t="s">
        <v>715</v>
      </c>
      <c r="F138" s="1310" t="s">
        <v>755</v>
      </c>
      <c r="G138" s="1089">
        <f>80+G140</f>
        <v>405</v>
      </c>
      <c r="H138" s="1311"/>
      <c r="I138" s="1621">
        <f t="shared" si="3"/>
        <v>0</v>
      </c>
    </row>
    <row r="139" spans="1:9" ht="15" customHeight="1" x14ac:dyDescent="0.3">
      <c r="A139" s="1308"/>
      <c r="B139" s="1404"/>
      <c r="C139" s="1408"/>
      <c r="D139" s="1312" t="s">
        <v>488</v>
      </c>
      <c r="E139" s="1398" t="s">
        <v>789</v>
      </c>
      <c r="F139" s="1310" t="s">
        <v>755</v>
      </c>
      <c r="G139" s="1089">
        <f>560-G140</f>
        <v>235</v>
      </c>
      <c r="H139" s="1311"/>
      <c r="I139" s="1621">
        <f t="shared" si="3"/>
        <v>0</v>
      </c>
    </row>
    <row r="140" spans="1:9" ht="41.4" x14ac:dyDescent="0.3">
      <c r="A140" s="1308"/>
      <c r="B140" s="1404"/>
      <c r="C140" s="1408"/>
      <c r="D140" s="1312" t="s">
        <v>32</v>
      </c>
      <c r="E140" s="1398" t="s">
        <v>1312</v>
      </c>
      <c r="F140" s="1310" t="s">
        <v>755</v>
      </c>
      <c r="G140" s="1089">
        <v>325</v>
      </c>
      <c r="H140" s="1311"/>
      <c r="I140" s="1621">
        <f t="shared" si="3"/>
        <v>0</v>
      </c>
    </row>
    <row r="141" spans="1:9" ht="16.5" customHeight="1" thickBot="1" x14ac:dyDescent="0.35">
      <c r="A141" s="1587"/>
      <c r="B141" s="1588"/>
      <c r="C141" s="1643"/>
      <c r="D141" s="1589" t="s">
        <v>560</v>
      </c>
      <c r="E141" s="1641" t="s">
        <v>157</v>
      </c>
      <c r="F141" s="1590" t="s">
        <v>755</v>
      </c>
      <c r="G141" s="1236">
        <v>900</v>
      </c>
      <c r="H141" s="1562"/>
      <c r="I141" s="1136">
        <f t="shared" si="3"/>
        <v>0</v>
      </c>
    </row>
    <row r="142" spans="1:9" ht="15" customHeight="1" x14ac:dyDescent="0.3">
      <c r="A142" s="1308"/>
      <c r="B142" s="1550"/>
      <c r="C142" s="1950" t="s">
        <v>198</v>
      </c>
      <c r="D142" s="1920"/>
      <c r="E142" s="1921"/>
      <c r="F142" s="1310"/>
      <c r="G142" s="1089"/>
      <c r="H142" s="1311"/>
      <c r="I142" s="1621"/>
    </row>
    <row r="143" spans="1:9" ht="15" customHeight="1" x14ac:dyDescent="0.3">
      <c r="A143" s="1308" t="s">
        <v>199</v>
      </c>
      <c r="B143" s="972" t="s">
        <v>910</v>
      </c>
      <c r="C143" s="1950" t="s">
        <v>200</v>
      </c>
      <c r="D143" s="1920"/>
      <c r="E143" s="1921"/>
      <c r="F143" s="1310"/>
      <c r="G143" s="1089"/>
      <c r="H143" s="1311"/>
      <c r="I143" s="1621"/>
    </row>
    <row r="144" spans="1:9" ht="16.5" customHeight="1" x14ac:dyDescent="0.3">
      <c r="A144" s="1308"/>
      <c r="B144" s="1404"/>
      <c r="C144" s="1298" t="s">
        <v>556</v>
      </c>
      <c r="D144" s="1920" t="s">
        <v>1313</v>
      </c>
      <c r="E144" s="1921"/>
      <c r="F144" s="1310" t="s">
        <v>755</v>
      </c>
      <c r="G144" s="1089">
        <v>325</v>
      </c>
      <c r="H144" s="1311"/>
      <c r="I144" s="1621">
        <f t="shared" si="3"/>
        <v>0</v>
      </c>
    </row>
    <row r="145" spans="1:9" ht="16.5" customHeight="1" x14ac:dyDescent="0.3">
      <c r="A145" s="1308"/>
      <c r="B145" s="1636"/>
      <c r="C145" s="1312" t="s">
        <v>557</v>
      </c>
      <c r="D145" s="2005" t="s">
        <v>1462</v>
      </c>
      <c r="E145" s="2472"/>
      <c r="F145" s="1310" t="s">
        <v>755</v>
      </c>
      <c r="G145" s="1089">
        <v>8</v>
      </c>
      <c r="H145" s="1311"/>
      <c r="I145" s="1621"/>
    </row>
    <row r="146" spans="1:9" ht="15" customHeight="1" x14ac:dyDescent="0.3">
      <c r="A146" s="1308" t="s">
        <v>201</v>
      </c>
      <c r="B146" s="972" t="s">
        <v>911</v>
      </c>
      <c r="C146" s="1950" t="s">
        <v>202</v>
      </c>
      <c r="D146" s="1920"/>
      <c r="E146" s="1921"/>
      <c r="F146" s="1310"/>
      <c r="G146" s="1089"/>
      <c r="H146" s="1311"/>
      <c r="I146" s="1621"/>
    </row>
    <row r="147" spans="1:9" ht="15" customHeight="1" x14ac:dyDescent="0.3">
      <c r="A147" s="1308"/>
      <c r="B147" s="1404"/>
      <c r="C147" s="1298" t="s">
        <v>556</v>
      </c>
      <c r="D147" s="1920" t="s">
        <v>634</v>
      </c>
      <c r="E147" s="1921"/>
      <c r="F147" s="1310"/>
      <c r="G147" s="1089"/>
      <c r="H147" s="1311"/>
      <c r="I147" s="1621"/>
    </row>
    <row r="148" spans="1:9" ht="15.75" customHeight="1" x14ac:dyDescent="0.3">
      <c r="A148" s="1308"/>
      <c r="B148" s="1404"/>
      <c r="C148" s="1428"/>
      <c r="D148" s="1312" t="s">
        <v>556</v>
      </c>
      <c r="E148" s="1398" t="s">
        <v>203</v>
      </c>
      <c r="F148" s="1310" t="s">
        <v>487</v>
      </c>
      <c r="G148" s="1089">
        <v>0</v>
      </c>
      <c r="H148" s="1311"/>
      <c r="I148" s="1621">
        <f t="shared" si="3"/>
        <v>0</v>
      </c>
    </row>
    <row r="149" spans="1:9" ht="15" customHeight="1" x14ac:dyDescent="0.3">
      <c r="A149" s="1308" t="s">
        <v>204</v>
      </c>
      <c r="B149" s="972" t="s">
        <v>912</v>
      </c>
      <c r="C149" s="1950" t="s">
        <v>205</v>
      </c>
      <c r="D149" s="1920"/>
      <c r="E149" s="1921"/>
      <c r="F149" s="1310"/>
      <c r="G149" s="1089"/>
      <c r="H149" s="1311"/>
      <c r="I149" s="1621"/>
    </row>
    <row r="150" spans="1:9" ht="15" customHeight="1" x14ac:dyDescent="0.3">
      <c r="A150" s="1405"/>
      <c r="B150" s="1549"/>
      <c r="C150" s="1298" t="s">
        <v>556</v>
      </c>
      <c r="D150" s="1920" t="s">
        <v>156</v>
      </c>
      <c r="E150" s="1921"/>
      <c r="F150" s="1310"/>
      <c r="G150" s="1089"/>
      <c r="H150" s="1311"/>
      <c r="I150" s="1621"/>
    </row>
    <row r="151" spans="1:9" ht="15.75" customHeight="1" x14ac:dyDescent="0.3">
      <c r="A151" s="1405"/>
      <c r="B151" s="1549"/>
      <c r="C151" s="1428"/>
      <c r="D151" s="1312" t="s">
        <v>556</v>
      </c>
      <c r="E151" s="1398" t="s">
        <v>206</v>
      </c>
      <c r="F151" s="1310" t="s">
        <v>755</v>
      </c>
      <c r="G151" s="1089">
        <v>325</v>
      </c>
      <c r="H151" s="1311"/>
      <c r="I151" s="1621">
        <f t="shared" si="3"/>
        <v>0</v>
      </c>
    </row>
    <row r="152" spans="1:9" ht="69" x14ac:dyDescent="0.3">
      <c r="A152" s="1405"/>
      <c r="B152" s="1549"/>
      <c r="C152" s="1440"/>
      <c r="D152" s="1312" t="s">
        <v>557</v>
      </c>
      <c r="E152" s="1398" t="s">
        <v>1314</v>
      </c>
      <c r="F152" s="1548" t="s">
        <v>755</v>
      </c>
      <c r="G152" s="1089">
        <v>325</v>
      </c>
      <c r="H152" s="1311"/>
      <c r="I152" s="1621">
        <f t="shared" si="3"/>
        <v>0</v>
      </c>
    </row>
    <row r="153" spans="1:9" ht="27.6" x14ac:dyDescent="0.3">
      <c r="A153" s="1551"/>
      <c r="B153" s="1552"/>
      <c r="C153" s="1553"/>
      <c r="D153" s="1312" t="s">
        <v>558</v>
      </c>
      <c r="E153" s="1398" t="s">
        <v>1315</v>
      </c>
      <c r="F153" s="1310" t="s">
        <v>487</v>
      </c>
      <c r="G153" s="1089">
        <v>330</v>
      </c>
      <c r="H153" s="1311"/>
      <c r="I153" s="1621">
        <f>G153*H153</f>
        <v>0</v>
      </c>
    </row>
    <row r="154" spans="1:9" ht="15" customHeight="1" x14ac:dyDescent="0.3">
      <c r="A154" s="1308"/>
      <c r="B154" s="1550"/>
      <c r="C154" s="1950" t="s">
        <v>207</v>
      </c>
      <c r="D154" s="1920"/>
      <c r="E154" s="1949"/>
      <c r="F154" s="1310"/>
      <c r="G154" s="1089"/>
      <c r="H154" s="1311"/>
      <c r="I154" s="1621"/>
    </row>
    <row r="155" spans="1:9" ht="15" customHeight="1" x14ac:dyDescent="0.3">
      <c r="A155" s="1308" t="s">
        <v>14</v>
      </c>
      <c r="B155" s="972" t="s">
        <v>913</v>
      </c>
      <c r="C155" s="1950" t="s">
        <v>15</v>
      </c>
      <c r="D155" s="1920"/>
      <c r="E155" s="1921"/>
      <c r="F155" s="1310"/>
      <c r="G155" s="1089"/>
      <c r="H155" s="1311"/>
      <c r="I155" s="1621"/>
    </row>
    <row r="156" spans="1:9" ht="28.5" customHeight="1" x14ac:dyDescent="0.3">
      <c r="A156" s="1308"/>
      <c r="B156" s="972"/>
      <c r="C156" s="1980" t="s">
        <v>1316</v>
      </c>
      <c r="D156" s="1920"/>
      <c r="E156" s="1921"/>
      <c r="F156" s="1310"/>
      <c r="G156" s="1089"/>
      <c r="H156" s="1311"/>
      <c r="I156" s="1621"/>
    </row>
    <row r="157" spans="1:9" ht="15" customHeight="1" x14ac:dyDescent="0.3">
      <c r="A157" s="1308"/>
      <c r="B157" s="1404"/>
      <c r="C157" s="1298" t="s">
        <v>556</v>
      </c>
      <c r="D157" s="1920" t="s">
        <v>535</v>
      </c>
      <c r="E157" s="1921"/>
      <c r="F157" s="1310"/>
      <c r="G157" s="1089"/>
      <c r="H157" s="1311"/>
      <c r="I157" s="1621"/>
    </row>
    <row r="158" spans="1:9" ht="27" customHeight="1" x14ac:dyDescent="0.3">
      <c r="A158" s="1308"/>
      <c r="B158" s="1404"/>
      <c r="C158" s="1440"/>
      <c r="D158" s="1312" t="s">
        <v>556</v>
      </c>
      <c r="E158" s="1398" t="s">
        <v>706</v>
      </c>
      <c r="F158" s="1310"/>
      <c r="G158" s="1089"/>
      <c r="H158" s="1311"/>
      <c r="I158" s="1621"/>
    </row>
    <row r="159" spans="1:9" ht="41.25" customHeight="1" x14ac:dyDescent="0.3">
      <c r="A159" s="1308"/>
      <c r="B159" s="1404"/>
      <c r="C159" s="1356"/>
      <c r="D159" s="1406"/>
      <c r="E159" s="1398" t="s">
        <v>722</v>
      </c>
      <c r="F159" s="1310" t="s">
        <v>486</v>
      </c>
      <c r="G159" s="1089">
        <v>1</v>
      </c>
      <c r="H159" s="1311"/>
      <c r="I159" s="1621">
        <f>G159*H159</f>
        <v>0</v>
      </c>
    </row>
    <row r="160" spans="1:9" ht="41.25" customHeight="1" x14ac:dyDescent="0.3">
      <c r="A160" s="1541"/>
      <c r="B160" s="1542"/>
      <c r="C160" s="1554"/>
      <c r="D160" s="1406" t="s">
        <v>557</v>
      </c>
      <c r="E160" s="1398" t="s">
        <v>1317</v>
      </c>
      <c r="F160" s="1310" t="s">
        <v>486</v>
      </c>
      <c r="G160" s="1089">
        <v>1</v>
      </c>
      <c r="H160" s="1311"/>
      <c r="I160" s="1621">
        <f>G160*H160</f>
        <v>0</v>
      </c>
    </row>
    <row r="161" spans="1:61" ht="41.25" customHeight="1" x14ac:dyDescent="0.3">
      <c r="A161" s="1541"/>
      <c r="B161" s="1542"/>
      <c r="C161" s="1554"/>
      <c r="D161" s="1406" t="s">
        <v>558</v>
      </c>
      <c r="E161" s="1398" t="s">
        <v>1318</v>
      </c>
      <c r="F161" s="1310" t="s">
        <v>486</v>
      </c>
      <c r="G161" s="1089">
        <v>2</v>
      </c>
      <c r="H161" s="1311"/>
      <c r="I161" s="1621">
        <f>G161*H161</f>
        <v>0</v>
      </c>
    </row>
    <row r="162" spans="1:61" ht="41.25" customHeight="1" x14ac:dyDescent="0.3">
      <c r="A162" s="1541"/>
      <c r="B162" s="1542"/>
      <c r="C162" s="1554"/>
      <c r="D162" s="1406">
        <v>0.4</v>
      </c>
      <c r="E162" s="1398" t="s">
        <v>1319</v>
      </c>
      <c r="F162" s="1310" t="s">
        <v>486</v>
      </c>
      <c r="G162" s="1089">
        <v>1</v>
      </c>
      <c r="H162" s="1089"/>
      <c r="I162" s="1621">
        <f>G162*H162</f>
        <v>0</v>
      </c>
    </row>
    <row r="163" spans="1:61" ht="15" customHeight="1" x14ac:dyDescent="0.3">
      <c r="A163" s="1541" t="s">
        <v>208</v>
      </c>
      <c r="B163" s="1555"/>
      <c r="C163" s="1543" t="s">
        <v>557</v>
      </c>
      <c r="D163" s="1948" t="s">
        <v>634</v>
      </c>
      <c r="E163" s="1949"/>
      <c r="F163" s="1544"/>
      <c r="G163" s="1235"/>
      <c r="H163" s="1545"/>
      <c r="I163" s="1126"/>
    </row>
    <row r="164" spans="1:61" ht="29.25" customHeight="1" x14ac:dyDescent="0.3">
      <c r="A164" s="1308"/>
      <c r="B164" s="1404"/>
      <c r="C164" s="1298"/>
      <c r="D164" s="1312" t="s">
        <v>556</v>
      </c>
      <c r="E164" s="1398" t="s">
        <v>587</v>
      </c>
      <c r="F164" s="1310"/>
      <c r="G164" s="1089"/>
      <c r="H164" s="1311"/>
      <c r="I164" s="1652"/>
    </row>
    <row r="165" spans="1:61" ht="55.2" x14ac:dyDescent="0.3">
      <c r="A165" s="1308"/>
      <c r="B165" s="1404"/>
      <c r="C165" s="1298"/>
      <c r="D165" s="1312"/>
      <c r="E165" s="1556" t="s">
        <v>1320</v>
      </c>
      <c r="F165" s="1310" t="s">
        <v>487</v>
      </c>
      <c r="G165" s="1089">
        <v>10</v>
      </c>
      <c r="H165" s="1311"/>
      <c r="I165" s="1254">
        <f>G165*H165</f>
        <v>0</v>
      </c>
    </row>
    <row r="166" spans="1:61" s="1344" customFormat="1" ht="55.2" x14ac:dyDescent="0.25">
      <c r="A166" s="1308"/>
      <c r="B166" s="1399"/>
      <c r="C166" s="1312"/>
      <c r="D166" s="1312"/>
      <c r="E166" s="1556" t="s">
        <v>1321</v>
      </c>
      <c r="F166" s="1313" t="s">
        <v>487</v>
      </c>
      <c r="G166" s="1161">
        <v>20</v>
      </c>
      <c r="H166" s="1346"/>
      <c r="I166" s="1254">
        <f>G166*H166</f>
        <v>0</v>
      </c>
      <c r="J166" s="1302"/>
      <c r="K166" s="1302"/>
      <c r="L166" s="1302"/>
      <c r="M166" s="1302"/>
      <c r="N166" s="1302"/>
      <c r="O166" s="1302"/>
      <c r="P166" s="1302"/>
      <c r="Q166" s="1302"/>
      <c r="R166" s="1302"/>
      <c r="S166" s="1302"/>
      <c r="T166" s="1302"/>
      <c r="U166" s="1302"/>
      <c r="V166" s="1302"/>
      <c r="W166" s="1302"/>
      <c r="X166" s="1302"/>
      <c r="Y166" s="1302"/>
      <c r="Z166" s="1302"/>
      <c r="AA166" s="1302"/>
      <c r="AB166" s="1302"/>
      <c r="AC166" s="1302"/>
      <c r="AD166" s="1302"/>
      <c r="AE166" s="1302"/>
      <c r="AF166" s="1302"/>
      <c r="AG166" s="1302"/>
      <c r="AH166" s="1302"/>
      <c r="AI166" s="1302"/>
      <c r="AJ166" s="1302"/>
      <c r="AK166" s="1302"/>
      <c r="AL166" s="1302"/>
      <c r="AM166" s="1302"/>
      <c r="AN166" s="1302"/>
      <c r="AO166" s="1302"/>
      <c r="AP166" s="1302"/>
      <c r="AQ166" s="1302"/>
      <c r="AR166" s="757"/>
      <c r="AS166" s="757"/>
      <c r="AT166" s="757"/>
      <c r="AU166" s="757"/>
      <c r="AV166" s="757"/>
      <c r="AW166" s="757"/>
      <c r="AX166" s="757"/>
      <c r="AY166" s="757"/>
      <c r="AZ166" s="757"/>
      <c r="BA166" s="757"/>
      <c r="BB166" s="757"/>
      <c r="BC166" s="757"/>
      <c r="BD166" s="757"/>
      <c r="BE166" s="757"/>
      <c r="BF166" s="757"/>
      <c r="BG166" s="757"/>
      <c r="BH166" s="757"/>
      <c r="BI166" s="1293"/>
    </row>
    <row r="167" spans="1:61" s="1154" customFormat="1" ht="29.25" customHeight="1" x14ac:dyDescent="0.25">
      <c r="A167" s="1308"/>
      <c r="B167" s="1404"/>
      <c r="C167" s="1298"/>
      <c r="D167" s="1312" t="s">
        <v>557</v>
      </c>
      <c r="E167" s="1398" t="s">
        <v>540</v>
      </c>
      <c r="F167" s="1293"/>
      <c r="G167" s="1434"/>
      <c r="H167" s="1346"/>
      <c r="I167" s="1276"/>
      <c r="J167" s="1315"/>
      <c r="K167" s="1315"/>
      <c r="L167" s="1315"/>
      <c r="M167" s="1315"/>
      <c r="N167" s="1315"/>
      <c r="O167" s="1315"/>
      <c r="P167" s="1315"/>
      <c r="Q167" s="1315"/>
      <c r="R167" s="1315"/>
      <c r="S167" s="1315"/>
      <c r="T167" s="1315"/>
      <c r="U167" s="1315"/>
      <c r="V167" s="1315"/>
      <c r="W167" s="1315"/>
      <c r="X167" s="1315"/>
      <c r="Y167" s="1315"/>
      <c r="Z167" s="1315"/>
      <c r="AA167" s="1315"/>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61" s="1154" customFormat="1" ht="41.4" x14ac:dyDescent="0.25">
      <c r="A168" s="1557"/>
      <c r="B168" s="1558"/>
      <c r="C168" s="1430"/>
      <c r="D168" s="1312"/>
      <c r="E168" s="1328" t="s">
        <v>1322</v>
      </c>
      <c r="F168" s="1313" t="s">
        <v>487</v>
      </c>
      <c r="G168" s="1089">
        <v>15</v>
      </c>
      <c r="H168" s="1311"/>
      <c r="I168" s="1621">
        <f>G168*H168</f>
        <v>0</v>
      </c>
      <c r="J168" s="1315"/>
      <c r="K168" s="1315"/>
      <c r="L168" s="1315"/>
      <c r="M168" s="1315"/>
      <c r="N168" s="1315"/>
      <c r="O168" s="1315"/>
      <c r="P168" s="1315"/>
      <c r="Q168" s="1315"/>
      <c r="R168" s="1315"/>
      <c r="S168" s="1315"/>
      <c r="T168" s="1315"/>
      <c r="U168" s="1315"/>
      <c r="V168" s="1315"/>
      <c r="W168" s="1315"/>
      <c r="X168" s="1315"/>
      <c r="Y168" s="1315"/>
      <c r="Z168" s="1315"/>
      <c r="AA168" s="1315"/>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61" s="1154" customFormat="1" ht="29.25" customHeight="1" x14ac:dyDescent="0.25">
      <c r="A169" s="1557"/>
      <c r="B169" s="1558"/>
      <c r="C169" s="1430"/>
      <c r="D169" s="1294" t="s">
        <v>558</v>
      </c>
      <c r="E169" s="1295" t="s">
        <v>1323</v>
      </c>
      <c r="F169" s="1293"/>
      <c r="G169" s="1296"/>
      <c r="H169" s="1421"/>
      <c r="I169" s="1652"/>
      <c r="J169" s="1315"/>
      <c r="K169" s="1315"/>
      <c r="L169" s="1315"/>
      <c r="M169" s="1315"/>
      <c r="N169" s="1315"/>
      <c r="O169" s="1315"/>
      <c r="P169" s="1315"/>
      <c r="Q169" s="1315"/>
      <c r="R169" s="1315"/>
      <c r="S169" s="1315"/>
      <c r="T169" s="1315"/>
      <c r="U169" s="1315"/>
      <c r="V169" s="1315"/>
      <c r="W169" s="1315"/>
      <c r="X169" s="1315"/>
      <c r="Y169" s="1315"/>
      <c r="Z169" s="1315"/>
      <c r="AA169" s="1315"/>
      <c r="AB169" s="1168"/>
      <c r="AC169" s="1168"/>
      <c r="AD169" s="1168"/>
      <c r="AE169" s="1168"/>
      <c r="AF169" s="1168"/>
      <c r="AG169" s="1168"/>
      <c r="AH169" s="1168"/>
      <c r="AI169" s="1168"/>
      <c r="AJ169" s="1168"/>
      <c r="AK169" s="1168"/>
      <c r="AL169" s="1168"/>
      <c r="AM169" s="1168"/>
      <c r="AN169" s="1168"/>
      <c r="AO169" s="1168"/>
      <c r="AP169" s="1168"/>
      <c r="AQ169" s="1168"/>
      <c r="AR169" s="1168"/>
      <c r="AS169" s="1168"/>
      <c r="AT169" s="1168"/>
      <c r="AU169" s="1168"/>
      <c r="AV169" s="1168"/>
      <c r="AW169" s="1168"/>
      <c r="AX169" s="1168"/>
      <c r="AY169" s="1168"/>
      <c r="AZ169" s="1168"/>
    </row>
    <row r="170" spans="1:61" s="1154" customFormat="1" ht="42" thickBot="1" x14ac:dyDescent="0.3">
      <c r="A170" s="1557"/>
      <c r="B170" s="1558"/>
      <c r="C170" s="1430"/>
      <c r="D170" s="1312"/>
      <c r="E170" s="1556" t="s">
        <v>1324</v>
      </c>
      <c r="F170" s="1089" t="s">
        <v>487</v>
      </c>
      <c r="G170" s="1089">
        <v>50</v>
      </c>
      <c r="H170" s="1089"/>
      <c r="I170" s="1653">
        <f>G170*H170</f>
        <v>0</v>
      </c>
      <c r="J170" s="1315"/>
      <c r="K170" s="1315"/>
      <c r="L170" s="1315"/>
      <c r="M170" s="1315"/>
      <c r="N170" s="1315"/>
      <c r="O170" s="1315"/>
      <c r="P170" s="1315"/>
      <c r="Q170" s="1315"/>
      <c r="R170" s="1315"/>
      <c r="S170" s="1315"/>
      <c r="T170" s="1315"/>
      <c r="U170" s="1315"/>
      <c r="V170" s="1315"/>
      <c r="W170" s="1315"/>
      <c r="X170" s="1315"/>
      <c r="Y170" s="1315"/>
      <c r="Z170" s="1315"/>
      <c r="AA170" s="1315"/>
      <c r="AB170" s="1168"/>
      <c r="AC170" s="1168"/>
      <c r="AD170" s="1168"/>
      <c r="AE170" s="1168"/>
      <c r="AF170" s="1168"/>
      <c r="AG170" s="1168"/>
      <c r="AH170" s="1168"/>
      <c r="AI170" s="1168"/>
      <c r="AJ170" s="1168"/>
      <c r="AK170" s="1168"/>
      <c r="AL170" s="1168"/>
      <c r="AM170" s="1168"/>
      <c r="AN170" s="1168"/>
      <c r="AO170" s="1168"/>
      <c r="AP170" s="1168"/>
      <c r="AQ170" s="1168"/>
      <c r="AR170" s="1168"/>
      <c r="AS170" s="1168"/>
      <c r="AT170" s="1168"/>
      <c r="AU170" s="1168"/>
      <c r="AV170" s="1168"/>
      <c r="AW170" s="1168"/>
      <c r="AX170" s="1168"/>
      <c r="AY170" s="1168"/>
      <c r="AZ170" s="1168"/>
    </row>
    <row r="171" spans="1:61" s="1154" customFormat="1" ht="15" customHeight="1" x14ac:dyDescent="0.25">
      <c r="A171" s="1546"/>
      <c r="B171" s="1559"/>
      <c r="C171" s="1977" t="s">
        <v>541</v>
      </c>
      <c r="D171" s="1978"/>
      <c r="E171" s="1979"/>
      <c r="F171" s="1547"/>
      <c r="G171" s="1237"/>
      <c r="H171" s="1534"/>
      <c r="I171" s="1135"/>
      <c r="J171" s="1318"/>
      <c r="K171" s="1318"/>
      <c r="L171" s="1318"/>
      <c r="M171" s="1318"/>
      <c r="N171" s="1318"/>
      <c r="O171" s="1318"/>
      <c r="P171" s="1318"/>
      <c r="Q171" s="1318"/>
      <c r="R171" s="1318"/>
      <c r="S171" s="1318"/>
      <c r="T171" s="1318"/>
      <c r="U171" s="1318"/>
      <c r="V171" s="1318"/>
      <c r="W171" s="1318"/>
      <c r="X171" s="1318"/>
      <c r="Y171" s="1318"/>
      <c r="Z171" s="1318"/>
      <c r="AA171" s="1318"/>
      <c r="AB171" s="1168"/>
      <c r="AC171" s="1168"/>
      <c r="AD171" s="1168"/>
      <c r="AE171" s="1168"/>
      <c r="AF171" s="1168"/>
      <c r="AG171" s="1168"/>
      <c r="AH171" s="1168"/>
      <c r="AI171" s="1168"/>
      <c r="AJ171" s="1168"/>
      <c r="AK171" s="1168"/>
      <c r="AL171" s="1168"/>
      <c r="AM171" s="1168"/>
      <c r="AN171" s="1168"/>
      <c r="AO171" s="1168"/>
      <c r="AP171" s="1168"/>
      <c r="AQ171" s="1168"/>
      <c r="AR171" s="1168"/>
      <c r="AS171" s="1168"/>
      <c r="AT171" s="1168"/>
      <c r="AU171" s="1168"/>
      <c r="AV171" s="1168"/>
      <c r="AW171" s="1168"/>
      <c r="AX171" s="1168"/>
      <c r="AY171" s="1168"/>
      <c r="AZ171" s="1168"/>
    </row>
    <row r="172" spans="1:61" s="1344" customFormat="1" ht="14.25" customHeight="1" x14ac:dyDescent="0.25">
      <c r="A172" s="1308"/>
      <c r="B172" s="1404"/>
      <c r="C172" s="1980" t="s">
        <v>39</v>
      </c>
      <c r="D172" s="1920"/>
      <c r="E172" s="1921"/>
      <c r="F172" s="1310"/>
      <c r="G172" s="1089"/>
      <c r="H172" s="1311"/>
      <c r="I172" s="1652"/>
      <c r="J172" s="1318"/>
      <c r="K172" s="1318"/>
      <c r="L172" s="1318"/>
      <c r="M172" s="1318"/>
      <c r="N172" s="1318"/>
      <c r="O172" s="1318"/>
      <c r="P172" s="1318"/>
      <c r="Q172" s="1318"/>
      <c r="R172" s="1318"/>
      <c r="S172" s="1318"/>
      <c r="T172" s="1318"/>
      <c r="U172" s="1318"/>
      <c r="V172" s="1318"/>
      <c r="W172" s="1318"/>
      <c r="X172" s="1318"/>
      <c r="Y172" s="1318"/>
      <c r="Z172" s="1318"/>
      <c r="AA172" s="1318"/>
      <c r="AB172" s="1293"/>
      <c r="AC172" s="1293"/>
      <c r="AD172" s="1293"/>
      <c r="AE172" s="1293"/>
      <c r="AF172" s="1293"/>
      <c r="AG172" s="1293"/>
      <c r="AH172" s="1293"/>
      <c r="AI172" s="1293"/>
      <c r="AJ172" s="1293"/>
      <c r="AK172" s="1293"/>
      <c r="AL172" s="1293"/>
      <c r="AM172" s="1293"/>
      <c r="AN172" s="1293"/>
      <c r="AO172" s="1293"/>
      <c r="AP172" s="1293"/>
      <c r="AQ172" s="1293"/>
      <c r="AR172" s="1293"/>
      <c r="AS172" s="1293"/>
      <c r="AT172" s="1293"/>
      <c r="AU172" s="1293"/>
      <c r="AV172" s="1293"/>
      <c r="AW172" s="1293"/>
      <c r="AX172" s="1293"/>
      <c r="AY172" s="1293"/>
      <c r="AZ172" s="1293"/>
    </row>
    <row r="173" spans="1:61" s="1344" customFormat="1" ht="15" customHeight="1" x14ac:dyDescent="0.25">
      <c r="A173" s="1308" t="s">
        <v>588</v>
      </c>
      <c r="B173" s="1651" t="s">
        <v>914</v>
      </c>
      <c r="C173" s="1950" t="s">
        <v>707</v>
      </c>
      <c r="D173" s="1940"/>
      <c r="E173" s="1946"/>
      <c r="F173" s="1310"/>
      <c r="G173" s="1089"/>
      <c r="H173" s="1311"/>
      <c r="I173" s="1621"/>
      <c r="J173" s="1318"/>
      <c r="K173" s="1318"/>
      <c r="L173" s="1318"/>
      <c r="M173" s="1318"/>
      <c r="N173" s="1318"/>
      <c r="O173" s="1318"/>
      <c r="P173" s="1318"/>
      <c r="Q173" s="1318"/>
      <c r="R173" s="1318"/>
      <c r="S173" s="1318"/>
      <c r="T173" s="1318"/>
      <c r="U173" s="1318"/>
      <c r="V173" s="1318"/>
      <c r="W173" s="1318"/>
      <c r="X173" s="1318"/>
      <c r="Y173" s="1318"/>
      <c r="Z173" s="1318"/>
      <c r="AA173" s="1318"/>
      <c r="AB173" s="1293"/>
      <c r="AC173" s="1293"/>
      <c r="AD173" s="1293"/>
      <c r="AE173" s="1293"/>
      <c r="AF173" s="1293"/>
      <c r="AG173" s="1293"/>
      <c r="AH173" s="1293"/>
      <c r="AI173" s="1293"/>
      <c r="AJ173" s="1293"/>
      <c r="AK173" s="1293"/>
      <c r="AL173" s="1293"/>
      <c r="AM173" s="1293"/>
      <c r="AN173" s="1293"/>
      <c r="AO173" s="1293"/>
      <c r="AP173" s="1293"/>
      <c r="AQ173" s="1293"/>
      <c r="AR173" s="1293"/>
      <c r="AS173" s="1293"/>
      <c r="AT173" s="1293"/>
      <c r="AU173" s="1293"/>
      <c r="AV173" s="1293"/>
      <c r="AW173" s="1293"/>
      <c r="AX173" s="1293"/>
      <c r="AY173" s="1293"/>
      <c r="AZ173" s="1293"/>
    </row>
    <row r="174" spans="1:61" s="1154" customFormat="1" ht="16.5" customHeight="1" x14ac:dyDescent="0.25">
      <c r="A174" s="1308"/>
      <c r="B174" s="1404"/>
      <c r="C174" s="1298" t="s">
        <v>556</v>
      </c>
      <c r="D174" s="1920" t="s">
        <v>590</v>
      </c>
      <c r="E174" s="1921"/>
      <c r="F174" s="1310"/>
      <c r="G174" s="1089"/>
      <c r="H174" s="1311"/>
      <c r="I174" s="1621"/>
      <c r="J174" s="1318"/>
      <c r="K174" s="1318"/>
      <c r="L174" s="1318"/>
      <c r="M174" s="1318"/>
      <c r="N174" s="1318"/>
      <c r="O174" s="1318"/>
      <c r="P174" s="1318"/>
      <c r="Q174" s="1318"/>
      <c r="R174" s="1318"/>
      <c r="S174" s="1318"/>
      <c r="T174" s="1318"/>
      <c r="U174" s="1318"/>
      <c r="V174" s="1318"/>
      <c r="W174" s="1318"/>
      <c r="X174" s="1318"/>
      <c r="Y174" s="1318"/>
      <c r="Z174" s="1318"/>
      <c r="AA174" s="131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61" s="1154" customFormat="1" ht="65.25" customHeight="1" x14ac:dyDescent="0.25">
      <c r="A175" s="1308"/>
      <c r="B175" s="1404"/>
      <c r="C175" s="1428"/>
      <c r="D175" s="1312" t="s">
        <v>556</v>
      </c>
      <c r="E175" s="1398" t="s">
        <v>1130</v>
      </c>
      <c r="F175" s="1310"/>
      <c r="G175" s="1089"/>
      <c r="H175" s="1311"/>
      <c r="I175" s="1652"/>
      <c r="J175" s="1318"/>
      <c r="K175" s="1318"/>
      <c r="L175" s="1318"/>
      <c r="M175" s="1318"/>
      <c r="N175" s="1318"/>
      <c r="O175" s="1318"/>
      <c r="P175" s="1318"/>
      <c r="Q175" s="1318"/>
      <c r="R175" s="1318"/>
      <c r="S175" s="1318"/>
      <c r="T175" s="1318"/>
      <c r="U175" s="1318"/>
      <c r="V175" s="1318"/>
      <c r="W175" s="1318"/>
      <c r="X175" s="1318"/>
      <c r="Y175" s="1318"/>
      <c r="Z175" s="1318"/>
      <c r="AA175" s="131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61" s="1154" customFormat="1" ht="15" customHeight="1" x14ac:dyDescent="0.25">
      <c r="A176" s="1308"/>
      <c r="B176" s="1404"/>
      <c r="C176" s="1428"/>
      <c r="D176" s="1328"/>
      <c r="E176" s="1398" t="s">
        <v>591</v>
      </c>
      <c r="F176" s="1310" t="s">
        <v>755</v>
      </c>
      <c r="G176" s="1089">
        <v>900</v>
      </c>
      <c r="H176" s="1311"/>
      <c r="I176" s="1621">
        <f>G176*H176</f>
        <v>0</v>
      </c>
      <c r="J176" s="1315"/>
      <c r="K176" s="1315"/>
      <c r="L176" s="1315"/>
      <c r="M176" s="1315"/>
      <c r="N176" s="1315"/>
      <c r="O176" s="1315"/>
      <c r="P176" s="1315"/>
      <c r="Q176" s="1315"/>
      <c r="R176" s="1315"/>
      <c r="S176" s="1315"/>
      <c r="T176" s="1315"/>
      <c r="U176" s="1315"/>
      <c r="V176" s="1315"/>
      <c r="W176" s="1315"/>
      <c r="X176" s="1315"/>
      <c r="Y176" s="1315"/>
      <c r="Z176" s="1315"/>
      <c r="AA176" s="1315"/>
      <c r="AB176" s="1168"/>
      <c r="AC176" s="1168"/>
      <c r="AD176" s="1168"/>
      <c r="AE176" s="1168"/>
      <c r="AF176" s="1168"/>
      <c r="AG176" s="1168"/>
      <c r="AH176" s="1168"/>
      <c r="AI176" s="1168"/>
      <c r="AJ176" s="1168"/>
      <c r="AK176" s="1168"/>
      <c r="AL176" s="1168"/>
      <c r="AM176" s="1168"/>
      <c r="AN176" s="1168"/>
      <c r="AO176" s="1168"/>
      <c r="AP176" s="1168"/>
      <c r="AQ176" s="1168"/>
      <c r="AR176" s="1168"/>
      <c r="AS176" s="1168"/>
      <c r="AT176" s="1168"/>
      <c r="AU176" s="1168"/>
      <c r="AV176" s="1168"/>
      <c r="AW176" s="1168"/>
      <c r="AX176" s="1168"/>
      <c r="AY176" s="1168"/>
      <c r="AZ176" s="1168"/>
    </row>
    <row r="177" spans="1:52" s="1154" customFormat="1" ht="14.25" customHeight="1" x14ac:dyDescent="0.25">
      <c r="A177" s="1308"/>
      <c r="B177" s="1404"/>
      <c r="C177" s="1298" t="s">
        <v>557</v>
      </c>
      <c r="D177" s="1920" t="s">
        <v>330</v>
      </c>
      <c r="E177" s="1921"/>
      <c r="F177" s="1310"/>
      <c r="G177" s="1089"/>
      <c r="H177" s="1311"/>
      <c r="I177" s="1621"/>
      <c r="J177" s="1318"/>
      <c r="K177" s="1318"/>
      <c r="L177" s="1318"/>
      <c r="M177" s="1318"/>
      <c r="N177" s="1318"/>
      <c r="O177" s="1318"/>
      <c r="P177" s="1318"/>
      <c r="Q177" s="1318"/>
      <c r="R177" s="1318"/>
      <c r="S177" s="1318"/>
      <c r="T177" s="1318"/>
      <c r="U177" s="1318"/>
      <c r="V177" s="1318"/>
      <c r="W177" s="1318"/>
      <c r="X177" s="1318"/>
      <c r="Y177" s="1318"/>
      <c r="Z177" s="1318"/>
      <c r="AA177" s="1318"/>
      <c r="AB177" s="1168"/>
      <c r="AC177" s="1168"/>
      <c r="AD177" s="1168"/>
      <c r="AE177" s="1168"/>
      <c r="AF177" s="1168"/>
      <c r="AG177" s="1168"/>
      <c r="AH177" s="1168"/>
      <c r="AI177" s="1168"/>
      <c r="AJ177" s="1168"/>
      <c r="AK177" s="1168"/>
      <c r="AL177" s="1168"/>
      <c r="AM177" s="1168"/>
      <c r="AN177" s="1168"/>
      <c r="AO177" s="1168"/>
      <c r="AP177" s="1168"/>
      <c r="AQ177" s="1168"/>
      <c r="AR177" s="1168"/>
      <c r="AS177" s="1168"/>
      <c r="AT177" s="1168"/>
      <c r="AU177" s="1168"/>
      <c r="AV177" s="1168"/>
      <c r="AW177" s="1168"/>
      <c r="AX177" s="1168"/>
      <c r="AY177" s="1168"/>
      <c r="AZ177" s="1168"/>
    </row>
    <row r="178" spans="1:52" s="1154" customFormat="1" ht="17.25" customHeight="1" x14ac:dyDescent="0.25">
      <c r="A178" s="1308"/>
      <c r="B178" s="972"/>
      <c r="C178" s="1298"/>
      <c r="D178" s="1312" t="s">
        <v>556</v>
      </c>
      <c r="E178" s="1398" t="s">
        <v>592</v>
      </c>
      <c r="F178" s="1310"/>
      <c r="G178" s="1089"/>
      <c r="H178" s="1311"/>
      <c r="I178" s="1652"/>
      <c r="J178" s="1318"/>
      <c r="K178" s="1318"/>
      <c r="L178" s="1318"/>
      <c r="M178" s="1318"/>
      <c r="N178" s="1318"/>
      <c r="O178" s="1318"/>
      <c r="P178" s="1318"/>
      <c r="Q178" s="1318"/>
      <c r="R178" s="1318"/>
      <c r="S178" s="1318"/>
      <c r="T178" s="1318"/>
      <c r="U178" s="1318"/>
      <c r="V178" s="1318"/>
      <c r="W178" s="1318"/>
      <c r="X178" s="1318"/>
      <c r="Y178" s="1318"/>
      <c r="Z178" s="1318"/>
      <c r="AA178" s="1318"/>
      <c r="AB178" s="1168"/>
      <c r="AC178" s="1168"/>
      <c r="AD178" s="1168"/>
      <c r="AE178" s="1168"/>
      <c r="AF178" s="1168"/>
      <c r="AG178" s="1168"/>
      <c r="AH178" s="1168"/>
      <c r="AI178" s="1168"/>
      <c r="AJ178" s="1168"/>
      <c r="AK178" s="1168"/>
      <c r="AL178" s="1168"/>
      <c r="AM178" s="1168"/>
      <c r="AN178" s="1168"/>
      <c r="AO178" s="1168"/>
      <c r="AP178" s="1168"/>
      <c r="AQ178" s="1168"/>
      <c r="AR178" s="1168"/>
      <c r="AS178" s="1168"/>
      <c r="AT178" s="1168"/>
      <c r="AU178" s="1168"/>
      <c r="AV178" s="1168"/>
      <c r="AW178" s="1168"/>
      <c r="AX178" s="1168"/>
      <c r="AY178" s="1168"/>
      <c r="AZ178" s="1168"/>
    </row>
    <row r="179" spans="1:52" s="1344" customFormat="1" ht="17.25" customHeight="1" x14ac:dyDescent="0.25">
      <c r="A179" s="1308"/>
      <c r="B179" s="1404"/>
      <c r="C179" s="1428"/>
      <c r="D179" s="1328"/>
      <c r="E179" s="1398" t="s">
        <v>331</v>
      </c>
      <c r="F179" s="1310" t="s">
        <v>755</v>
      </c>
      <c r="G179" s="1089">
        <v>375</v>
      </c>
      <c r="H179" s="1311"/>
      <c r="I179" s="1621">
        <f>G179*H179</f>
        <v>0</v>
      </c>
      <c r="J179" s="1318"/>
      <c r="K179" s="1318"/>
      <c r="L179" s="1318"/>
      <c r="M179" s="1318"/>
      <c r="N179" s="1318"/>
      <c r="O179" s="1318"/>
      <c r="P179" s="1318"/>
      <c r="Q179" s="1318"/>
      <c r="R179" s="1318"/>
      <c r="S179" s="1318"/>
      <c r="T179" s="1318"/>
      <c r="U179" s="1318"/>
      <c r="V179" s="1318"/>
      <c r="W179" s="1318"/>
      <c r="X179" s="1318"/>
      <c r="Y179" s="1318"/>
      <c r="Z179" s="1318"/>
      <c r="AA179" s="1318"/>
      <c r="AB179" s="1293"/>
      <c r="AC179" s="1293"/>
      <c r="AD179" s="1293"/>
      <c r="AE179" s="1293"/>
      <c r="AF179" s="1293"/>
      <c r="AG179" s="1293"/>
      <c r="AH179" s="1293"/>
      <c r="AI179" s="1293"/>
      <c r="AJ179" s="1293"/>
      <c r="AK179" s="1293"/>
      <c r="AL179" s="1293"/>
      <c r="AM179" s="1293"/>
      <c r="AN179" s="1293"/>
      <c r="AO179" s="1293"/>
      <c r="AP179" s="1293"/>
      <c r="AQ179" s="1293"/>
      <c r="AR179" s="1293"/>
      <c r="AS179" s="1293"/>
      <c r="AT179" s="1293"/>
      <c r="AU179" s="1293"/>
      <c r="AV179" s="1293"/>
      <c r="AW179" s="1293"/>
      <c r="AX179" s="1293"/>
      <c r="AY179" s="1293"/>
      <c r="AZ179" s="1293"/>
    </row>
    <row r="180" spans="1:52" s="1154" customFormat="1" ht="14.25" customHeight="1" x14ac:dyDescent="0.25">
      <c r="A180" s="1308"/>
      <c r="B180" s="972"/>
      <c r="C180" s="1298" t="s">
        <v>558</v>
      </c>
      <c r="D180" s="1920" t="s">
        <v>631</v>
      </c>
      <c r="E180" s="1921"/>
      <c r="F180" s="1310"/>
      <c r="G180" s="1089"/>
      <c r="H180" s="1311"/>
      <c r="I180" s="1621"/>
      <c r="J180" s="1318"/>
      <c r="K180" s="1318"/>
      <c r="L180" s="1318"/>
      <c r="M180" s="1318"/>
      <c r="N180" s="1318"/>
      <c r="O180" s="1318"/>
      <c r="P180" s="1318"/>
      <c r="Q180" s="1318"/>
      <c r="R180" s="1318"/>
      <c r="S180" s="1318"/>
      <c r="T180" s="1318"/>
      <c r="U180" s="1318"/>
      <c r="V180" s="1318"/>
      <c r="W180" s="1318"/>
      <c r="X180" s="1318"/>
      <c r="Y180" s="1318"/>
      <c r="Z180" s="1318"/>
      <c r="AA180" s="1318"/>
      <c r="AB180" s="1168"/>
      <c r="AC180" s="1168"/>
      <c r="AD180" s="1168"/>
      <c r="AE180" s="1168"/>
      <c r="AF180" s="1168"/>
      <c r="AG180" s="1168"/>
      <c r="AH180" s="1168"/>
      <c r="AI180" s="1168"/>
      <c r="AJ180" s="1168"/>
      <c r="AK180" s="1168"/>
      <c r="AL180" s="1168"/>
      <c r="AM180" s="1168"/>
      <c r="AN180" s="1168"/>
      <c r="AO180" s="1168"/>
      <c r="AP180" s="1168"/>
      <c r="AQ180" s="1168"/>
      <c r="AR180" s="1168"/>
      <c r="AS180" s="1168"/>
      <c r="AT180" s="1168"/>
      <c r="AU180" s="1168"/>
      <c r="AV180" s="1168"/>
      <c r="AW180" s="1168"/>
      <c r="AX180" s="1168"/>
      <c r="AY180" s="1168"/>
      <c r="AZ180" s="1168"/>
    </row>
    <row r="181" spans="1:52" s="1154" customFormat="1" ht="41.4" x14ac:dyDescent="0.25">
      <c r="A181" s="1308"/>
      <c r="B181" s="1404"/>
      <c r="C181" s="1428"/>
      <c r="D181" s="1312" t="s">
        <v>556</v>
      </c>
      <c r="E181" s="1398" t="s">
        <v>1244</v>
      </c>
      <c r="F181" s="1310"/>
      <c r="G181" s="1089"/>
      <c r="H181" s="1311"/>
      <c r="I181" s="1621"/>
      <c r="J181" s="1318"/>
      <c r="K181" s="1318"/>
      <c r="L181" s="1318"/>
      <c r="M181" s="1318"/>
      <c r="N181" s="1318"/>
      <c r="O181" s="1318"/>
      <c r="P181" s="1318"/>
      <c r="Q181" s="1318"/>
      <c r="R181" s="1318"/>
      <c r="S181" s="1318"/>
      <c r="T181" s="1318"/>
      <c r="U181" s="1318"/>
      <c r="V181" s="1318"/>
      <c r="W181" s="1318"/>
      <c r="X181" s="1318"/>
      <c r="Y181" s="1318"/>
      <c r="Z181" s="1318"/>
      <c r="AA181" s="1318"/>
      <c r="AB181" s="1168"/>
      <c r="AC181" s="1168"/>
      <c r="AD181" s="1168"/>
      <c r="AE181" s="1168"/>
      <c r="AF181" s="1168"/>
      <c r="AG181" s="1168"/>
      <c r="AH181" s="1168"/>
      <c r="AI181" s="1168"/>
      <c r="AJ181" s="1168"/>
      <c r="AK181" s="1168"/>
      <c r="AL181" s="1168"/>
      <c r="AM181" s="1168"/>
      <c r="AN181" s="1168"/>
      <c r="AO181" s="1168"/>
      <c r="AP181" s="1168"/>
      <c r="AQ181" s="1168"/>
      <c r="AR181" s="1168"/>
      <c r="AS181" s="1168"/>
      <c r="AT181" s="1168"/>
      <c r="AU181" s="1168"/>
      <c r="AV181" s="1168"/>
      <c r="AW181" s="1168"/>
      <c r="AX181" s="1168"/>
      <c r="AY181" s="1168"/>
      <c r="AZ181" s="1168"/>
    </row>
    <row r="182" spans="1:52" s="1154" customFormat="1" ht="28.5" customHeight="1" x14ac:dyDescent="0.25">
      <c r="A182" s="1308"/>
      <c r="B182" s="1404"/>
      <c r="C182" s="1298"/>
      <c r="D182" s="1312"/>
      <c r="E182" s="1398" t="s">
        <v>784</v>
      </c>
      <c r="F182" s="1310" t="s">
        <v>755</v>
      </c>
      <c r="G182" s="1089">
        <v>32</v>
      </c>
      <c r="H182" s="1311"/>
      <c r="I182" s="1126">
        <f>G182*H182</f>
        <v>0</v>
      </c>
      <c r="J182" s="1318"/>
      <c r="K182" s="1318"/>
      <c r="L182" s="1318"/>
      <c r="M182" s="1318"/>
      <c r="N182" s="1318"/>
      <c r="O182" s="1318"/>
      <c r="P182" s="1318"/>
      <c r="Q182" s="1318"/>
      <c r="R182" s="1318"/>
      <c r="S182" s="1318"/>
      <c r="T182" s="1318"/>
      <c r="U182" s="1318"/>
      <c r="V182" s="1318"/>
      <c r="W182" s="1318"/>
      <c r="X182" s="1318"/>
      <c r="Y182" s="1318"/>
      <c r="Z182" s="1318"/>
      <c r="AA182" s="1318"/>
      <c r="AB182" s="1168"/>
      <c r="AC182" s="1168"/>
      <c r="AD182" s="1168"/>
      <c r="AE182" s="1168"/>
      <c r="AF182" s="1168"/>
      <c r="AG182" s="1168"/>
      <c r="AH182" s="1168"/>
      <c r="AI182" s="1168"/>
      <c r="AJ182" s="1168"/>
      <c r="AK182" s="1168"/>
      <c r="AL182" s="1168"/>
      <c r="AM182" s="1168"/>
      <c r="AN182" s="1168"/>
      <c r="AO182" s="1168"/>
      <c r="AP182" s="1168"/>
      <c r="AQ182" s="1168"/>
      <c r="AR182" s="1168"/>
      <c r="AS182" s="1168"/>
      <c r="AT182" s="1168"/>
      <c r="AU182" s="1168"/>
      <c r="AV182" s="1168"/>
      <c r="AW182" s="1168"/>
      <c r="AX182" s="1168"/>
      <c r="AY182" s="1168"/>
      <c r="AZ182" s="1168"/>
    </row>
    <row r="183" spans="1:52" s="1154" customFormat="1" ht="15.6" x14ac:dyDescent="0.25">
      <c r="A183" s="1308"/>
      <c r="B183" s="1404"/>
      <c r="C183" s="1428"/>
      <c r="D183" s="1328"/>
      <c r="E183" s="1398" t="s">
        <v>1325</v>
      </c>
      <c r="F183" s="1310" t="s">
        <v>755</v>
      </c>
      <c r="G183" s="1089">
        <v>15</v>
      </c>
      <c r="H183" s="1311"/>
      <c r="I183" s="1652">
        <f>G183*H183</f>
        <v>0</v>
      </c>
      <c r="J183" s="1318"/>
      <c r="K183" s="1318"/>
      <c r="L183" s="1318"/>
      <c r="M183" s="1318"/>
      <c r="N183" s="1318"/>
      <c r="O183" s="1318"/>
      <c r="P183" s="1318"/>
      <c r="Q183" s="1318"/>
      <c r="R183" s="1318"/>
      <c r="S183" s="1318"/>
      <c r="T183" s="1318"/>
      <c r="U183" s="1318"/>
      <c r="V183" s="1318"/>
      <c r="W183" s="1318"/>
      <c r="X183" s="1318"/>
      <c r="Y183" s="1318"/>
      <c r="Z183" s="1318"/>
      <c r="AA183" s="1318"/>
      <c r="AB183" s="1168"/>
      <c r="AC183" s="1168"/>
      <c r="AD183" s="1168"/>
      <c r="AE183" s="1168"/>
      <c r="AF183" s="1168"/>
      <c r="AG183" s="1168"/>
      <c r="AH183" s="1168"/>
      <c r="AI183" s="1168"/>
      <c r="AJ183" s="1168"/>
      <c r="AK183" s="1168"/>
      <c r="AL183" s="1168"/>
      <c r="AM183" s="1168"/>
      <c r="AN183" s="1168"/>
      <c r="AO183" s="1168"/>
      <c r="AP183" s="1168"/>
      <c r="AQ183" s="1168"/>
      <c r="AR183" s="1168"/>
      <c r="AS183" s="1168"/>
      <c r="AT183" s="1168"/>
      <c r="AU183" s="1168"/>
      <c r="AV183" s="1168"/>
      <c r="AW183" s="1168"/>
      <c r="AX183" s="1168"/>
      <c r="AY183" s="1168"/>
      <c r="AZ183" s="1168"/>
    </row>
    <row r="184" spans="1:52" s="1154" customFormat="1" ht="16.5" customHeight="1" x14ac:dyDescent="0.25">
      <c r="A184" s="1308"/>
      <c r="B184" s="1404"/>
      <c r="C184" s="1383"/>
      <c r="D184" s="1441"/>
      <c r="E184" s="1398" t="s">
        <v>1326</v>
      </c>
      <c r="F184" s="1310" t="s">
        <v>755</v>
      </c>
      <c r="G184" s="1089">
        <v>13</v>
      </c>
      <c r="H184" s="1311"/>
      <c r="I184" s="1621">
        <f>G184*H184</f>
        <v>0</v>
      </c>
      <c r="J184" s="1318"/>
      <c r="K184" s="1318"/>
      <c r="L184" s="1318"/>
      <c r="M184" s="1318"/>
      <c r="N184" s="1318"/>
      <c r="O184" s="1318"/>
      <c r="P184" s="1318"/>
      <c r="Q184" s="1318"/>
      <c r="R184" s="1318"/>
      <c r="S184" s="1318"/>
      <c r="T184" s="1318"/>
      <c r="U184" s="1318"/>
      <c r="V184" s="1318"/>
      <c r="W184" s="1318"/>
      <c r="X184" s="1318"/>
      <c r="Y184" s="1318"/>
      <c r="Z184" s="1318"/>
      <c r="AA184" s="1318"/>
      <c r="AB184" s="1168"/>
      <c r="AC184" s="1168"/>
      <c r="AD184" s="1168"/>
      <c r="AE184" s="1168"/>
      <c r="AF184" s="1168"/>
      <c r="AG184" s="1168"/>
      <c r="AH184" s="1168"/>
      <c r="AI184" s="1168"/>
      <c r="AJ184" s="1168"/>
      <c r="AK184" s="1168"/>
      <c r="AL184" s="1168"/>
      <c r="AM184" s="1168"/>
      <c r="AN184" s="1168"/>
      <c r="AO184" s="1168"/>
      <c r="AP184" s="1168"/>
      <c r="AQ184" s="1168"/>
      <c r="AR184" s="1168"/>
      <c r="AS184" s="1168"/>
      <c r="AT184" s="1168"/>
      <c r="AU184" s="1168"/>
      <c r="AV184" s="1168"/>
      <c r="AW184" s="1168"/>
      <c r="AX184" s="1168"/>
      <c r="AY184" s="1168"/>
      <c r="AZ184" s="1168"/>
    </row>
    <row r="185" spans="1:52" s="1344" customFormat="1" ht="28.5" customHeight="1" x14ac:dyDescent="0.25">
      <c r="A185" s="1308" t="s">
        <v>588</v>
      </c>
      <c r="B185" s="972"/>
      <c r="C185" s="1298" t="s">
        <v>559</v>
      </c>
      <c r="D185" s="1312" t="s">
        <v>556</v>
      </c>
      <c r="E185" s="1398" t="s">
        <v>1347</v>
      </c>
      <c r="F185" s="1310" t="s">
        <v>487</v>
      </c>
      <c r="G185" s="1089">
        <v>30</v>
      </c>
      <c r="H185" s="1311"/>
      <c r="I185" s="1621">
        <f>G185*H185</f>
        <v>0</v>
      </c>
      <c r="J185" s="1453"/>
      <c r="K185" s="1453"/>
      <c r="L185" s="1453"/>
      <c r="M185" s="1453"/>
      <c r="N185" s="1453"/>
      <c r="O185" s="1453"/>
      <c r="P185" s="1453"/>
      <c r="Q185" s="1453"/>
      <c r="R185" s="1453"/>
      <c r="S185" s="1453"/>
      <c r="T185" s="1453"/>
      <c r="U185" s="1453"/>
      <c r="V185" s="1453"/>
      <c r="W185" s="1453"/>
      <c r="X185" s="1453"/>
      <c r="Y185" s="1453"/>
      <c r="Z185" s="1453"/>
      <c r="AA185" s="1453"/>
      <c r="AB185" s="1293"/>
      <c r="AC185" s="1293"/>
      <c r="AD185" s="1293"/>
      <c r="AE185" s="1293"/>
      <c r="AF185" s="1293"/>
      <c r="AG185" s="1293"/>
      <c r="AH185" s="1293"/>
      <c r="AI185" s="1293"/>
      <c r="AJ185" s="1293"/>
      <c r="AK185" s="1293"/>
      <c r="AL185" s="1293"/>
      <c r="AM185" s="1293"/>
      <c r="AN185" s="1293"/>
      <c r="AO185" s="1293"/>
      <c r="AP185" s="1293"/>
      <c r="AQ185" s="1293"/>
      <c r="AR185" s="1293"/>
      <c r="AS185" s="1293"/>
      <c r="AT185" s="1293"/>
      <c r="AU185" s="1293"/>
      <c r="AV185" s="1293"/>
      <c r="AW185" s="1293"/>
      <c r="AX185" s="1293"/>
      <c r="AY185" s="1293"/>
      <c r="AZ185" s="1293"/>
    </row>
    <row r="186" spans="1:52" s="1344" customFormat="1" ht="15" customHeight="1" x14ac:dyDescent="0.25">
      <c r="A186" s="1405"/>
      <c r="B186" s="1404"/>
      <c r="C186" s="1383"/>
      <c r="D186" s="1560" t="s">
        <v>557</v>
      </c>
      <c r="E186" s="1398" t="s">
        <v>1348</v>
      </c>
      <c r="F186" s="1310" t="s">
        <v>755</v>
      </c>
      <c r="G186" s="1089">
        <v>50</v>
      </c>
      <c r="H186" s="1311"/>
      <c r="I186" s="1621">
        <f>G186*H186</f>
        <v>0</v>
      </c>
      <c r="J186" s="1453"/>
      <c r="K186" s="1453"/>
      <c r="L186" s="1453"/>
      <c r="M186" s="1453"/>
      <c r="N186" s="1453"/>
      <c r="O186" s="1453"/>
      <c r="P186" s="1453"/>
      <c r="Q186" s="1453"/>
      <c r="R186" s="1453"/>
      <c r="S186" s="1453"/>
      <c r="T186" s="1453"/>
      <c r="U186" s="1453"/>
      <c r="V186" s="1453"/>
      <c r="W186" s="1453"/>
      <c r="X186" s="1453"/>
      <c r="Y186" s="1453"/>
      <c r="Z186" s="1453"/>
      <c r="AA186" s="1453"/>
      <c r="AB186" s="1293"/>
      <c r="AC186" s="1293"/>
      <c r="AD186" s="1293"/>
      <c r="AE186" s="1293"/>
      <c r="AF186" s="1293"/>
      <c r="AG186" s="1293"/>
      <c r="AH186" s="1293"/>
      <c r="AI186" s="1293"/>
      <c r="AJ186" s="1293"/>
      <c r="AK186" s="1293"/>
      <c r="AL186" s="1293"/>
      <c r="AM186" s="1293"/>
      <c r="AN186" s="1293"/>
      <c r="AO186" s="1293"/>
      <c r="AP186" s="1293"/>
      <c r="AQ186" s="1293"/>
      <c r="AR186" s="1293"/>
      <c r="AS186" s="1293"/>
      <c r="AT186" s="1293"/>
      <c r="AU186" s="1293"/>
      <c r="AV186" s="1293"/>
      <c r="AW186" s="1293"/>
      <c r="AX186" s="1293"/>
      <c r="AY186" s="1293"/>
      <c r="AZ186" s="1293"/>
    </row>
    <row r="187" spans="1:52" s="1344" customFormat="1" ht="15" customHeight="1" x14ac:dyDescent="0.25">
      <c r="A187" s="1308"/>
      <c r="B187" s="972"/>
      <c r="C187" s="1298" t="s">
        <v>485</v>
      </c>
      <c r="D187" s="1920" t="s">
        <v>355</v>
      </c>
      <c r="E187" s="1921"/>
      <c r="F187" s="1310"/>
      <c r="G187" s="1089"/>
      <c r="H187" s="1311"/>
      <c r="I187" s="1621"/>
      <c r="J187" s="1318"/>
      <c r="K187" s="1318"/>
      <c r="L187" s="1318"/>
      <c r="M187" s="1318"/>
      <c r="N187" s="1318"/>
      <c r="O187" s="1318"/>
      <c r="P187" s="1318"/>
      <c r="Q187" s="1318"/>
      <c r="R187" s="1318"/>
      <c r="S187" s="1318"/>
      <c r="T187" s="1318"/>
      <c r="U187" s="1318"/>
      <c r="V187" s="1318"/>
      <c r="W187" s="1318"/>
      <c r="X187" s="1318"/>
      <c r="Y187" s="1318"/>
      <c r="Z187" s="1318"/>
      <c r="AA187" s="1318"/>
      <c r="AB187" s="1293"/>
      <c r="AC187" s="1293"/>
      <c r="AD187" s="1293"/>
      <c r="AE187" s="1293"/>
      <c r="AF187" s="1293"/>
      <c r="AG187" s="1293"/>
      <c r="AH187" s="1293"/>
      <c r="AI187" s="1293"/>
      <c r="AJ187" s="1293"/>
      <c r="AK187" s="1293"/>
      <c r="AL187" s="1293"/>
      <c r="AM187" s="1293"/>
      <c r="AN187" s="1293"/>
      <c r="AO187" s="1293"/>
      <c r="AP187" s="1293"/>
      <c r="AQ187" s="1293"/>
      <c r="AR187" s="1293"/>
      <c r="AS187" s="1293"/>
      <c r="AT187" s="1293"/>
      <c r="AU187" s="1293"/>
      <c r="AV187" s="1293"/>
      <c r="AW187" s="1293"/>
      <c r="AX187" s="1293"/>
      <c r="AY187" s="1293"/>
      <c r="AZ187" s="1293"/>
    </row>
    <row r="188" spans="1:52" s="1154" customFormat="1" ht="27" customHeight="1" x14ac:dyDescent="0.25">
      <c r="A188" s="1308"/>
      <c r="B188" s="1404"/>
      <c r="C188" s="1298"/>
      <c r="D188" s="1312" t="s">
        <v>556</v>
      </c>
      <c r="E188" s="1398" t="s">
        <v>702</v>
      </c>
      <c r="F188" s="1310"/>
      <c r="G188" s="1089"/>
      <c r="H188" s="1311"/>
      <c r="I188" s="1621"/>
      <c r="J188" s="1315"/>
      <c r="K188" s="1315"/>
      <c r="L188" s="1315"/>
      <c r="M188" s="1315"/>
      <c r="N188" s="1315"/>
      <c r="O188" s="1315"/>
      <c r="P188" s="1315"/>
      <c r="Q188" s="1315"/>
      <c r="R188" s="1315"/>
      <c r="S188" s="1315"/>
      <c r="T188" s="1315"/>
      <c r="U188" s="1315"/>
      <c r="V188" s="1315"/>
      <c r="W188" s="1315"/>
      <c r="X188" s="1315"/>
      <c r="Y188" s="1315"/>
      <c r="Z188" s="1315"/>
      <c r="AA188" s="1168"/>
      <c r="AB188" s="1168"/>
      <c r="AC188" s="1168"/>
      <c r="AD188" s="1168"/>
      <c r="AE188" s="1168"/>
      <c r="AF188" s="1168"/>
      <c r="AG188" s="1168"/>
      <c r="AH188" s="1168"/>
      <c r="AI188" s="1168"/>
      <c r="AJ188" s="1168"/>
      <c r="AK188" s="1168"/>
      <c r="AL188" s="1168"/>
      <c r="AM188" s="1168"/>
      <c r="AN188" s="1168"/>
      <c r="AO188" s="1168"/>
      <c r="AP188" s="1168"/>
      <c r="AQ188" s="1168"/>
      <c r="AR188" s="1168"/>
      <c r="AS188" s="1168"/>
      <c r="AT188" s="1168"/>
      <c r="AU188" s="1168"/>
      <c r="AV188" s="1168"/>
      <c r="AW188" s="1168"/>
      <c r="AX188" s="1168"/>
      <c r="AY188" s="1168"/>
      <c r="AZ188" s="1168"/>
    </row>
    <row r="189" spans="1:52" s="1344" customFormat="1" ht="15.75" customHeight="1" x14ac:dyDescent="0.25">
      <c r="A189" s="1308"/>
      <c r="B189" s="1404"/>
      <c r="C189" s="1298"/>
      <c r="D189" s="1328"/>
      <c r="E189" s="1398" t="s">
        <v>356</v>
      </c>
      <c r="F189" s="1310" t="s">
        <v>755</v>
      </c>
      <c r="G189" s="1089">
        <v>60</v>
      </c>
      <c r="H189" s="1311"/>
      <c r="I189" s="1621">
        <f>G189*H189</f>
        <v>0</v>
      </c>
      <c r="J189" s="1318"/>
      <c r="K189" s="1318"/>
      <c r="L189" s="1318"/>
      <c r="M189" s="1318"/>
      <c r="N189" s="1318"/>
      <c r="O189" s="1318"/>
      <c r="P189" s="1318"/>
      <c r="Q189" s="1318"/>
      <c r="R189" s="1318"/>
      <c r="S189" s="1318"/>
      <c r="T189" s="1318"/>
      <c r="U189" s="1318"/>
      <c r="V189" s="1318"/>
      <c r="W189" s="1318"/>
      <c r="X189" s="1318"/>
      <c r="Y189" s="1318"/>
      <c r="Z189" s="1318"/>
      <c r="AA189" s="1318"/>
      <c r="AB189" s="1293"/>
      <c r="AC189" s="1293"/>
      <c r="AD189" s="1293"/>
      <c r="AE189" s="1293"/>
      <c r="AF189" s="1293"/>
      <c r="AG189" s="1293"/>
      <c r="AH189" s="1293"/>
      <c r="AI189" s="1293"/>
      <c r="AJ189" s="1293"/>
      <c r="AK189" s="1293"/>
      <c r="AL189" s="1293"/>
      <c r="AM189" s="1293"/>
      <c r="AN189" s="1293"/>
      <c r="AO189" s="1293"/>
      <c r="AP189" s="1293"/>
      <c r="AQ189" s="1293"/>
      <c r="AR189" s="1293"/>
      <c r="AS189" s="1293"/>
      <c r="AT189" s="1293"/>
      <c r="AU189" s="1293"/>
      <c r="AV189" s="1293"/>
      <c r="AW189" s="1293"/>
      <c r="AX189" s="1293"/>
      <c r="AY189" s="1293"/>
      <c r="AZ189" s="1293"/>
    </row>
    <row r="190" spans="1:52" s="1344" customFormat="1" ht="30" customHeight="1" x14ac:dyDescent="0.25">
      <c r="A190" s="1308"/>
      <c r="B190" s="1404"/>
      <c r="C190" s="1428"/>
      <c r="D190" s="1312"/>
      <c r="E190" s="1398" t="s">
        <v>542</v>
      </c>
      <c r="F190" s="1310" t="s">
        <v>487</v>
      </c>
      <c r="G190" s="1089">
        <v>0</v>
      </c>
      <c r="H190" s="1311"/>
      <c r="I190" s="1621">
        <f>G190*H190</f>
        <v>0</v>
      </c>
      <c r="J190" s="1315"/>
      <c r="K190" s="1315"/>
      <c r="L190" s="1315"/>
      <c r="M190" s="1315"/>
      <c r="N190" s="1315"/>
      <c r="O190" s="1315"/>
      <c r="P190" s="1315"/>
      <c r="Q190" s="1315"/>
      <c r="R190" s="1315"/>
      <c r="S190" s="1315"/>
      <c r="T190" s="1315"/>
      <c r="U190" s="1315"/>
      <c r="V190" s="1315"/>
      <c r="W190" s="1315"/>
      <c r="X190" s="1315"/>
      <c r="Y190" s="1315"/>
      <c r="Z190" s="1315"/>
      <c r="AA190" s="1315"/>
      <c r="AB190" s="1293"/>
      <c r="AC190" s="1293"/>
      <c r="AD190" s="1293"/>
      <c r="AE190" s="1293"/>
      <c r="AF190" s="1293"/>
      <c r="AG190" s="1293"/>
      <c r="AH190" s="1293"/>
      <c r="AI190" s="1293"/>
      <c r="AJ190" s="1293"/>
      <c r="AK190" s="1293"/>
      <c r="AL190" s="1293"/>
      <c r="AM190" s="1293"/>
      <c r="AN190" s="1293"/>
      <c r="AO190" s="1293"/>
      <c r="AP190" s="1293"/>
      <c r="AQ190" s="1293"/>
      <c r="AR190" s="1293"/>
      <c r="AS190" s="1293"/>
      <c r="AT190" s="1293"/>
      <c r="AU190" s="1293"/>
      <c r="AV190" s="1293"/>
      <c r="AW190" s="1293"/>
      <c r="AX190" s="1293"/>
      <c r="AY190" s="1293"/>
      <c r="AZ190" s="1293"/>
    </row>
    <row r="191" spans="1:52" s="1344" customFormat="1" ht="30" customHeight="1" x14ac:dyDescent="0.25">
      <c r="A191" s="1308"/>
      <c r="B191" s="1404"/>
      <c r="C191" s="1428"/>
      <c r="D191" s="1312" t="s">
        <v>557</v>
      </c>
      <c r="E191" s="1398" t="s">
        <v>703</v>
      </c>
      <c r="F191" s="1310"/>
      <c r="G191" s="1089"/>
      <c r="H191" s="1311"/>
      <c r="I191" s="1652"/>
      <c r="J191" s="1318"/>
      <c r="K191" s="1318"/>
      <c r="L191" s="1318"/>
      <c r="M191" s="1318"/>
      <c r="N191" s="1318"/>
      <c r="O191" s="1318"/>
      <c r="P191" s="1318"/>
      <c r="Q191" s="1318"/>
      <c r="R191" s="1318"/>
      <c r="S191" s="1318"/>
      <c r="T191" s="1318"/>
      <c r="U191" s="1318"/>
      <c r="V191" s="1318"/>
      <c r="W191" s="1318"/>
      <c r="X191" s="1318"/>
      <c r="Y191" s="1318"/>
      <c r="Z191" s="1318"/>
      <c r="AA191" s="1318"/>
      <c r="AB191" s="1293"/>
      <c r="AC191" s="1293"/>
      <c r="AD191" s="1293"/>
      <c r="AE191" s="1293"/>
      <c r="AF191" s="1293"/>
      <c r="AG191" s="1293"/>
      <c r="AH191" s="1293"/>
      <c r="AI191" s="1293"/>
      <c r="AJ191" s="1293"/>
      <c r="AK191" s="1293"/>
      <c r="AL191" s="1293"/>
      <c r="AM191" s="1293"/>
      <c r="AN191" s="1293"/>
      <c r="AO191" s="1293"/>
      <c r="AP191" s="1293"/>
      <c r="AQ191" s="1293"/>
      <c r="AR191" s="1293"/>
      <c r="AS191" s="1293"/>
      <c r="AT191" s="1293"/>
      <c r="AU191" s="1293"/>
      <c r="AV191" s="1293"/>
      <c r="AW191" s="1293"/>
      <c r="AX191" s="1293"/>
      <c r="AY191" s="1293"/>
      <c r="AZ191" s="1293"/>
    </row>
    <row r="192" spans="1:52" s="1344" customFormat="1" ht="15" customHeight="1" x14ac:dyDescent="0.25">
      <c r="A192" s="1308"/>
      <c r="B192" s="1404"/>
      <c r="C192" s="1428"/>
      <c r="D192" s="1328"/>
      <c r="E192" s="1398" t="s">
        <v>356</v>
      </c>
      <c r="F192" s="1310" t="s">
        <v>755</v>
      </c>
      <c r="G192" s="1089">
        <v>40</v>
      </c>
      <c r="H192" s="1311"/>
      <c r="I192" s="1621">
        <f>G192*H192</f>
        <v>0</v>
      </c>
      <c r="J192" s="1302"/>
      <c r="K192" s="1302"/>
      <c r="L192" s="1302"/>
      <c r="M192" s="1302"/>
      <c r="N192" s="1302"/>
      <c r="O192" s="1302"/>
      <c r="P192" s="1302"/>
      <c r="Q192" s="1302"/>
      <c r="R192" s="1302"/>
      <c r="S192" s="1302"/>
      <c r="T192" s="1302"/>
      <c r="U192" s="1302"/>
      <c r="V192" s="1302"/>
      <c r="W192" s="1302"/>
      <c r="X192" s="1302"/>
      <c r="Y192" s="1302"/>
      <c r="Z192" s="1302"/>
      <c r="AA192" s="1302"/>
      <c r="AB192" s="1293"/>
      <c r="AC192" s="1293"/>
      <c r="AD192" s="1293"/>
      <c r="AE192" s="1293"/>
      <c r="AF192" s="1293"/>
      <c r="AG192" s="1293"/>
      <c r="AH192" s="1293"/>
      <c r="AI192" s="1293"/>
      <c r="AJ192" s="1293"/>
      <c r="AK192" s="1293"/>
      <c r="AL192" s="1293"/>
      <c r="AM192" s="1293"/>
      <c r="AN192" s="1293"/>
      <c r="AO192" s="1293"/>
      <c r="AP192" s="1293"/>
      <c r="AQ192" s="1293"/>
      <c r="AR192" s="1293"/>
      <c r="AS192" s="1293"/>
      <c r="AT192" s="1293"/>
      <c r="AU192" s="1293"/>
      <c r="AV192" s="1293"/>
      <c r="AW192" s="1293"/>
      <c r="AX192" s="1293"/>
      <c r="AY192" s="1293"/>
      <c r="AZ192" s="1293"/>
    </row>
    <row r="193" spans="1:52" s="1344" customFormat="1" ht="27.6" x14ac:dyDescent="0.25">
      <c r="A193" s="1308"/>
      <c r="B193" s="1404"/>
      <c r="C193" s="1428"/>
      <c r="D193" s="1328"/>
      <c r="E193" s="1398" t="s">
        <v>542</v>
      </c>
      <c r="F193" s="1310" t="s">
        <v>487</v>
      </c>
      <c r="G193" s="1089">
        <v>0</v>
      </c>
      <c r="H193" s="1311"/>
      <c r="I193" s="1621">
        <f>G193*H193</f>
        <v>0</v>
      </c>
      <c r="J193" s="1302"/>
      <c r="K193" s="1302"/>
      <c r="L193" s="1302"/>
      <c r="M193" s="1302"/>
      <c r="N193" s="1302"/>
      <c r="O193" s="1302"/>
      <c r="P193" s="1302"/>
      <c r="Q193" s="1302"/>
      <c r="R193" s="1302"/>
      <c r="S193" s="1302"/>
      <c r="T193" s="1302"/>
      <c r="U193" s="1302"/>
      <c r="V193" s="1302"/>
      <c r="W193" s="1302"/>
      <c r="X193" s="1302"/>
      <c r="Y193" s="1302"/>
      <c r="Z193" s="1302"/>
      <c r="AA193" s="1302"/>
      <c r="AB193" s="1293"/>
      <c r="AC193" s="1293"/>
      <c r="AD193" s="1293"/>
      <c r="AE193" s="1293"/>
      <c r="AF193" s="1293"/>
      <c r="AG193" s="1293"/>
      <c r="AH193" s="1293"/>
      <c r="AI193" s="1293"/>
      <c r="AJ193" s="1293"/>
      <c r="AK193" s="1293"/>
      <c r="AL193" s="1293"/>
      <c r="AM193" s="1293"/>
      <c r="AN193" s="1293"/>
      <c r="AO193" s="1293"/>
      <c r="AP193" s="1293"/>
      <c r="AQ193" s="1293"/>
      <c r="AR193" s="1293"/>
      <c r="AS193" s="1293"/>
      <c r="AT193" s="1293"/>
      <c r="AU193" s="1293"/>
      <c r="AV193" s="1293"/>
      <c r="AW193" s="1293"/>
      <c r="AX193" s="1293"/>
      <c r="AY193" s="1293"/>
      <c r="AZ193" s="1293"/>
    </row>
    <row r="194" spans="1:52" s="1344" customFormat="1" ht="15" customHeight="1" x14ac:dyDescent="0.25">
      <c r="A194" s="1308"/>
      <c r="B194" s="1404"/>
      <c r="C194" s="1950" t="s">
        <v>708</v>
      </c>
      <c r="D194" s="1920"/>
      <c r="E194" s="1921"/>
      <c r="F194" s="1310"/>
      <c r="G194" s="1089"/>
      <c r="H194" s="1311"/>
      <c r="I194" s="1621"/>
      <c r="J194" s="1302"/>
      <c r="K194" s="1302"/>
      <c r="L194" s="1302"/>
      <c r="M194" s="1302"/>
      <c r="N194" s="1302"/>
      <c r="O194" s="1302"/>
      <c r="P194" s="1302"/>
      <c r="Q194" s="1302"/>
      <c r="R194" s="1302"/>
      <c r="S194" s="1302"/>
      <c r="T194" s="1302"/>
      <c r="U194" s="1302"/>
      <c r="V194" s="1302"/>
      <c r="W194" s="1302"/>
      <c r="X194" s="1302"/>
      <c r="Y194" s="1302"/>
      <c r="Z194" s="1302"/>
      <c r="AA194" s="1302"/>
      <c r="AB194" s="1293"/>
      <c r="AC194" s="1293"/>
      <c r="AD194" s="1293"/>
      <c r="AE194" s="1293"/>
      <c r="AF194" s="1293"/>
      <c r="AG194" s="1293"/>
      <c r="AH194" s="1293"/>
      <c r="AI194" s="1293"/>
      <c r="AJ194" s="1293"/>
      <c r="AK194" s="1293"/>
      <c r="AL194" s="1293"/>
      <c r="AM194" s="1293"/>
      <c r="AN194" s="1293"/>
      <c r="AO194" s="1293"/>
      <c r="AP194" s="1293"/>
      <c r="AQ194" s="1293"/>
      <c r="AR194" s="1293"/>
      <c r="AS194" s="1293"/>
      <c r="AT194" s="1293"/>
      <c r="AU194" s="1293"/>
      <c r="AV194" s="1293"/>
      <c r="AW194" s="1293"/>
      <c r="AX194" s="1293"/>
      <c r="AY194" s="1293"/>
      <c r="AZ194" s="1293"/>
    </row>
    <row r="195" spans="1:52" s="1344" customFormat="1" ht="18" customHeight="1" x14ac:dyDescent="0.25">
      <c r="A195" s="1222" t="s">
        <v>335</v>
      </c>
      <c r="B195" s="972" t="s">
        <v>915</v>
      </c>
      <c r="C195" s="1960" t="s">
        <v>130</v>
      </c>
      <c r="D195" s="1920"/>
      <c r="E195" s="1921"/>
      <c r="F195" s="1089"/>
      <c r="G195" s="1089"/>
      <c r="H195" s="1311"/>
      <c r="I195" s="1621"/>
      <c r="J195" s="1315"/>
      <c r="K195" s="1315"/>
      <c r="L195" s="1315"/>
      <c r="M195" s="1315"/>
      <c r="N195" s="1315"/>
      <c r="O195" s="1315"/>
      <c r="P195" s="1315"/>
      <c r="Q195" s="1315"/>
      <c r="R195" s="1315"/>
      <c r="S195" s="1315"/>
      <c r="T195" s="1315"/>
      <c r="U195" s="1315"/>
      <c r="V195" s="1315"/>
      <c r="W195" s="1315"/>
      <c r="X195" s="1315"/>
      <c r="Y195" s="1315"/>
      <c r="Z195" s="1315"/>
      <c r="AA195" s="1168"/>
      <c r="AB195" s="1293"/>
      <c r="AC195" s="1293"/>
      <c r="AD195" s="1293"/>
      <c r="AE195" s="1293"/>
      <c r="AF195" s="1293"/>
      <c r="AG195" s="1293"/>
      <c r="AH195" s="1293"/>
      <c r="AI195" s="1293"/>
      <c r="AJ195" s="1293"/>
      <c r="AK195" s="1293"/>
      <c r="AL195" s="1293"/>
      <c r="AM195" s="1293"/>
      <c r="AN195" s="1293"/>
      <c r="AO195" s="1293"/>
      <c r="AP195" s="1293"/>
      <c r="AQ195" s="1293"/>
      <c r="AR195" s="1293"/>
      <c r="AS195" s="1293"/>
      <c r="AT195" s="1293"/>
      <c r="AU195" s="1293"/>
      <c r="AV195" s="1293"/>
      <c r="AW195" s="1293"/>
      <c r="AX195" s="1293"/>
      <c r="AY195" s="1293"/>
      <c r="AZ195" s="1293"/>
    </row>
    <row r="196" spans="1:52" s="1344" customFormat="1" ht="28.5" customHeight="1" x14ac:dyDescent="0.25">
      <c r="A196" s="1222"/>
      <c r="B196" s="972"/>
      <c r="C196" s="1444" t="s">
        <v>556</v>
      </c>
      <c r="D196" s="1970" t="s">
        <v>1250</v>
      </c>
      <c r="E196" s="1976"/>
      <c r="F196" s="1089" t="s">
        <v>487</v>
      </c>
      <c r="G196" s="1089">
        <v>23</v>
      </c>
      <c r="H196" s="1311"/>
      <c r="I196" s="1621">
        <f>G196*H196</f>
        <v>0</v>
      </c>
      <c r="J196" s="1453"/>
      <c r="K196" s="1453"/>
      <c r="L196" s="1453"/>
      <c r="M196" s="1453"/>
      <c r="N196" s="1453"/>
      <c r="O196" s="1453"/>
      <c r="P196" s="1453"/>
      <c r="Q196" s="1453"/>
      <c r="R196" s="1453"/>
      <c r="S196" s="1453"/>
      <c r="T196" s="1453"/>
      <c r="U196" s="1453"/>
      <c r="V196" s="1453"/>
      <c r="W196" s="1453"/>
      <c r="X196" s="1453"/>
      <c r="Y196" s="1453"/>
      <c r="Z196" s="1453"/>
      <c r="AA196" s="1453"/>
      <c r="AB196" s="1293"/>
      <c r="AC196" s="1293"/>
      <c r="AD196" s="1293"/>
      <c r="AE196" s="1293"/>
      <c r="AF196" s="1293"/>
      <c r="AG196" s="1293"/>
      <c r="AH196" s="1293"/>
      <c r="AI196" s="1293"/>
      <c r="AJ196" s="1293"/>
      <c r="AK196" s="1293"/>
      <c r="AL196" s="1293"/>
      <c r="AM196" s="1293"/>
      <c r="AN196" s="1293"/>
      <c r="AO196" s="1293"/>
      <c r="AP196" s="1293"/>
      <c r="AQ196" s="1293"/>
      <c r="AR196" s="1293"/>
      <c r="AS196" s="1293"/>
      <c r="AT196" s="1293"/>
      <c r="AU196" s="1293"/>
      <c r="AV196" s="1293"/>
      <c r="AW196" s="1293"/>
      <c r="AX196" s="1293"/>
      <c r="AY196" s="1293"/>
      <c r="AZ196" s="1293"/>
    </row>
    <row r="197" spans="1:52" s="1344" customFormat="1" ht="30" customHeight="1" x14ac:dyDescent="0.25">
      <c r="A197" s="1222"/>
      <c r="B197" s="972"/>
      <c r="C197" s="1444" t="s">
        <v>557</v>
      </c>
      <c r="D197" s="1970" t="s">
        <v>1251</v>
      </c>
      <c r="E197" s="1976"/>
      <c r="F197" s="1089" t="s">
        <v>487</v>
      </c>
      <c r="G197" s="1089">
        <v>35</v>
      </c>
      <c r="H197" s="1311"/>
      <c r="I197" s="1621">
        <f>G197*H197</f>
        <v>0</v>
      </c>
      <c r="J197" s="1315"/>
      <c r="K197" s="1315"/>
      <c r="L197" s="1315"/>
      <c r="M197" s="1315"/>
      <c r="N197" s="1315"/>
      <c r="O197" s="1315"/>
      <c r="P197" s="1315"/>
      <c r="Q197" s="1315"/>
      <c r="R197" s="1315"/>
      <c r="S197" s="1315"/>
      <c r="T197" s="1315"/>
      <c r="U197" s="1315"/>
      <c r="V197" s="1315"/>
      <c r="W197" s="1315"/>
      <c r="X197" s="1315"/>
      <c r="Y197" s="1315"/>
      <c r="Z197" s="1315"/>
      <c r="AA197" s="1168"/>
      <c r="AB197" s="1293"/>
      <c r="AC197" s="1293"/>
      <c r="AD197" s="1293"/>
      <c r="AE197" s="1293"/>
      <c r="AF197" s="1293"/>
      <c r="AG197" s="1293"/>
      <c r="AH197" s="1293"/>
      <c r="AI197" s="1293"/>
      <c r="AJ197" s="1293"/>
      <c r="AK197" s="1293"/>
      <c r="AL197" s="1293"/>
      <c r="AM197" s="1293"/>
      <c r="AN197" s="1293"/>
      <c r="AO197" s="1293"/>
      <c r="AP197" s="1293"/>
      <c r="AQ197" s="1293"/>
      <c r="AR197" s="1293"/>
      <c r="AS197" s="1293"/>
      <c r="AT197" s="1293"/>
      <c r="AU197" s="1293"/>
      <c r="AV197" s="1293"/>
      <c r="AW197" s="1293"/>
      <c r="AX197" s="1293"/>
      <c r="AY197" s="1293"/>
      <c r="AZ197" s="1293"/>
    </row>
    <row r="198" spans="1:52" s="1344" customFormat="1" ht="15" customHeight="1" x14ac:dyDescent="0.25">
      <c r="A198" s="1405"/>
      <c r="B198" s="1549"/>
      <c r="C198" s="1444" t="s">
        <v>558</v>
      </c>
      <c r="D198" s="1970" t="s">
        <v>5</v>
      </c>
      <c r="E198" s="1921"/>
      <c r="F198" s="1089" t="s">
        <v>487</v>
      </c>
      <c r="G198" s="1089">
        <v>400</v>
      </c>
      <c r="H198" s="1311"/>
      <c r="I198" s="1621">
        <f>G198*H198</f>
        <v>0</v>
      </c>
      <c r="J198" s="1315"/>
      <c r="K198" s="1315"/>
      <c r="L198" s="1315"/>
      <c r="M198" s="1315"/>
      <c r="N198" s="1315"/>
      <c r="O198" s="1315"/>
      <c r="P198" s="1315"/>
      <c r="Q198" s="1315"/>
      <c r="R198" s="1315"/>
      <c r="S198" s="1315"/>
      <c r="T198" s="1315"/>
      <c r="U198" s="1315"/>
      <c r="V198" s="1315"/>
      <c r="W198" s="1315"/>
      <c r="X198" s="1315"/>
      <c r="Y198" s="1315"/>
      <c r="Z198" s="1315"/>
      <c r="AA198" s="1168"/>
      <c r="AB198" s="1293"/>
      <c r="AC198" s="1293"/>
      <c r="AD198" s="1293"/>
      <c r="AE198" s="1293"/>
      <c r="AF198" s="1293"/>
      <c r="AG198" s="1293"/>
      <c r="AH198" s="1293"/>
      <c r="AI198" s="1293"/>
      <c r="AJ198" s="1293"/>
      <c r="AK198" s="1293"/>
      <c r="AL198" s="1293"/>
      <c r="AM198" s="1293"/>
      <c r="AN198" s="1293"/>
      <c r="AO198" s="1293"/>
      <c r="AP198" s="1293"/>
      <c r="AQ198" s="1293"/>
      <c r="AR198" s="1293"/>
      <c r="AS198" s="1293"/>
      <c r="AT198" s="1293"/>
      <c r="AU198" s="1293"/>
      <c r="AV198" s="1293"/>
      <c r="AW198" s="1293"/>
      <c r="AX198" s="1293"/>
      <c r="AY198" s="1293"/>
      <c r="AZ198" s="1293"/>
    </row>
    <row r="199" spans="1:52" s="1344" customFormat="1" ht="39" customHeight="1" x14ac:dyDescent="0.25">
      <c r="A199" s="1405"/>
      <c r="B199" s="1351"/>
      <c r="C199" s="1321" t="s">
        <v>559</v>
      </c>
      <c r="D199" s="1951" t="s">
        <v>1429</v>
      </c>
      <c r="E199" s="1921"/>
      <c r="F199" s="1089" t="s">
        <v>465</v>
      </c>
      <c r="G199" s="1089">
        <v>1</v>
      </c>
      <c r="H199" s="1311"/>
      <c r="I199" s="1621">
        <f>G199*H199</f>
        <v>0</v>
      </c>
      <c r="J199" s="1315"/>
      <c r="K199" s="1315"/>
      <c r="L199" s="1315"/>
      <c r="M199" s="1315"/>
      <c r="N199" s="1315"/>
      <c r="O199" s="1315"/>
      <c r="P199" s="1315"/>
      <c r="Q199" s="1315"/>
      <c r="R199" s="1315"/>
      <c r="S199" s="1315"/>
      <c r="T199" s="1315"/>
      <c r="U199" s="1315"/>
      <c r="V199" s="1315"/>
      <c r="W199" s="1315"/>
      <c r="X199" s="1315"/>
      <c r="Y199" s="1315"/>
      <c r="Z199" s="1315"/>
      <c r="AA199" s="1168"/>
      <c r="AB199" s="1293"/>
      <c r="AC199" s="1293"/>
      <c r="AD199" s="1293"/>
      <c r="AE199" s="1293"/>
      <c r="AF199" s="1293"/>
      <c r="AG199" s="1293"/>
      <c r="AH199" s="1293"/>
      <c r="AI199" s="1293"/>
      <c r="AJ199" s="1293"/>
      <c r="AK199" s="1293"/>
      <c r="AL199" s="1293"/>
      <c r="AM199" s="1293"/>
      <c r="AN199" s="1293"/>
      <c r="AO199" s="1293"/>
      <c r="AP199" s="1293"/>
      <c r="AQ199" s="1293"/>
      <c r="AR199" s="1293"/>
      <c r="AS199" s="1293"/>
      <c r="AT199" s="1293"/>
      <c r="AU199" s="1293"/>
      <c r="AV199" s="1293"/>
      <c r="AW199" s="1293"/>
      <c r="AX199" s="1293"/>
      <c r="AY199" s="1293"/>
      <c r="AZ199" s="1293"/>
    </row>
    <row r="200" spans="1:52" s="1344" customFormat="1" ht="15" customHeight="1" x14ac:dyDescent="0.25">
      <c r="A200" s="1222" t="s">
        <v>336</v>
      </c>
      <c r="B200" s="972" t="s">
        <v>916</v>
      </c>
      <c r="C200" s="1960" t="s">
        <v>6</v>
      </c>
      <c r="D200" s="1920"/>
      <c r="E200" s="1921"/>
      <c r="F200" s="1089"/>
      <c r="G200" s="1089"/>
      <c r="H200" s="1311"/>
      <c r="I200" s="1621"/>
      <c r="J200" s="1302"/>
      <c r="K200" s="1302"/>
      <c r="L200" s="1302"/>
      <c r="M200" s="1302"/>
      <c r="N200" s="1302"/>
      <c r="O200" s="1302"/>
      <c r="P200" s="1302"/>
      <c r="Q200" s="1302"/>
      <c r="R200" s="1302"/>
      <c r="S200" s="1302"/>
      <c r="T200" s="1302"/>
      <c r="U200" s="1302"/>
      <c r="V200" s="1302"/>
      <c r="W200" s="1302"/>
      <c r="X200" s="1302"/>
      <c r="Y200" s="1302"/>
      <c r="Z200" s="1302"/>
      <c r="AA200" s="1302"/>
      <c r="AB200" s="1293"/>
      <c r="AC200" s="1293"/>
      <c r="AD200" s="1293"/>
      <c r="AE200" s="1293"/>
      <c r="AF200" s="1293"/>
      <c r="AG200" s="1293"/>
      <c r="AH200" s="1293"/>
      <c r="AI200" s="1293"/>
      <c r="AJ200" s="1293"/>
      <c r="AK200" s="1293"/>
      <c r="AL200" s="1293"/>
      <c r="AM200" s="1293"/>
      <c r="AN200" s="1293"/>
      <c r="AO200" s="1293"/>
      <c r="AP200" s="1293"/>
      <c r="AQ200" s="1293"/>
      <c r="AR200" s="1293"/>
      <c r="AS200" s="1293"/>
      <c r="AT200" s="1293"/>
      <c r="AU200" s="1293"/>
      <c r="AV200" s="1293"/>
      <c r="AW200" s="1293"/>
      <c r="AX200" s="1293"/>
      <c r="AY200" s="1293"/>
      <c r="AZ200" s="1293"/>
    </row>
    <row r="201" spans="1:52" s="1344" customFormat="1" ht="15" customHeight="1" thickBot="1" x14ac:dyDescent="0.3">
      <c r="A201" s="1232"/>
      <c r="B201" s="1561"/>
      <c r="C201" s="1446" t="s">
        <v>556</v>
      </c>
      <c r="D201" s="1971" t="s">
        <v>1327</v>
      </c>
      <c r="E201" s="1972"/>
      <c r="F201" s="1236" t="s">
        <v>487</v>
      </c>
      <c r="G201" s="1236">
        <v>50</v>
      </c>
      <c r="H201" s="1562"/>
      <c r="I201" s="1136">
        <f>G201*H201</f>
        <v>0</v>
      </c>
      <c r="J201" s="1453"/>
      <c r="K201" s="1453"/>
      <c r="L201" s="1453"/>
      <c r="M201" s="1453"/>
      <c r="N201" s="1453"/>
      <c r="O201" s="1453"/>
      <c r="P201" s="1453"/>
      <c r="Q201" s="1453"/>
      <c r="R201" s="1453"/>
      <c r="S201" s="1453"/>
      <c r="T201" s="1453"/>
      <c r="U201" s="1453"/>
      <c r="V201" s="1453"/>
      <c r="W201" s="1453"/>
      <c r="X201" s="1453"/>
      <c r="Y201" s="1453"/>
      <c r="Z201" s="1453"/>
      <c r="AA201" s="1453"/>
      <c r="AB201" s="1293"/>
      <c r="AC201" s="1293"/>
      <c r="AD201" s="1293"/>
      <c r="AE201" s="1293"/>
      <c r="AF201" s="1293"/>
      <c r="AG201" s="1293"/>
      <c r="AH201" s="1293"/>
      <c r="AI201" s="1293"/>
      <c r="AJ201" s="1293"/>
      <c r="AK201" s="1293"/>
      <c r="AL201" s="1293"/>
      <c r="AM201" s="1293"/>
      <c r="AN201" s="1293"/>
      <c r="AO201" s="1293"/>
      <c r="AP201" s="1293"/>
      <c r="AQ201" s="1293"/>
      <c r="AR201" s="1293"/>
      <c r="AS201" s="1293"/>
      <c r="AT201" s="1293"/>
      <c r="AU201" s="1293"/>
      <c r="AV201" s="1293"/>
      <c r="AW201" s="1293"/>
      <c r="AX201" s="1293"/>
      <c r="AY201" s="1293"/>
      <c r="AZ201" s="1293"/>
    </row>
    <row r="202" spans="1:52" s="1344" customFormat="1" ht="14.4" thickBot="1" x14ac:dyDescent="0.3">
      <c r="A202" s="1973" t="s">
        <v>783</v>
      </c>
      <c r="B202" s="1974"/>
      <c r="C202" s="1974"/>
      <c r="D202" s="1974"/>
      <c r="E202" s="1974"/>
      <c r="F202" s="1974"/>
      <c r="G202" s="1974"/>
      <c r="H202" s="1975"/>
      <c r="I202" s="1145">
        <f>SUM(I40:I201)</f>
        <v>0</v>
      </c>
      <c r="J202" s="1302"/>
      <c r="K202" s="1302"/>
      <c r="L202" s="1302"/>
      <c r="M202" s="1302"/>
      <c r="N202" s="1302"/>
      <c r="O202" s="1302"/>
      <c r="P202" s="1302"/>
      <c r="Q202" s="1302"/>
      <c r="R202" s="1302"/>
      <c r="S202" s="1302"/>
      <c r="T202" s="1302"/>
      <c r="U202" s="1302"/>
      <c r="V202" s="1302"/>
      <c r="W202" s="1302"/>
      <c r="X202" s="1302"/>
      <c r="Y202" s="1302"/>
      <c r="Z202" s="1302"/>
      <c r="AA202" s="1302"/>
      <c r="AB202" s="1293"/>
      <c r="AC202" s="1293"/>
      <c r="AD202" s="1293"/>
      <c r="AE202" s="1293"/>
      <c r="AF202" s="1293"/>
      <c r="AG202" s="1293"/>
      <c r="AH202" s="1293"/>
      <c r="AI202" s="1293"/>
      <c r="AJ202" s="1293"/>
      <c r="AK202" s="1293"/>
      <c r="AL202" s="1293"/>
      <c r="AM202" s="1293"/>
      <c r="AN202" s="1293"/>
      <c r="AO202" s="1293"/>
      <c r="AP202" s="1293"/>
      <c r="AQ202" s="1293"/>
      <c r="AR202" s="1293"/>
      <c r="AS202" s="1293"/>
      <c r="AT202" s="1293"/>
      <c r="AU202" s="1293"/>
      <c r="AV202" s="1293"/>
      <c r="AW202" s="1293"/>
      <c r="AX202" s="1293"/>
      <c r="AY202" s="1293"/>
      <c r="AZ202" s="1293"/>
    </row>
    <row r="203" spans="1:52" s="1483" customFormat="1" ht="13.5" customHeight="1" thickBot="1" x14ac:dyDescent="0.3">
      <c r="A203" s="1964" t="s">
        <v>1181</v>
      </c>
      <c r="B203" s="1965"/>
      <c r="C203" s="1966" t="s">
        <v>1179</v>
      </c>
      <c r="D203" s="1967"/>
      <c r="E203" s="1968"/>
      <c r="F203" s="1563"/>
      <c r="G203" s="1564"/>
      <c r="H203" s="1565"/>
      <c r="I203" s="1648"/>
    </row>
    <row r="204" spans="1:52" s="1483" customFormat="1" ht="15.75" customHeight="1" x14ac:dyDescent="0.25">
      <c r="A204" s="1130" t="s">
        <v>672</v>
      </c>
      <c r="B204" s="1131" t="s">
        <v>1180</v>
      </c>
      <c r="C204" s="1969" t="s">
        <v>392</v>
      </c>
      <c r="D204" s="1938"/>
      <c r="E204" s="1939"/>
      <c r="F204" s="1132"/>
      <c r="G204" s="1133"/>
      <c r="H204" s="1134"/>
      <c r="I204" s="1135"/>
    </row>
    <row r="205" spans="1:52" s="1477" customFormat="1" ht="15" customHeight="1" x14ac:dyDescent="0.25">
      <c r="A205" s="1123"/>
      <c r="B205" s="1103"/>
      <c r="C205" s="1092" t="s">
        <v>556</v>
      </c>
      <c r="D205" s="1951" t="s">
        <v>13</v>
      </c>
      <c r="E205" s="1921"/>
      <c r="F205" s="1091"/>
      <c r="G205" s="1105"/>
      <c r="H205" s="1173"/>
      <c r="I205" s="1621"/>
    </row>
    <row r="206" spans="1:52" s="1477" customFormat="1" ht="29.25" customHeight="1" x14ac:dyDescent="0.25">
      <c r="A206" s="1124"/>
      <c r="B206" s="1103"/>
      <c r="C206" s="1093"/>
      <c r="D206" s="1094" t="s">
        <v>556</v>
      </c>
      <c r="E206" s="1094" t="s">
        <v>466</v>
      </c>
      <c r="F206" s="1095" t="s">
        <v>486</v>
      </c>
      <c r="G206" s="1105">
        <v>5</v>
      </c>
      <c r="H206" s="1173"/>
      <c r="I206" s="1621">
        <f>G206*H206</f>
        <v>0</v>
      </c>
    </row>
    <row r="207" spans="1:52" ht="29.25" customHeight="1" x14ac:dyDescent="0.3">
      <c r="A207" s="1125"/>
      <c r="B207" s="1103"/>
      <c r="C207" s="1096"/>
      <c r="D207" s="1094" t="s">
        <v>557</v>
      </c>
      <c r="E207" s="1448" t="s">
        <v>1131</v>
      </c>
      <c r="F207" s="1449" t="s">
        <v>486</v>
      </c>
      <c r="G207" s="1105">
        <v>5</v>
      </c>
      <c r="H207" s="1173"/>
      <c r="I207" s="1621">
        <f t="shared" ref="I207:I238" si="4">G207*H207</f>
        <v>0</v>
      </c>
    </row>
    <row r="208" spans="1:52" x14ac:dyDescent="0.3">
      <c r="A208" s="1450"/>
      <c r="B208" s="1104"/>
      <c r="C208" s="1097"/>
      <c r="D208" s="1094" t="s">
        <v>558</v>
      </c>
      <c r="E208" s="1448" t="s">
        <v>393</v>
      </c>
      <c r="F208" s="1449" t="s">
        <v>486</v>
      </c>
      <c r="G208" s="1105">
        <v>5</v>
      </c>
      <c r="H208" s="1173"/>
      <c r="I208" s="1621">
        <f t="shared" si="4"/>
        <v>0</v>
      </c>
    </row>
    <row r="209" spans="1:90" ht="27.6" x14ac:dyDescent="0.3">
      <c r="A209" s="1123"/>
      <c r="B209" s="1104"/>
      <c r="C209" s="1097"/>
      <c r="D209" s="1094" t="s">
        <v>559</v>
      </c>
      <c r="E209" s="1094" t="s">
        <v>1132</v>
      </c>
      <c r="F209" s="1095" t="s">
        <v>486</v>
      </c>
      <c r="G209" s="1105">
        <v>5</v>
      </c>
      <c r="H209" s="1173"/>
      <c r="I209" s="1621">
        <f t="shared" si="4"/>
        <v>0</v>
      </c>
    </row>
    <row r="210" spans="1:90" ht="27.6" x14ac:dyDescent="0.3">
      <c r="A210" s="1124"/>
      <c r="B210" s="1103"/>
      <c r="C210" s="1093"/>
      <c r="D210" s="1321" t="s">
        <v>485</v>
      </c>
      <c r="E210" s="1321" t="s">
        <v>1133</v>
      </c>
      <c r="F210" s="1098" t="s">
        <v>486</v>
      </c>
      <c r="G210" s="1105">
        <v>5</v>
      </c>
      <c r="H210" s="1173"/>
      <c r="I210" s="1621">
        <f t="shared" si="4"/>
        <v>0</v>
      </c>
    </row>
    <row r="211" spans="1:90" s="1154" customFormat="1" x14ac:dyDescent="0.25">
      <c r="A211" s="1124"/>
      <c r="B211" s="1103"/>
      <c r="C211" s="1093"/>
      <c r="D211" s="1321" t="s">
        <v>488</v>
      </c>
      <c r="E211" s="1321" t="s">
        <v>1328</v>
      </c>
      <c r="F211" s="1098" t="s">
        <v>486</v>
      </c>
      <c r="G211" s="1105">
        <v>1</v>
      </c>
      <c r="H211" s="1173"/>
      <c r="I211" s="1621">
        <f t="shared" si="4"/>
        <v>0</v>
      </c>
      <c r="J211" s="1318"/>
      <c r="K211" s="1318"/>
      <c r="L211" s="1318"/>
      <c r="M211" s="1318"/>
      <c r="N211" s="1318"/>
      <c r="O211" s="1318"/>
      <c r="P211" s="1318"/>
      <c r="Q211" s="1318"/>
      <c r="R211" s="1318"/>
      <c r="S211" s="1318"/>
      <c r="T211" s="1318"/>
      <c r="U211" s="1318"/>
      <c r="V211" s="1318"/>
      <c r="W211" s="1318"/>
      <c r="X211" s="1318"/>
      <c r="Y211" s="1318"/>
      <c r="Z211" s="1318"/>
      <c r="AA211" s="1318"/>
      <c r="AB211" s="1168"/>
      <c r="AC211" s="1168"/>
      <c r="AD211" s="1168"/>
      <c r="AE211" s="1168"/>
      <c r="AF211" s="1168"/>
      <c r="AG211" s="1168"/>
      <c r="AH211" s="1168"/>
      <c r="AI211" s="1168"/>
      <c r="AJ211" s="1168"/>
      <c r="AK211" s="1168"/>
      <c r="AL211" s="1168"/>
      <c r="AM211" s="1168"/>
      <c r="AN211" s="1168"/>
      <c r="AO211" s="1168"/>
      <c r="AP211" s="1168"/>
      <c r="AQ211" s="1168"/>
      <c r="AR211" s="1168"/>
      <c r="AS211" s="1168"/>
      <c r="AT211" s="1168"/>
      <c r="AU211" s="1168"/>
      <c r="AV211" s="1168"/>
      <c r="AW211" s="1168"/>
      <c r="AX211" s="1168"/>
      <c r="AY211" s="1168"/>
      <c r="AZ211" s="1168"/>
      <c r="BA211" s="1168"/>
      <c r="BB211" s="1168"/>
      <c r="BC211" s="1168"/>
      <c r="BD211" s="1168"/>
      <c r="BE211" s="1168"/>
      <c r="BF211" s="1168"/>
      <c r="BG211" s="1168"/>
      <c r="BH211" s="1168"/>
      <c r="BI211" s="1168"/>
      <c r="BJ211" s="1168"/>
      <c r="BK211" s="1168"/>
      <c r="BL211" s="1168"/>
      <c r="BM211" s="1168"/>
      <c r="BN211" s="1168"/>
      <c r="BO211" s="1168"/>
      <c r="BP211" s="1168"/>
      <c r="BQ211" s="1168"/>
      <c r="BR211" s="1168"/>
      <c r="BS211" s="1168"/>
      <c r="BT211" s="1168"/>
      <c r="BU211" s="1168"/>
      <c r="BV211" s="1168"/>
      <c r="BW211" s="1168"/>
      <c r="BX211" s="1168"/>
      <c r="BY211" s="1168"/>
      <c r="BZ211" s="1168"/>
      <c r="CA211" s="1168"/>
      <c r="CB211" s="1168"/>
      <c r="CC211" s="1168"/>
      <c r="CD211" s="1168"/>
      <c r="CE211" s="1168"/>
      <c r="CF211" s="1168"/>
      <c r="CG211" s="1168"/>
      <c r="CH211" s="1168"/>
      <c r="CI211" s="1168"/>
      <c r="CJ211" s="1168"/>
      <c r="CK211" s="1168"/>
      <c r="CL211" s="1168"/>
    </row>
    <row r="212" spans="1:90" x14ac:dyDescent="0.3">
      <c r="A212" s="1123"/>
      <c r="B212" s="1103"/>
      <c r="C212" s="1092" t="s">
        <v>557</v>
      </c>
      <c r="D212" s="1951" t="s">
        <v>235</v>
      </c>
      <c r="E212" s="1921"/>
      <c r="F212" s="1091"/>
      <c r="G212" s="1105"/>
      <c r="H212" s="1173"/>
      <c r="I212" s="1621"/>
    </row>
    <row r="213" spans="1:90" ht="27.6" x14ac:dyDescent="0.3">
      <c r="A213" s="1124"/>
      <c r="B213" s="1103"/>
      <c r="C213" s="1097"/>
      <c r="D213" s="1094" t="s">
        <v>556</v>
      </c>
      <c r="E213" s="1094" t="s">
        <v>1134</v>
      </c>
      <c r="F213" s="1099" t="s">
        <v>486</v>
      </c>
      <c r="G213" s="1105">
        <v>7</v>
      </c>
      <c r="H213" s="1173"/>
      <c r="I213" s="1621">
        <f t="shared" si="4"/>
        <v>0</v>
      </c>
    </row>
    <row r="214" spans="1:90" x14ac:dyDescent="0.3">
      <c r="A214" s="1124"/>
      <c r="B214" s="1103"/>
      <c r="C214" s="1096"/>
      <c r="D214" s="1100" t="s">
        <v>557</v>
      </c>
      <c r="E214" s="1094" t="s">
        <v>395</v>
      </c>
      <c r="F214" s="1099" t="s">
        <v>486</v>
      </c>
      <c r="G214" s="1105">
        <v>7</v>
      </c>
      <c r="H214" s="1173"/>
      <c r="I214" s="1621">
        <f t="shared" si="4"/>
        <v>0</v>
      </c>
    </row>
    <row r="215" spans="1:90" ht="27.6" x14ac:dyDescent="0.3">
      <c r="A215" s="1450"/>
      <c r="B215" s="1103"/>
      <c r="C215" s="1092"/>
      <c r="D215" s="1451" t="s">
        <v>558</v>
      </c>
      <c r="E215" s="1448" t="s">
        <v>1135</v>
      </c>
      <c r="F215" s="1452" t="s">
        <v>486</v>
      </c>
      <c r="G215" s="1105">
        <v>7</v>
      </c>
      <c r="H215" s="1173"/>
      <c r="I215" s="1621">
        <f t="shared" si="4"/>
        <v>0</v>
      </c>
    </row>
    <row r="216" spans="1:90" ht="27.6" x14ac:dyDescent="0.3">
      <c r="A216" s="1123"/>
      <c r="B216" s="1103"/>
      <c r="C216" s="1092"/>
      <c r="D216" s="1094" t="s">
        <v>559</v>
      </c>
      <c r="E216" s="1094" t="s">
        <v>1136</v>
      </c>
      <c r="F216" s="1099" t="s">
        <v>486</v>
      </c>
      <c r="G216" s="1105">
        <v>7</v>
      </c>
      <c r="H216" s="1173"/>
      <c r="I216" s="1621">
        <f t="shared" si="4"/>
        <v>0</v>
      </c>
    </row>
    <row r="217" spans="1:90" s="1154" customFormat="1" ht="27.6" x14ac:dyDescent="0.25">
      <c r="A217" s="1123"/>
      <c r="B217" s="1103"/>
      <c r="C217" s="1092"/>
      <c r="D217" s="1094" t="s">
        <v>485</v>
      </c>
      <c r="E217" s="1321" t="s">
        <v>1329</v>
      </c>
      <c r="F217" s="1099" t="s">
        <v>486</v>
      </c>
      <c r="G217" s="1105">
        <v>1</v>
      </c>
      <c r="H217" s="1173"/>
      <c r="I217" s="1621">
        <f t="shared" si="4"/>
        <v>0</v>
      </c>
      <c r="J217" s="1318"/>
      <c r="K217" s="1318"/>
      <c r="L217" s="1318"/>
      <c r="M217" s="1318"/>
      <c r="N217" s="1318"/>
      <c r="O217" s="1318"/>
      <c r="P217" s="1318"/>
      <c r="Q217" s="1318"/>
      <c r="R217" s="1318"/>
      <c r="S217" s="1318"/>
      <c r="T217" s="1318"/>
      <c r="U217" s="1318"/>
      <c r="V217" s="1318"/>
      <c r="W217" s="1318"/>
      <c r="X217" s="1318"/>
      <c r="Y217" s="1318"/>
      <c r="Z217" s="1318"/>
      <c r="AA217" s="1318"/>
      <c r="AB217" s="1168"/>
      <c r="AC217" s="1168"/>
      <c r="AD217" s="1168"/>
      <c r="AE217" s="1168"/>
      <c r="AF217" s="1168"/>
      <c r="AG217" s="1168"/>
      <c r="AH217" s="1168"/>
      <c r="AI217" s="1168"/>
      <c r="AJ217" s="1168"/>
      <c r="AK217" s="1168"/>
      <c r="AL217" s="1168"/>
      <c r="AM217" s="1168"/>
      <c r="AN217" s="1168"/>
      <c r="AO217" s="1168"/>
      <c r="AP217" s="1168"/>
      <c r="AQ217" s="1168"/>
      <c r="AR217" s="1168"/>
      <c r="AS217" s="1168"/>
      <c r="AT217" s="1168"/>
      <c r="AU217" s="1168"/>
      <c r="AV217" s="1168"/>
      <c r="AW217" s="1168"/>
      <c r="AX217" s="1168"/>
      <c r="AY217" s="1168"/>
      <c r="AZ217" s="1168"/>
      <c r="BA217" s="1168"/>
      <c r="BB217" s="1168"/>
      <c r="BC217" s="1168"/>
      <c r="BD217" s="1168"/>
      <c r="BE217" s="1168"/>
      <c r="BF217" s="1168"/>
      <c r="BG217" s="1168"/>
      <c r="BH217" s="1168"/>
      <c r="BI217" s="1168"/>
      <c r="BJ217" s="1168"/>
      <c r="BK217" s="1168"/>
      <c r="BL217" s="1168"/>
      <c r="BM217" s="1168"/>
      <c r="BN217" s="1168"/>
      <c r="BO217" s="1168"/>
      <c r="BP217" s="1168"/>
      <c r="BQ217" s="1168"/>
      <c r="BR217" s="1168"/>
      <c r="BS217" s="1168"/>
      <c r="BT217" s="1168"/>
      <c r="BU217" s="1168"/>
      <c r="BV217" s="1168"/>
      <c r="BW217" s="1168"/>
      <c r="BX217" s="1168"/>
      <c r="BY217" s="1168"/>
      <c r="BZ217" s="1168"/>
      <c r="CA217" s="1168"/>
      <c r="CB217" s="1168"/>
      <c r="CC217" s="1168"/>
      <c r="CD217" s="1168"/>
      <c r="CE217" s="1168"/>
      <c r="CF217" s="1168"/>
      <c r="CG217" s="1168"/>
      <c r="CH217" s="1168"/>
      <c r="CI217" s="1168"/>
      <c r="CJ217" s="1168"/>
      <c r="CK217" s="1168"/>
      <c r="CL217" s="1168"/>
    </row>
    <row r="218" spans="1:90" x14ac:dyDescent="0.3">
      <c r="A218" s="1123"/>
      <c r="B218" s="1103"/>
      <c r="C218" s="1092" t="s">
        <v>558</v>
      </c>
      <c r="D218" s="1962" t="s">
        <v>671</v>
      </c>
      <c r="E218" s="1963"/>
      <c r="F218" s="1452"/>
      <c r="G218" s="1105"/>
      <c r="H218" s="1173"/>
      <c r="I218" s="1621"/>
    </row>
    <row r="219" spans="1:90" ht="27.6" x14ac:dyDescent="0.3">
      <c r="A219" s="1123"/>
      <c r="B219" s="1103"/>
      <c r="C219" s="1092"/>
      <c r="D219" s="1101" t="s">
        <v>556</v>
      </c>
      <c r="E219" s="1327" t="s">
        <v>277</v>
      </c>
      <c r="F219" s="1452" t="s">
        <v>486</v>
      </c>
      <c r="G219" s="1105">
        <v>2</v>
      </c>
      <c r="H219" s="1173"/>
      <c r="I219" s="1621">
        <f t="shared" si="4"/>
        <v>0</v>
      </c>
    </row>
    <row r="220" spans="1:90" ht="41.4" x14ac:dyDescent="0.3">
      <c r="A220" s="1123"/>
      <c r="B220" s="1103"/>
      <c r="C220" s="1093"/>
      <c r="D220" s="1297" t="s">
        <v>557</v>
      </c>
      <c r="E220" s="1448" t="s">
        <v>1137</v>
      </c>
      <c r="F220" s="1452" t="s">
        <v>486</v>
      </c>
      <c r="G220" s="1105">
        <v>2</v>
      </c>
      <c r="H220" s="1173"/>
      <c r="I220" s="1621">
        <f t="shared" si="4"/>
        <v>0</v>
      </c>
    </row>
    <row r="221" spans="1:90" ht="27.6" x14ac:dyDescent="0.3">
      <c r="A221" s="1123"/>
      <c r="B221" s="1103"/>
      <c r="C221" s="1093"/>
      <c r="D221" s="1297" t="s">
        <v>558</v>
      </c>
      <c r="E221" s="1448" t="s">
        <v>144</v>
      </c>
      <c r="F221" s="1452" t="s">
        <v>486</v>
      </c>
      <c r="G221" s="1105">
        <v>2</v>
      </c>
      <c r="H221" s="1173"/>
      <c r="I221" s="1621">
        <f t="shared" si="4"/>
        <v>0</v>
      </c>
    </row>
    <row r="222" spans="1:90" ht="27" customHeight="1" x14ac:dyDescent="0.3">
      <c r="A222" s="1450" t="s">
        <v>501</v>
      </c>
      <c r="B222" s="1103" t="s">
        <v>1182</v>
      </c>
      <c r="C222" s="1960" t="s">
        <v>502</v>
      </c>
      <c r="D222" s="1920"/>
      <c r="E222" s="1921"/>
      <c r="F222" s="1098"/>
      <c r="G222" s="1105"/>
      <c r="H222" s="1173"/>
      <c r="I222" s="1621"/>
    </row>
    <row r="223" spans="1:90" x14ac:dyDescent="0.3">
      <c r="A223" s="1450"/>
      <c r="B223" s="1103"/>
      <c r="C223" s="1092" t="s">
        <v>556</v>
      </c>
      <c r="D223" s="1951" t="s">
        <v>503</v>
      </c>
      <c r="E223" s="1921"/>
      <c r="F223" s="1098"/>
      <c r="G223" s="1105"/>
      <c r="H223" s="1173"/>
      <c r="I223" s="1621"/>
    </row>
    <row r="224" spans="1:90" x14ac:dyDescent="0.3">
      <c r="A224" s="1450"/>
      <c r="B224" s="1103"/>
      <c r="C224" s="1093"/>
      <c r="D224" s="1448" t="s">
        <v>556</v>
      </c>
      <c r="E224" s="1448" t="s">
        <v>504</v>
      </c>
      <c r="F224" s="1449" t="s">
        <v>487</v>
      </c>
      <c r="G224" s="1105">
        <f>20+5</f>
        <v>25</v>
      </c>
      <c r="H224" s="1173"/>
      <c r="I224" s="1621">
        <f t="shared" si="4"/>
        <v>0</v>
      </c>
    </row>
    <row r="225" spans="1:9" x14ac:dyDescent="0.3">
      <c r="A225" s="1450"/>
      <c r="B225" s="1103"/>
      <c r="C225" s="1093"/>
      <c r="D225" s="1451" t="s">
        <v>557</v>
      </c>
      <c r="E225" s="1448" t="s">
        <v>145</v>
      </c>
      <c r="F225" s="1449" t="s">
        <v>487</v>
      </c>
      <c r="G225" s="1105">
        <v>25</v>
      </c>
      <c r="H225" s="1173"/>
      <c r="I225" s="1621">
        <f t="shared" si="4"/>
        <v>0</v>
      </c>
    </row>
    <row r="226" spans="1:9" x14ac:dyDescent="0.3">
      <c r="A226" s="1450"/>
      <c r="B226" s="1103"/>
      <c r="C226" s="1092" t="s">
        <v>557</v>
      </c>
      <c r="D226" s="1951" t="s">
        <v>473</v>
      </c>
      <c r="E226" s="1952"/>
      <c r="F226" s="1098"/>
      <c r="G226" s="1105"/>
      <c r="H226" s="1173"/>
      <c r="I226" s="1621"/>
    </row>
    <row r="227" spans="1:9" x14ac:dyDescent="0.3">
      <c r="A227" s="1450"/>
      <c r="B227" s="1103"/>
      <c r="C227" s="1093"/>
      <c r="D227" s="1448" t="s">
        <v>556</v>
      </c>
      <c r="E227" s="1448" t="s">
        <v>146</v>
      </c>
      <c r="F227" s="1449" t="s">
        <v>486</v>
      </c>
      <c r="G227" s="1105">
        <v>12</v>
      </c>
      <c r="H227" s="1173"/>
      <c r="I227" s="1621">
        <f t="shared" si="4"/>
        <v>0</v>
      </c>
    </row>
    <row r="228" spans="1:9" x14ac:dyDescent="0.3">
      <c r="A228" s="1450"/>
      <c r="B228" s="1103"/>
      <c r="C228" s="1093"/>
      <c r="D228" s="1448" t="s">
        <v>557</v>
      </c>
      <c r="E228" s="1448" t="s">
        <v>147</v>
      </c>
      <c r="F228" s="1449" t="s">
        <v>486</v>
      </c>
      <c r="G228" s="1105">
        <v>11</v>
      </c>
      <c r="H228" s="1173"/>
      <c r="I228" s="1621">
        <f t="shared" si="4"/>
        <v>0</v>
      </c>
    </row>
    <row r="229" spans="1:9" x14ac:dyDescent="0.3">
      <c r="A229" s="1450"/>
      <c r="B229" s="1103"/>
      <c r="C229" s="1093"/>
      <c r="D229" s="1451" t="s">
        <v>558</v>
      </c>
      <c r="E229" s="1448" t="s">
        <v>1138</v>
      </c>
      <c r="F229" s="1449" t="s">
        <v>486</v>
      </c>
      <c r="G229" s="1105">
        <v>3</v>
      </c>
      <c r="H229" s="1173"/>
      <c r="I229" s="1621">
        <f t="shared" si="4"/>
        <v>0</v>
      </c>
    </row>
    <row r="230" spans="1:9" x14ac:dyDescent="0.3">
      <c r="A230" s="1450"/>
      <c r="B230" s="1103"/>
      <c r="C230" s="1093"/>
      <c r="D230" s="1451" t="s">
        <v>559</v>
      </c>
      <c r="E230" s="1448" t="s">
        <v>1139</v>
      </c>
      <c r="F230" s="1449" t="s">
        <v>486</v>
      </c>
      <c r="G230" s="1105">
        <v>3</v>
      </c>
      <c r="H230" s="1173"/>
      <c r="I230" s="1621">
        <f t="shared" si="4"/>
        <v>0</v>
      </c>
    </row>
    <row r="231" spans="1:9" x14ac:dyDescent="0.3">
      <c r="A231" s="1450"/>
      <c r="B231" s="1103"/>
      <c r="C231" s="1093"/>
      <c r="D231" s="1451" t="s">
        <v>485</v>
      </c>
      <c r="E231" s="1448" t="s">
        <v>1140</v>
      </c>
      <c r="F231" s="1449" t="s">
        <v>486</v>
      </c>
      <c r="G231" s="1105">
        <v>5</v>
      </c>
      <c r="H231" s="1173"/>
      <c r="I231" s="1621">
        <f t="shared" si="4"/>
        <v>0</v>
      </c>
    </row>
    <row r="232" spans="1:9" x14ac:dyDescent="0.3">
      <c r="A232" s="1450"/>
      <c r="B232" s="1103"/>
      <c r="C232" s="1093"/>
      <c r="D232" s="1451" t="s">
        <v>488</v>
      </c>
      <c r="E232" s="1448" t="s">
        <v>1141</v>
      </c>
      <c r="F232" s="1449" t="s">
        <v>486</v>
      </c>
      <c r="G232" s="1105">
        <v>3</v>
      </c>
      <c r="H232" s="1173"/>
      <c r="I232" s="1621">
        <f t="shared" si="4"/>
        <v>0</v>
      </c>
    </row>
    <row r="233" spans="1:9" x14ac:dyDescent="0.3">
      <c r="A233" s="1450"/>
      <c r="B233" s="1103"/>
      <c r="C233" s="1093"/>
      <c r="D233" s="1451" t="s">
        <v>32</v>
      </c>
      <c r="E233" s="1448" t="s">
        <v>1142</v>
      </c>
      <c r="F233" s="1449" t="s">
        <v>486</v>
      </c>
      <c r="G233" s="1105">
        <v>3</v>
      </c>
      <c r="H233" s="1173"/>
      <c r="I233" s="1621">
        <f t="shared" si="4"/>
        <v>0</v>
      </c>
    </row>
    <row r="234" spans="1:9" ht="29.25" customHeight="1" x14ac:dyDescent="0.3">
      <c r="A234" s="1450" t="s">
        <v>501</v>
      </c>
      <c r="B234" s="1103" t="s">
        <v>1183</v>
      </c>
      <c r="C234" s="1960" t="s">
        <v>505</v>
      </c>
      <c r="D234" s="1920"/>
      <c r="E234" s="1921"/>
      <c r="F234" s="1098"/>
      <c r="G234" s="1105"/>
      <c r="H234" s="1173"/>
      <c r="I234" s="1621"/>
    </row>
    <row r="235" spans="1:9" x14ac:dyDescent="0.3">
      <c r="A235" s="1450"/>
      <c r="B235" s="1103"/>
      <c r="C235" s="1102" t="s">
        <v>556</v>
      </c>
      <c r="D235" s="1951" t="s">
        <v>506</v>
      </c>
      <c r="E235" s="1952"/>
      <c r="F235" s="1098"/>
      <c r="G235" s="1105"/>
      <c r="H235" s="1173"/>
      <c r="I235" s="1621"/>
    </row>
    <row r="236" spans="1:9" ht="27.6" x14ac:dyDescent="0.3">
      <c r="A236" s="1450"/>
      <c r="B236" s="1103"/>
      <c r="C236" s="1093"/>
      <c r="D236" s="1451" t="s">
        <v>556</v>
      </c>
      <c r="E236" s="1448" t="s">
        <v>1143</v>
      </c>
      <c r="F236" s="1449" t="s">
        <v>104</v>
      </c>
      <c r="G236" s="1105">
        <v>50</v>
      </c>
      <c r="H236" s="1173"/>
      <c r="I236" s="1621">
        <f t="shared" si="4"/>
        <v>0</v>
      </c>
    </row>
    <row r="237" spans="1:9" ht="27.6" x14ac:dyDescent="0.3">
      <c r="A237" s="1450"/>
      <c r="B237" s="1103"/>
      <c r="C237" s="1093"/>
      <c r="D237" s="1451" t="s">
        <v>557</v>
      </c>
      <c r="E237" s="1448" t="s">
        <v>1144</v>
      </c>
      <c r="F237" s="1449" t="s">
        <v>104</v>
      </c>
      <c r="G237" s="1105">
        <v>20</v>
      </c>
      <c r="H237" s="1173"/>
      <c r="I237" s="1621">
        <f t="shared" si="4"/>
        <v>0</v>
      </c>
    </row>
    <row r="238" spans="1:9" ht="27.6" x14ac:dyDescent="0.3">
      <c r="A238" s="1450"/>
      <c r="B238" s="1103"/>
      <c r="C238" s="1093"/>
      <c r="D238" s="1451" t="s">
        <v>558</v>
      </c>
      <c r="E238" s="1448" t="s">
        <v>1145</v>
      </c>
      <c r="F238" s="1449" t="s">
        <v>104</v>
      </c>
      <c r="G238" s="1105">
        <v>40</v>
      </c>
      <c r="H238" s="1173"/>
      <c r="I238" s="1621">
        <f t="shared" si="4"/>
        <v>0</v>
      </c>
    </row>
    <row r="239" spans="1:9" ht="29.25" customHeight="1" x14ac:dyDescent="0.3">
      <c r="A239" s="1454"/>
      <c r="B239" s="1119"/>
      <c r="C239" s="911" t="s">
        <v>557</v>
      </c>
      <c r="D239" s="1958" t="s">
        <v>1146</v>
      </c>
      <c r="E239" s="1961"/>
      <c r="F239" s="1137"/>
      <c r="G239" s="1120"/>
      <c r="H239" s="1121"/>
      <c r="I239" s="1126"/>
    </row>
    <row r="240" spans="1:9" x14ac:dyDescent="0.3">
      <c r="A240" s="1450"/>
      <c r="B240" s="1103"/>
      <c r="C240" s="1093"/>
      <c r="D240" s="1451" t="s">
        <v>556</v>
      </c>
      <c r="E240" s="1448" t="s">
        <v>1147</v>
      </c>
      <c r="F240" s="1449" t="s">
        <v>487</v>
      </c>
      <c r="G240" s="1105">
        <v>45</v>
      </c>
      <c r="H240" s="1173"/>
      <c r="I240" s="1621">
        <f>G240*H240</f>
        <v>0</v>
      </c>
    </row>
    <row r="241" spans="1:9" x14ac:dyDescent="0.3">
      <c r="A241" s="1450"/>
      <c r="B241" s="1103"/>
      <c r="C241" s="1092" t="s">
        <v>558</v>
      </c>
      <c r="D241" s="1959" t="s">
        <v>509</v>
      </c>
      <c r="E241" s="1921"/>
      <c r="F241" s="1449"/>
      <c r="G241" s="1105"/>
      <c r="H241" s="1173"/>
      <c r="I241" s="1621"/>
    </row>
    <row r="242" spans="1:9" x14ac:dyDescent="0.3">
      <c r="A242" s="1450"/>
      <c r="B242" s="1103"/>
      <c r="C242" s="1093"/>
      <c r="D242" s="1451" t="s">
        <v>556</v>
      </c>
      <c r="E242" s="1448" t="s">
        <v>1148</v>
      </c>
      <c r="F242" s="1449" t="s">
        <v>486</v>
      </c>
      <c r="G242" s="1105">
        <v>4</v>
      </c>
      <c r="H242" s="1173"/>
      <c r="I242" s="1621">
        <f t="shared" ref="I242:I268" si="5">G242*H242</f>
        <v>0</v>
      </c>
    </row>
    <row r="243" spans="1:9" x14ac:dyDescent="0.3">
      <c r="A243" s="1450"/>
      <c r="B243" s="1103"/>
      <c r="C243" s="1093"/>
      <c r="D243" s="1451" t="s">
        <v>557</v>
      </c>
      <c r="E243" s="1448" t="s">
        <v>1149</v>
      </c>
      <c r="F243" s="1449" t="s">
        <v>486</v>
      </c>
      <c r="G243" s="1105">
        <v>2</v>
      </c>
      <c r="H243" s="1173"/>
      <c r="I243" s="1621">
        <f t="shared" si="5"/>
        <v>0</v>
      </c>
    </row>
    <row r="244" spans="1:9" x14ac:dyDescent="0.3">
      <c r="A244" s="1450"/>
      <c r="B244" s="1103"/>
      <c r="C244" s="1093"/>
      <c r="D244" s="1451" t="s">
        <v>558</v>
      </c>
      <c r="E244" s="1448" t="s">
        <v>1150</v>
      </c>
      <c r="F244" s="1449" t="s">
        <v>486</v>
      </c>
      <c r="G244" s="1105">
        <v>3</v>
      </c>
      <c r="H244" s="1173"/>
      <c r="I244" s="1621">
        <f t="shared" si="5"/>
        <v>0</v>
      </c>
    </row>
    <row r="245" spans="1:9" x14ac:dyDescent="0.3">
      <c r="A245" s="1450"/>
      <c r="B245" s="1103"/>
      <c r="C245" s="1092" t="s">
        <v>559</v>
      </c>
      <c r="D245" s="1951" t="s">
        <v>309</v>
      </c>
      <c r="E245" s="1921"/>
      <c r="F245" s="1098"/>
      <c r="G245" s="1105"/>
      <c r="H245" s="1173"/>
      <c r="I245" s="1621"/>
    </row>
    <row r="246" spans="1:9" ht="66" customHeight="1" x14ac:dyDescent="0.3">
      <c r="A246" s="1450"/>
      <c r="B246" s="1103"/>
      <c r="C246" s="1093"/>
      <c r="D246" s="1312" t="s">
        <v>556</v>
      </c>
      <c r="E246" s="1328" t="s">
        <v>1151</v>
      </c>
      <c r="F246" s="1449" t="s">
        <v>486</v>
      </c>
      <c r="G246" s="1105">
        <v>5</v>
      </c>
      <c r="H246" s="1173"/>
      <c r="I246" s="1621">
        <f t="shared" si="5"/>
        <v>0</v>
      </c>
    </row>
    <row r="247" spans="1:9" x14ac:dyDescent="0.3">
      <c r="A247" s="1450"/>
      <c r="B247" s="1103"/>
      <c r="C247" s="1092" t="s">
        <v>485</v>
      </c>
      <c r="D247" s="1951" t="s">
        <v>1332</v>
      </c>
      <c r="E247" s="1921"/>
      <c r="F247" s="1449"/>
      <c r="G247" s="1105"/>
      <c r="H247" s="1173"/>
      <c r="I247" s="1621"/>
    </row>
    <row r="248" spans="1:9" ht="42" thickBot="1" x14ac:dyDescent="0.35">
      <c r="A248" s="1649"/>
      <c r="B248" s="1085"/>
      <c r="C248" s="1650"/>
      <c r="D248" s="1589" t="s">
        <v>557</v>
      </c>
      <c r="E248" s="1628" t="s">
        <v>1333</v>
      </c>
      <c r="F248" s="1567" t="s">
        <v>486</v>
      </c>
      <c r="G248" s="1146">
        <v>1</v>
      </c>
      <c r="H248" s="1147"/>
      <c r="I248" s="1136">
        <f>G248*H248</f>
        <v>0</v>
      </c>
    </row>
    <row r="249" spans="1:9" ht="28.5" customHeight="1" x14ac:dyDescent="0.3">
      <c r="A249" s="1204" t="s">
        <v>310</v>
      </c>
      <c r="B249" s="1119" t="s">
        <v>1184</v>
      </c>
      <c r="C249" s="1954" t="s">
        <v>311</v>
      </c>
      <c r="D249" s="1948"/>
      <c r="E249" s="1949"/>
      <c r="F249" s="1205"/>
      <c r="G249" s="1120"/>
      <c r="H249" s="1121"/>
      <c r="I249" s="1126"/>
    </row>
    <row r="250" spans="1:9" ht="40.5" customHeight="1" x14ac:dyDescent="0.3">
      <c r="A250" s="1124"/>
      <c r="B250" s="1103"/>
      <c r="C250" s="1092" t="s">
        <v>556</v>
      </c>
      <c r="D250" s="1951" t="s">
        <v>677</v>
      </c>
      <c r="E250" s="1921"/>
      <c r="F250" s="1098"/>
      <c r="G250" s="1105"/>
      <c r="H250" s="1173"/>
      <c r="I250" s="1621"/>
    </row>
    <row r="251" spans="1:9" x14ac:dyDescent="0.3">
      <c r="A251" s="1124"/>
      <c r="B251" s="1103"/>
      <c r="C251" s="1093"/>
      <c r="D251" s="1451" t="s">
        <v>556</v>
      </c>
      <c r="E251" s="1448" t="s">
        <v>678</v>
      </c>
      <c r="F251" s="1449" t="s">
        <v>487</v>
      </c>
      <c r="G251" s="1105">
        <v>40</v>
      </c>
      <c r="H251" s="1173"/>
      <c r="I251" s="1621">
        <f t="shared" si="5"/>
        <v>0</v>
      </c>
    </row>
    <row r="252" spans="1:9" x14ac:dyDescent="0.3">
      <c r="A252" s="1124"/>
      <c r="B252" s="1103"/>
      <c r="C252" s="1093"/>
      <c r="D252" s="1448" t="s">
        <v>557</v>
      </c>
      <c r="E252" s="1448" t="s">
        <v>42</v>
      </c>
      <c r="F252" s="1449" t="s">
        <v>487</v>
      </c>
      <c r="G252" s="1105">
        <v>20</v>
      </c>
      <c r="H252" s="1173"/>
      <c r="I252" s="1621">
        <f t="shared" si="5"/>
        <v>0</v>
      </c>
    </row>
    <row r="253" spans="1:9" ht="42" customHeight="1" x14ac:dyDescent="0.3">
      <c r="A253" s="1123"/>
      <c r="B253" s="1103"/>
      <c r="C253" s="1092" t="s">
        <v>557</v>
      </c>
      <c r="D253" s="1951" t="s">
        <v>700</v>
      </c>
      <c r="E253" s="1921"/>
      <c r="F253" s="1098"/>
      <c r="G253" s="1105"/>
      <c r="H253" s="1173"/>
      <c r="I253" s="1621"/>
    </row>
    <row r="254" spans="1:9" x14ac:dyDescent="0.3">
      <c r="A254" s="1450"/>
      <c r="B254" s="1103"/>
      <c r="C254" s="1096"/>
      <c r="D254" s="1451" t="s">
        <v>556</v>
      </c>
      <c r="E254" s="1448" t="s">
        <v>678</v>
      </c>
      <c r="F254" s="1449" t="s">
        <v>487</v>
      </c>
      <c r="G254" s="1105">
        <v>20</v>
      </c>
      <c r="H254" s="1173"/>
      <c r="I254" s="1621">
        <f t="shared" si="5"/>
        <v>0</v>
      </c>
    </row>
    <row r="255" spans="1:9" x14ac:dyDescent="0.3">
      <c r="A255" s="1123"/>
      <c r="B255" s="1103"/>
      <c r="C255" s="1092"/>
      <c r="D255" s="1627" t="s">
        <v>557</v>
      </c>
      <c r="E255" s="1627" t="s">
        <v>42</v>
      </c>
      <c r="F255" s="1449" t="s">
        <v>487</v>
      </c>
      <c r="G255" s="1105">
        <v>15</v>
      </c>
      <c r="H255" s="1173"/>
      <c r="I255" s="1122">
        <f t="shared" si="5"/>
        <v>0</v>
      </c>
    </row>
    <row r="256" spans="1:9" ht="53.25" customHeight="1" x14ac:dyDescent="0.3">
      <c r="A256" s="1204"/>
      <c r="B256" s="1119"/>
      <c r="C256" s="911" t="s">
        <v>558</v>
      </c>
      <c r="D256" s="1958" t="s">
        <v>0</v>
      </c>
      <c r="E256" s="1949"/>
      <c r="F256" s="1137"/>
      <c r="G256" s="1120"/>
      <c r="H256" s="1121"/>
      <c r="I256" s="1126"/>
    </row>
    <row r="257" spans="1:12" x14ac:dyDescent="0.3">
      <c r="A257" s="1123"/>
      <c r="B257" s="1103"/>
      <c r="C257" s="1092"/>
      <c r="D257" s="1448" t="s">
        <v>556</v>
      </c>
      <c r="E257" s="1448" t="s">
        <v>42</v>
      </c>
      <c r="F257" s="1449" t="s">
        <v>487</v>
      </c>
      <c r="G257" s="1105">
        <v>25</v>
      </c>
      <c r="H257" s="1173"/>
      <c r="I257" s="1621">
        <f t="shared" si="5"/>
        <v>0</v>
      </c>
    </row>
    <row r="258" spans="1:12" ht="29.25" customHeight="1" x14ac:dyDescent="0.3">
      <c r="A258" s="1124"/>
      <c r="B258" s="1103"/>
      <c r="C258" s="1092" t="s">
        <v>559</v>
      </c>
      <c r="D258" s="1959" t="s">
        <v>238</v>
      </c>
      <c r="E258" s="1921"/>
      <c r="F258" s="1449"/>
      <c r="G258" s="1105"/>
      <c r="H258" s="1173"/>
      <c r="I258" s="1621"/>
    </row>
    <row r="259" spans="1:12" x14ac:dyDescent="0.3">
      <c r="A259" s="1450"/>
      <c r="B259" s="1103"/>
      <c r="C259" s="1093"/>
      <c r="D259" s="1451" t="s">
        <v>556</v>
      </c>
      <c r="E259" s="1448" t="s">
        <v>239</v>
      </c>
      <c r="F259" s="1449" t="s">
        <v>487</v>
      </c>
      <c r="G259" s="1105">
        <v>30</v>
      </c>
      <c r="H259" s="1173"/>
      <c r="I259" s="1621">
        <f t="shared" si="5"/>
        <v>0</v>
      </c>
    </row>
    <row r="260" spans="1:12" x14ac:dyDescent="0.3">
      <c r="A260" s="1123"/>
      <c r="B260" s="1103"/>
      <c r="C260" s="1092" t="s">
        <v>485</v>
      </c>
      <c r="D260" s="1951" t="s">
        <v>480</v>
      </c>
      <c r="E260" s="1952"/>
      <c r="F260" s="1091" t="s">
        <v>486</v>
      </c>
      <c r="G260" s="1105">
        <v>1</v>
      </c>
      <c r="H260" s="1173"/>
      <c r="I260" s="1621">
        <f t="shared" si="5"/>
        <v>0</v>
      </c>
    </row>
    <row r="261" spans="1:12" ht="38.25" customHeight="1" x14ac:dyDescent="0.3">
      <c r="A261" s="1204"/>
      <c r="B261" s="1119"/>
      <c r="C261" s="1092" t="s">
        <v>488</v>
      </c>
      <c r="D261" s="1951" t="s">
        <v>1334</v>
      </c>
      <c r="E261" s="1952"/>
      <c r="F261" s="1091" t="s">
        <v>1274</v>
      </c>
      <c r="G261" s="1510">
        <v>100000</v>
      </c>
      <c r="H261" s="1173"/>
      <c r="I261" s="1126">
        <v>100000</v>
      </c>
    </row>
    <row r="262" spans="1:12" ht="12.75" customHeight="1" x14ac:dyDescent="0.3">
      <c r="A262" s="1204"/>
      <c r="B262" s="1119"/>
      <c r="C262" s="1092" t="s">
        <v>32</v>
      </c>
      <c r="D262" s="1953" t="s">
        <v>1275</v>
      </c>
      <c r="E262" s="1921"/>
      <c r="F262" s="1499" t="s">
        <v>1276</v>
      </c>
      <c r="G262" s="1510">
        <f>I261</f>
        <v>100000</v>
      </c>
      <c r="H262" s="1715"/>
      <c r="I262" s="1621">
        <f>G262*H262</f>
        <v>0</v>
      </c>
    </row>
    <row r="263" spans="1:12" ht="27" customHeight="1" x14ac:dyDescent="0.3">
      <c r="A263" s="1204" t="s">
        <v>565</v>
      </c>
      <c r="B263" s="1119" t="s">
        <v>1185</v>
      </c>
      <c r="C263" s="1954" t="s">
        <v>1335</v>
      </c>
      <c r="D263" s="1948"/>
      <c r="E263" s="1949"/>
      <c r="F263" s="1205"/>
      <c r="G263" s="1120"/>
      <c r="H263" s="1121"/>
      <c r="I263" s="1126"/>
    </row>
    <row r="264" spans="1:12" x14ac:dyDescent="0.3">
      <c r="A264" s="1124"/>
      <c r="B264" s="1103"/>
      <c r="C264" s="1092" t="s">
        <v>556</v>
      </c>
      <c r="D264" s="1951" t="s">
        <v>1336</v>
      </c>
      <c r="E264" s="1921"/>
      <c r="F264" s="1098" t="s">
        <v>486</v>
      </c>
      <c r="G264" s="1105">
        <v>1</v>
      </c>
      <c r="H264" s="1173"/>
      <c r="I264" s="1621">
        <f t="shared" si="5"/>
        <v>0</v>
      </c>
    </row>
    <row r="265" spans="1:12" x14ac:dyDescent="0.3">
      <c r="A265" s="1308"/>
      <c r="B265" s="1103" t="s">
        <v>1186</v>
      </c>
      <c r="C265" s="1955" t="s">
        <v>566</v>
      </c>
      <c r="D265" s="1956"/>
      <c r="E265" s="1957"/>
      <c r="F265" s="1098"/>
      <c r="G265" s="1105"/>
      <c r="H265" s="1173"/>
      <c r="I265" s="1621"/>
    </row>
    <row r="266" spans="1:12" x14ac:dyDescent="0.3">
      <c r="A266" s="1123" t="s">
        <v>234</v>
      </c>
      <c r="B266" s="1103"/>
      <c r="C266" s="1092" t="s">
        <v>556</v>
      </c>
      <c r="D266" s="1951" t="s">
        <v>167</v>
      </c>
      <c r="E266" s="1921"/>
      <c r="F266" s="1098"/>
      <c r="G266" s="1105"/>
      <c r="H266" s="1173"/>
      <c r="I266" s="1621"/>
    </row>
    <row r="267" spans="1:12" ht="27.6" x14ac:dyDescent="0.3">
      <c r="A267" s="1450"/>
      <c r="B267" s="1103"/>
      <c r="C267" s="1096"/>
      <c r="D267" s="1451" t="s">
        <v>556</v>
      </c>
      <c r="E267" s="1448" t="s">
        <v>543</v>
      </c>
      <c r="F267" s="1449" t="s">
        <v>486</v>
      </c>
      <c r="G267" s="1105">
        <v>2</v>
      </c>
      <c r="H267" s="1173"/>
      <c r="I267" s="1621">
        <f t="shared" si="5"/>
        <v>0</v>
      </c>
    </row>
    <row r="268" spans="1:12" ht="29.25" customHeight="1" x14ac:dyDescent="0.3">
      <c r="A268" s="1123"/>
      <c r="B268" s="1103"/>
      <c r="C268" s="1092"/>
      <c r="D268" s="1448" t="s">
        <v>557</v>
      </c>
      <c r="E268" s="1448" t="s">
        <v>278</v>
      </c>
      <c r="F268" s="1449" t="s">
        <v>486</v>
      </c>
      <c r="G268" s="1105">
        <v>1</v>
      </c>
      <c r="H268" s="1173"/>
      <c r="I268" s="1621">
        <f t="shared" si="5"/>
        <v>0</v>
      </c>
    </row>
    <row r="269" spans="1:12" x14ac:dyDescent="0.3">
      <c r="A269" s="1123"/>
      <c r="B269" s="1103"/>
      <c r="C269" s="1092"/>
      <c r="D269" s="1448"/>
      <c r="E269" s="1448"/>
      <c r="F269" s="1449"/>
      <c r="G269" s="1105"/>
      <c r="H269" s="1173"/>
      <c r="I269" s="1621"/>
    </row>
    <row r="270" spans="1:12" ht="16.5" customHeight="1" x14ac:dyDescent="0.3">
      <c r="A270" s="1460"/>
      <c r="B270" s="1570"/>
      <c r="C270" s="1940" t="s">
        <v>427</v>
      </c>
      <c r="D270" s="1920"/>
      <c r="E270" s="1921"/>
      <c r="F270" s="1462"/>
      <c r="G270" s="1105"/>
      <c r="H270" s="1173"/>
      <c r="I270" s="1621"/>
      <c r="L270" s="1747"/>
    </row>
    <row r="271" spans="1:12" x14ac:dyDescent="0.3">
      <c r="A271" s="1460" t="s">
        <v>798</v>
      </c>
      <c r="B271" s="1570"/>
      <c r="C271" s="1940" t="s">
        <v>247</v>
      </c>
      <c r="D271" s="1920"/>
      <c r="E271" s="1921"/>
      <c r="F271" s="1462"/>
      <c r="G271" s="1105"/>
      <c r="H271" s="1173"/>
      <c r="I271" s="1621"/>
    </row>
    <row r="272" spans="1:12" ht="41.25" customHeight="1" x14ac:dyDescent="0.3">
      <c r="A272" s="1463" t="s">
        <v>248</v>
      </c>
      <c r="B272" s="1570" t="s">
        <v>1187</v>
      </c>
      <c r="C272" s="1940" t="s">
        <v>249</v>
      </c>
      <c r="D272" s="1940"/>
      <c r="E272" s="1946"/>
      <c r="F272" s="1462"/>
      <c r="G272" s="1105"/>
      <c r="H272" s="1173"/>
      <c r="I272" s="1621"/>
    </row>
    <row r="273" spans="1:9" x14ac:dyDescent="0.3">
      <c r="A273" s="1308"/>
      <c r="B273" s="1568"/>
      <c r="C273" s="1298" t="s">
        <v>556</v>
      </c>
      <c r="D273" s="1920" t="s">
        <v>472</v>
      </c>
      <c r="E273" s="1921"/>
      <c r="F273" s="1310" t="s">
        <v>487</v>
      </c>
      <c r="G273" s="1089">
        <v>60</v>
      </c>
      <c r="H273" s="1173"/>
      <c r="I273" s="1621">
        <f t="shared" ref="I273:I284" si="6">G273*H273</f>
        <v>0</v>
      </c>
    </row>
    <row r="274" spans="1:9" x14ac:dyDescent="0.3">
      <c r="A274" s="1405" t="s">
        <v>250</v>
      </c>
      <c r="B274" s="1569"/>
      <c r="C274" s="1406" t="s">
        <v>557</v>
      </c>
      <c r="D274" s="1406" t="s">
        <v>688</v>
      </c>
      <c r="E274" s="1406"/>
      <c r="F274" s="1313"/>
      <c r="G274" s="1090"/>
      <c r="H274" s="1173"/>
      <c r="I274" s="1621">
        <f t="shared" si="6"/>
        <v>0</v>
      </c>
    </row>
    <row r="275" spans="1:9" ht="15.6" x14ac:dyDescent="0.3">
      <c r="A275" s="1405"/>
      <c r="B275" s="1569"/>
      <c r="C275" s="1406"/>
      <c r="D275" s="1406" t="s">
        <v>556</v>
      </c>
      <c r="E275" s="1406" t="s">
        <v>251</v>
      </c>
      <c r="F275" s="1313" t="s">
        <v>754</v>
      </c>
      <c r="G275" s="1090">
        <v>10</v>
      </c>
      <c r="H275" s="1173"/>
      <c r="I275" s="1621">
        <f t="shared" si="6"/>
        <v>0</v>
      </c>
    </row>
    <row r="276" spans="1:9" x14ac:dyDescent="0.3">
      <c r="A276" s="1463" t="s">
        <v>799</v>
      </c>
      <c r="B276" s="1570" t="s">
        <v>1188</v>
      </c>
      <c r="C276" s="1950" t="s">
        <v>338</v>
      </c>
      <c r="D276" s="1940"/>
      <c r="E276" s="1946"/>
      <c r="F276" s="1462"/>
      <c r="G276" s="1105"/>
      <c r="H276" s="1173"/>
      <c r="I276" s="1621"/>
    </row>
    <row r="277" spans="1:9" x14ac:dyDescent="0.3">
      <c r="A277" s="1450" t="s">
        <v>615</v>
      </c>
      <c r="B277" s="1571"/>
      <c r="C277" s="1572"/>
      <c r="D277" s="1572"/>
      <c r="E277" s="1572"/>
      <c r="F277" s="1462"/>
      <c r="G277" s="1105"/>
      <c r="H277" s="1173"/>
      <c r="I277" s="1621"/>
    </row>
    <row r="278" spans="1:9" ht="15.6" x14ac:dyDescent="0.3">
      <c r="A278" s="1308"/>
      <c r="B278" s="1568"/>
      <c r="C278" s="1298" t="s">
        <v>556</v>
      </c>
      <c r="D278" s="1920" t="s">
        <v>577</v>
      </c>
      <c r="E278" s="1921"/>
      <c r="F278" s="1310" t="s">
        <v>754</v>
      </c>
      <c r="G278" s="1089">
        <v>15</v>
      </c>
      <c r="H278" s="1173"/>
      <c r="I278" s="1621">
        <f t="shared" si="6"/>
        <v>0</v>
      </c>
    </row>
    <row r="279" spans="1:9" x14ac:dyDescent="0.3">
      <c r="A279" s="1464"/>
      <c r="B279" s="1570"/>
      <c r="C279" s="1940" t="s">
        <v>339</v>
      </c>
      <c r="D279" s="1920"/>
      <c r="E279" s="1921"/>
      <c r="F279" s="1452"/>
      <c r="G279" s="1105"/>
      <c r="H279" s="1173"/>
      <c r="I279" s="1621"/>
    </row>
    <row r="280" spans="1:9" x14ac:dyDescent="0.3">
      <c r="A280" s="1463" t="s">
        <v>1152</v>
      </c>
      <c r="B280" s="1570" t="s">
        <v>1189</v>
      </c>
      <c r="C280" s="1941" t="s">
        <v>745</v>
      </c>
      <c r="D280" s="1942"/>
      <c r="E280" s="1943"/>
      <c r="F280" s="1452"/>
      <c r="G280" s="1105"/>
      <c r="H280" s="1173"/>
      <c r="I280" s="1621"/>
    </row>
    <row r="281" spans="1:9" ht="52.5" customHeight="1" x14ac:dyDescent="0.3">
      <c r="A281" s="1466" t="s">
        <v>746</v>
      </c>
      <c r="B281" s="1571"/>
      <c r="C281" s="1312" t="s">
        <v>556</v>
      </c>
      <c r="D281" s="1944" t="s">
        <v>747</v>
      </c>
      <c r="E281" s="1945"/>
      <c r="F281" s="1467" t="s">
        <v>465</v>
      </c>
      <c r="G281" s="1105">
        <v>1</v>
      </c>
      <c r="H281" s="1173"/>
      <c r="I281" s="1621">
        <f t="shared" si="6"/>
        <v>0</v>
      </c>
    </row>
    <row r="282" spans="1:9" ht="26.25" customHeight="1" x14ac:dyDescent="0.3">
      <c r="A282" s="1463" t="s">
        <v>800</v>
      </c>
      <c r="B282" s="1570" t="s">
        <v>1190</v>
      </c>
      <c r="C282" s="1940" t="s">
        <v>341</v>
      </c>
      <c r="D282" s="1940"/>
      <c r="E282" s="1946"/>
      <c r="F282" s="1462"/>
      <c r="G282" s="1105"/>
      <c r="H282" s="1173"/>
      <c r="I282" s="1621"/>
    </row>
    <row r="283" spans="1:9" ht="27.6" x14ac:dyDescent="0.3">
      <c r="A283" s="1464"/>
      <c r="B283" s="1573"/>
      <c r="C283" s="1468" t="s">
        <v>556</v>
      </c>
      <c r="D283" s="1468" t="s">
        <v>556</v>
      </c>
      <c r="E283" s="1469" t="s">
        <v>1153</v>
      </c>
      <c r="F283" s="1452" t="s">
        <v>487</v>
      </c>
      <c r="G283" s="1105">
        <v>20</v>
      </c>
      <c r="H283" s="1173"/>
      <c r="I283" s="1621">
        <f t="shared" si="6"/>
        <v>0</v>
      </c>
    </row>
    <row r="284" spans="1:9" ht="27.6" x14ac:dyDescent="0.3">
      <c r="A284" s="1463" t="s">
        <v>800</v>
      </c>
      <c r="B284" s="1571"/>
      <c r="C284" s="1468"/>
      <c r="D284" s="1468" t="s">
        <v>557</v>
      </c>
      <c r="E284" s="1469" t="s">
        <v>1337</v>
      </c>
      <c r="F284" s="1452" t="s">
        <v>487</v>
      </c>
      <c r="G284" s="1105">
        <v>70</v>
      </c>
      <c r="H284" s="1173"/>
      <c r="I284" s="1621">
        <f t="shared" si="6"/>
        <v>0</v>
      </c>
    </row>
    <row r="285" spans="1:9" x14ac:dyDescent="0.3">
      <c r="A285" s="1574"/>
      <c r="B285" s="1138"/>
      <c r="C285" s="1947" t="s">
        <v>1154</v>
      </c>
      <c r="D285" s="1948"/>
      <c r="E285" s="1949"/>
      <c r="F285" s="1544"/>
      <c r="G285" s="1139"/>
      <c r="H285" s="1121"/>
      <c r="I285" s="1126"/>
    </row>
    <row r="286" spans="1:9" x14ac:dyDescent="0.3">
      <c r="A286" s="1575"/>
      <c r="B286" s="1576"/>
      <c r="C286" s="1925" t="s">
        <v>553</v>
      </c>
      <c r="D286" s="1920"/>
      <c r="E286" s="1921"/>
      <c r="F286" s="1310"/>
      <c r="G286" s="1106"/>
      <c r="H286" s="1173"/>
      <c r="I286" s="1621"/>
    </row>
    <row r="287" spans="1:9" ht="39" customHeight="1" x14ac:dyDescent="0.3">
      <c r="A287" s="1127" t="s">
        <v>1155</v>
      </c>
      <c r="B287" s="1117" t="s">
        <v>1191</v>
      </c>
      <c r="C287" s="1925" t="s">
        <v>1156</v>
      </c>
      <c r="D287" s="1920"/>
      <c r="E287" s="1921"/>
      <c r="F287" s="1310"/>
      <c r="G287" s="1106"/>
      <c r="H287" s="1173"/>
      <c r="I287" s="1621"/>
    </row>
    <row r="288" spans="1:9" x14ac:dyDescent="0.3">
      <c r="A288" s="1128" t="s">
        <v>1157</v>
      </c>
      <c r="B288" s="1116"/>
      <c r="C288" s="1107" t="s">
        <v>556</v>
      </c>
      <c r="D288" s="1926" t="s">
        <v>1338</v>
      </c>
      <c r="E288" s="1935"/>
      <c r="F288" s="1108" t="s">
        <v>486</v>
      </c>
      <c r="G288" s="1106">
        <v>1</v>
      </c>
      <c r="H288" s="1173"/>
      <c r="I288" s="1621">
        <v>0</v>
      </c>
    </row>
    <row r="289" spans="1:9" ht="14.4" thickBot="1" x14ac:dyDescent="0.35">
      <c r="A289" s="1140" t="s">
        <v>1158</v>
      </c>
      <c r="B289" s="1577"/>
      <c r="C289" s="1142" t="s">
        <v>557</v>
      </c>
      <c r="D289" s="1927" t="s">
        <v>1339</v>
      </c>
      <c r="E289" s="1928"/>
      <c r="F289" s="1143" t="s">
        <v>486</v>
      </c>
      <c r="G289" s="1144">
        <v>12</v>
      </c>
      <c r="H289" s="1147"/>
      <c r="I289" s="1136">
        <v>0</v>
      </c>
    </row>
    <row r="290" spans="1:9" x14ac:dyDescent="0.3">
      <c r="A290" s="1578" t="s">
        <v>1160</v>
      </c>
      <c r="B290" s="1274" t="s">
        <v>1192</v>
      </c>
      <c r="C290" s="1937" t="s">
        <v>1161</v>
      </c>
      <c r="D290" s="1938"/>
      <c r="E290" s="1939"/>
      <c r="F290" s="1579"/>
      <c r="G290" s="1580"/>
      <c r="H290" s="1134"/>
      <c r="I290" s="1135"/>
    </row>
    <row r="291" spans="1:9" ht="39.75" customHeight="1" x14ac:dyDescent="0.3">
      <c r="A291" s="1386"/>
      <c r="B291" s="1581"/>
      <c r="C291" s="1107" t="s">
        <v>556</v>
      </c>
      <c r="D291" s="1926" t="s">
        <v>1162</v>
      </c>
      <c r="E291" s="1921"/>
      <c r="F291" s="1109"/>
      <c r="G291" s="1106"/>
      <c r="H291" s="1173"/>
      <c r="I291" s="1621"/>
    </row>
    <row r="292" spans="1:9" x14ac:dyDescent="0.3">
      <c r="A292" s="1386"/>
      <c r="B292" s="1581"/>
      <c r="C292" s="1107"/>
      <c r="D292" s="1107" t="s">
        <v>556</v>
      </c>
      <c r="E292" s="1328" t="s">
        <v>1163</v>
      </c>
      <c r="F292" s="1109" t="s">
        <v>486</v>
      </c>
      <c r="G292" s="1106">
        <v>12</v>
      </c>
      <c r="H292" s="1173"/>
      <c r="I292" s="1621">
        <v>0</v>
      </c>
    </row>
    <row r="293" spans="1:9" x14ac:dyDescent="0.3">
      <c r="A293" s="1386"/>
      <c r="B293" s="1581"/>
      <c r="C293" s="1107"/>
      <c r="D293" s="1107" t="s">
        <v>557</v>
      </c>
      <c r="E293" s="1328" t="s">
        <v>1164</v>
      </c>
      <c r="F293" s="1109" t="s">
        <v>486</v>
      </c>
      <c r="G293" s="1106">
        <v>5</v>
      </c>
      <c r="H293" s="1173"/>
      <c r="I293" s="1621">
        <v>0</v>
      </c>
    </row>
    <row r="294" spans="1:9" x14ac:dyDescent="0.3">
      <c r="A294" s="1386"/>
      <c r="B294" s="1581"/>
      <c r="C294" s="1107"/>
      <c r="D294" s="1107" t="s">
        <v>558</v>
      </c>
      <c r="E294" s="1328" t="s">
        <v>1165</v>
      </c>
      <c r="F294" s="1109" t="s">
        <v>486</v>
      </c>
      <c r="G294" s="1106">
        <v>3</v>
      </c>
      <c r="H294" s="1173"/>
      <c r="I294" s="1621">
        <v>0</v>
      </c>
    </row>
    <row r="295" spans="1:9" ht="39.75" customHeight="1" x14ac:dyDescent="0.3">
      <c r="A295" s="1386"/>
      <c r="B295" s="1581"/>
      <c r="C295" s="1107" t="s">
        <v>557</v>
      </c>
      <c r="D295" s="1926" t="s">
        <v>1166</v>
      </c>
      <c r="E295" s="1921"/>
      <c r="F295" s="1582"/>
      <c r="G295" s="1106"/>
      <c r="H295" s="1173"/>
      <c r="I295" s="1621"/>
    </row>
    <row r="296" spans="1:9" x14ac:dyDescent="0.3">
      <c r="A296" s="1386"/>
      <c r="B296" s="1581"/>
      <c r="C296" s="1107"/>
      <c r="D296" s="1107" t="s">
        <v>556</v>
      </c>
      <c r="E296" s="1328" t="s">
        <v>1163</v>
      </c>
      <c r="F296" s="1109" t="s">
        <v>486</v>
      </c>
      <c r="G296" s="1106">
        <v>12</v>
      </c>
      <c r="H296" s="1173"/>
      <c r="I296" s="1621">
        <v>0</v>
      </c>
    </row>
    <row r="297" spans="1:9" x14ac:dyDescent="0.3">
      <c r="A297" s="1386"/>
      <c r="B297" s="1581"/>
      <c r="C297" s="1107"/>
      <c r="D297" s="1107" t="s">
        <v>557</v>
      </c>
      <c r="E297" s="1328" t="s">
        <v>1164</v>
      </c>
      <c r="F297" s="1109" t="s">
        <v>486</v>
      </c>
      <c r="G297" s="1106">
        <v>5</v>
      </c>
      <c r="H297" s="1173"/>
      <c r="I297" s="1621">
        <v>0</v>
      </c>
    </row>
    <row r="298" spans="1:9" x14ac:dyDescent="0.3">
      <c r="A298" s="1386"/>
      <c r="B298" s="1581"/>
      <c r="C298" s="1107"/>
      <c r="D298" s="1107" t="s">
        <v>558</v>
      </c>
      <c r="E298" s="1328" t="s">
        <v>1165</v>
      </c>
      <c r="F298" s="1109" t="s">
        <v>486</v>
      </c>
      <c r="G298" s="1106">
        <v>5</v>
      </c>
      <c r="H298" s="1173"/>
      <c r="I298" s="1621">
        <v>0</v>
      </c>
    </row>
    <row r="299" spans="1:9" ht="29.25" customHeight="1" x14ac:dyDescent="0.3">
      <c r="A299" s="1386"/>
      <c r="B299" s="1581"/>
      <c r="C299" s="1107" t="s">
        <v>558</v>
      </c>
      <c r="D299" s="1926" t="s">
        <v>1167</v>
      </c>
      <c r="E299" s="1921"/>
      <c r="F299" s="1109"/>
      <c r="G299" s="1106"/>
      <c r="H299" s="1173"/>
      <c r="I299" s="1621"/>
    </row>
    <row r="300" spans="1:9" x14ac:dyDescent="0.3">
      <c r="A300" s="1386"/>
      <c r="B300" s="1581"/>
      <c r="C300" s="1107"/>
      <c r="D300" s="1107" t="s">
        <v>556</v>
      </c>
      <c r="E300" s="1328" t="s">
        <v>1168</v>
      </c>
      <c r="F300" s="1109" t="s">
        <v>486</v>
      </c>
      <c r="G300" s="1106">
        <v>8</v>
      </c>
      <c r="H300" s="1173"/>
      <c r="I300" s="1621">
        <v>0</v>
      </c>
    </row>
    <row r="301" spans="1:9" x14ac:dyDescent="0.3">
      <c r="A301" s="1128"/>
      <c r="B301" s="1116"/>
      <c r="C301" s="1925" t="s">
        <v>1169</v>
      </c>
      <c r="D301" s="1920"/>
      <c r="E301" s="1921"/>
      <c r="F301" s="1583"/>
      <c r="G301" s="1106"/>
      <c r="H301" s="1173"/>
      <c r="I301" s="1621"/>
    </row>
    <row r="302" spans="1:9" x14ac:dyDescent="0.3">
      <c r="A302" s="1127" t="s">
        <v>1170</v>
      </c>
      <c r="B302" s="1118" t="s">
        <v>1193</v>
      </c>
      <c r="C302" s="1932" t="s">
        <v>1171</v>
      </c>
      <c r="D302" s="1933"/>
      <c r="E302" s="1934"/>
      <c r="F302" s="1313"/>
      <c r="G302" s="1106"/>
      <c r="H302" s="1173"/>
      <c r="I302" s="1621"/>
    </row>
    <row r="303" spans="1:9" ht="27" customHeight="1" x14ac:dyDescent="0.3">
      <c r="A303" s="1129"/>
      <c r="B303" s="1112"/>
      <c r="C303" s="1113" t="s">
        <v>556</v>
      </c>
      <c r="D303" s="1926" t="s">
        <v>1172</v>
      </c>
      <c r="E303" s="1935"/>
      <c r="F303" s="1114" t="s">
        <v>486</v>
      </c>
      <c r="G303" s="1106">
        <v>1</v>
      </c>
      <c r="H303" s="1173"/>
      <c r="I303" s="1621">
        <v>0</v>
      </c>
    </row>
    <row r="304" spans="1:9" ht="27" customHeight="1" x14ac:dyDescent="0.3">
      <c r="A304" s="1128"/>
      <c r="B304" s="1584"/>
      <c r="C304" s="1107" t="s">
        <v>557</v>
      </c>
      <c r="D304" s="1923" t="s">
        <v>1173</v>
      </c>
      <c r="E304" s="1936"/>
      <c r="F304" s="1114" t="s">
        <v>486</v>
      </c>
      <c r="G304" s="1106">
        <v>1</v>
      </c>
      <c r="H304" s="1173"/>
      <c r="I304" s="1621">
        <v>0</v>
      </c>
    </row>
    <row r="305" spans="1:9" ht="17.25" customHeight="1" x14ac:dyDescent="0.3">
      <c r="A305" s="1128"/>
      <c r="B305" s="1584"/>
      <c r="C305" s="1107" t="s">
        <v>558</v>
      </c>
      <c r="D305" s="1923" t="s">
        <v>1174</v>
      </c>
      <c r="E305" s="1924"/>
      <c r="F305" s="1114" t="s">
        <v>486</v>
      </c>
      <c r="G305" s="1106">
        <v>3</v>
      </c>
      <c r="H305" s="1173"/>
      <c r="I305" s="1621">
        <v>0</v>
      </c>
    </row>
    <row r="306" spans="1:9" ht="28.5" customHeight="1" x14ac:dyDescent="0.3">
      <c r="A306" s="1128" t="s">
        <v>1175</v>
      </c>
      <c r="B306" s="1118" t="s">
        <v>1194</v>
      </c>
      <c r="C306" s="1925" t="s">
        <v>1176</v>
      </c>
      <c r="D306" s="1920"/>
      <c r="E306" s="1921"/>
      <c r="F306" s="1109"/>
      <c r="G306" s="1106"/>
      <c r="H306" s="1173"/>
      <c r="I306" s="1621"/>
    </row>
    <row r="307" spans="1:9" ht="15.75" customHeight="1" x14ac:dyDescent="0.3">
      <c r="A307" s="1128"/>
      <c r="B307" s="1115"/>
      <c r="C307" s="1107" t="s">
        <v>556</v>
      </c>
      <c r="D307" s="1926" t="s">
        <v>1177</v>
      </c>
      <c r="E307" s="1921"/>
      <c r="F307" s="1109" t="s">
        <v>486</v>
      </c>
      <c r="G307" s="1106">
        <v>2</v>
      </c>
      <c r="H307" s="1173"/>
      <c r="I307" s="1621">
        <v>0</v>
      </c>
    </row>
    <row r="308" spans="1:9" ht="41.25" customHeight="1" x14ac:dyDescent="0.3">
      <c r="A308" s="1128"/>
      <c r="B308" s="1110"/>
      <c r="C308" s="1107" t="s">
        <v>557</v>
      </c>
      <c r="D308" s="1926" t="s">
        <v>1340</v>
      </c>
      <c r="E308" s="1921"/>
      <c r="F308" s="1109" t="s">
        <v>486</v>
      </c>
      <c r="G308" s="1106">
        <v>10</v>
      </c>
      <c r="H308" s="1173"/>
      <c r="I308" s="1621">
        <v>0</v>
      </c>
    </row>
    <row r="309" spans="1:9" ht="18" customHeight="1" thickBot="1" x14ac:dyDescent="0.35">
      <c r="A309" s="1140"/>
      <c r="B309" s="1141"/>
      <c r="C309" s="1142" t="s">
        <v>558</v>
      </c>
      <c r="D309" s="1927" t="s">
        <v>1178</v>
      </c>
      <c r="E309" s="1928"/>
      <c r="F309" s="1143" t="s">
        <v>486</v>
      </c>
      <c r="G309" s="1144">
        <v>3</v>
      </c>
      <c r="H309" s="1147"/>
      <c r="I309" s="1136">
        <v>0</v>
      </c>
    </row>
    <row r="310" spans="1:9" ht="14.4" thickBot="1" x14ac:dyDescent="0.35">
      <c r="A310" s="1929" t="s">
        <v>801</v>
      </c>
      <c r="B310" s="1930" t="s">
        <v>705</v>
      </c>
      <c r="C310" s="1930"/>
      <c r="D310" s="1930"/>
      <c r="E310" s="1930"/>
      <c r="F310" s="1930"/>
      <c r="G310" s="1930"/>
      <c r="H310" s="1931"/>
      <c r="I310" s="1145">
        <f>SUM(I206:I309)</f>
        <v>100000</v>
      </c>
    </row>
    <row r="311" spans="1:9" ht="15.75" customHeight="1" thickBot="1" x14ac:dyDescent="0.35">
      <c r="A311" s="1337"/>
      <c r="B311" s="1337"/>
      <c r="C311" s="1337"/>
      <c r="D311" s="1337"/>
      <c r="E311" s="1337"/>
      <c r="F311" s="1337"/>
      <c r="G311" s="1197"/>
      <c r="H311" s="1337"/>
      <c r="I311" s="1585"/>
    </row>
    <row r="312" spans="1:9" ht="16.5" customHeight="1" thickBot="1" x14ac:dyDescent="0.35">
      <c r="A312" s="1917" t="s">
        <v>962</v>
      </c>
      <c r="B312" s="1918"/>
      <c r="C312" s="1918"/>
      <c r="D312" s="1918"/>
      <c r="E312" s="1918"/>
      <c r="F312" s="1918"/>
      <c r="G312" s="1918"/>
      <c r="H312" s="1919"/>
      <c r="I312" s="1846" t="s">
        <v>549</v>
      </c>
    </row>
    <row r="313" spans="1:9" ht="15.75" customHeight="1" x14ac:dyDescent="0.3">
      <c r="A313" s="1841" t="s">
        <v>819</v>
      </c>
      <c r="B313" s="1842"/>
      <c r="C313" s="1842"/>
      <c r="D313" s="1843" t="s">
        <v>777</v>
      </c>
      <c r="E313" s="1842"/>
      <c r="F313" s="1842"/>
      <c r="G313" s="1844"/>
      <c r="H313" s="1842"/>
      <c r="I313" s="1845">
        <f>I34</f>
        <v>20000</v>
      </c>
    </row>
    <row r="314" spans="1:9" ht="17.25" customHeight="1" x14ac:dyDescent="0.3">
      <c r="A314" s="1158" t="s">
        <v>820</v>
      </c>
      <c r="B314" s="1482"/>
      <c r="C314" s="1482"/>
      <c r="D314" s="1159" t="s">
        <v>743</v>
      </c>
      <c r="E314" s="1482"/>
      <c r="F314" s="1482"/>
      <c r="G314" s="1586"/>
      <c r="H314" s="1482"/>
      <c r="I314" s="1654">
        <f>I202</f>
        <v>0</v>
      </c>
    </row>
    <row r="315" spans="1:9" ht="18" customHeight="1" thickBot="1" x14ac:dyDescent="0.35">
      <c r="A315" s="1730" t="s">
        <v>1195</v>
      </c>
      <c r="B315" s="1847"/>
      <c r="C315" s="1847"/>
      <c r="D315" s="1848" t="s">
        <v>1254</v>
      </c>
      <c r="E315" s="1847"/>
      <c r="F315" s="1847"/>
      <c r="G315" s="1849"/>
      <c r="H315" s="1847"/>
      <c r="I315" s="1856">
        <f>I310</f>
        <v>100000</v>
      </c>
    </row>
    <row r="316" spans="1:9" ht="20.25" customHeight="1" thickBot="1" x14ac:dyDescent="0.35">
      <c r="A316" s="1850" t="s">
        <v>1341</v>
      </c>
      <c r="B316" s="1851"/>
      <c r="C316" s="1852"/>
      <c r="D316" s="1853"/>
      <c r="E316" s="1852"/>
      <c r="F316" s="1852"/>
      <c r="G316" s="1854"/>
      <c r="H316" s="1855"/>
      <c r="I316" s="1857">
        <f>SUM(I313:I315)</f>
        <v>120000</v>
      </c>
    </row>
  </sheetData>
  <mergeCells count="168">
    <mergeCell ref="D7:E7"/>
    <mergeCell ref="C8:E8"/>
    <mergeCell ref="C9:E9"/>
    <mergeCell ref="C10:E10"/>
    <mergeCell ref="D11:E11"/>
    <mergeCell ref="C12:E12"/>
    <mergeCell ref="C1:E1"/>
    <mergeCell ref="A2:B2"/>
    <mergeCell ref="A3:B3"/>
    <mergeCell ref="C3:E3"/>
    <mergeCell ref="C4:E4"/>
    <mergeCell ref="C6:E6"/>
    <mergeCell ref="C23:E23"/>
    <mergeCell ref="D25:E25"/>
    <mergeCell ref="D27:E27"/>
    <mergeCell ref="D29:E29"/>
    <mergeCell ref="D31:E31"/>
    <mergeCell ref="D33:E33"/>
    <mergeCell ref="D13:E13"/>
    <mergeCell ref="D14:E14"/>
    <mergeCell ref="C15:E15"/>
    <mergeCell ref="C20:E20"/>
    <mergeCell ref="C21:E21"/>
    <mergeCell ref="C22:E22"/>
    <mergeCell ref="D41:E41"/>
    <mergeCell ref="D39:E39"/>
    <mergeCell ref="M40:N40"/>
    <mergeCell ref="C43:E43"/>
    <mergeCell ref="D44:E44"/>
    <mergeCell ref="C48:E48"/>
    <mergeCell ref="D49:E49"/>
    <mergeCell ref="A34:H34"/>
    <mergeCell ref="A35:B35"/>
    <mergeCell ref="C35:E35"/>
    <mergeCell ref="C36:E36"/>
    <mergeCell ref="C37:E37"/>
    <mergeCell ref="C38:E38"/>
    <mergeCell ref="C59:E59"/>
    <mergeCell ref="C60:E60"/>
    <mergeCell ref="C62:E62"/>
    <mergeCell ref="D63:E63"/>
    <mergeCell ref="D64:E64"/>
    <mergeCell ref="D65:E65"/>
    <mergeCell ref="C52:E52"/>
    <mergeCell ref="C53:E53"/>
    <mergeCell ref="C54:E54"/>
    <mergeCell ref="D55:E55"/>
    <mergeCell ref="D57:E57"/>
    <mergeCell ref="C77:E77"/>
    <mergeCell ref="C78:E78"/>
    <mergeCell ref="D79:E79"/>
    <mergeCell ref="D80:E80"/>
    <mergeCell ref="D81:E81"/>
    <mergeCell ref="C83:E83"/>
    <mergeCell ref="D69:E69"/>
    <mergeCell ref="C71:E71"/>
    <mergeCell ref="C72:E72"/>
    <mergeCell ref="C73:E73"/>
    <mergeCell ref="D74:E74"/>
    <mergeCell ref="D75:E75"/>
    <mergeCell ref="M91:O91"/>
    <mergeCell ref="D92:E92"/>
    <mergeCell ref="D99:E99"/>
    <mergeCell ref="K100:N100"/>
    <mergeCell ref="O100:P100"/>
    <mergeCell ref="O101:P102"/>
    <mergeCell ref="D84:E84"/>
    <mergeCell ref="D87:E87"/>
    <mergeCell ref="C89:E89"/>
    <mergeCell ref="C90:E90"/>
    <mergeCell ref="C91:E91"/>
    <mergeCell ref="C96:E96"/>
    <mergeCell ref="C142:E142"/>
    <mergeCell ref="C143:E143"/>
    <mergeCell ref="D144:E144"/>
    <mergeCell ref="C146:E146"/>
    <mergeCell ref="D147:E147"/>
    <mergeCell ref="C149:E149"/>
    <mergeCell ref="D103:E103"/>
    <mergeCell ref="C108:E108"/>
    <mergeCell ref="C115:E115"/>
    <mergeCell ref="D116:E116"/>
    <mergeCell ref="D127:E127"/>
    <mergeCell ref="D136:E136"/>
    <mergeCell ref="D145:E145"/>
    <mergeCell ref="D163:E163"/>
    <mergeCell ref="C171:E171"/>
    <mergeCell ref="C172:E172"/>
    <mergeCell ref="C173:E173"/>
    <mergeCell ref="D174:E174"/>
    <mergeCell ref="D177:E177"/>
    <mergeCell ref="D150:E150"/>
    <mergeCell ref="C154:E154"/>
    <mergeCell ref="C155:E155"/>
    <mergeCell ref="C156:E156"/>
    <mergeCell ref="D157:E157"/>
    <mergeCell ref="A203:B203"/>
    <mergeCell ref="C203:E203"/>
    <mergeCell ref="C204:E204"/>
    <mergeCell ref="D198:E198"/>
    <mergeCell ref="D199:E199"/>
    <mergeCell ref="C200:E200"/>
    <mergeCell ref="D201:E201"/>
    <mergeCell ref="A202:H202"/>
    <mergeCell ref="D180:E180"/>
    <mergeCell ref="D187:E187"/>
    <mergeCell ref="C194:E194"/>
    <mergeCell ref="C195:E195"/>
    <mergeCell ref="D196:E196"/>
    <mergeCell ref="D197:E197"/>
    <mergeCell ref="C234:E234"/>
    <mergeCell ref="D235:E235"/>
    <mergeCell ref="D239:E239"/>
    <mergeCell ref="D241:E241"/>
    <mergeCell ref="D245:E245"/>
    <mergeCell ref="D247:E247"/>
    <mergeCell ref="D205:E205"/>
    <mergeCell ref="D212:E212"/>
    <mergeCell ref="D218:E218"/>
    <mergeCell ref="C222:E222"/>
    <mergeCell ref="D223:E223"/>
    <mergeCell ref="D226:E226"/>
    <mergeCell ref="D261:E261"/>
    <mergeCell ref="D262:E262"/>
    <mergeCell ref="C263:E263"/>
    <mergeCell ref="D264:E264"/>
    <mergeCell ref="C265:E265"/>
    <mergeCell ref="D266:E266"/>
    <mergeCell ref="C249:E249"/>
    <mergeCell ref="D250:E250"/>
    <mergeCell ref="D253:E253"/>
    <mergeCell ref="D256:E256"/>
    <mergeCell ref="D258:E258"/>
    <mergeCell ref="D260:E260"/>
    <mergeCell ref="C279:E279"/>
    <mergeCell ref="C280:E280"/>
    <mergeCell ref="D281:E281"/>
    <mergeCell ref="C282:E282"/>
    <mergeCell ref="C285:E285"/>
    <mergeCell ref="C270:E270"/>
    <mergeCell ref="C271:E271"/>
    <mergeCell ref="C272:E272"/>
    <mergeCell ref="D273:E273"/>
    <mergeCell ref="C276:E276"/>
    <mergeCell ref="A312:H312"/>
    <mergeCell ref="D85:E85"/>
    <mergeCell ref="D86:E86"/>
    <mergeCell ref="D88:E88"/>
    <mergeCell ref="D66:E66"/>
    <mergeCell ref="D305:E305"/>
    <mergeCell ref="C306:E306"/>
    <mergeCell ref="D307:E307"/>
    <mergeCell ref="D308:E308"/>
    <mergeCell ref="D309:E309"/>
    <mergeCell ref="A310:H310"/>
    <mergeCell ref="D295:E295"/>
    <mergeCell ref="D299:E299"/>
    <mergeCell ref="C301:E301"/>
    <mergeCell ref="C302:E302"/>
    <mergeCell ref="D303:E303"/>
    <mergeCell ref="D304:E304"/>
    <mergeCell ref="C286:E286"/>
    <mergeCell ref="C287:E287"/>
    <mergeCell ref="D288:E288"/>
    <mergeCell ref="D289:E289"/>
    <mergeCell ref="C290:E290"/>
    <mergeCell ref="D291:E291"/>
    <mergeCell ref="D278:E278"/>
  </mergeCells>
  <printOptions horizontalCentered="1"/>
  <pageMargins left="0.70866141732283472" right="0.70866141732283472" top="0.74803149606299213" bottom="0.74803149606299213" header="0.31496062992125984" footer="0.31496062992125984"/>
  <pageSetup paperSize="9" scale="78" fitToHeight="8" orientation="portrait" r:id="rId1"/>
  <headerFooter>
    <oddHeader xml:space="preserve">&amp;LMhlwazini High School - 1: Administration Block (Dry)
</oddHeader>
    <oddFooter>Page &amp;P of &amp;N</oddFooter>
  </headerFooter>
  <rowBreaks count="7" manualBreakCount="7">
    <brk id="34" max="8" man="1"/>
    <brk id="81" max="8" man="1"/>
    <brk id="107" max="8" man="1"/>
    <brk id="141" max="8" man="1"/>
    <brk id="170" max="8" man="1"/>
    <brk id="202" max="8" man="1"/>
    <brk id="289"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6"/>
  <dimension ref="A2:BH99"/>
  <sheetViews>
    <sheetView showGridLines="0" view="pageBreakPreview" workbookViewId="0">
      <pane ySplit="4" topLeftCell="A5" activePane="bottomLeft" state="frozen"/>
      <selection activeCell="G1" sqref="G1:G1048576"/>
      <selection pane="bottomLeft" activeCell="G1" sqref="G1:G1048576"/>
    </sheetView>
  </sheetViews>
  <sheetFormatPr defaultColWidth="9.109375" defaultRowHeight="13.2" x14ac:dyDescent="0.25"/>
  <cols>
    <col min="1" max="1" width="11.109375" style="294" customWidth="1"/>
    <col min="2" max="2" width="7.44140625" style="677" customWidth="1"/>
    <col min="3" max="4" width="3.6640625" style="294" customWidth="1"/>
    <col min="5" max="5" width="31.5546875" style="294" customWidth="1"/>
    <col min="6" max="6" width="6.88671875" style="294" customWidth="1"/>
    <col min="7" max="7" width="10.88671875" style="711" customWidth="1"/>
    <col min="8" max="8" width="10.109375" style="294" customWidth="1"/>
    <col min="9" max="9" width="15.5546875" style="294" customWidth="1"/>
    <col min="10" max="10" width="10.109375" style="294" customWidth="1"/>
    <col min="11" max="11" width="15.5546875" style="294" customWidth="1"/>
    <col min="12" max="16384" width="9.109375" style="294"/>
  </cols>
  <sheetData>
    <row r="2" spans="1:60" s="259" customFormat="1" ht="27" customHeight="1" x14ac:dyDescent="0.25">
      <c r="A2" s="260" t="e">
        <f>#REF!</f>
        <v>#REF!</v>
      </c>
      <c r="B2" s="261"/>
      <c r="C2" s="2156" t="e">
        <f>#REF!</f>
        <v>#REF!</v>
      </c>
      <c r="D2" s="2157"/>
      <c r="E2" s="2157"/>
      <c r="F2" s="2157"/>
      <c r="G2" s="2157"/>
      <c r="H2" s="2157"/>
      <c r="I2" s="2157"/>
      <c r="J2" s="262"/>
      <c r="K2" s="262"/>
      <c r="L2" s="262"/>
      <c r="M2" s="262"/>
      <c r="N2" s="262"/>
      <c r="O2" s="262"/>
      <c r="P2" s="262"/>
      <c r="Q2" s="262"/>
      <c r="R2" s="262"/>
      <c r="S2" s="262"/>
      <c r="T2" s="262"/>
      <c r="U2" s="262"/>
      <c r="V2" s="262"/>
      <c r="W2" s="262"/>
      <c r="X2" s="262"/>
      <c r="Y2" s="262"/>
      <c r="Z2" s="262"/>
      <c r="AA2" s="263"/>
      <c r="AB2" s="263"/>
      <c r="AC2" s="263"/>
      <c r="AD2" s="263"/>
      <c r="AE2" s="263"/>
      <c r="AF2" s="262"/>
      <c r="AG2" s="262"/>
      <c r="AH2" s="263"/>
      <c r="AI2" s="263"/>
      <c r="AJ2" s="262"/>
      <c r="AK2" s="262"/>
      <c r="AL2" s="262"/>
      <c r="AM2" s="262"/>
      <c r="AN2" s="262"/>
      <c r="AO2" s="262"/>
      <c r="AP2" s="262"/>
      <c r="AQ2" s="262"/>
    </row>
    <row r="3" spans="1:60" s="259" customFormat="1" ht="12.75" customHeight="1" x14ac:dyDescent="0.25">
      <c r="A3" s="269"/>
      <c r="B3" s="270"/>
      <c r="C3" s="271"/>
      <c r="D3" s="272"/>
      <c r="E3" s="272"/>
      <c r="F3" s="272"/>
      <c r="G3" s="678"/>
      <c r="H3" s="272"/>
      <c r="I3" s="272"/>
      <c r="J3" s="262" t="s">
        <v>537</v>
      </c>
      <c r="K3" s="262"/>
      <c r="L3" s="262"/>
      <c r="M3" s="262"/>
      <c r="N3" s="262"/>
      <c r="O3" s="262"/>
      <c r="P3" s="262"/>
      <c r="Q3" s="262"/>
      <c r="R3" s="262"/>
      <c r="S3" s="262"/>
      <c r="T3" s="262"/>
      <c r="U3" s="262"/>
      <c r="V3" s="262"/>
      <c r="W3" s="262"/>
      <c r="X3" s="262"/>
      <c r="Y3" s="262"/>
      <c r="Z3" s="262"/>
      <c r="AA3" s="263"/>
      <c r="AB3" s="263"/>
      <c r="AC3" s="263"/>
      <c r="AD3" s="263"/>
      <c r="AE3" s="263"/>
      <c r="AF3" s="262"/>
      <c r="AG3" s="262"/>
      <c r="AH3" s="263"/>
      <c r="AI3" s="263"/>
      <c r="AJ3" s="262"/>
      <c r="AK3" s="262"/>
      <c r="AL3" s="262"/>
      <c r="AM3" s="262"/>
      <c r="AN3" s="262"/>
      <c r="AO3" s="262"/>
      <c r="AP3" s="262"/>
      <c r="AQ3" s="262"/>
    </row>
    <row r="4" spans="1:60" s="259" customFormat="1" ht="34.5" customHeight="1" x14ac:dyDescent="0.25">
      <c r="A4" s="268" t="s">
        <v>748</v>
      </c>
      <c r="B4" s="250" t="s">
        <v>749</v>
      </c>
      <c r="C4" s="251" t="s">
        <v>545</v>
      </c>
      <c r="D4" s="252"/>
      <c r="E4" s="251"/>
      <c r="F4" s="253" t="s">
        <v>546</v>
      </c>
      <c r="G4" s="254" t="s">
        <v>750</v>
      </c>
      <c r="H4" s="255" t="s">
        <v>548</v>
      </c>
      <c r="I4" s="256" t="s">
        <v>549</v>
      </c>
      <c r="J4" s="267"/>
      <c r="K4" s="248"/>
      <c r="L4" s="247"/>
      <c r="M4" s="247"/>
      <c r="N4" s="247"/>
      <c r="O4" s="247"/>
      <c r="P4" s="247"/>
      <c r="Q4" s="247"/>
      <c r="R4" s="247"/>
      <c r="S4" s="247"/>
      <c r="T4" s="247"/>
      <c r="U4" s="247"/>
      <c r="V4" s="247"/>
      <c r="W4" s="247"/>
      <c r="X4" s="247"/>
      <c r="Y4" s="291"/>
      <c r="Z4" s="291"/>
      <c r="AA4" s="291"/>
      <c r="AB4" s="249"/>
      <c r="AC4" s="249"/>
      <c r="AD4" s="249"/>
      <c r="AE4" s="249"/>
      <c r="AF4" s="247"/>
      <c r="AG4" s="247"/>
      <c r="AH4" s="257"/>
      <c r="AI4" s="257"/>
      <c r="AJ4" s="258"/>
      <c r="AK4" s="258"/>
      <c r="AL4" s="258"/>
      <c r="AM4" s="258"/>
      <c r="AN4" s="258"/>
      <c r="AO4" s="258"/>
      <c r="AP4" s="258"/>
      <c r="AQ4" s="258"/>
      <c r="AR4" s="257"/>
      <c r="AS4" s="257"/>
      <c r="AT4" s="257"/>
      <c r="AU4" s="257"/>
      <c r="AV4" s="257"/>
      <c r="AW4" s="257"/>
      <c r="AX4" s="257"/>
      <c r="AY4" s="257"/>
      <c r="AZ4" s="257"/>
      <c r="BA4" s="257"/>
      <c r="BB4" s="257"/>
      <c r="BC4" s="257"/>
      <c r="BD4" s="257"/>
      <c r="BE4" s="257"/>
      <c r="BF4" s="257"/>
      <c r="BG4" s="257"/>
      <c r="BH4" s="257"/>
    </row>
    <row r="5" spans="1:60" ht="15" customHeight="1" x14ac:dyDescent="0.25">
      <c r="A5" s="295"/>
      <c r="B5" s="572"/>
      <c r="C5" s="575"/>
      <c r="D5" s="571"/>
      <c r="E5" s="571"/>
      <c r="F5" s="299"/>
      <c r="G5" s="722"/>
      <c r="H5" s="652"/>
      <c r="I5" s="653"/>
      <c r="J5" s="654"/>
      <c r="K5" s="655"/>
    </row>
    <row r="6" spans="1:60" ht="13.2" customHeight="1" x14ac:dyDescent="0.25">
      <c r="A6" s="295"/>
      <c r="B6" s="572">
        <v>6</v>
      </c>
      <c r="C6" s="2201" t="s">
        <v>553</v>
      </c>
      <c r="D6" s="2202"/>
      <c r="E6" s="2192"/>
      <c r="F6" s="299"/>
      <c r="G6" s="722"/>
      <c r="H6" s="652"/>
      <c r="I6" s="653"/>
      <c r="J6" s="656"/>
      <c r="K6" s="653"/>
    </row>
    <row r="7" spans="1:60" x14ac:dyDescent="0.25">
      <c r="A7" s="295"/>
      <c r="B7" s="572"/>
      <c r="C7" s="657"/>
      <c r="D7" s="571"/>
      <c r="E7" s="571"/>
      <c r="F7" s="299"/>
      <c r="G7" s="722"/>
      <c r="H7" s="652"/>
      <c r="I7" s="653"/>
      <c r="J7" s="656"/>
      <c r="K7" s="653"/>
    </row>
    <row r="8" spans="1:60" ht="13.2" customHeight="1" x14ac:dyDescent="0.25">
      <c r="A8" s="295" t="s">
        <v>111</v>
      </c>
      <c r="B8" s="572">
        <f>B6+0.01</f>
        <v>6.01</v>
      </c>
      <c r="C8" s="2193" t="s">
        <v>219</v>
      </c>
      <c r="D8" s="2202"/>
      <c r="E8" s="2192"/>
      <c r="F8" s="299"/>
      <c r="G8" s="723"/>
      <c r="H8" s="652"/>
      <c r="I8" s="653"/>
      <c r="J8" s="656"/>
      <c r="K8" s="653"/>
    </row>
    <row r="9" spans="1:60" x14ac:dyDescent="0.25">
      <c r="A9" s="295"/>
      <c r="B9" s="572"/>
      <c r="C9" s="296"/>
      <c r="D9" s="571"/>
      <c r="E9" s="571"/>
      <c r="F9" s="299"/>
      <c r="G9" s="724"/>
      <c r="H9" s="652"/>
      <c r="I9" s="653"/>
      <c r="J9" s="656"/>
      <c r="K9" s="653"/>
    </row>
    <row r="10" spans="1:60" ht="13.2" customHeight="1" x14ac:dyDescent="0.25">
      <c r="A10" s="295"/>
      <c r="B10" s="572"/>
      <c r="C10" s="298" t="s">
        <v>556</v>
      </c>
      <c r="D10" s="2196" t="s">
        <v>112</v>
      </c>
      <c r="E10" s="2192"/>
      <c r="F10" s="299" t="s">
        <v>486</v>
      </c>
      <c r="G10" s="724"/>
      <c r="H10" s="652"/>
      <c r="I10" s="653"/>
      <c r="J10" s="656"/>
      <c r="K10" s="653" t="str">
        <f t="shared" ref="K10:K40" si="0">IF($G10="","",$G10*J10)</f>
        <v/>
      </c>
    </row>
    <row r="11" spans="1:60" x14ac:dyDescent="0.25">
      <c r="A11" s="295"/>
      <c r="B11" s="572"/>
      <c r="C11" s="613"/>
      <c r="D11" s="571"/>
      <c r="E11" s="571"/>
      <c r="F11" s="299"/>
      <c r="G11" s="724"/>
      <c r="H11" s="652"/>
      <c r="I11" s="653"/>
      <c r="J11" s="656"/>
      <c r="K11" s="653" t="str">
        <f t="shared" si="0"/>
        <v/>
      </c>
    </row>
    <row r="12" spans="1:60" ht="13.2" customHeight="1" x14ac:dyDescent="0.25">
      <c r="A12" s="295"/>
      <c r="B12" s="572"/>
      <c r="C12" s="298" t="s">
        <v>557</v>
      </c>
      <c r="D12" s="2196" t="s">
        <v>113</v>
      </c>
      <c r="E12" s="2192"/>
      <c r="F12" s="299" t="s">
        <v>163</v>
      </c>
      <c r="G12" s="724"/>
      <c r="H12" s="652"/>
      <c r="I12" s="653"/>
      <c r="J12" s="656"/>
      <c r="K12" s="653" t="str">
        <f t="shared" si="0"/>
        <v/>
      </c>
    </row>
    <row r="13" spans="1:60" x14ac:dyDescent="0.25">
      <c r="A13" s="295"/>
      <c r="B13" s="572"/>
      <c r="C13" s="613"/>
      <c r="D13" s="571"/>
      <c r="E13" s="571"/>
      <c r="F13" s="299"/>
      <c r="G13" s="724"/>
      <c r="H13" s="652"/>
      <c r="I13" s="653"/>
      <c r="J13" s="656"/>
      <c r="K13" s="653" t="str">
        <f t="shared" si="0"/>
        <v/>
      </c>
    </row>
    <row r="14" spans="1:60" ht="26.4" customHeight="1" x14ac:dyDescent="0.25">
      <c r="A14" s="295"/>
      <c r="B14" s="572"/>
      <c r="C14" s="298" t="s">
        <v>558</v>
      </c>
      <c r="D14" s="2196" t="s">
        <v>114</v>
      </c>
      <c r="E14" s="2192"/>
      <c r="F14" s="299" t="s">
        <v>486</v>
      </c>
      <c r="G14" s="724"/>
      <c r="H14" s="652"/>
      <c r="I14" s="653"/>
      <c r="J14" s="656"/>
      <c r="K14" s="653" t="str">
        <f t="shared" si="0"/>
        <v/>
      </c>
    </row>
    <row r="15" spans="1:60" x14ac:dyDescent="0.25">
      <c r="A15" s="295"/>
      <c r="B15" s="572"/>
      <c r="C15" s="613"/>
      <c r="D15" s="571"/>
      <c r="E15" s="571"/>
      <c r="F15" s="299"/>
      <c r="G15" s="722"/>
      <c r="H15" s="652"/>
      <c r="I15" s="653"/>
      <c r="J15" s="656"/>
      <c r="K15" s="653" t="str">
        <f t="shared" si="0"/>
        <v/>
      </c>
    </row>
    <row r="16" spans="1:60" ht="26.4" customHeight="1" x14ac:dyDescent="0.25">
      <c r="A16" s="295"/>
      <c r="B16" s="572"/>
      <c r="C16" s="298" t="s">
        <v>559</v>
      </c>
      <c r="D16" s="2196" t="s">
        <v>115</v>
      </c>
      <c r="E16" s="2192"/>
      <c r="F16" s="299" t="s">
        <v>486</v>
      </c>
      <c r="G16" s="724"/>
      <c r="H16" s="652"/>
      <c r="I16" s="653"/>
      <c r="J16" s="656"/>
      <c r="K16" s="653" t="str">
        <f t="shared" si="0"/>
        <v/>
      </c>
    </row>
    <row r="17" spans="1:11" x14ac:dyDescent="0.25">
      <c r="A17" s="295"/>
      <c r="B17" s="572"/>
      <c r="C17" s="613"/>
      <c r="D17" s="575"/>
      <c r="E17" s="575"/>
      <c r="F17" s="299"/>
      <c r="G17" s="722"/>
      <c r="H17" s="652"/>
      <c r="I17" s="653"/>
      <c r="J17" s="656"/>
      <c r="K17" s="653" t="str">
        <f t="shared" si="0"/>
        <v/>
      </c>
    </row>
    <row r="18" spans="1:11" ht="39.6" customHeight="1" x14ac:dyDescent="0.25">
      <c r="A18" s="295"/>
      <c r="B18" s="572"/>
      <c r="C18" s="298" t="s">
        <v>485</v>
      </c>
      <c r="D18" s="2196" t="s">
        <v>116</v>
      </c>
      <c r="E18" s="2192"/>
      <c r="F18" s="299" t="s">
        <v>486</v>
      </c>
      <c r="G18" s="724"/>
      <c r="H18" s="652"/>
      <c r="I18" s="653"/>
      <c r="J18" s="656"/>
      <c r="K18" s="653" t="str">
        <f t="shared" si="0"/>
        <v/>
      </c>
    </row>
    <row r="19" spans="1:11" ht="13.2" customHeight="1" x14ac:dyDescent="0.25">
      <c r="A19" s="295"/>
      <c r="B19" s="572"/>
      <c r="C19" s="613"/>
      <c r="D19" s="2203"/>
      <c r="E19" s="2204"/>
      <c r="F19" s="299"/>
      <c r="G19" s="723"/>
      <c r="H19" s="652"/>
      <c r="I19" s="653"/>
      <c r="J19" s="656"/>
      <c r="K19" s="653" t="str">
        <f t="shared" si="0"/>
        <v/>
      </c>
    </row>
    <row r="20" spans="1:11" ht="26.4" customHeight="1" x14ac:dyDescent="0.25">
      <c r="A20" s="295"/>
      <c r="B20" s="572"/>
      <c r="C20" s="298" t="s">
        <v>488</v>
      </c>
      <c r="D20" s="2196" t="s">
        <v>117</v>
      </c>
      <c r="E20" s="2192"/>
      <c r="F20" s="299" t="s">
        <v>486</v>
      </c>
      <c r="G20" s="724"/>
      <c r="H20" s="652"/>
      <c r="I20" s="653"/>
      <c r="J20" s="656"/>
      <c r="K20" s="653" t="str">
        <f t="shared" si="0"/>
        <v/>
      </c>
    </row>
    <row r="21" spans="1:11" x14ac:dyDescent="0.25">
      <c r="A21" s="295"/>
      <c r="B21" s="572"/>
      <c r="C21" s="298"/>
      <c r="D21" s="573"/>
      <c r="E21" s="573"/>
      <c r="F21" s="299"/>
      <c r="G21" s="722"/>
      <c r="H21" s="652"/>
      <c r="I21" s="653"/>
      <c r="J21" s="656"/>
      <c r="K21" s="653" t="str">
        <f t="shared" si="0"/>
        <v/>
      </c>
    </row>
    <row r="22" spans="1:11" ht="39.6" customHeight="1" x14ac:dyDescent="0.25">
      <c r="A22" s="295"/>
      <c r="B22" s="572"/>
      <c r="C22" s="298" t="s">
        <v>32</v>
      </c>
      <c r="D22" s="2196" t="s">
        <v>118</v>
      </c>
      <c r="E22" s="2192"/>
      <c r="F22" s="299" t="s">
        <v>486</v>
      </c>
      <c r="G22" s="724"/>
      <c r="H22" s="652"/>
      <c r="I22" s="653"/>
      <c r="J22" s="656"/>
      <c r="K22" s="653" t="str">
        <f t="shared" si="0"/>
        <v/>
      </c>
    </row>
    <row r="23" spans="1:11" x14ac:dyDescent="0.25">
      <c r="A23" s="295"/>
      <c r="B23" s="572"/>
      <c r="C23" s="613"/>
      <c r="D23" s="575"/>
      <c r="E23" s="575"/>
      <c r="F23" s="299"/>
      <c r="G23" s="723"/>
      <c r="H23" s="652"/>
      <c r="I23" s="653"/>
      <c r="J23" s="656"/>
      <c r="K23" s="653" t="str">
        <f t="shared" si="0"/>
        <v/>
      </c>
    </row>
    <row r="24" spans="1:11" ht="13.2" customHeight="1" x14ac:dyDescent="0.25">
      <c r="A24" s="295"/>
      <c r="B24" s="572"/>
      <c r="C24" s="298" t="s">
        <v>560</v>
      </c>
      <c r="D24" s="2196" t="s">
        <v>119</v>
      </c>
      <c r="E24" s="2192"/>
      <c r="F24" s="299" t="s">
        <v>486</v>
      </c>
      <c r="G24" s="724"/>
      <c r="H24" s="652"/>
      <c r="I24" s="653"/>
      <c r="J24" s="656"/>
      <c r="K24" s="653" t="str">
        <f t="shared" si="0"/>
        <v/>
      </c>
    </row>
    <row r="25" spans="1:11" x14ac:dyDescent="0.25">
      <c r="A25" s="295"/>
      <c r="B25" s="572"/>
      <c r="C25" s="613"/>
      <c r="D25" s="575"/>
      <c r="E25" s="575"/>
      <c r="F25" s="299"/>
      <c r="G25" s="723"/>
      <c r="H25" s="652"/>
      <c r="I25" s="653"/>
      <c r="J25" s="656"/>
      <c r="K25" s="653" t="str">
        <f t="shared" si="0"/>
        <v/>
      </c>
    </row>
    <row r="26" spans="1:11" ht="26.4" customHeight="1" x14ac:dyDescent="0.25">
      <c r="A26" s="295"/>
      <c r="B26" s="595"/>
      <c r="C26" s="298" t="s">
        <v>561</v>
      </c>
      <c r="D26" s="2196" t="s">
        <v>661</v>
      </c>
      <c r="E26" s="2192"/>
      <c r="F26" s="299" t="s">
        <v>486</v>
      </c>
      <c r="G26" s="724"/>
      <c r="H26" s="652"/>
      <c r="I26" s="653"/>
      <c r="J26" s="656"/>
      <c r="K26" s="653" t="str">
        <f t="shared" si="0"/>
        <v/>
      </c>
    </row>
    <row r="27" spans="1:11" x14ac:dyDescent="0.25">
      <c r="A27" s="295"/>
      <c r="B27" s="572"/>
      <c r="C27" s="613"/>
      <c r="D27" s="575"/>
      <c r="E27" s="575"/>
      <c r="F27" s="299"/>
      <c r="G27" s="723"/>
      <c r="H27" s="652"/>
      <c r="I27" s="653"/>
      <c r="J27" s="656"/>
      <c r="K27" s="653" t="str">
        <f t="shared" si="0"/>
        <v/>
      </c>
    </row>
    <row r="28" spans="1:11" ht="13.2" customHeight="1" x14ac:dyDescent="0.25">
      <c r="A28" s="295"/>
      <c r="B28" s="595"/>
      <c r="C28" s="298" t="s">
        <v>562</v>
      </c>
      <c r="D28" s="2196" t="s">
        <v>662</v>
      </c>
      <c r="E28" s="2192"/>
      <c r="F28" s="299" t="s">
        <v>486</v>
      </c>
      <c r="G28" s="724"/>
      <c r="H28" s="652"/>
      <c r="I28" s="653"/>
      <c r="J28" s="656"/>
      <c r="K28" s="653" t="str">
        <f t="shared" si="0"/>
        <v/>
      </c>
    </row>
    <row r="29" spans="1:11" ht="12.75" customHeight="1" x14ac:dyDescent="0.25">
      <c r="A29" s="295"/>
      <c r="B29" s="595"/>
      <c r="C29" s="298"/>
      <c r="D29" s="573"/>
      <c r="E29" s="574"/>
      <c r="F29" s="299"/>
      <c r="G29" s="724"/>
      <c r="H29" s="652"/>
      <c r="I29" s="653"/>
      <c r="J29" s="656"/>
      <c r="K29" s="653" t="str">
        <f t="shared" si="0"/>
        <v/>
      </c>
    </row>
    <row r="30" spans="1:11" ht="39.6" customHeight="1" x14ac:dyDescent="0.25">
      <c r="A30" s="658"/>
      <c r="B30" s="595"/>
      <c r="C30" s="298" t="s">
        <v>495</v>
      </c>
      <c r="D30" s="2196" t="s">
        <v>233</v>
      </c>
      <c r="E30" s="2192"/>
      <c r="F30" s="299" t="s">
        <v>486</v>
      </c>
      <c r="G30" s="724"/>
      <c r="H30" s="652"/>
      <c r="I30" s="653"/>
      <c r="J30" s="656"/>
      <c r="K30" s="653" t="str">
        <f t="shared" si="0"/>
        <v/>
      </c>
    </row>
    <row r="31" spans="1:11" x14ac:dyDescent="0.25">
      <c r="A31" s="295"/>
      <c r="B31" s="572"/>
      <c r="C31" s="613"/>
      <c r="D31" s="575"/>
      <c r="E31" s="575"/>
      <c r="F31" s="299"/>
      <c r="G31" s="724"/>
      <c r="H31" s="652"/>
      <c r="I31" s="653"/>
      <c r="J31" s="656"/>
      <c r="K31" s="653" t="str">
        <f t="shared" si="0"/>
        <v/>
      </c>
    </row>
    <row r="32" spans="1:11" ht="13.2" customHeight="1" x14ac:dyDescent="0.25">
      <c r="A32" s="295"/>
      <c r="B32" s="572"/>
      <c r="C32" s="298" t="s">
        <v>563</v>
      </c>
      <c r="D32" s="2196" t="s">
        <v>663</v>
      </c>
      <c r="E32" s="2192"/>
      <c r="F32" s="299" t="s">
        <v>163</v>
      </c>
      <c r="G32" s="724"/>
      <c r="H32" s="652"/>
      <c r="I32" s="653"/>
      <c r="J32" s="656"/>
      <c r="K32" s="653" t="str">
        <f t="shared" si="0"/>
        <v/>
      </c>
    </row>
    <row r="33" spans="1:11" ht="13.2" customHeight="1" x14ac:dyDescent="0.25">
      <c r="A33" s="295"/>
      <c r="B33" s="572"/>
      <c r="C33" s="298"/>
      <c r="D33" s="573"/>
      <c r="E33" s="574"/>
      <c r="F33" s="299"/>
      <c r="G33" s="723"/>
      <c r="H33" s="652"/>
      <c r="I33" s="653"/>
      <c r="J33" s="656"/>
      <c r="K33" s="653" t="str">
        <f t="shared" si="0"/>
        <v/>
      </c>
    </row>
    <row r="34" spans="1:11" ht="26.4" customHeight="1" x14ac:dyDescent="0.25">
      <c r="A34" s="295"/>
      <c r="B34" s="572"/>
      <c r="C34" s="298" t="s">
        <v>40</v>
      </c>
      <c r="D34" s="2196" t="s">
        <v>664</v>
      </c>
      <c r="E34" s="2192"/>
      <c r="F34" s="299" t="s">
        <v>486</v>
      </c>
      <c r="G34" s="724"/>
      <c r="H34" s="652"/>
      <c r="I34" s="653"/>
      <c r="J34" s="656"/>
      <c r="K34" s="653" t="str">
        <f t="shared" si="0"/>
        <v/>
      </c>
    </row>
    <row r="35" spans="1:11" x14ac:dyDescent="0.25">
      <c r="A35" s="295"/>
      <c r="B35" s="572"/>
      <c r="C35" s="613"/>
      <c r="D35" s="575"/>
      <c r="E35" s="575"/>
      <c r="F35" s="299"/>
      <c r="G35" s="723"/>
      <c r="H35" s="652"/>
      <c r="I35" s="653"/>
      <c r="J35" s="656"/>
      <c r="K35" s="653" t="str">
        <f t="shared" si="0"/>
        <v/>
      </c>
    </row>
    <row r="36" spans="1:11" ht="26.4" customHeight="1" x14ac:dyDescent="0.25">
      <c r="A36" s="295"/>
      <c r="B36" s="572"/>
      <c r="C36" s="298" t="s">
        <v>41</v>
      </c>
      <c r="D36" s="2196" t="s">
        <v>665</v>
      </c>
      <c r="E36" s="2192"/>
      <c r="F36" s="299" t="s">
        <v>486</v>
      </c>
      <c r="G36" s="724"/>
      <c r="H36" s="652"/>
      <c r="I36" s="653"/>
      <c r="J36" s="656"/>
      <c r="K36" s="653" t="str">
        <f t="shared" si="0"/>
        <v/>
      </c>
    </row>
    <row r="37" spans="1:11" x14ac:dyDescent="0.25">
      <c r="A37" s="295"/>
      <c r="B37" s="572"/>
      <c r="C37" s="613"/>
      <c r="D37" s="575"/>
      <c r="E37" s="575"/>
      <c r="F37" s="299"/>
      <c r="G37" s="723"/>
      <c r="H37" s="652"/>
      <c r="I37" s="653"/>
      <c r="J37" s="656"/>
      <c r="K37" s="653" t="str">
        <f t="shared" si="0"/>
        <v/>
      </c>
    </row>
    <row r="38" spans="1:11" ht="26.4" customHeight="1" x14ac:dyDescent="0.25">
      <c r="A38" s="295"/>
      <c r="B38" s="572"/>
      <c r="C38" s="298" t="s">
        <v>496</v>
      </c>
      <c r="D38" s="2196" t="s">
        <v>632</v>
      </c>
      <c r="E38" s="2192"/>
      <c r="F38" s="299" t="s">
        <v>486</v>
      </c>
      <c r="G38" s="724"/>
      <c r="H38" s="652"/>
      <c r="I38" s="653"/>
      <c r="J38" s="656"/>
      <c r="K38" s="653" t="str">
        <f t="shared" si="0"/>
        <v/>
      </c>
    </row>
    <row r="39" spans="1:11" x14ac:dyDescent="0.25">
      <c r="A39" s="295"/>
      <c r="B39" s="572"/>
      <c r="C39" s="613"/>
      <c r="D39" s="571"/>
      <c r="E39" s="571"/>
      <c r="F39" s="299"/>
      <c r="G39" s="724"/>
      <c r="H39" s="652"/>
      <c r="I39" s="653"/>
      <c r="J39" s="656"/>
      <c r="K39" s="653" t="str">
        <f t="shared" si="0"/>
        <v/>
      </c>
    </row>
    <row r="40" spans="1:11" x14ac:dyDescent="0.25">
      <c r="A40" s="295"/>
      <c r="B40" s="572"/>
      <c r="C40" s="298" t="s">
        <v>154</v>
      </c>
      <c r="D40" s="2196" t="s">
        <v>629</v>
      </c>
      <c r="E40" s="2192"/>
      <c r="F40" s="299" t="s">
        <v>486</v>
      </c>
      <c r="G40" s="724"/>
      <c r="H40" s="652"/>
      <c r="I40" s="653"/>
      <c r="J40" s="656"/>
      <c r="K40" s="653" t="str">
        <f t="shared" si="0"/>
        <v/>
      </c>
    </row>
    <row r="41" spans="1:11" x14ac:dyDescent="0.25">
      <c r="A41" s="295"/>
      <c r="B41" s="572"/>
      <c r="C41" s="613"/>
      <c r="D41" s="571"/>
      <c r="E41" s="571"/>
      <c r="F41" s="299"/>
      <c r="G41" s="724"/>
      <c r="H41" s="652"/>
      <c r="I41" s="653"/>
      <c r="J41" s="656"/>
      <c r="K41" s="653"/>
    </row>
    <row r="42" spans="1:11" x14ac:dyDescent="0.25">
      <c r="A42" s="295"/>
      <c r="B42" s="595"/>
      <c r="C42" s="298"/>
      <c r="D42" s="573"/>
      <c r="E42" s="574"/>
      <c r="F42" s="299"/>
      <c r="G42" s="724"/>
      <c r="H42" s="652"/>
      <c r="I42" s="653"/>
      <c r="J42" s="656"/>
      <c r="K42" s="653"/>
    </row>
    <row r="43" spans="1:11" ht="12.75" customHeight="1" x14ac:dyDescent="0.25">
      <c r="A43" s="659"/>
      <c r="B43" s="660"/>
      <c r="C43" s="661"/>
      <c r="D43" s="662"/>
      <c r="E43" s="596"/>
      <c r="F43" s="576"/>
      <c r="G43" s="725"/>
      <c r="H43" s="663"/>
      <c r="I43" s="664"/>
      <c r="J43" s="664"/>
      <c r="K43" s="664"/>
    </row>
    <row r="44" spans="1:11" ht="12.75" customHeight="1" x14ac:dyDescent="0.25">
      <c r="A44" s="295"/>
      <c r="B44" s="665" t="s">
        <v>497</v>
      </c>
      <c r="C44" s="298"/>
      <c r="D44" s="573"/>
      <c r="E44" s="574"/>
      <c r="F44" s="577"/>
      <c r="G44" s="726"/>
      <c r="H44" s="666"/>
      <c r="I44" s="653"/>
      <c r="J44" s="653"/>
      <c r="K44" s="653">
        <f>SUM(K5:K42)</f>
        <v>0</v>
      </c>
    </row>
    <row r="45" spans="1:11" ht="12.75" customHeight="1" x14ac:dyDescent="0.25">
      <c r="A45" s="667"/>
      <c r="B45" s="668"/>
      <c r="C45" s="669"/>
      <c r="D45" s="670"/>
      <c r="E45" s="597"/>
      <c r="F45" s="578"/>
      <c r="G45" s="727"/>
      <c r="H45" s="671"/>
      <c r="I45" s="672"/>
      <c r="J45" s="672"/>
      <c r="K45" s="672"/>
    </row>
    <row r="46" spans="1:11" ht="12.75" customHeight="1" x14ac:dyDescent="0.25">
      <c r="A46" s="659"/>
      <c r="B46" s="660"/>
      <c r="C46" s="661"/>
      <c r="D46" s="662"/>
      <c r="E46" s="596"/>
      <c r="F46" s="576"/>
      <c r="G46" s="725"/>
      <c r="H46" s="663"/>
      <c r="I46" s="664"/>
      <c r="J46" s="664"/>
      <c r="K46" s="664"/>
    </row>
    <row r="47" spans="1:11" ht="12.75" customHeight="1" x14ac:dyDescent="0.25">
      <c r="A47" s="295"/>
      <c r="B47" s="665" t="s">
        <v>617</v>
      </c>
      <c r="C47" s="298"/>
      <c r="D47" s="573"/>
      <c r="E47" s="574"/>
      <c r="F47" s="577"/>
      <c r="G47" s="726"/>
      <c r="H47" s="666"/>
      <c r="I47" s="653"/>
      <c r="J47" s="653"/>
      <c r="K47" s="653">
        <f>K44</f>
        <v>0</v>
      </c>
    </row>
    <row r="48" spans="1:11" ht="13.2" customHeight="1" x14ac:dyDescent="0.25">
      <c r="A48" s="667"/>
      <c r="B48" s="668"/>
      <c r="C48" s="669"/>
      <c r="D48" s="670"/>
      <c r="E48" s="597"/>
      <c r="F48" s="578"/>
      <c r="G48" s="727"/>
      <c r="H48" s="671"/>
      <c r="I48" s="672"/>
      <c r="J48" s="672"/>
      <c r="K48" s="672"/>
    </row>
    <row r="49" spans="1:11" x14ac:dyDescent="0.25">
      <c r="A49" s="295"/>
      <c r="B49" s="595"/>
      <c r="C49" s="298"/>
      <c r="D49" s="573"/>
      <c r="E49" s="574"/>
      <c r="F49" s="299"/>
      <c r="G49" s="724"/>
      <c r="H49" s="652"/>
      <c r="I49" s="653"/>
      <c r="J49" s="656"/>
      <c r="K49" s="653" t="str">
        <f>IF($G49="","",$G49*J49)</f>
        <v/>
      </c>
    </row>
    <row r="50" spans="1:11" ht="12.75" customHeight="1" x14ac:dyDescent="0.25">
      <c r="A50" s="295" t="s">
        <v>666</v>
      </c>
      <c r="B50" s="579">
        <f>MAX($B$6:B49)+0.01</f>
        <v>6.02</v>
      </c>
      <c r="C50" s="2193" t="s">
        <v>232</v>
      </c>
      <c r="D50" s="2194"/>
      <c r="E50" s="2192"/>
      <c r="F50" s="292"/>
      <c r="G50" s="728"/>
      <c r="H50" s="673"/>
      <c r="I50" s="293"/>
      <c r="J50" s="656"/>
      <c r="K50" s="293" t="str">
        <f t="shared" ref="K50:K58" si="1">IF($G50="","",$G50*J50)</f>
        <v/>
      </c>
    </row>
    <row r="51" spans="1:11" x14ac:dyDescent="0.25">
      <c r="A51" s="674"/>
      <c r="B51" s="594"/>
      <c r="C51" s="275"/>
      <c r="D51" s="276"/>
      <c r="E51" s="277"/>
      <c r="F51" s="292"/>
      <c r="G51" s="728"/>
      <c r="H51" s="673"/>
      <c r="I51" s="293"/>
      <c r="J51" s="656"/>
      <c r="K51" s="293" t="str">
        <f t="shared" si="1"/>
        <v/>
      </c>
    </row>
    <row r="52" spans="1:11" ht="12.75" customHeight="1" x14ac:dyDescent="0.25">
      <c r="A52" s="295"/>
      <c r="B52" s="572"/>
      <c r="C52" s="278" t="s">
        <v>556</v>
      </c>
      <c r="D52" s="2200" t="s">
        <v>463</v>
      </c>
      <c r="E52" s="2192"/>
      <c r="F52" s="292" t="s">
        <v>486</v>
      </c>
      <c r="G52" s="728"/>
      <c r="H52" s="673"/>
      <c r="I52" s="293"/>
      <c r="J52" s="656"/>
      <c r="K52" s="293" t="str">
        <f t="shared" si="1"/>
        <v/>
      </c>
    </row>
    <row r="53" spans="1:11" x14ac:dyDescent="0.25">
      <c r="A53" s="295"/>
      <c r="B53" s="572"/>
      <c r="C53" s="275"/>
      <c r="D53" s="276"/>
      <c r="E53" s="277"/>
      <c r="F53" s="292"/>
      <c r="G53" s="728"/>
      <c r="H53" s="673"/>
      <c r="I53" s="293"/>
      <c r="J53" s="656"/>
      <c r="K53" s="293" t="str">
        <f t="shared" si="1"/>
        <v/>
      </c>
    </row>
    <row r="54" spans="1:11" ht="12.75" customHeight="1" x14ac:dyDescent="0.25">
      <c r="A54" s="674"/>
      <c r="B54" s="594"/>
      <c r="C54" s="278" t="s">
        <v>557</v>
      </c>
      <c r="D54" s="2200" t="s">
        <v>667</v>
      </c>
      <c r="E54" s="2192"/>
      <c r="F54" s="292" t="s">
        <v>486</v>
      </c>
      <c r="G54" s="728"/>
      <c r="H54" s="673"/>
      <c r="I54" s="293"/>
      <c r="J54" s="656"/>
      <c r="K54" s="293" t="str">
        <f t="shared" si="1"/>
        <v/>
      </c>
    </row>
    <row r="55" spans="1:11" x14ac:dyDescent="0.25">
      <c r="A55" s="674"/>
      <c r="B55" s="594"/>
      <c r="C55" s="275"/>
      <c r="D55" s="276"/>
      <c r="E55" s="277"/>
      <c r="F55" s="292"/>
      <c r="G55" s="728"/>
      <c r="H55" s="673"/>
      <c r="I55" s="293"/>
      <c r="J55" s="656"/>
      <c r="K55" s="293" t="str">
        <f t="shared" si="1"/>
        <v/>
      </c>
    </row>
    <row r="56" spans="1:11" ht="12.75" customHeight="1" x14ac:dyDescent="0.25">
      <c r="A56" s="674"/>
      <c r="B56" s="594"/>
      <c r="C56" s="278" t="s">
        <v>558</v>
      </c>
      <c r="D56" s="2200" t="s">
        <v>220</v>
      </c>
      <c r="E56" s="2192"/>
      <c r="F56" s="292" t="s">
        <v>486</v>
      </c>
      <c r="G56" s="728"/>
      <c r="H56" s="673"/>
      <c r="I56" s="293"/>
      <c r="J56" s="656"/>
      <c r="K56" s="293" t="str">
        <f t="shared" si="1"/>
        <v/>
      </c>
    </row>
    <row r="57" spans="1:11" x14ac:dyDescent="0.25">
      <c r="A57" s="674"/>
      <c r="B57" s="675"/>
      <c r="C57" s="275"/>
      <c r="D57" s="276"/>
      <c r="E57" s="276"/>
      <c r="F57" s="292"/>
      <c r="G57" s="728"/>
      <c r="H57" s="673"/>
      <c r="I57" s="293"/>
      <c r="J57" s="656"/>
      <c r="K57" s="293" t="str">
        <f t="shared" si="1"/>
        <v/>
      </c>
    </row>
    <row r="58" spans="1:11" ht="12.75" customHeight="1" x14ac:dyDescent="0.25">
      <c r="A58" s="674"/>
      <c r="B58" s="594"/>
      <c r="C58" s="278" t="s">
        <v>559</v>
      </c>
      <c r="D58" s="2200" t="s">
        <v>668</v>
      </c>
      <c r="E58" s="2192"/>
      <c r="F58" s="292" t="s">
        <v>486</v>
      </c>
      <c r="G58" s="728"/>
      <c r="H58" s="673"/>
      <c r="I58" s="293"/>
      <c r="J58" s="656"/>
      <c r="K58" s="293" t="str">
        <f t="shared" si="1"/>
        <v/>
      </c>
    </row>
    <row r="59" spans="1:11" ht="12.75" customHeight="1" x14ac:dyDescent="0.25">
      <c r="A59" s="674"/>
      <c r="B59" s="594"/>
      <c r="C59" s="278"/>
      <c r="D59" s="279"/>
      <c r="E59" s="246"/>
      <c r="F59" s="292"/>
      <c r="G59" s="728"/>
      <c r="H59" s="673"/>
      <c r="I59" s="293"/>
      <c r="J59" s="656"/>
      <c r="K59" s="293"/>
    </row>
    <row r="60" spans="1:11" ht="25.5" customHeight="1" x14ac:dyDescent="0.25">
      <c r="A60" s="295" t="s">
        <v>221</v>
      </c>
      <c r="B60" s="579">
        <f>MAX($B$6:B51)+0.01</f>
        <v>6.0299999999999994</v>
      </c>
      <c r="C60" s="2193" t="s">
        <v>222</v>
      </c>
      <c r="D60" s="2194"/>
      <c r="E60" s="2192"/>
      <c r="F60" s="292" t="s">
        <v>486</v>
      </c>
      <c r="G60" s="729"/>
      <c r="H60" s="673"/>
      <c r="I60" s="293"/>
      <c r="J60" s="656"/>
      <c r="K60" s="293" t="str">
        <f t="shared" ref="K60:K74" si="2">IF($G60="","",$G60*J60)</f>
        <v/>
      </c>
    </row>
    <row r="61" spans="1:11" x14ac:dyDescent="0.25">
      <c r="A61" s="674"/>
      <c r="B61" s="594"/>
      <c r="C61" s="610"/>
      <c r="D61" s="610"/>
      <c r="E61" s="610"/>
      <c r="F61" s="292"/>
      <c r="G61" s="729"/>
      <c r="H61" s="673"/>
      <c r="I61" s="293"/>
      <c r="J61" s="656"/>
      <c r="K61" s="293" t="str">
        <f t="shared" si="2"/>
        <v/>
      </c>
    </row>
    <row r="62" spans="1:11" ht="12.75" customHeight="1" x14ac:dyDescent="0.25">
      <c r="A62" s="295" t="s">
        <v>223</v>
      </c>
      <c r="B62" s="579">
        <f>MAX($B$6:B61)+0.01</f>
        <v>6.0399999999999991</v>
      </c>
      <c r="C62" s="2193" t="s">
        <v>224</v>
      </c>
      <c r="D62" s="2194"/>
      <c r="E62" s="2192"/>
      <c r="F62" s="292" t="s">
        <v>486</v>
      </c>
      <c r="G62" s="728"/>
      <c r="H62" s="673"/>
      <c r="I62" s="293"/>
      <c r="J62" s="656"/>
      <c r="K62" s="293" t="str">
        <f t="shared" si="2"/>
        <v/>
      </c>
    </row>
    <row r="63" spans="1:11" x14ac:dyDescent="0.25">
      <c r="A63" s="674"/>
      <c r="B63" s="594"/>
      <c r="C63" s="296"/>
      <c r="D63" s="296"/>
      <c r="E63" s="296"/>
      <c r="F63" s="292"/>
      <c r="G63" s="728"/>
      <c r="H63" s="673"/>
      <c r="I63" s="293"/>
      <c r="J63" s="656"/>
      <c r="K63" s="293" t="str">
        <f t="shared" si="2"/>
        <v/>
      </c>
    </row>
    <row r="64" spans="1:11" ht="12.75" customHeight="1" x14ac:dyDescent="0.25">
      <c r="A64" s="295" t="s">
        <v>225</v>
      </c>
      <c r="B64" s="579">
        <f>MAX($B$6:B63)+0.01</f>
        <v>6.0499999999999989</v>
      </c>
      <c r="C64" s="2193" t="s">
        <v>226</v>
      </c>
      <c r="D64" s="2194"/>
      <c r="E64" s="2192"/>
      <c r="F64" s="292" t="s">
        <v>487</v>
      </c>
      <c r="G64" s="728"/>
      <c r="H64" s="673"/>
      <c r="I64" s="293"/>
      <c r="J64" s="656"/>
      <c r="K64" s="293" t="str">
        <f t="shared" si="2"/>
        <v/>
      </c>
    </row>
    <row r="65" spans="1:11" x14ac:dyDescent="0.25">
      <c r="A65" s="674"/>
      <c r="B65" s="594"/>
      <c r="C65" s="275"/>
      <c r="D65" s="276"/>
      <c r="E65" s="276"/>
      <c r="F65" s="292"/>
      <c r="G65" s="728"/>
      <c r="H65" s="673"/>
      <c r="I65" s="293" t="str">
        <f>IF($G65="","",$G65*H65)</f>
        <v/>
      </c>
      <c r="J65" s="656"/>
      <c r="K65" s="293" t="str">
        <f t="shared" si="2"/>
        <v/>
      </c>
    </row>
    <row r="66" spans="1:11" ht="12.75" customHeight="1" x14ac:dyDescent="0.25">
      <c r="A66" s="295" t="s">
        <v>684</v>
      </c>
      <c r="B66" s="579">
        <f>MAX($B$6:B65)+0.01</f>
        <v>6.0599999999999987</v>
      </c>
      <c r="C66" s="2193" t="s">
        <v>683</v>
      </c>
      <c r="D66" s="2194"/>
      <c r="E66" s="2192"/>
      <c r="F66" s="292" t="s">
        <v>487</v>
      </c>
      <c r="G66" s="728"/>
      <c r="H66" s="673"/>
      <c r="I66" s="293"/>
      <c r="J66" s="656"/>
      <c r="K66" s="293" t="str">
        <f t="shared" si="2"/>
        <v/>
      </c>
    </row>
    <row r="67" spans="1:11" x14ac:dyDescent="0.25">
      <c r="A67" s="674"/>
      <c r="B67" s="594"/>
      <c r="C67" s="275"/>
      <c r="D67" s="276"/>
      <c r="E67" s="276"/>
      <c r="F67" s="292"/>
      <c r="G67" s="728"/>
      <c r="H67" s="673"/>
      <c r="I67" s="293" t="str">
        <f>IF($G67="","",$G67*H67)</f>
        <v/>
      </c>
      <c r="J67" s="656"/>
      <c r="K67" s="293" t="str">
        <f t="shared" si="2"/>
        <v/>
      </c>
    </row>
    <row r="68" spans="1:11" ht="12.75" customHeight="1" x14ac:dyDescent="0.25">
      <c r="A68" s="295"/>
      <c r="B68" s="572"/>
      <c r="C68" s="278" t="s">
        <v>556</v>
      </c>
      <c r="D68" s="2200" t="s">
        <v>463</v>
      </c>
      <c r="E68" s="2192"/>
      <c r="F68" s="292" t="s">
        <v>486</v>
      </c>
      <c r="G68" s="728"/>
      <c r="H68" s="673"/>
      <c r="I68" s="293"/>
      <c r="J68" s="656"/>
      <c r="K68" s="293" t="str">
        <f t="shared" si="2"/>
        <v/>
      </c>
    </row>
    <row r="69" spans="1:11" x14ac:dyDescent="0.25">
      <c r="A69" s="295"/>
      <c r="B69" s="572"/>
      <c r="C69" s="275"/>
      <c r="D69" s="276"/>
      <c r="E69" s="277"/>
      <c r="F69" s="292"/>
      <c r="G69" s="728"/>
      <c r="H69" s="673"/>
      <c r="I69" s="293"/>
      <c r="J69" s="656"/>
      <c r="K69" s="293" t="str">
        <f t="shared" si="2"/>
        <v/>
      </c>
    </row>
    <row r="70" spans="1:11" ht="12.75" customHeight="1" x14ac:dyDescent="0.25">
      <c r="A70" s="674"/>
      <c r="B70" s="594"/>
      <c r="C70" s="278" t="s">
        <v>557</v>
      </c>
      <c r="D70" s="2200" t="s">
        <v>667</v>
      </c>
      <c r="E70" s="2192"/>
      <c r="F70" s="292" t="s">
        <v>486</v>
      </c>
      <c r="G70" s="728"/>
      <c r="H70" s="673"/>
      <c r="I70" s="293"/>
      <c r="J70" s="656"/>
      <c r="K70" s="293" t="str">
        <f t="shared" si="2"/>
        <v/>
      </c>
    </row>
    <row r="71" spans="1:11" x14ac:dyDescent="0.25">
      <c r="A71" s="674"/>
      <c r="B71" s="594"/>
      <c r="C71" s="275"/>
      <c r="D71" s="276"/>
      <c r="E71" s="277"/>
      <c r="F71" s="292"/>
      <c r="G71" s="728"/>
      <c r="H71" s="673"/>
      <c r="I71" s="293"/>
      <c r="J71" s="656"/>
      <c r="K71" s="293" t="str">
        <f t="shared" si="2"/>
        <v/>
      </c>
    </row>
    <row r="72" spans="1:11" ht="12.75" customHeight="1" x14ac:dyDescent="0.25">
      <c r="A72" s="674"/>
      <c r="B72" s="594"/>
      <c r="C72" s="278" t="s">
        <v>558</v>
      </c>
      <c r="D72" s="2200" t="s">
        <v>220</v>
      </c>
      <c r="E72" s="2192"/>
      <c r="F72" s="292" t="s">
        <v>486</v>
      </c>
      <c r="G72" s="728"/>
      <c r="H72" s="673"/>
      <c r="I72" s="293"/>
      <c r="J72" s="656"/>
      <c r="K72" s="293" t="str">
        <f t="shared" si="2"/>
        <v/>
      </c>
    </row>
    <row r="73" spans="1:11" x14ac:dyDescent="0.25">
      <c r="A73" s="674"/>
      <c r="B73" s="675"/>
      <c r="C73" s="275"/>
      <c r="D73" s="276"/>
      <c r="E73" s="276"/>
      <c r="F73" s="292"/>
      <c r="G73" s="728"/>
      <c r="H73" s="673"/>
      <c r="I73" s="293"/>
      <c r="J73" s="656"/>
      <c r="K73" s="293" t="str">
        <f t="shared" si="2"/>
        <v/>
      </c>
    </row>
    <row r="74" spans="1:11" ht="12.75" customHeight="1" x14ac:dyDescent="0.25">
      <c r="A74" s="674"/>
      <c r="B74" s="594"/>
      <c r="C74" s="278" t="s">
        <v>559</v>
      </c>
      <c r="D74" s="2200" t="s">
        <v>668</v>
      </c>
      <c r="E74" s="2192"/>
      <c r="F74" s="292" t="s">
        <v>486</v>
      </c>
      <c r="G74" s="728"/>
      <c r="H74" s="673"/>
      <c r="I74" s="293"/>
      <c r="J74" s="656"/>
      <c r="K74" s="293" t="str">
        <f t="shared" si="2"/>
        <v/>
      </c>
    </row>
    <row r="75" spans="1:11" ht="12.75" customHeight="1" x14ac:dyDescent="0.25">
      <c r="A75" s="674"/>
      <c r="B75" s="594"/>
      <c r="C75" s="278"/>
      <c r="D75" s="279"/>
      <c r="E75" s="246"/>
      <c r="F75" s="292"/>
      <c r="G75" s="728"/>
      <c r="H75" s="673"/>
      <c r="I75" s="293"/>
      <c r="J75" s="656"/>
      <c r="K75" s="293"/>
    </row>
    <row r="76" spans="1:11" ht="12.75" customHeight="1" x14ac:dyDescent="0.25">
      <c r="A76" s="295" t="s">
        <v>227</v>
      </c>
      <c r="B76" s="579">
        <f>MAX($B$6:B69)+0.01</f>
        <v>6.0699999999999985</v>
      </c>
      <c r="C76" s="2193" t="s">
        <v>228</v>
      </c>
      <c r="D76" s="2194"/>
      <c r="E76" s="2192"/>
      <c r="F76" s="299"/>
      <c r="G76" s="723"/>
      <c r="H76" s="673"/>
      <c r="I76" s="293" t="str">
        <f>IF($G76="","",$G76*H76)</f>
        <v/>
      </c>
      <c r="J76" s="656"/>
      <c r="K76" s="293" t="str">
        <f t="shared" ref="K76:K88" si="3">IF($G76="","",$G76*J76)</f>
        <v/>
      </c>
    </row>
    <row r="77" spans="1:11" x14ac:dyDescent="0.25">
      <c r="A77" s="295"/>
      <c r="B77" s="572"/>
      <c r="C77" s="613"/>
      <c r="D77" s="571"/>
      <c r="E77" s="571"/>
      <c r="F77" s="299"/>
      <c r="G77" s="724"/>
      <c r="H77" s="673"/>
      <c r="I77" s="293" t="str">
        <f>IF($G77="","",$G77*H77)</f>
        <v/>
      </c>
      <c r="J77" s="656"/>
      <c r="K77" s="293" t="str">
        <f t="shared" si="3"/>
        <v/>
      </c>
    </row>
    <row r="78" spans="1:11" ht="12.75" customHeight="1" x14ac:dyDescent="0.25">
      <c r="A78" s="295"/>
      <c r="B78" s="595"/>
      <c r="C78" s="278" t="s">
        <v>556</v>
      </c>
      <c r="D78" s="2200" t="s">
        <v>229</v>
      </c>
      <c r="E78" s="2192"/>
      <c r="F78" s="292" t="s">
        <v>486</v>
      </c>
      <c r="G78" s="728"/>
      <c r="H78" s="673"/>
      <c r="I78" s="293"/>
      <c r="J78" s="656"/>
      <c r="K78" s="293" t="str">
        <f t="shared" si="3"/>
        <v/>
      </c>
    </row>
    <row r="79" spans="1:11" x14ac:dyDescent="0.25">
      <c r="A79" s="295"/>
      <c r="B79" s="572"/>
      <c r="C79" s="275"/>
      <c r="D79" s="276"/>
      <c r="E79" s="277"/>
      <c r="F79" s="292"/>
      <c r="G79" s="728"/>
      <c r="H79" s="673"/>
      <c r="I79" s="293"/>
      <c r="J79" s="656"/>
      <c r="K79" s="293" t="str">
        <f t="shared" si="3"/>
        <v/>
      </c>
    </row>
    <row r="80" spans="1:11" ht="12.75" customHeight="1" x14ac:dyDescent="0.25">
      <c r="A80" s="295"/>
      <c r="B80" s="595"/>
      <c r="C80" s="278" t="s">
        <v>557</v>
      </c>
      <c r="D80" s="2200" t="s">
        <v>633</v>
      </c>
      <c r="E80" s="2192"/>
      <c r="F80" s="292" t="s">
        <v>486</v>
      </c>
      <c r="G80" s="728"/>
      <c r="H80" s="673"/>
      <c r="I80" s="293"/>
      <c r="J80" s="656"/>
      <c r="K80" s="293" t="str">
        <f t="shared" si="3"/>
        <v/>
      </c>
    </row>
    <row r="81" spans="1:11" x14ac:dyDescent="0.25">
      <c r="A81" s="295"/>
      <c r="B81" s="572"/>
      <c r="C81" s="275"/>
      <c r="D81" s="276"/>
      <c r="E81" s="277"/>
      <c r="F81" s="292"/>
      <c r="G81" s="728"/>
      <c r="H81" s="673"/>
      <c r="I81" s="293"/>
      <c r="J81" s="656"/>
      <c r="K81" s="293" t="str">
        <f t="shared" si="3"/>
        <v/>
      </c>
    </row>
    <row r="82" spans="1:11" ht="12.75" customHeight="1" x14ac:dyDescent="0.25">
      <c r="A82" s="295" t="s">
        <v>230</v>
      </c>
      <c r="B82" s="579">
        <f>MAX($B$6:B79)+0.01</f>
        <v>6.0799999999999983</v>
      </c>
      <c r="C82" s="2193" t="s">
        <v>231</v>
      </c>
      <c r="D82" s="2194"/>
      <c r="E82" s="2192"/>
      <c r="F82" s="299"/>
      <c r="G82" s="723"/>
      <c r="H82" s="673"/>
      <c r="I82" s="293"/>
      <c r="J82" s="656"/>
      <c r="K82" s="293" t="str">
        <f t="shared" si="3"/>
        <v/>
      </c>
    </row>
    <row r="83" spans="1:11" x14ac:dyDescent="0.25">
      <c r="A83" s="295"/>
      <c r="B83" s="572"/>
      <c r="C83" s="613"/>
      <c r="D83" s="571"/>
      <c r="E83" s="571"/>
      <c r="F83" s="299"/>
      <c r="G83" s="724"/>
      <c r="H83" s="673"/>
      <c r="I83" s="293"/>
      <c r="J83" s="656"/>
      <c r="K83" s="293" t="str">
        <f t="shared" si="3"/>
        <v/>
      </c>
    </row>
    <row r="84" spans="1:11" ht="12.75" customHeight="1" x14ac:dyDescent="0.25">
      <c r="A84" s="295"/>
      <c r="B84" s="572"/>
      <c r="C84" s="278" t="s">
        <v>556</v>
      </c>
      <c r="D84" s="2200" t="s">
        <v>463</v>
      </c>
      <c r="E84" s="2192"/>
      <c r="F84" s="292" t="s">
        <v>486</v>
      </c>
      <c r="G84" s="728"/>
      <c r="H84" s="673"/>
      <c r="I84" s="293"/>
      <c r="J84" s="656"/>
      <c r="K84" s="293" t="str">
        <f t="shared" si="3"/>
        <v/>
      </c>
    </row>
    <row r="85" spans="1:11" x14ac:dyDescent="0.25">
      <c r="A85" s="295"/>
      <c r="B85" s="572"/>
      <c r="C85" s="275"/>
      <c r="D85" s="276"/>
      <c r="E85" s="277"/>
      <c r="F85" s="292"/>
      <c r="G85" s="728"/>
      <c r="H85" s="673"/>
      <c r="I85" s="293"/>
      <c r="J85" s="656"/>
      <c r="K85" s="293" t="str">
        <f t="shared" si="3"/>
        <v/>
      </c>
    </row>
    <row r="86" spans="1:11" ht="12.75" customHeight="1" x14ac:dyDescent="0.25">
      <c r="A86" s="295"/>
      <c r="B86" s="572"/>
      <c r="C86" s="278" t="s">
        <v>557</v>
      </c>
      <c r="D86" s="2200" t="s">
        <v>667</v>
      </c>
      <c r="E86" s="2192"/>
      <c r="F86" s="292" t="s">
        <v>486</v>
      </c>
      <c r="G86" s="728"/>
      <c r="H86" s="673"/>
      <c r="I86" s="293"/>
      <c r="J86" s="656"/>
      <c r="K86" s="293" t="str">
        <f t="shared" si="3"/>
        <v/>
      </c>
    </row>
    <row r="87" spans="1:11" x14ac:dyDescent="0.25">
      <c r="A87" s="295"/>
      <c r="B87" s="572"/>
      <c r="C87" s="275"/>
      <c r="D87" s="276"/>
      <c r="E87" s="277"/>
      <c r="F87" s="299"/>
      <c r="G87" s="723"/>
      <c r="H87" s="673"/>
      <c r="I87" s="293"/>
      <c r="J87" s="656"/>
      <c r="K87" s="293" t="str">
        <f t="shared" si="3"/>
        <v/>
      </c>
    </row>
    <row r="88" spans="1:11" ht="12.75" customHeight="1" x14ac:dyDescent="0.25">
      <c r="A88" s="295"/>
      <c r="B88" s="572"/>
      <c r="C88" s="278" t="s">
        <v>558</v>
      </c>
      <c r="D88" s="2200" t="s">
        <v>220</v>
      </c>
      <c r="E88" s="2192"/>
      <c r="F88" s="292" t="s">
        <v>486</v>
      </c>
      <c r="G88" s="728"/>
      <c r="H88" s="673"/>
      <c r="I88" s="293"/>
      <c r="J88" s="656"/>
      <c r="K88" s="293" t="str">
        <f t="shared" si="3"/>
        <v/>
      </c>
    </row>
    <row r="89" spans="1:11" ht="12.75" customHeight="1" x14ac:dyDescent="0.25">
      <c r="A89" s="295"/>
      <c r="B89" s="572"/>
      <c r="C89" s="278"/>
      <c r="D89" s="279"/>
      <c r="E89" s="574"/>
      <c r="F89" s="292"/>
      <c r="G89" s="728"/>
      <c r="H89" s="673"/>
      <c r="I89" s="293" t="str">
        <f>IF($G89="","",$G89*H89)</f>
        <v/>
      </c>
      <c r="J89" s="656"/>
      <c r="K89" s="293"/>
    </row>
    <row r="90" spans="1:11" ht="12.75" customHeight="1" x14ac:dyDescent="0.25">
      <c r="A90" s="295"/>
      <c r="B90" s="572"/>
      <c r="C90" s="278" t="s">
        <v>559</v>
      </c>
      <c r="D90" s="2200" t="s">
        <v>668</v>
      </c>
      <c r="E90" s="2192"/>
      <c r="F90" s="292" t="s">
        <v>486</v>
      </c>
      <c r="G90" s="728"/>
      <c r="H90" s="673"/>
      <c r="I90" s="293"/>
      <c r="J90" s="656"/>
      <c r="K90" s="293" t="str">
        <f>IF($G90="","",$G90*J90)</f>
        <v/>
      </c>
    </row>
    <row r="91" spans="1:11" ht="12.75" customHeight="1" x14ac:dyDescent="0.25">
      <c r="A91" s="295"/>
      <c r="B91" s="572"/>
      <c r="C91" s="278"/>
      <c r="D91" s="279"/>
      <c r="E91" s="574"/>
      <c r="F91" s="292"/>
      <c r="G91" s="728"/>
      <c r="H91" s="673"/>
      <c r="I91" s="293" t="str">
        <f>IF($G91="","",$G91*H91)</f>
        <v/>
      </c>
      <c r="J91" s="656"/>
      <c r="K91" s="293"/>
    </row>
    <row r="92" spans="1:11" ht="12.75" customHeight="1" x14ac:dyDescent="0.25">
      <c r="A92" s="295"/>
      <c r="B92" s="579"/>
      <c r="C92" s="2197"/>
      <c r="D92" s="2198"/>
      <c r="E92" s="2199"/>
      <c r="F92" s="292"/>
      <c r="G92" s="728"/>
      <c r="H92" s="673"/>
      <c r="I92" s="293"/>
      <c r="J92" s="656"/>
      <c r="K92" s="293"/>
    </row>
    <row r="93" spans="1:11" ht="12.75" customHeight="1" x14ac:dyDescent="0.25">
      <c r="A93" s="295"/>
      <c r="B93" s="579"/>
      <c r="C93" s="610"/>
      <c r="D93" s="610"/>
      <c r="E93" s="610"/>
      <c r="F93" s="292"/>
      <c r="G93" s="728"/>
      <c r="H93" s="673"/>
      <c r="I93" s="293"/>
      <c r="J93" s="656"/>
      <c r="K93" s="293"/>
    </row>
    <row r="94" spans="1:11" ht="12.75" customHeight="1" x14ac:dyDescent="0.25">
      <c r="A94" s="295"/>
      <c r="B94" s="579"/>
      <c r="C94" s="610"/>
      <c r="D94" s="610"/>
      <c r="E94" s="610"/>
      <c r="F94" s="292"/>
      <c r="G94" s="728"/>
      <c r="H94" s="673"/>
      <c r="I94" s="293"/>
      <c r="J94" s="656"/>
      <c r="K94" s="293"/>
    </row>
    <row r="95" spans="1:11" ht="12.75" customHeight="1" x14ac:dyDescent="0.25">
      <c r="A95" s="295"/>
      <c r="B95" s="579"/>
      <c r="C95" s="610"/>
      <c r="D95" s="610"/>
      <c r="E95" s="610"/>
      <c r="F95" s="292"/>
      <c r="G95" s="728"/>
      <c r="H95" s="673"/>
      <c r="I95" s="293"/>
      <c r="J95" s="656"/>
      <c r="K95" s="293"/>
    </row>
    <row r="96" spans="1:11" ht="12.75" customHeight="1" x14ac:dyDescent="0.25">
      <c r="A96" s="295"/>
      <c r="B96" s="579"/>
      <c r="C96" s="610"/>
      <c r="D96" s="610"/>
      <c r="E96" s="610"/>
      <c r="F96" s="292"/>
      <c r="G96" s="728"/>
      <c r="H96" s="673"/>
      <c r="I96" s="293"/>
      <c r="J96" s="656"/>
      <c r="K96" s="293"/>
    </row>
    <row r="97" spans="1:11" ht="12.75" customHeight="1" x14ac:dyDescent="0.25">
      <c r="A97" s="659"/>
      <c r="B97" s="660"/>
      <c r="C97" s="661"/>
      <c r="D97" s="662"/>
      <c r="E97" s="596"/>
      <c r="F97" s="576"/>
      <c r="G97" s="725"/>
      <c r="H97" s="663"/>
      <c r="I97" s="664"/>
      <c r="J97" s="664"/>
      <c r="K97" s="664"/>
    </row>
    <row r="98" spans="1:11" ht="12.75" customHeight="1" x14ac:dyDescent="0.25">
      <c r="A98" s="295"/>
      <c r="B98" s="283" t="str">
        <f>"TOTAL "&amp;$A$3&amp;" CARRIED TO SUMMARY:  CORRECTIVE MAINTENANCE WORK"</f>
        <v>TOTAL  CARRIED TO SUMMARY:  CORRECTIVE MAINTENANCE WORK</v>
      </c>
      <c r="C98" s="298"/>
      <c r="D98" s="573"/>
      <c r="E98" s="574"/>
      <c r="F98" s="577"/>
      <c r="G98" s="726"/>
      <c r="H98" s="666"/>
      <c r="I98" s="653"/>
      <c r="J98" s="653"/>
      <c r="K98" s="676">
        <f>SUM(K46:K96)</f>
        <v>0</v>
      </c>
    </row>
    <row r="99" spans="1:11" ht="12.75" customHeight="1" x14ac:dyDescent="0.25">
      <c r="A99" s="667"/>
      <c r="B99" s="668"/>
      <c r="C99" s="669"/>
      <c r="D99" s="670"/>
      <c r="E99" s="597"/>
      <c r="F99" s="578"/>
      <c r="G99" s="727"/>
      <c r="H99" s="671"/>
      <c r="I99" s="672"/>
      <c r="J99" s="672"/>
      <c r="K99" s="672"/>
    </row>
  </sheetData>
  <mergeCells count="42">
    <mergeCell ref="C2:I2"/>
    <mergeCell ref="D38:E38"/>
    <mergeCell ref="D40:E40"/>
    <mergeCell ref="D68:E68"/>
    <mergeCell ref="D70:E70"/>
    <mergeCell ref="D54:E54"/>
    <mergeCell ref="D56:E56"/>
    <mergeCell ref="C50:E50"/>
    <mergeCell ref="D52:E52"/>
    <mergeCell ref="C6:E6"/>
    <mergeCell ref="C8:E8"/>
    <mergeCell ref="D19:E19"/>
    <mergeCell ref="D36:E36"/>
    <mergeCell ref="D34:E34"/>
    <mergeCell ref="D20:E20"/>
    <mergeCell ref="D26:E26"/>
    <mergeCell ref="C92:E92"/>
    <mergeCell ref="C60:E60"/>
    <mergeCell ref="C76:E76"/>
    <mergeCell ref="D58:E58"/>
    <mergeCell ref="D90:E90"/>
    <mergeCell ref="C62:E62"/>
    <mergeCell ref="C64:E64"/>
    <mergeCell ref="C66:E66"/>
    <mergeCell ref="D72:E72"/>
    <mergeCell ref="D74:E74"/>
    <mergeCell ref="D88:E88"/>
    <mergeCell ref="D78:E78"/>
    <mergeCell ref="C82:E82"/>
    <mergeCell ref="D84:E84"/>
    <mergeCell ref="D86:E86"/>
    <mergeCell ref="D80:E80"/>
    <mergeCell ref="D32:E32"/>
    <mergeCell ref="D14:E14"/>
    <mergeCell ref="D16:E16"/>
    <mergeCell ref="D18:E18"/>
    <mergeCell ref="D30:E30"/>
    <mergeCell ref="D10:E10"/>
    <mergeCell ref="D28:E28"/>
    <mergeCell ref="D24:E24"/>
    <mergeCell ref="D12:E12"/>
    <mergeCell ref="D22:E22"/>
  </mergeCells>
  <phoneticPr fontId="0" type="noConversion"/>
  <pageMargins left="0.47" right="0.196850393700787" top="0.41" bottom="0.59055118110236204" header="0.17" footer="0.17"/>
  <pageSetup paperSize="9" scale="97" fitToHeight="100" orientation="portrait" blackAndWhite="1" useFirstPageNumber="1" r:id="rId1"/>
  <headerFooter alignWithMargins="0">
    <oddHeader>&amp;C2.6-&amp;P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2:K56"/>
  <sheetViews>
    <sheetView showGridLines="0" view="pageBreakPreview" topLeftCell="A26" workbookViewId="0">
      <selection activeCell="K55" sqref="K55"/>
    </sheetView>
  </sheetViews>
  <sheetFormatPr defaultRowHeight="13.2" x14ac:dyDescent="0.25"/>
  <cols>
    <col min="1" max="1" width="11.109375" customWidth="1"/>
    <col min="2" max="2" width="7.44140625" customWidth="1"/>
    <col min="3" max="4" width="3.5546875" customWidth="1"/>
    <col min="5" max="5" width="30.33203125" customWidth="1"/>
    <col min="6" max="6" width="6.88671875" customWidth="1"/>
    <col min="7" max="7" width="8" customWidth="1"/>
    <col min="8" max="8" width="10.33203125" customWidth="1"/>
    <col min="9" max="9" width="15.5546875" customWidth="1"/>
    <col min="10" max="10" width="10.33203125" customWidth="1"/>
    <col min="11" max="11" width="15.6640625" customWidth="1"/>
  </cols>
  <sheetData>
    <row r="2" spans="1:9" x14ac:dyDescent="0.25">
      <c r="A2" t="s">
        <v>554</v>
      </c>
    </row>
    <row r="4" spans="1:9" x14ac:dyDescent="0.25">
      <c r="A4" t="e">
        <f>#REF!</f>
        <v>#REF!</v>
      </c>
    </row>
    <row r="6" spans="1:9" ht="29.25" customHeight="1" x14ac:dyDescent="0.25">
      <c r="A6" s="2163" t="e">
        <f>#REF!</f>
        <v>#REF!</v>
      </c>
      <c r="B6" s="2163"/>
      <c r="C6" s="2163"/>
      <c r="D6" s="2163"/>
      <c r="E6" s="2163"/>
      <c r="F6" s="2163"/>
      <c r="G6" s="2163"/>
      <c r="H6" s="2163"/>
      <c r="I6" s="2163"/>
    </row>
    <row r="10" spans="1:9" x14ac:dyDescent="0.25">
      <c r="A10" s="80" t="s">
        <v>367</v>
      </c>
    </row>
    <row r="14" spans="1:9" x14ac:dyDescent="0.25">
      <c r="A14" s="80" t="s">
        <v>368</v>
      </c>
      <c r="B14" s="25" t="s">
        <v>536</v>
      </c>
    </row>
    <row r="17" spans="1:11" x14ac:dyDescent="0.25">
      <c r="A17" s="1"/>
      <c r="B17" s="2"/>
      <c r="C17" s="2"/>
      <c r="D17" s="1"/>
      <c r="E17" s="1"/>
      <c r="F17" s="1"/>
      <c r="G17" s="23"/>
      <c r="H17" s="3"/>
      <c r="I17" s="1"/>
    </row>
    <row r="18" spans="1:11" x14ac:dyDescent="0.25">
      <c r="A18" s="4" t="e">
        <f>#REF!</f>
        <v>#REF!</v>
      </c>
      <c r="B18" s="5"/>
      <c r="C18" s="2208" t="e">
        <f>#REF!&amp;" - MAINTENANCE WORK"</f>
        <v>#REF!</v>
      </c>
      <c r="D18" s="2163"/>
      <c r="E18" s="2163"/>
      <c r="F18" s="2163"/>
      <c r="G18" s="2163"/>
      <c r="H18" s="2163"/>
      <c r="I18" s="2163"/>
    </row>
    <row r="19" spans="1:11" x14ac:dyDescent="0.25">
      <c r="A19" s="4"/>
      <c r="B19" s="5"/>
      <c r="C19" s="27"/>
      <c r="D19" s="4"/>
      <c r="E19" s="4"/>
      <c r="F19" s="6"/>
      <c r="G19" s="24"/>
      <c r="H19" s="7"/>
      <c r="I19" s="8"/>
    </row>
    <row r="20" spans="1:11" x14ac:dyDescent="0.25">
      <c r="A20" s="1"/>
      <c r="B20" s="2"/>
      <c r="C20" s="2"/>
      <c r="D20" s="1"/>
      <c r="E20" s="1"/>
      <c r="F20" s="1"/>
      <c r="G20" s="23"/>
      <c r="H20" s="3"/>
      <c r="I20" s="1"/>
      <c r="J20" s="2205" t="s">
        <v>618</v>
      </c>
      <c r="K20" s="2206"/>
    </row>
    <row r="21" spans="1:11" x14ac:dyDescent="0.25">
      <c r="A21" s="11" t="s">
        <v>328</v>
      </c>
      <c r="B21" s="9"/>
      <c r="C21" s="10"/>
      <c r="D21" s="28"/>
      <c r="E21" s="21"/>
      <c r="F21" s="11"/>
      <c r="G21" s="29"/>
      <c r="H21" s="29"/>
      <c r="I21" s="30"/>
      <c r="J21" s="29"/>
      <c r="K21" s="30"/>
    </row>
    <row r="22" spans="1:11" x14ac:dyDescent="0.25">
      <c r="A22" s="15" t="s">
        <v>329</v>
      </c>
      <c r="B22" s="12" t="s">
        <v>544</v>
      </c>
      <c r="C22" s="13"/>
      <c r="D22" s="31"/>
      <c r="E22" s="14" t="s">
        <v>545</v>
      </c>
      <c r="F22" s="15" t="s">
        <v>546</v>
      </c>
      <c r="G22" s="16" t="s">
        <v>547</v>
      </c>
      <c r="H22" s="16" t="s">
        <v>548</v>
      </c>
      <c r="I22" s="32" t="s">
        <v>549</v>
      </c>
      <c r="J22" s="16" t="s">
        <v>548</v>
      </c>
      <c r="K22" s="32" t="s">
        <v>549</v>
      </c>
    </row>
    <row r="23" spans="1:11" x14ac:dyDescent="0.25">
      <c r="A23" s="19" t="s">
        <v>550</v>
      </c>
      <c r="B23" s="17" t="s">
        <v>551</v>
      </c>
      <c r="C23" s="18"/>
      <c r="D23" s="33"/>
      <c r="E23" s="22"/>
      <c r="F23" s="19"/>
      <c r="G23" s="20" t="s">
        <v>552</v>
      </c>
      <c r="H23" s="20"/>
      <c r="I23" s="34"/>
      <c r="J23" s="71"/>
      <c r="K23" s="72"/>
    </row>
    <row r="24" spans="1:11" ht="13.2" customHeight="1" x14ac:dyDescent="0.25">
      <c r="A24" s="75"/>
      <c r="B24" s="76"/>
      <c r="C24" s="79"/>
      <c r="D24" s="79"/>
      <c r="E24" s="79"/>
      <c r="F24" s="77"/>
      <c r="G24" s="78"/>
      <c r="H24" s="78"/>
      <c r="I24" s="78"/>
      <c r="J24" s="78"/>
      <c r="K24" s="78"/>
    </row>
    <row r="25" spans="1:11" x14ac:dyDescent="0.25">
      <c r="A25" s="42"/>
      <c r="B25" s="45" t="e">
        <f>#REF!</f>
        <v>#REF!</v>
      </c>
      <c r="C25" s="2209" t="s">
        <v>327</v>
      </c>
      <c r="D25" s="2209"/>
      <c r="E25" s="2209"/>
      <c r="F25" s="50"/>
      <c r="G25" s="51"/>
      <c r="H25" s="51"/>
      <c r="I25" s="51"/>
      <c r="J25" s="51"/>
      <c r="K25" s="51"/>
    </row>
    <row r="26" spans="1:11" x14ac:dyDescent="0.25">
      <c r="A26" s="42"/>
      <c r="B26" s="44"/>
      <c r="C26" s="26"/>
      <c r="D26" s="26"/>
      <c r="E26" s="26"/>
      <c r="F26" s="50"/>
      <c r="G26" s="51"/>
      <c r="H26" s="51"/>
      <c r="I26" s="51"/>
      <c r="J26" s="51"/>
      <c r="K26" s="51"/>
    </row>
    <row r="27" spans="1:11" ht="26.4" customHeight="1" x14ac:dyDescent="0.25">
      <c r="A27" s="42"/>
      <c r="B27" s="45"/>
      <c r="C27" s="2210"/>
      <c r="D27" s="2210"/>
      <c r="E27" s="2210"/>
      <c r="F27" s="50"/>
      <c r="G27" s="51"/>
      <c r="H27" s="51"/>
      <c r="I27" s="51"/>
      <c r="J27" s="51"/>
      <c r="K27" s="51"/>
    </row>
    <row r="28" spans="1:11" x14ac:dyDescent="0.25">
      <c r="A28" s="42"/>
      <c r="B28" s="44"/>
      <c r="C28" s="26"/>
      <c r="D28" s="26"/>
      <c r="E28" s="26"/>
      <c r="F28" s="50"/>
      <c r="G28" s="51"/>
      <c r="H28" s="51"/>
      <c r="I28" s="51"/>
      <c r="J28" s="51"/>
      <c r="K28" s="51"/>
    </row>
    <row r="29" spans="1:11" ht="39.6" customHeight="1" x14ac:dyDescent="0.25">
      <c r="A29" s="42"/>
      <c r="B29" s="44"/>
      <c r="C29" s="48"/>
      <c r="D29" s="2207"/>
      <c r="E29" s="2207"/>
      <c r="F29" s="50"/>
      <c r="G29" s="51"/>
      <c r="H29" s="51"/>
      <c r="I29" s="51"/>
      <c r="J29" s="51"/>
      <c r="K29" s="51"/>
    </row>
    <row r="30" spans="1:11" x14ac:dyDescent="0.25">
      <c r="A30" s="36"/>
      <c r="B30" s="36"/>
      <c r="C30" s="26"/>
      <c r="D30" s="26"/>
      <c r="E30" s="26"/>
      <c r="F30" s="36"/>
      <c r="G30" s="36"/>
      <c r="H30" s="36"/>
      <c r="I30" s="36"/>
      <c r="J30" s="36"/>
      <c r="K30" s="36"/>
    </row>
    <row r="31" spans="1:11" x14ac:dyDescent="0.25">
      <c r="A31" s="46"/>
      <c r="B31" s="47"/>
      <c r="C31" s="73"/>
      <c r="D31" s="43"/>
      <c r="E31" s="43"/>
      <c r="F31" s="55"/>
      <c r="G31" s="56"/>
      <c r="H31" s="53"/>
      <c r="I31" s="74"/>
      <c r="J31" s="53"/>
      <c r="K31" s="74"/>
    </row>
    <row r="32" spans="1:11" x14ac:dyDescent="0.25">
      <c r="A32" s="46"/>
      <c r="B32" s="47"/>
      <c r="C32" s="73"/>
      <c r="D32" s="43"/>
      <c r="E32" s="43"/>
      <c r="F32" s="55"/>
      <c r="G32" s="56"/>
      <c r="H32" s="53"/>
      <c r="I32" s="74"/>
      <c r="J32" s="53"/>
      <c r="K32" s="74"/>
    </row>
    <row r="33" spans="1:11" x14ac:dyDescent="0.25">
      <c r="A33" s="46"/>
      <c r="B33" s="47"/>
      <c r="C33" s="73"/>
      <c r="D33" s="43"/>
      <c r="E33" s="43"/>
      <c r="F33" s="55"/>
      <c r="G33" s="56"/>
      <c r="H33" s="53"/>
      <c r="I33" s="74"/>
      <c r="J33" s="53"/>
      <c r="K33" s="74"/>
    </row>
    <row r="34" spans="1:11" x14ac:dyDescent="0.25">
      <c r="A34" s="46"/>
      <c r="B34" s="47"/>
      <c r="C34" s="73"/>
      <c r="D34" s="43"/>
      <c r="E34" s="43"/>
      <c r="F34" s="55"/>
      <c r="G34" s="56"/>
      <c r="H34" s="53"/>
      <c r="I34" s="74"/>
      <c r="J34" s="53"/>
      <c r="K34" s="74"/>
    </row>
    <row r="35" spans="1:11" x14ac:dyDescent="0.25">
      <c r="A35" s="46"/>
      <c r="B35" s="47"/>
      <c r="C35" s="73"/>
      <c r="D35" s="43"/>
      <c r="E35" s="43"/>
      <c r="F35" s="55"/>
      <c r="G35" s="56"/>
      <c r="H35" s="53"/>
      <c r="I35" s="74"/>
      <c r="J35" s="53"/>
      <c r="K35" s="74"/>
    </row>
    <row r="36" spans="1:11" x14ac:dyDescent="0.25">
      <c r="A36" s="46"/>
      <c r="B36" s="47"/>
      <c r="C36" s="73"/>
      <c r="D36" s="43"/>
      <c r="E36" s="43"/>
      <c r="F36" s="55"/>
      <c r="G36" s="56"/>
      <c r="H36" s="53"/>
      <c r="I36" s="74"/>
      <c r="J36" s="53"/>
      <c r="K36" s="74"/>
    </row>
    <row r="37" spans="1:11" x14ac:dyDescent="0.25">
      <c r="A37" s="46"/>
      <c r="B37" s="47"/>
      <c r="C37" s="73"/>
      <c r="D37" s="43"/>
      <c r="E37" s="43"/>
      <c r="F37" s="55"/>
      <c r="G37" s="56"/>
      <c r="H37" s="53"/>
      <c r="I37" s="74"/>
      <c r="J37" s="53"/>
      <c r="K37" s="74"/>
    </row>
    <row r="38" spans="1:11" x14ac:dyDescent="0.25">
      <c r="A38" s="46"/>
      <c r="B38" s="47"/>
      <c r="C38" s="73"/>
      <c r="D38" s="43"/>
      <c r="E38" s="43"/>
      <c r="F38" s="55"/>
      <c r="G38" s="56"/>
      <c r="H38" s="53"/>
      <c r="I38" s="74"/>
      <c r="J38" s="53"/>
      <c r="K38" s="74"/>
    </row>
    <row r="39" spans="1:11" x14ac:dyDescent="0.25">
      <c r="A39" s="46"/>
      <c r="B39" s="47"/>
      <c r="C39" s="73"/>
      <c r="D39" s="43"/>
      <c r="E39" s="43"/>
      <c r="F39" s="55"/>
      <c r="G39" s="56"/>
      <c r="H39" s="53"/>
      <c r="I39" s="74"/>
      <c r="J39" s="53"/>
      <c r="K39" s="74"/>
    </row>
    <row r="40" spans="1:11" x14ac:dyDescent="0.25">
      <c r="A40" s="46"/>
      <c r="B40" s="47"/>
      <c r="C40" s="73"/>
      <c r="D40" s="43"/>
      <c r="E40" s="43"/>
      <c r="F40" s="55"/>
      <c r="G40" s="56"/>
      <c r="H40" s="53"/>
      <c r="I40" s="74"/>
      <c r="J40" s="53"/>
      <c r="K40" s="74"/>
    </row>
    <row r="41" spans="1:11" x14ac:dyDescent="0.25">
      <c r="A41" s="46"/>
      <c r="B41" s="47"/>
      <c r="C41" s="73"/>
      <c r="D41" s="43"/>
      <c r="E41" s="43"/>
      <c r="F41" s="55"/>
      <c r="G41" s="56"/>
      <c r="H41" s="53"/>
      <c r="I41" s="74"/>
      <c r="J41" s="53"/>
      <c r="K41" s="74"/>
    </row>
    <row r="42" spans="1:11" x14ac:dyDescent="0.25">
      <c r="A42" s="46"/>
      <c r="B42" s="47"/>
      <c r="C42" s="73"/>
      <c r="D42" s="43"/>
      <c r="E42" s="43"/>
      <c r="F42" s="55"/>
      <c r="G42" s="56"/>
      <c r="H42" s="53"/>
      <c r="I42" s="74"/>
      <c r="J42" s="53"/>
      <c r="K42" s="74"/>
    </row>
    <row r="43" spans="1:11" x14ac:dyDescent="0.25">
      <c r="A43" s="46"/>
      <c r="B43" s="47"/>
      <c r="C43" s="73"/>
      <c r="D43" s="43"/>
      <c r="E43" s="43"/>
      <c r="F43" s="55"/>
      <c r="G43" s="56"/>
      <c r="H43" s="53"/>
      <c r="I43" s="74"/>
      <c r="J43" s="53"/>
      <c r="K43" s="74"/>
    </row>
    <row r="44" spans="1:11" x14ac:dyDescent="0.25">
      <c r="A44" s="46"/>
      <c r="B44" s="47"/>
      <c r="C44" s="73"/>
      <c r="D44" s="43"/>
      <c r="E44" s="43"/>
      <c r="F44" s="55"/>
      <c r="G44" s="56"/>
      <c r="H44" s="53"/>
      <c r="I44" s="74"/>
      <c r="J44" s="53"/>
      <c r="K44" s="74"/>
    </row>
    <row r="45" spans="1:11" x14ac:dyDescent="0.25">
      <c r="A45" s="46"/>
      <c r="B45" s="47"/>
      <c r="C45" s="73"/>
      <c r="D45" s="43"/>
      <c r="E45" s="43"/>
      <c r="F45" s="55"/>
      <c r="G45" s="56"/>
      <c r="H45" s="53"/>
      <c r="I45" s="74"/>
      <c r="J45" s="53"/>
      <c r="K45" s="74"/>
    </row>
    <row r="46" spans="1:11" x14ac:dyDescent="0.25">
      <c r="A46" s="46"/>
      <c r="B46" s="47"/>
      <c r="C46" s="73"/>
      <c r="D46" s="43"/>
      <c r="E46" s="43"/>
      <c r="F46" s="55"/>
      <c r="G46" s="56"/>
      <c r="H46" s="53"/>
      <c r="I46" s="74"/>
      <c r="J46" s="53"/>
      <c r="K46" s="74"/>
    </row>
    <row r="47" spans="1:11" x14ac:dyDescent="0.25">
      <c r="A47" s="46"/>
      <c r="B47" s="47"/>
      <c r="C47" s="73"/>
      <c r="D47" s="43"/>
      <c r="E47" s="43"/>
      <c r="F47" s="55"/>
      <c r="G47" s="56"/>
      <c r="H47" s="53"/>
      <c r="I47" s="74"/>
      <c r="J47" s="53"/>
      <c r="K47" s="74"/>
    </row>
    <row r="48" spans="1:11" x14ac:dyDescent="0.25">
      <c r="A48" s="46"/>
      <c r="B48" s="47"/>
      <c r="C48" s="73"/>
      <c r="D48" s="43"/>
      <c r="E48" s="43"/>
      <c r="F48" s="55"/>
      <c r="G48" s="56"/>
      <c r="H48" s="53"/>
      <c r="I48" s="74"/>
      <c r="J48" s="53"/>
      <c r="K48" s="74"/>
    </row>
    <row r="49" spans="1:11" x14ac:dyDescent="0.25">
      <c r="A49" s="46"/>
      <c r="B49" s="47"/>
      <c r="C49" s="73"/>
      <c r="D49" s="43"/>
      <c r="E49" s="43"/>
      <c r="F49" s="55"/>
      <c r="G49" s="56"/>
      <c r="H49" s="53"/>
      <c r="I49" s="74"/>
      <c r="J49" s="53"/>
      <c r="K49" s="74"/>
    </row>
    <row r="50" spans="1:11" x14ac:dyDescent="0.25">
      <c r="A50" s="46"/>
      <c r="B50" s="47"/>
      <c r="C50" s="73"/>
      <c r="D50" s="43"/>
      <c r="E50" s="43"/>
      <c r="F50" s="55"/>
      <c r="G50" s="56"/>
      <c r="H50" s="53"/>
      <c r="I50" s="74"/>
      <c r="J50" s="53"/>
      <c r="K50" s="74"/>
    </row>
    <row r="51" spans="1:11" x14ac:dyDescent="0.25">
      <c r="A51" s="46"/>
      <c r="B51" s="47"/>
      <c r="C51" s="73"/>
      <c r="D51" s="43"/>
      <c r="E51" s="43"/>
      <c r="F51" s="55"/>
      <c r="G51" s="56"/>
      <c r="H51" s="53"/>
      <c r="I51" s="74"/>
      <c r="J51" s="53"/>
      <c r="K51" s="74"/>
    </row>
    <row r="52" spans="1:11" x14ac:dyDescent="0.25">
      <c r="A52" s="46"/>
      <c r="B52" s="47"/>
      <c r="C52" s="73"/>
      <c r="D52" s="43"/>
      <c r="E52" s="43"/>
      <c r="F52" s="55"/>
      <c r="G52" s="56"/>
      <c r="H52" s="53"/>
      <c r="I52" s="74"/>
      <c r="J52" s="53"/>
      <c r="K52" s="74"/>
    </row>
    <row r="53" spans="1:11" x14ac:dyDescent="0.25">
      <c r="A53" s="46"/>
      <c r="B53" s="47"/>
      <c r="C53" s="73"/>
      <c r="D53" s="43"/>
      <c r="E53" s="43"/>
      <c r="F53" s="55"/>
      <c r="G53" s="56"/>
      <c r="H53" s="53"/>
      <c r="I53" s="74"/>
      <c r="J53" s="53"/>
      <c r="K53" s="74"/>
    </row>
    <row r="54" spans="1:11" x14ac:dyDescent="0.25">
      <c r="A54" s="57"/>
      <c r="B54" s="58"/>
      <c r="C54" s="58"/>
      <c r="D54" s="58"/>
      <c r="E54" s="58"/>
      <c r="F54" s="59"/>
      <c r="G54" s="60"/>
      <c r="H54" s="60"/>
      <c r="I54" s="61"/>
      <c r="J54" s="60"/>
      <c r="K54" s="61"/>
    </row>
    <row r="55" spans="1:11" x14ac:dyDescent="0.25">
      <c r="A55" s="62"/>
      <c r="B55" s="40" t="e">
        <f>"TOTAL "&amp;$A$18&amp;" CARRIED TO SUMMARY:  MAINTENANCE WORK"</f>
        <v>#REF!</v>
      </c>
      <c r="C55" s="41"/>
      <c r="D55" s="41"/>
      <c r="E55" s="41"/>
      <c r="F55" s="63"/>
      <c r="G55" s="64"/>
      <c r="H55" s="64"/>
      <c r="I55" s="65"/>
      <c r="J55" s="64"/>
      <c r="K55" s="86"/>
    </row>
    <row r="56" spans="1:11" x14ac:dyDescent="0.25">
      <c r="A56" s="66"/>
      <c r="B56" s="67"/>
      <c r="C56" s="67"/>
      <c r="D56" s="67"/>
      <c r="E56" s="67"/>
      <c r="F56" s="68"/>
      <c r="G56" s="69"/>
      <c r="H56" s="69"/>
      <c r="I56" s="70"/>
      <c r="J56" s="69"/>
      <c r="K56" s="70"/>
    </row>
  </sheetData>
  <customSheetViews>
    <customSheetView guid="{A7A5636D-9588-405E-A68A-62E196529C44}" showPageBreaks="1" printArea="1" view="pageBreakPreview" showRuler="0">
      <selection activeCell="A6" sqref="A6:I6"/>
      <pageMargins left="0.59055118110236204" right="0.196850393700787" top="0.59055118110236204" bottom="0.59055118110236204" header="0.59055118110236204" footer="0.39370078740157499"/>
      <pageSetup paperSize="9" orientation="portrait" blackAndWhite="1" useFirstPageNumber="1" r:id="rId1"/>
      <headerFooter alignWithMargins="0">
        <oddHeader>&amp;CMaint1-&amp;P</oddHeader>
        <oddFooter>&amp;L50/BEIT BRIDGE RAMP/pjf/kc&amp;R&amp;D</oddFooter>
      </headerFooter>
    </customSheetView>
    <customSheetView guid="{270C2100-47B4-11D6-A0FC-00C0DFE7EC0A}" showPageBreaks="1" printArea="1" view="pageBreakPreview" showRuler="0">
      <pane ySplit="23" topLeftCell="A24" activePane="bottomLeft" state="frozen"/>
      <selection pane="bottomLeft" activeCell="A24" sqref="A24"/>
      <pageMargins left="0.59055118110236204" right="0.196850393700787" top="0.59055118110236204" bottom="0.59055118110236204" header="0.59055118110236204" footer="0.39370078740157499"/>
      <pageSetup paperSize="9" orientation="portrait" blackAndWhite="1" useFirstPageNumber="1" r:id="rId2"/>
      <headerFooter alignWithMargins="0">
        <oddHeader>&amp;CMaint1-&amp;P</oddHeader>
        <oddFooter>&amp;L50/BEIT BRIDGE RAMP/pjf/kc&amp;R&amp;D</oddFooter>
      </headerFooter>
    </customSheetView>
  </customSheetViews>
  <mergeCells count="6">
    <mergeCell ref="J20:K20"/>
    <mergeCell ref="D29:E29"/>
    <mergeCell ref="A6:I6"/>
    <mergeCell ref="C18:I18"/>
    <mergeCell ref="C25:E25"/>
    <mergeCell ref="C27:E27"/>
  </mergeCells>
  <phoneticPr fontId="0" type="noConversion"/>
  <pageMargins left="0.59055118110236204" right="0.196850393700787" top="0.59055118110236204" bottom="0.59055118110236204" header="0.59055118110236204" footer="0.39370078740157499"/>
  <pageSetup paperSize="9" fitToHeight="100" orientation="portrait" blackAndWhite="1" useFirstPageNumber="1" r:id="rId3"/>
  <headerFooter alignWithMargins="0">
    <oddHeader>&amp;CMaint1-&amp;P</oddHeader>
    <oddFooter>&amp;L50/KOPFONTEIN RAMP/pjf/kc&amp;R&amp;D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17"/>
  <sheetViews>
    <sheetView view="pageBreakPreview" topLeftCell="A35" zoomScaleSheetLayoutView="100" workbookViewId="0">
      <selection activeCell="M50" sqref="M50"/>
    </sheetView>
  </sheetViews>
  <sheetFormatPr defaultColWidth="9.109375" defaultRowHeight="13.8" x14ac:dyDescent="0.3"/>
  <cols>
    <col min="1" max="1" width="10.6640625" style="768" customWidth="1"/>
    <col min="2" max="2" width="10.6640625" style="1777" customWidth="1"/>
    <col min="3" max="4" width="3.44140625" style="924" customWidth="1"/>
    <col min="5" max="5" width="37.6640625" style="924" customWidth="1"/>
    <col min="6" max="6" width="10.6640625" style="768" customWidth="1"/>
    <col min="7" max="7" width="10.6640625" style="943" customWidth="1"/>
    <col min="8" max="8" width="10.6640625" style="768" customWidth="1"/>
    <col min="9" max="9" width="11.109375" style="962" bestFit="1" customWidth="1"/>
    <col min="10" max="16384" width="9.109375" style="768"/>
  </cols>
  <sheetData>
    <row r="1" spans="1:9" s="924" customFormat="1" ht="39.9" customHeight="1" thickBot="1" x14ac:dyDescent="0.3">
      <c r="A1" s="1191" t="s">
        <v>748</v>
      </c>
      <c r="B1" s="1192" t="s">
        <v>749</v>
      </c>
      <c r="C1" s="2010" t="s">
        <v>545</v>
      </c>
      <c r="D1" s="2011"/>
      <c r="E1" s="2012"/>
      <c r="F1" s="1193" t="s">
        <v>546</v>
      </c>
      <c r="G1" s="1194" t="s">
        <v>750</v>
      </c>
      <c r="H1" s="1195" t="s">
        <v>548</v>
      </c>
      <c r="I1" s="1196" t="s">
        <v>549</v>
      </c>
    </row>
    <row r="2" spans="1:9" s="924" customFormat="1" ht="16.2" thickBot="1" x14ac:dyDescent="0.3">
      <c r="A2" s="1973" t="s">
        <v>1449</v>
      </c>
      <c r="B2" s="1975"/>
      <c r="C2" s="1337"/>
      <c r="D2" s="1197"/>
      <c r="E2" s="1197"/>
      <c r="F2" s="1724"/>
      <c r="G2" s="1725"/>
      <c r="H2" s="1726"/>
      <c r="I2" s="1727"/>
    </row>
    <row r="3" spans="1:9" s="924" customFormat="1" ht="13.5" customHeight="1" thickBot="1" x14ac:dyDescent="0.3">
      <c r="A3" s="1964" t="s">
        <v>1404</v>
      </c>
      <c r="B3" s="1965"/>
      <c r="C3" s="2013" t="s">
        <v>777</v>
      </c>
      <c r="D3" s="2014"/>
      <c r="E3" s="2015"/>
      <c r="F3" s="1778"/>
      <c r="G3" s="1778"/>
      <c r="H3" s="1778"/>
      <c r="I3" s="1779"/>
    </row>
    <row r="4" spans="1:9" s="746" customFormat="1" ht="15" customHeight="1" x14ac:dyDescent="0.25">
      <c r="A4" s="1206"/>
      <c r="B4" s="1273"/>
      <c r="C4" s="2026" t="s">
        <v>764</v>
      </c>
      <c r="D4" s="2027"/>
      <c r="E4" s="2027"/>
      <c r="F4" s="1208"/>
      <c r="G4" s="1209"/>
      <c r="H4" s="1210"/>
      <c r="I4" s="1135"/>
    </row>
    <row r="5" spans="1:9" s="746" customFormat="1" ht="15" customHeight="1" x14ac:dyDescent="0.25">
      <c r="A5" s="1211"/>
      <c r="B5" s="947" t="s">
        <v>1405</v>
      </c>
      <c r="C5" s="2024" t="s">
        <v>765</v>
      </c>
      <c r="D5" s="1922"/>
      <c r="E5" s="1922"/>
      <c r="F5" s="1163"/>
      <c r="G5" s="1164"/>
      <c r="H5" s="775"/>
      <c r="I5" s="1122"/>
    </row>
    <row r="6" spans="1:9" s="746" customFormat="1" ht="15" customHeight="1" x14ac:dyDescent="0.25">
      <c r="A6" s="1211"/>
      <c r="B6" s="947"/>
      <c r="C6" s="1300" t="s">
        <v>556</v>
      </c>
      <c r="D6" s="1992" t="s">
        <v>766</v>
      </c>
      <c r="E6" s="1922"/>
      <c r="F6" s="1163" t="s">
        <v>493</v>
      </c>
      <c r="G6" s="1161">
        <v>1</v>
      </c>
      <c r="H6" s="775"/>
      <c r="I6" s="1122">
        <f>G6*H6</f>
        <v>0</v>
      </c>
    </row>
    <row r="7" spans="1:9" s="746" customFormat="1" ht="15" customHeight="1" x14ac:dyDescent="0.25">
      <c r="A7" s="1211"/>
      <c r="B7" s="947" t="s">
        <v>1406</v>
      </c>
      <c r="C7" s="2036" t="s">
        <v>723</v>
      </c>
      <c r="D7" s="2037"/>
      <c r="E7" s="2037"/>
      <c r="F7" s="1163" t="s">
        <v>724</v>
      </c>
      <c r="G7" s="941">
        <v>1</v>
      </c>
      <c r="H7" s="775"/>
      <c r="I7" s="1122">
        <f>G7*H7</f>
        <v>0</v>
      </c>
    </row>
    <row r="8" spans="1:9" s="746" customFormat="1" ht="15" customHeight="1" x14ac:dyDescent="0.25">
      <c r="A8" s="1780"/>
      <c r="B8" s="947"/>
      <c r="C8" s="2033" t="s">
        <v>767</v>
      </c>
      <c r="D8" s="2031"/>
      <c r="E8" s="2031"/>
      <c r="F8" s="925"/>
      <c r="G8" s="925"/>
      <c r="H8" s="926"/>
      <c r="I8" s="1122"/>
    </row>
    <row r="9" spans="1:9" s="746" customFormat="1" ht="15" customHeight="1" x14ac:dyDescent="0.25">
      <c r="A9" s="1780"/>
      <c r="B9" s="959" t="s">
        <v>1407</v>
      </c>
      <c r="C9" s="2034" t="s">
        <v>725</v>
      </c>
      <c r="D9" s="2031"/>
      <c r="E9" s="2035"/>
      <c r="F9" s="925"/>
      <c r="G9" s="925"/>
      <c r="H9" s="926"/>
      <c r="I9" s="1122"/>
    </row>
    <row r="10" spans="1:9" s="746" customFormat="1" ht="15" customHeight="1" x14ac:dyDescent="0.25">
      <c r="A10" s="1780"/>
      <c r="B10" s="948"/>
      <c r="C10" s="927" t="s">
        <v>556</v>
      </c>
      <c r="D10" s="2031" t="s">
        <v>1431</v>
      </c>
      <c r="E10" s="2031"/>
      <c r="F10" s="925" t="s">
        <v>1432</v>
      </c>
      <c r="G10" s="925">
        <v>1</v>
      </c>
      <c r="H10" s="926"/>
      <c r="I10" s="1122">
        <f>G10*H10</f>
        <v>0</v>
      </c>
    </row>
    <row r="11" spans="1:9" s="746" customFormat="1" ht="15" customHeight="1" x14ac:dyDescent="0.25">
      <c r="A11" s="1780"/>
      <c r="B11" s="948"/>
      <c r="C11" s="927" t="s">
        <v>557</v>
      </c>
      <c r="D11" s="2031" t="s">
        <v>1433</v>
      </c>
      <c r="E11" s="2031"/>
      <c r="F11" s="925" t="s">
        <v>1432</v>
      </c>
      <c r="G11" s="925">
        <v>1</v>
      </c>
      <c r="H11" s="926"/>
      <c r="I11" s="1122">
        <f>G11*H11</f>
        <v>0</v>
      </c>
    </row>
    <row r="12" spans="1:9" s="746" customFormat="1" ht="15" customHeight="1" x14ac:dyDescent="0.25">
      <c r="A12" s="1780"/>
      <c r="B12" s="959" t="s">
        <v>1408</v>
      </c>
      <c r="C12" s="2033" t="s">
        <v>768</v>
      </c>
      <c r="D12" s="2033"/>
      <c r="E12" s="2033"/>
      <c r="F12" s="925"/>
      <c r="G12" s="925"/>
      <c r="H12" s="926"/>
      <c r="I12" s="1247"/>
    </row>
    <row r="13" spans="1:9" s="746" customFormat="1" ht="15" customHeight="1" x14ac:dyDescent="0.25">
      <c r="A13" s="1780"/>
      <c r="B13" s="948"/>
      <c r="C13" s="928" t="s">
        <v>556</v>
      </c>
      <c r="D13" s="2031" t="s">
        <v>769</v>
      </c>
      <c r="E13" s="2031"/>
      <c r="F13" s="925" t="s">
        <v>964</v>
      </c>
      <c r="G13" s="925">
        <v>1</v>
      </c>
      <c r="H13" s="926"/>
      <c r="I13" s="1247">
        <v>2000</v>
      </c>
    </row>
    <row r="14" spans="1:9" s="746" customFormat="1" ht="15" customHeight="1" x14ac:dyDescent="0.25">
      <c r="A14" s="1780"/>
      <c r="B14" s="948"/>
      <c r="C14" s="928" t="s">
        <v>557</v>
      </c>
      <c r="D14" s="2031" t="s">
        <v>770</v>
      </c>
      <c r="E14" s="2031"/>
      <c r="F14" s="925" t="s">
        <v>771</v>
      </c>
      <c r="G14" s="1155">
        <v>2000</v>
      </c>
      <c r="H14" s="1781"/>
      <c r="I14" s="1122">
        <f>G14*H14</f>
        <v>0</v>
      </c>
    </row>
    <row r="15" spans="1:9" s="746" customFormat="1" ht="15" customHeight="1" x14ac:dyDescent="0.25">
      <c r="A15" s="1780"/>
      <c r="B15" s="786" t="s">
        <v>1409</v>
      </c>
      <c r="C15" s="2032" t="s">
        <v>772</v>
      </c>
      <c r="D15" s="2032"/>
      <c r="E15" s="2032"/>
      <c r="F15" s="780" t="s">
        <v>493</v>
      </c>
      <c r="G15" s="781">
        <v>1</v>
      </c>
      <c r="H15" s="777"/>
      <c r="I15" s="1122">
        <f>G15*H15</f>
        <v>0</v>
      </c>
    </row>
    <row r="16" spans="1:9" s="746" customFormat="1" ht="15" customHeight="1" x14ac:dyDescent="0.25">
      <c r="A16" s="1780"/>
      <c r="B16" s="959" t="s">
        <v>1410</v>
      </c>
      <c r="C16" s="1000" t="s">
        <v>726</v>
      </c>
      <c r="D16" s="779"/>
      <c r="E16" s="999"/>
      <c r="F16" s="780"/>
      <c r="G16" s="780"/>
      <c r="H16" s="926"/>
      <c r="I16" s="1247"/>
    </row>
    <row r="17" spans="1:9" s="746" customFormat="1" ht="15" customHeight="1" x14ac:dyDescent="0.25">
      <c r="A17" s="1780"/>
      <c r="B17" s="948"/>
      <c r="C17" s="779" t="s">
        <v>556</v>
      </c>
      <c r="D17" s="999" t="s">
        <v>727</v>
      </c>
      <c r="E17" s="999"/>
      <c r="F17" s="780"/>
      <c r="G17" s="780"/>
      <c r="H17" s="926"/>
      <c r="I17" s="1247"/>
    </row>
    <row r="18" spans="1:9" s="746" customFormat="1" ht="15" customHeight="1" x14ac:dyDescent="0.25">
      <c r="A18" s="1780"/>
      <c r="B18" s="948"/>
      <c r="C18" s="999"/>
      <c r="D18" s="999" t="s">
        <v>728</v>
      </c>
      <c r="E18" s="999"/>
      <c r="F18" s="780" t="s">
        <v>493</v>
      </c>
      <c r="G18" s="781">
        <v>1</v>
      </c>
      <c r="H18" s="926"/>
      <c r="I18" s="1247">
        <f>G18*H18</f>
        <v>0</v>
      </c>
    </row>
    <row r="19" spans="1:9" s="746" customFormat="1" ht="15" customHeight="1" x14ac:dyDescent="0.25">
      <c r="A19" s="1780"/>
      <c r="B19" s="786" t="s">
        <v>1411</v>
      </c>
      <c r="C19" s="1000" t="s">
        <v>729</v>
      </c>
      <c r="D19" s="779"/>
      <c r="E19" s="999"/>
      <c r="F19" s="926"/>
      <c r="G19" s="925"/>
      <c r="H19" s="926"/>
      <c r="I19" s="1247"/>
    </row>
    <row r="20" spans="1:9" s="746" customFormat="1" ht="53.25" customHeight="1" x14ac:dyDescent="0.25">
      <c r="A20" s="1780"/>
      <c r="B20" s="948"/>
      <c r="C20" s="2018" t="s">
        <v>773</v>
      </c>
      <c r="D20" s="2018"/>
      <c r="E20" s="2018"/>
      <c r="F20" s="926"/>
      <c r="G20" s="925"/>
      <c r="H20" s="926"/>
      <c r="I20" s="1247"/>
    </row>
    <row r="21" spans="1:9" s="746" customFormat="1" ht="81" customHeight="1" x14ac:dyDescent="0.25">
      <c r="A21" s="1780"/>
      <c r="B21" s="948"/>
      <c r="C21" s="2018" t="s">
        <v>774</v>
      </c>
      <c r="D21" s="2018"/>
      <c r="E21" s="2018"/>
      <c r="F21" s="926"/>
      <c r="G21" s="925"/>
      <c r="H21" s="926"/>
      <c r="I21" s="1247"/>
    </row>
    <row r="22" spans="1:9" s="746" customFormat="1" ht="105" customHeight="1" x14ac:dyDescent="0.25">
      <c r="A22" s="1780"/>
      <c r="B22" s="948"/>
      <c r="C22" s="2018" t="s">
        <v>775</v>
      </c>
      <c r="D22" s="2018"/>
      <c r="E22" s="2018"/>
      <c r="F22" s="926"/>
      <c r="G22" s="925"/>
      <c r="H22" s="926"/>
      <c r="I22" s="1247"/>
    </row>
    <row r="23" spans="1:9" s="746" customFormat="1" ht="39.9" customHeight="1" x14ac:dyDescent="0.25">
      <c r="A23" s="1780"/>
      <c r="B23" s="948"/>
      <c r="C23" s="2018" t="s">
        <v>776</v>
      </c>
      <c r="D23" s="2018"/>
      <c r="E23" s="2018"/>
      <c r="F23" s="926"/>
      <c r="G23" s="925"/>
      <c r="H23" s="926"/>
      <c r="I23" s="1247"/>
    </row>
    <row r="24" spans="1:9" s="746" customFormat="1" ht="15" customHeight="1" x14ac:dyDescent="0.25">
      <c r="A24" s="1212" t="s">
        <v>730</v>
      </c>
      <c r="B24" s="786"/>
      <c r="C24" s="779" t="s">
        <v>556</v>
      </c>
      <c r="D24" s="783" t="s">
        <v>1213</v>
      </c>
      <c r="E24" s="783"/>
      <c r="F24" s="781" t="s">
        <v>493</v>
      </c>
      <c r="G24" s="781">
        <v>1</v>
      </c>
      <c r="H24" s="778"/>
      <c r="I24" s="1247">
        <f>G24*H24</f>
        <v>0</v>
      </c>
    </row>
    <row r="25" spans="1:9" s="746" customFormat="1" ht="39.9" customHeight="1" x14ac:dyDescent="0.25">
      <c r="A25" s="1212"/>
      <c r="B25" s="786"/>
      <c r="C25" s="782"/>
      <c r="D25" s="2025" t="s">
        <v>1280</v>
      </c>
      <c r="E25" s="2025"/>
      <c r="F25" s="780"/>
      <c r="G25" s="780"/>
      <c r="H25" s="780"/>
      <c r="I25" s="1247"/>
    </row>
    <row r="26" spans="1:9" s="746" customFormat="1" ht="15" customHeight="1" x14ac:dyDescent="0.25">
      <c r="A26" s="1212" t="s">
        <v>731</v>
      </c>
      <c r="B26" s="786"/>
      <c r="C26" s="779" t="s">
        <v>557</v>
      </c>
      <c r="D26" s="999" t="s">
        <v>732</v>
      </c>
      <c r="E26" s="999"/>
      <c r="F26" s="781" t="s">
        <v>493</v>
      </c>
      <c r="G26" s="781">
        <v>1</v>
      </c>
      <c r="H26" s="778"/>
      <c r="I26" s="1247">
        <f>G26*H26</f>
        <v>0</v>
      </c>
    </row>
    <row r="27" spans="1:9" s="746" customFormat="1" ht="90" customHeight="1" x14ac:dyDescent="0.25">
      <c r="A27" s="1212"/>
      <c r="B27" s="786"/>
      <c r="C27" s="783"/>
      <c r="D27" s="2018" t="s">
        <v>733</v>
      </c>
      <c r="E27" s="2018"/>
      <c r="F27" s="780"/>
      <c r="G27" s="780"/>
      <c r="H27" s="780"/>
      <c r="I27" s="1247"/>
    </row>
    <row r="28" spans="1:9" ht="15" customHeight="1" x14ac:dyDescent="0.3">
      <c r="A28" s="1213" t="s">
        <v>734</v>
      </c>
      <c r="B28" s="949"/>
      <c r="C28" s="784" t="s">
        <v>558</v>
      </c>
      <c r="D28" s="785" t="s">
        <v>735</v>
      </c>
      <c r="E28" s="785"/>
      <c r="F28" s="982" t="s">
        <v>493</v>
      </c>
      <c r="G28" s="982">
        <v>1</v>
      </c>
      <c r="H28" s="983"/>
      <c r="I28" s="1250">
        <f>G28*H28</f>
        <v>0</v>
      </c>
    </row>
    <row r="29" spans="1:9" s="1782" customFormat="1" ht="52.5" customHeight="1" x14ac:dyDescent="0.3">
      <c r="A29" s="1212"/>
      <c r="B29" s="786"/>
      <c r="C29" s="999"/>
      <c r="D29" s="2018" t="s">
        <v>736</v>
      </c>
      <c r="E29" s="2018"/>
      <c r="F29" s="780"/>
      <c r="G29" s="780"/>
      <c r="H29" s="778"/>
      <c r="I29" s="1247"/>
    </row>
    <row r="30" spans="1:9" ht="15" customHeight="1" x14ac:dyDescent="0.3">
      <c r="A30" s="1214" t="s">
        <v>737</v>
      </c>
      <c r="B30" s="786"/>
      <c r="C30" s="779" t="s">
        <v>559</v>
      </c>
      <c r="D30" s="999" t="s">
        <v>738</v>
      </c>
      <c r="E30" s="787"/>
      <c r="F30" s="788" t="s">
        <v>493</v>
      </c>
      <c r="G30" s="942">
        <v>1</v>
      </c>
      <c r="H30" s="789"/>
      <c r="I30" s="1247">
        <f>G30*H30</f>
        <v>0</v>
      </c>
    </row>
    <row r="31" spans="1:9" ht="53.25" customHeight="1" x14ac:dyDescent="0.3">
      <c r="A31" s="1214"/>
      <c r="B31" s="786"/>
      <c r="C31" s="999"/>
      <c r="D31" s="2018" t="s">
        <v>739</v>
      </c>
      <c r="E31" s="2019"/>
      <c r="F31" s="780"/>
      <c r="G31" s="780"/>
      <c r="H31" s="778"/>
      <c r="I31" s="1247"/>
    </row>
    <row r="32" spans="1:9" ht="15" customHeight="1" x14ac:dyDescent="0.3">
      <c r="A32" s="1214" t="s">
        <v>740</v>
      </c>
      <c r="B32" s="786"/>
      <c r="C32" s="779" t="s">
        <v>485</v>
      </c>
      <c r="D32" s="999" t="s">
        <v>741</v>
      </c>
      <c r="E32" s="787"/>
      <c r="F32" s="788" t="s">
        <v>493</v>
      </c>
      <c r="G32" s="942">
        <v>1</v>
      </c>
      <c r="H32" s="789"/>
      <c r="I32" s="1247">
        <f>G32*H32</f>
        <v>0</v>
      </c>
    </row>
    <row r="33" spans="1:9" ht="66.75" customHeight="1" thickBot="1" x14ac:dyDescent="0.35">
      <c r="A33" s="1215"/>
      <c r="B33" s="1216"/>
      <c r="C33" s="1217"/>
      <c r="D33" s="2028" t="s">
        <v>742</v>
      </c>
      <c r="E33" s="2029"/>
      <c r="F33" s="1218"/>
      <c r="G33" s="1218"/>
      <c r="H33" s="1219"/>
      <c r="I33" s="1252"/>
    </row>
    <row r="34" spans="1:9" ht="14.4" thickBot="1" x14ac:dyDescent="0.35">
      <c r="A34" s="1993" t="s">
        <v>778</v>
      </c>
      <c r="B34" s="1994" t="str">
        <f>"TOTAL "&amp;$A$3&amp;" CARRIED TO SUMMARY:  GENERAL MAINTENANCE WORK"</f>
        <v>TOTAL SCHEDULE NO 6.1 : CARRIED TO SUMMARY:  GENERAL MAINTENANCE WORK</v>
      </c>
      <c r="C34" s="1994"/>
      <c r="D34" s="1994"/>
      <c r="E34" s="1994"/>
      <c r="F34" s="1994"/>
      <c r="G34" s="1994"/>
      <c r="H34" s="1995"/>
      <c r="I34" s="1238">
        <f>SUM(I6:I32)</f>
        <v>2000</v>
      </c>
    </row>
    <row r="35" spans="1:9" ht="13.5" customHeight="1" thickBot="1" x14ac:dyDescent="0.35">
      <c r="A35" s="1964" t="s">
        <v>1412</v>
      </c>
      <c r="B35" s="1965"/>
      <c r="C35" s="2013" t="s">
        <v>743</v>
      </c>
      <c r="D35" s="2014"/>
      <c r="E35" s="2015"/>
      <c r="F35" s="1220"/>
      <c r="G35" s="1220"/>
      <c r="H35" s="1220"/>
      <c r="I35" s="1783"/>
    </row>
    <row r="36" spans="1:9" ht="15" customHeight="1" x14ac:dyDescent="0.3">
      <c r="A36" s="1784"/>
      <c r="B36" s="1221"/>
      <c r="C36" s="2211" t="s">
        <v>131</v>
      </c>
      <c r="D36" s="2027"/>
      <c r="E36" s="2027"/>
      <c r="F36" s="1785"/>
      <c r="G36" s="1728"/>
      <c r="H36" s="1210"/>
      <c r="I36" s="1253"/>
    </row>
    <row r="37" spans="1:9" ht="15" customHeight="1" x14ac:dyDescent="0.3">
      <c r="A37" s="1148"/>
      <c r="B37" s="938"/>
      <c r="C37" s="1922" t="s">
        <v>1435</v>
      </c>
      <c r="D37" s="1922"/>
      <c r="E37" s="1922"/>
      <c r="F37" s="795"/>
      <c r="G37" s="1161"/>
      <c r="H37" s="775"/>
      <c r="I37" s="1254"/>
    </row>
    <row r="38" spans="1:9" ht="15" customHeight="1" x14ac:dyDescent="0.3">
      <c r="A38" s="1148" t="s">
        <v>969</v>
      </c>
      <c r="B38" s="938"/>
      <c r="C38" s="2020" t="s">
        <v>132</v>
      </c>
      <c r="D38" s="1922"/>
      <c r="E38" s="1922"/>
      <c r="F38" s="795"/>
      <c r="G38" s="1161"/>
      <c r="H38" s="775"/>
      <c r="I38" s="1254"/>
    </row>
    <row r="39" spans="1:9" ht="15" customHeight="1" x14ac:dyDescent="0.3">
      <c r="A39" s="1148" t="s">
        <v>133</v>
      </c>
      <c r="B39" s="938"/>
      <c r="C39" s="802"/>
      <c r="D39" s="802"/>
      <c r="E39" s="804"/>
      <c r="F39" s="795"/>
      <c r="G39" s="1161"/>
      <c r="H39" s="775"/>
      <c r="I39" s="1254"/>
    </row>
    <row r="40" spans="1:9" ht="15.75" customHeight="1" x14ac:dyDescent="0.3">
      <c r="A40" s="1148" t="s">
        <v>1436</v>
      </c>
      <c r="B40" s="1162" t="s">
        <v>1413</v>
      </c>
      <c r="C40" s="2020" t="s">
        <v>134</v>
      </c>
      <c r="D40" s="1922"/>
      <c r="E40" s="1922"/>
      <c r="F40" s="795"/>
      <c r="G40" s="1161"/>
      <c r="H40" s="775"/>
      <c r="I40" s="1254"/>
    </row>
    <row r="41" spans="1:9" ht="26.25" customHeight="1" x14ac:dyDescent="0.3">
      <c r="A41" s="1148" t="s">
        <v>11</v>
      </c>
      <c r="B41" s="1309"/>
      <c r="C41" s="798" t="s">
        <v>556</v>
      </c>
      <c r="D41" s="1922" t="s">
        <v>1206</v>
      </c>
      <c r="E41" s="2017"/>
      <c r="F41" s="797" t="s">
        <v>1210</v>
      </c>
      <c r="G41" s="1089">
        <v>36.25</v>
      </c>
      <c r="H41" s="790"/>
      <c r="I41" s="1122">
        <f>G41*H41</f>
        <v>0</v>
      </c>
    </row>
    <row r="42" spans="1:9" ht="27.75" customHeight="1" x14ac:dyDescent="0.3">
      <c r="A42" s="1148" t="s">
        <v>135</v>
      </c>
      <c r="B42" s="938"/>
      <c r="C42" s="798" t="s">
        <v>557</v>
      </c>
      <c r="D42" s="1922" t="s">
        <v>209</v>
      </c>
      <c r="E42" s="1922"/>
      <c r="F42" s="795" t="s">
        <v>754</v>
      </c>
      <c r="G42" s="1161">
        <v>130.5</v>
      </c>
      <c r="H42" s="775"/>
      <c r="I42" s="1254">
        <f t="shared" ref="I42:I51" si="0">G42*H42</f>
        <v>0</v>
      </c>
    </row>
    <row r="43" spans="1:9" x14ac:dyDescent="0.3">
      <c r="A43" s="1405"/>
      <c r="B43" s="1404"/>
      <c r="C43" s="1298" t="s">
        <v>558</v>
      </c>
      <c r="D43" s="1406" t="s">
        <v>719</v>
      </c>
      <c r="E43" s="1406"/>
      <c r="F43" s="1313"/>
      <c r="G43" s="1090"/>
      <c r="H43" s="1729"/>
      <c r="I43" s="1122"/>
    </row>
    <row r="44" spans="1:9" ht="15.6" x14ac:dyDescent="0.3">
      <c r="A44" s="1405"/>
      <c r="B44" s="1569"/>
      <c r="C44" s="1406"/>
      <c r="D44" s="1406" t="s">
        <v>556</v>
      </c>
      <c r="E44" s="1406" t="s">
        <v>251</v>
      </c>
      <c r="F44" s="1313" t="s">
        <v>754</v>
      </c>
      <c r="G44" s="1090">
        <v>58</v>
      </c>
      <c r="H44" s="1173"/>
      <c r="I44" s="1254">
        <f t="shared" si="0"/>
        <v>0</v>
      </c>
    </row>
    <row r="45" spans="1:9" ht="15.6" x14ac:dyDescent="0.3">
      <c r="A45" s="1405"/>
      <c r="B45" s="1569"/>
      <c r="C45" s="1406"/>
      <c r="D45" s="1406" t="s">
        <v>557</v>
      </c>
      <c r="E45" s="1406" t="s">
        <v>1403</v>
      </c>
      <c r="F45" s="1313" t="s">
        <v>1343</v>
      </c>
      <c r="G45" s="1090">
        <v>29</v>
      </c>
      <c r="H45" s="1173"/>
      <c r="I45" s="1254">
        <f t="shared" si="0"/>
        <v>0</v>
      </c>
    </row>
    <row r="46" spans="1:9" ht="15.75" customHeight="1" x14ac:dyDescent="0.3">
      <c r="A46" s="1149"/>
      <c r="B46" s="939"/>
      <c r="C46" s="798" t="s">
        <v>558</v>
      </c>
      <c r="D46" s="804" t="s">
        <v>802</v>
      </c>
      <c r="E46" s="804"/>
      <c r="F46" s="795" t="s">
        <v>104</v>
      </c>
      <c r="G46" s="1161">
        <v>36.25</v>
      </c>
      <c r="H46" s="1165"/>
      <c r="I46" s="1254">
        <f t="shared" si="0"/>
        <v>0</v>
      </c>
    </row>
    <row r="47" spans="1:9" ht="15" customHeight="1" x14ac:dyDescent="0.3">
      <c r="A47" s="1148" t="s">
        <v>969</v>
      </c>
      <c r="B47" s="950"/>
      <c r="C47" s="2020" t="s">
        <v>168</v>
      </c>
      <c r="D47" s="1922"/>
      <c r="E47" s="1922"/>
      <c r="F47" s="795"/>
      <c r="G47" s="1161"/>
      <c r="H47" s="775"/>
      <c r="I47" s="1254"/>
    </row>
    <row r="48" spans="1:9" ht="15" customHeight="1" x14ac:dyDescent="0.3">
      <c r="A48" s="1148" t="s">
        <v>169</v>
      </c>
      <c r="B48" s="938"/>
      <c r="C48" s="804"/>
      <c r="D48" s="804"/>
      <c r="E48" s="1721"/>
      <c r="F48" s="795"/>
      <c r="G48" s="1161"/>
      <c r="H48" s="775"/>
      <c r="I48" s="1254"/>
    </row>
    <row r="49" spans="1:9" ht="15" customHeight="1" x14ac:dyDescent="0.3">
      <c r="A49" s="1148">
        <v>8.4</v>
      </c>
      <c r="B49" s="938"/>
      <c r="C49" s="2020" t="s">
        <v>170</v>
      </c>
      <c r="D49" s="1922"/>
      <c r="E49" s="1922"/>
      <c r="F49" s="795"/>
      <c r="G49" s="1161"/>
      <c r="H49" s="775"/>
      <c r="I49" s="1254"/>
    </row>
    <row r="50" spans="1:9" ht="16.5" customHeight="1" x14ac:dyDescent="0.3">
      <c r="A50" s="1148" t="s">
        <v>171</v>
      </c>
      <c r="B50" s="1162" t="s">
        <v>1414</v>
      </c>
      <c r="C50" s="2020" t="s">
        <v>172</v>
      </c>
      <c r="D50" s="1922"/>
      <c r="E50" s="1922"/>
      <c r="F50" s="795"/>
      <c r="G50" s="1161"/>
      <c r="H50" s="775"/>
      <c r="I50" s="1254"/>
    </row>
    <row r="51" spans="1:9" ht="15" customHeight="1" x14ac:dyDescent="0.3">
      <c r="A51" s="1148"/>
      <c r="B51" s="938"/>
      <c r="C51" s="799" t="s">
        <v>556</v>
      </c>
      <c r="D51" s="1922" t="s">
        <v>1437</v>
      </c>
      <c r="E51" s="2017"/>
      <c r="F51" s="795" t="s">
        <v>754</v>
      </c>
      <c r="G51" s="1161">
        <v>30</v>
      </c>
      <c r="H51" s="775"/>
      <c r="I51" s="1254">
        <f t="shared" si="0"/>
        <v>0</v>
      </c>
    </row>
    <row r="52" spans="1:9" ht="15" customHeight="1" x14ac:dyDescent="0.3">
      <c r="A52" s="1148" t="s">
        <v>969</v>
      </c>
      <c r="B52" s="952"/>
      <c r="C52" s="937" t="s">
        <v>210</v>
      </c>
      <c r="D52" s="806"/>
      <c r="E52" s="807"/>
      <c r="F52" s="795"/>
      <c r="G52" s="1156"/>
      <c r="H52" s="1166"/>
      <c r="I52" s="1254"/>
    </row>
    <row r="53" spans="1:9" ht="15" customHeight="1" x14ac:dyDescent="0.3">
      <c r="A53" s="1148" t="s">
        <v>1438</v>
      </c>
      <c r="B53" s="1786"/>
      <c r="C53" s="937"/>
      <c r="D53" s="806"/>
      <c r="E53" s="807"/>
      <c r="F53" s="795"/>
      <c r="G53" s="1156"/>
      <c r="H53" s="1166"/>
      <c r="I53" s="1254"/>
    </row>
    <row r="54" spans="1:9" ht="15" customHeight="1" x14ac:dyDescent="0.3">
      <c r="A54" s="1787"/>
      <c r="B54" s="1162" t="s">
        <v>1415</v>
      </c>
      <c r="C54" s="2020" t="s">
        <v>211</v>
      </c>
      <c r="D54" s="2020"/>
      <c r="E54" s="2020"/>
      <c r="F54" s="795"/>
      <c r="G54" s="1156"/>
      <c r="H54" s="1788"/>
      <c r="I54" s="1254"/>
    </row>
    <row r="55" spans="1:9" ht="15" customHeight="1" x14ac:dyDescent="0.3">
      <c r="A55" s="1787"/>
      <c r="B55" s="1162"/>
      <c r="C55" s="799" t="s">
        <v>556</v>
      </c>
      <c r="D55" s="1922" t="s">
        <v>785</v>
      </c>
      <c r="E55" s="2017"/>
      <c r="F55" s="795" t="s">
        <v>756</v>
      </c>
      <c r="G55" s="1161">
        <v>200</v>
      </c>
      <c r="H55" s="775"/>
      <c r="I55" s="1254">
        <f t="shared" ref="I55:I75" si="1">G55*H55</f>
        <v>0</v>
      </c>
    </row>
    <row r="56" spans="1:9" ht="15" customHeight="1" x14ac:dyDescent="0.3">
      <c r="A56" s="1224"/>
      <c r="B56" s="809"/>
      <c r="C56" s="799" t="s">
        <v>557</v>
      </c>
      <c r="D56" s="2040" t="s">
        <v>803</v>
      </c>
      <c r="E56" s="2040"/>
      <c r="F56" s="795" t="s">
        <v>756</v>
      </c>
      <c r="G56" s="1161">
        <v>2000</v>
      </c>
      <c r="H56" s="775"/>
      <c r="I56" s="1254">
        <f t="shared" si="1"/>
        <v>0</v>
      </c>
    </row>
    <row r="57" spans="1:9" ht="15" customHeight="1" x14ac:dyDescent="0.3">
      <c r="A57" s="1224"/>
      <c r="B57" s="809"/>
      <c r="C57" s="799" t="s">
        <v>557</v>
      </c>
      <c r="D57" s="1719" t="s">
        <v>1439</v>
      </c>
      <c r="E57" s="1719" t="s">
        <v>1440</v>
      </c>
      <c r="F57" s="795" t="s">
        <v>756</v>
      </c>
      <c r="G57" s="1161">
        <v>2000</v>
      </c>
      <c r="H57" s="775"/>
      <c r="I57" s="1254">
        <f t="shared" si="1"/>
        <v>0</v>
      </c>
    </row>
    <row r="58" spans="1:9" ht="15" customHeight="1" x14ac:dyDescent="0.3">
      <c r="A58" s="1224"/>
      <c r="B58" s="809"/>
      <c r="C58" s="799" t="s">
        <v>558</v>
      </c>
      <c r="D58" s="1719" t="s">
        <v>1441</v>
      </c>
      <c r="E58" s="1719" t="s">
        <v>1440</v>
      </c>
      <c r="F58" s="795" t="s">
        <v>756</v>
      </c>
      <c r="G58" s="1161">
        <v>1500</v>
      </c>
      <c r="H58" s="775"/>
      <c r="I58" s="1254">
        <f t="shared" si="1"/>
        <v>0</v>
      </c>
    </row>
    <row r="59" spans="1:9" ht="15" customHeight="1" x14ac:dyDescent="0.3">
      <c r="A59" s="1224"/>
      <c r="B59" s="809" t="s">
        <v>1416</v>
      </c>
      <c r="C59" s="1623" t="s">
        <v>804</v>
      </c>
      <c r="D59" s="1718"/>
      <c r="E59" s="1718"/>
      <c r="F59" s="1313"/>
      <c r="G59" s="1161"/>
      <c r="H59" s="1173"/>
      <c r="I59" s="1254"/>
    </row>
    <row r="60" spans="1:9" ht="15" customHeight="1" x14ac:dyDescent="0.3">
      <c r="A60" s="1224"/>
      <c r="B60" s="809"/>
      <c r="C60" s="1441" t="s">
        <v>805</v>
      </c>
      <c r="D60" s="1718"/>
      <c r="E60" s="1718"/>
      <c r="F60" s="1313" t="s">
        <v>754</v>
      </c>
      <c r="G60" s="1161">
        <v>4</v>
      </c>
      <c r="H60" s="1173"/>
      <c r="I60" s="1254">
        <f t="shared" si="1"/>
        <v>0</v>
      </c>
    </row>
    <row r="61" spans="1:9" ht="15" customHeight="1" x14ac:dyDescent="0.3">
      <c r="A61" s="1148" t="s">
        <v>969</v>
      </c>
      <c r="B61" s="1162" t="s">
        <v>1417</v>
      </c>
      <c r="C61" s="937" t="s">
        <v>757</v>
      </c>
      <c r="D61" s="806"/>
      <c r="E61" s="807"/>
      <c r="F61" s="795"/>
      <c r="G61" s="1161"/>
      <c r="H61" s="775"/>
      <c r="I61" s="1254"/>
    </row>
    <row r="62" spans="1:9" ht="15" customHeight="1" x14ac:dyDescent="0.3">
      <c r="A62" s="1148" t="s">
        <v>1442</v>
      </c>
      <c r="B62" s="1162"/>
      <c r="C62" s="799" t="s">
        <v>556</v>
      </c>
      <c r="D62" s="1721" t="s">
        <v>1443</v>
      </c>
      <c r="E62" s="1720"/>
      <c r="F62" s="795" t="s">
        <v>487</v>
      </c>
      <c r="G62" s="1161">
        <v>20</v>
      </c>
      <c r="H62" s="775"/>
      <c r="I62" s="1254">
        <f t="shared" si="1"/>
        <v>0</v>
      </c>
    </row>
    <row r="63" spans="1:9" ht="15" customHeight="1" x14ac:dyDescent="0.3">
      <c r="A63" s="1148"/>
      <c r="B63" s="1162"/>
      <c r="C63" s="799" t="s">
        <v>557</v>
      </c>
      <c r="D63" s="1721" t="s">
        <v>1444</v>
      </c>
      <c r="E63" s="1720"/>
      <c r="F63" s="795" t="s">
        <v>1445</v>
      </c>
      <c r="G63" s="1161">
        <v>20</v>
      </c>
      <c r="H63" s="775"/>
      <c r="I63" s="1254">
        <f t="shared" si="1"/>
        <v>0</v>
      </c>
    </row>
    <row r="64" spans="1:9" ht="14.25" customHeight="1" x14ac:dyDescent="0.3">
      <c r="A64" s="1148"/>
      <c r="B64" s="1162"/>
      <c r="C64" s="799" t="s">
        <v>558</v>
      </c>
      <c r="D64" s="1721" t="s">
        <v>1446</v>
      </c>
      <c r="E64" s="1720"/>
      <c r="F64" s="795" t="s">
        <v>755</v>
      </c>
      <c r="G64" s="1161">
        <v>50</v>
      </c>
      <c r="H64" s="775"/>
      <c r="I64" s="1254">
        <f t="shared" si="1"/>
        <v>0</v>
      </c>
    </row>
    <row r="65" spans="1:9" ht="15" customHeight="1" x14ac:dyDescent="0.3">
      <c r="A65" s="1224"/>
      <c r="B65" s="809" t="s">
        <v>1418</v>
      </c>
      <c r="C65" s="1623" t="s">
        <v>807</v>
      </c>
      <c r="D65" s="1718"/>
      <c r="E65" s="1718"/>
      <c r="F65" s="1313"/>
      <c r="G65" s="1161"/>
      <c r="H65" s="1173"/>
      <c r="I65" s="1254"/>
    </row>
    <row r="66" spans="1:9" ht="15" customHeight="1" x14ac:dyDescent="0.3">
      <c r="A66" s="1224"/>
      <c r="B66" s="809"/>
      <c r="C66" s="1312" t="s">
        <v>556</v>
      </c>
      <c r="D66" s="1406" t="s">
        <v>808</v>
      </c>
      <c r="E66" s="1718"/>
      <c r="F66" s="1313" t="s">
        <v>806</v>
      </c>
      <c r="G66" s="1161">
        <v>40</v>
      </c>
      <c r="H66" s="1173"/>
      <c r="I66" s="1254">
        <f t="shared" si="1"/>
        <v>0</v>
      </c>
    </row>
    <row r="67" spans="1:9" ht="15" customHeight="1" x14ac:dyDescent="0.3">
      <c r="A67" s="1224"/>
      <c r="B67" s="809"/>
      <c r="C67" s="1312" t="s">
        <v>557</v>
      </c>
      <c r="D67" s="1406" t="s">
        <v>809</v>
      </c>
      <c r="E67" s="1718"/>
      <c r="F67" s="1313" t="s">
        <v>806</v>
      </c>
      <c r="G67" s="1161">
        <v>20</v>
      </c>
      <c r="H67" s="1173"/>
      <c r="I67" s="1254">
        <f t="shared" si="1"/>
        <v>0</v>
      </c>
    </row>
    <row r="68" spans="1:9" ht="15" customHeight="1" x14ac:dyDescent="0.3">
      <c r="A68" s="1224"/>
      <c r="B68" s="809" t="s">
        <v>1419</v>
      </c>
      <c r="C68" s="1623" t="s">
        <v>810</v>
      </c>
      <c r="D68" s="1718"/>
      <c r="E68" s="1718"/>
      <c r="F68" s="1313"/>
      <c r="G68" s="1161"/>
      <c r="H68" s="1173"/>
      <c r="I68" s="1254"/>
    </row>
    <row r="69" spans="1:9" ht="15" customHeight="1" x14ac:dyDescent="0.3">
      <c r="A69" s="1224"/>
      <c r="B69" s="809"/>
      <c r="C69" s="1441" t="s">
        <v>811</v>
      </c>
      <c r="D69" s="1718"/>
      <c r="E69" s="1718"/>
      <c r="F69" s="1313" t="s">
        <v>486</v>
      </c>
      <c r="G69" s="1161">
        <v>1</v>
      </c>
      <c r="H69" s="1173"/>
      <c r="I69" s="1254">
        <f t="shared" si="1"/>
        <v>0</v>
      </c>
    </row>
    <row r="70" spans="1:9" ht="15" customHeight="1" x14ac:dyDescent="0.3">
      <c r="A70" s="1224"/>
      <c r="B70" s="809" t="s">
        <v>1420</v>
      </c>
      <c r="C70" s="1623" t="s">
        <v>812</v>
      </c>
      <c r="D70" s="1718"/>
      <c r="E70" s="1718"/>
      <c r="F70" s="1313"/>
      <c r="G70" s="1161"/>
      <c r="H70" s="1173"/>
      <c r="I70" s="1254"/>
    </row>
    <row r="71" spans="1:9" ht="26.25" customHeight="1" x14ac:dyDescent="0.3">
      <c r="A71" s="1224"/>
      <c r="B71" s="809"/>
      <c r="C71" s="2212" t="s">
        <v>1453</v>
      </c>
      <c r="D71" s="2005"/>
      <c r="E71" s="2006"/>
      <c r="F71" s="1313" t="s">
        <v>486</v>
      </c>
      <c r="G71" s="1161">
        <v>1</v>
      </c>
      <c r="H71" s="1173"/>
      <c r="I71" s="1254">
        <f t="shared" si="1"/>
        <v>0</v>
      </c>
    </row>
    <row r="72" spans="1:9" ht="15" customHeight="1" x14ac:dyDescent="0.3">
      <c r="A72" s="1224"/>
      <c r="B72" s="809" t="s">
        <v>1421</v>
      </c>
      <c r="C72" s="1623" t="s">
        <v>813</v>
      </c>
      <c r="D72" s="1718"/>
      <c r="E72" s="1718"/>
      <c r="F72" s="1313"/>
      <c r="G72" s="1161"/>
      <c r="H72" s="1173"/>
      <c r="I72" s="1254"/>
    </row>
    <row r="73" spans="1:9" ht="15" customHeight="1" x14ac:dyDescent="0.3">
      <c r="A73" s="1224"/>
      <c r="B73" s="809"/>
      <c r="C73" s="2212" t="s">
        <v>814</v>
      </c>
      <c r="D73" s="2005"/>
      <c r="E73" s="2006"/>
      <c r="F73" s="1313" t="s">
        <v>486</v>
      </c>
      <c r="G73" s="1161">
        <v>1</v>
      </c>
      <c r="H73" s="1173"/>
      <c r="I73" s="1254">
        <f t="shared" si="1"/>
        <v>0</v>
      </c>
    </row>
    <row r="74" spans="1:9" ht="15" customHeight="1" x14ac:dyDescent="0.3">
      <c r="A74" s="1224"/>
      <c r="B74" s="1162" t="s">
        <v>1422</v>
      </c>
      <c r="C74" s="1623" t="s">
        <v>815</v>
      </c>
      <c r="D74" s="1718"/>
      <c r="E74" s="1718"/>
      <c r="F74" s="1313"/>
      <c r="G74" s="1161"/>
      <c r="H74" s="1173"/>
      <c r="I74" s="1254"/>
    </row>
    <row r="75" spans="1:9" ht="27.75" customHeight="1" thickBot="1" x14ac:dyDescent="0.35">
      <c r="A75" s="1277"/>
      <c r="B75" s="1278"/>
      <c r="C75" s="2213" t="s">
        <v>816</v>
      </c>
      <c r="D75" s="2007"/>
      <c r="E75" s="2008"/>
      <c r="F75" s="1433" t="s">
        <v>487</v>
      </c>
      <c r="G75" s="1229">
        <v>10</v>
      </c>
      <c r="H75" s="1147"/>
      <c r="I75" s="1254">
        <f t="shared" si="1"/>
        <v>0</v>
      </c>
    </row>
    <row r="76" spans="1:9" ht="14.4" thickBot="1" x14ac:dyDescent="0.35">
      <c r="A76" s="1973" t="s">
        <v>783</v>
      </c>
      <c r="B76" s="1974"/>
      <c r="C76" s="1974"/>
      <c r="D76" s="1974"/>
      <c r="E76" s="1974"/>
      <c r="F76" s="1974"/>
      <c r="G76" s="1974"/>
      <c r="H76" s="1975"/>
      <c r="I76" s="1145">
        <f>SUM(I41:I75)</f>
        <v>0</v>
      </c>
    </row>
    <row r="77" spans="1:9" ht="15.75" customHeight="1" thickBot="1" x14ac:dyDescent="0.35">
      <c r="A77" s="953"/>
      <c r="B77" s="953"/>
      <c r="C77" s="768"/>
      <c r="D77" s="768"/>
      <c r="E77" s="768"/>
    </row>
    <row r="78" spans="1:9" ht="15" customHeight="1" thickBot="1" x14ac:dyDescent="0.35">
      <c r="A78" s="2218" t="s">
        <v>1447</v>
      </c>
      <c r="B78" s="2219"/>
      <c r="C78" s="2219"/>
      <c r="D78" s="2219"/>
      <c r="E78" s="2219"/>
      <c r="F78" s="2219"/>
      <c r="G78" s="2219"/>
      <c r="H78" s="2220"/>
      <c r="I78" s="1885" t="s">
        <v>549</v>
      </c>
    </row>
    <row r="79" spans="1:9" ht="15" customHeight="1" x14ac:dyDescent="0.3">
      <c r="A79" s="1841" t="s">
        <v>1430</v>
      </c>
      <c r="B79" s="1882"/>
      <c r="C79" s="1858"/>
      <c r="D79" s="1858"/>
      <c r="E79" s="1843" t="s">
        <v>777</v>
      </c>
      <c r="F79" s="1858"/>
      <c r="G79" s="1858"/>
      <c r="H79" s="1883"/>
      <c r="I79" s="1884">
        <f>I34</f>
        <v>2000</v>
      </c>
    </row>
    <row r="80" spans="1:9" ht="15" customHeight="1" thickBot="1" x14ac:dyDescent="0.35">
      <c r="A80" s="1730" t="s">
        <v>1434</v>
      </c>
      <c r="B80" s="1789"/>
      <c r="C80" s="1790"/>
      <c r="D80" s="1790"/>
      <c r="E80" s="1731" t="s">
        <v>743</v>
      </c>
      <c r="F80" s="1790"/>
      <c r="G80" s="1790"/>
      <c r="H80" s="1791"/>
      <c r="I80" s="1732">
        <f>I76</f>
        <v>0</v>
      </c>
    </row>
    <row r="81" spans="1:9" ht="15" customHeight="1" thickBot="1" x14ac:dyDescent="0.35">
      <c r="A81" s="1792" t="s">
        <v>1448</v>
      </c>
      <c r="B81" s="1793"/>
      <c r="C81" s="1794"/>
      <c r="D81" s="1794"/>
      <c r="E81" s="1887"/>
      <c r="F81" s="1794"/>
      <c r="G81" s="1794"/>
      <c r="H81" s="1794"/>
      <c r="I81" s="1886">
        <f>SUM(I79:I80)</f>
        <v>2000</v>
      </c>
    </row>
    <row r="82" spans="1:9" ht="15" customHeight="1" x14ac:dyDescent="0.3">
      <c r="A82" s="1795"/>
      <c r="B82" s="1796"/>
      <c r="C82" s="1153"/>
      <c r="D82" s="2061"/>
      <c r="E82" s="2061"/>
      <c r="F82" s="1797"/>
      <c r="G82" s="1733"/>
      <c r="H82" s="1798"/>
      <c r="I82" s="1798"/>
    </row>
    <row r="83" spans="1:9" ht="15" customHeight="1" x14ac:dyDescent="0.3">
      <c r="A83" s="1734"/>
      <c r="B83" s="1734"/>
      <c r="C83" s="1153"/>
      <c r="D83" s="2061"/>
      <c r="E83" s="2061"/>
      <c r="F83" s="1797"/>
      <c r="G83" s="1733"/>
      <c r="H83" s="1798"/>
      <c r="I83" s="1798"/>
    </row>
    <row r="84" spans="1:9" ht="15" customHeight="1" x14ac:dyDescent="0.3">
      <c r="A84" s="1734"/>
      <c r="B84" s="1734"/>
      <c r="C84" s="1153"/>
      <c r="D84" s="2061"/>
      <c r="E84" s="2061"/>
      <c r="F84" s="1797"/>
      <c r="G84" s="1733"/>
      <c r="H84" s="1798"/>
      <c r="I84" s="1798"/>
    </row>
    <row r="85" spans="1:9" ht="15" customHeight="1" x14ac:dyDescent="0.3">
      <c r="A85" s="1734"/>
      <c r="B85" s="1734"/>
      <c r="C85" s="1153"/>
      <c r="D85" s="2215"/>
      <c r="E85" s="2215"/>
      <c r="F85" s="1797"/>
      <c r="G85" s="1733"/>
      <c r="H85" s="1798"/>
      <c r="I85" s="1798"/>
    </row>
    <row r="86" spans="1:9" ht="15" customHeight="1" x14ac:dyDescent="0.3">
      <c r="A86" s="1734"/>
      <c r="B86" s="1734"/>
      <c r="C86" s="1153"/>
      <c r="D86" s="2215"/>
      <c r="E86" s="2215"/>
      <c r="F86" s="1797"/>
      <c r="G86" s="1733"/>
      <c r="H86" s="1798"/>
      <c r="I86" s="1798"/>
    </row>
    <row r="87" spans="1:9" ht="15" customHeight="1" x14ac:dyDescent="0.3">
      <c r="A87" s="1795"/>
      <c r="B87" s="1735"/>
      <c r="C87" s="1799"/>
      <c r="D87" s="1800"/>
      <c r="E87" s="1801"/>
      <c r="F87" s="1797"/>
      <c r="G87" s="1733"/>
      <c r="H87" s="1798"/>
      <c r="I87" s="1798"/>
    </row>
    <row r="88" spans="1:9" ht="15" customHeight="1" x14ac:dyDescent="0.3">
      <c r="A88" s="1795"/>
      <c r="B88" s="1735"/>
      <c r="C88" s="1153"/>
      <c r="D88" s="758"/>
      <c r="E88" s="1152"/>
      <c r="F88" s="1797"/>
      <c r="G88" s="1733"/>
      <c r="H88" s="1798"/>
      <c r="I88" s="1798"/>
    </row>
    <row r="89" spans="1:9" ht="15" customHeight="1" x14ac:dyDescent="0.3">
      <c r="A89" s="1795"/>
      <c r="B89" s="1735"/>
      <c r="C89" s="1153"/>
      <c r="D89" s="758"/>
      <c r="E89" s="1152"/>
      <c r="F89" s="1797"/>
      <c r="G89" s="1733"/>
      <c r="H89" s="1798"/>
      <c r="I89" s="1798"/>
    </row>
    <row r="90" spans="1:9" ht="15" customHeight="1" x14ac:dyDescent="0.3">
      <c r="A90" s="1795"/>
      <c r="B90" s="1735"/>
      <c r="C90" s="1153"/>
      <c r="D90" s="758"/>
      <c r="E90" s="1152"/>
      <c r="F90" s="1797"/>
      <c r="G90" s="1733"/>
      <c r="H90" s="1798"/>
      <c r="I90" s="1798"/>
    </row>
    <row r="91" spans="1:9" ht="15" customHeight="1" x14ac:dyDescent="0.3">
      <c r="A91" s="1795"/>
      <c r="B91" s="1736"/>
      <c r="C91" s="2214"/>
      <c r="D91" s="2061"/>
      <c r="E91" s="2061"/>
      <c r="F91" s="1797"/>
      <c r="G91" s="1733"/>
      <c r="H91" s="1798"/>
      <c r="I91" s="1798"/>
    </row>
    <row r="92" spans="1:9" ht="15" customHeight="1" x14ac:dyDescent="0.3">
      <c r="A92" s="1795"/>
      <c r="B92" s="1796"/>
      <c r="C92" s="2214"/>
      <c r="D92" s="2061"/>
      <c r="E92" s="2061"/>
      <c r="F92" s="1797"/>
      <c r="G92" s="1733"/>
      <c r="H92" s="1798"/>
      <c r="I92" s="1798"/>
    </row>
    <row r="93" spans="1:9" ht="15" customHeight="1" x14ac:dyDescent="0.3">
      <c r="A93" s="929"/>
      <c r="B93" s="1802"/>
      <c r="C93" s="1153"/>
      <c r="D93" s="2061"/>
      <c r="E93" s="2061"/>
      <c r="F93" s="1797"/>
      <c r="G93" s="1733"/>
      <c r="H93" s="1798"/>
      <c r="I93" s="1798"/>
    </row>
    <row r="94" spans="1:9" ht="39.9" customHeight="1" x14ac:dyDescent="0.3">
      <c r="A94" s="1795"/>
      <c r="B94" s="1796"/>
      <c r="C94" s="1153"/>
      <c r="D94" s="1153"/>
      <c r="E94" s="1593"/>
      <c r="F94" s="1797"/>
      <c r="G94" s="1733"/>
      <c r="H94" s="1798"/>
      <c r="I94" s="1798"/>
    </row>
    <row r="95" spans="1:9" ht="15" customHeight="1" x14ac:dyDescent="0.3">
      <c r="A95" s="1795"/>
      <c r="B95" s="1796"/>
      <c r="C95" s="1153"/>
      <c r="D95" s="2061"/>
      <c r="E95" s="2061"/>
      <c r="F95" s="1797"/>
      <c r="G95" s="1733"/>
      <c r="H95" s="1798"/>
      <c r="I95" s="1798"/>
    </row>
    <row r="96" spans="1:9" ht="39.9" customHeight="1" x14ac:dyDescent="0.3">
      <c r="A96" s="1795"/>
      <c r="B96" s="1796"/>
      <c r="C96" s="1153"/>
      <c r="D96" s="1153"/>
      <c r="E96" s="1593"/>
      <c r="F96" s="1803"/>
      <c r="G96" s="1733"/>
      <c r="H96" s="1798"/>
      <c r="I96" s="1798"/>
    </row>
    <row r="97" spans="1:9" ht="15" customHeight="1" x14ac:dyDescent="0.3">
      <c r="A97" s="1795"/>
      <c r="B97" s="1796"/>
      <c r="C97" s="1153"/>
      <c r="D97" s="2061"/>
      <c r="E97" s="2061"/>
      <c r="F97" s="1797"/>
      <c r="G97" s="1733"/>
      <c r="H97" s="1798"/>
      <c r="I97" s="1798"/>
    </row>
    <row r="98" spans="1:9" ht="54" customHeight="1" x14ac:dyDescent="0.3">
      <c r="A98" s="1795"/>
      <c r="B98" s="1796"/>
      <c r="C98" s="1153"/>
      <c r="D98" s="1153"/>
      <c r="E98" s="1593"/>
      <c r="F98" s="1797"/>
      <c r="G98" s="1733"/>
      <c r="H98" s="1798"/>
      <c r="I98" s="1798"/>
    </row>
    <row r="99" spans="1:9" ht="15" customHeight="1" x14ac:dyDescent="0.3">
      <c r="A99" s="1795"/>
      <c r="B99" s="1735"/>
      <c r="C99" s="2214"/>
      <c r="D99" s="2061"/>
      <c r="E99" s="2061"/>
      <c r="F99" s="1797"/>
      <c r="G99" s="1733"/>
      <c r="H99" s="1798"/>
      <c r="I99" s="1798"/>
    </row>
    <row r="100" spans="1:9" ht="15" customHeight="1" x14ac:dyDescent="0.3">
      <c r="A100" s="1795"/>
      <c r="B100" s="1796"/>
      <c r="C100" s="1801"/>
      <c r="D100" s="1801"/>
      <c r="E100" s="758"/>
      <c r="F100" s="1797"/>
      <c r="G100" s="1733"/>
      <c r="H100" s="1798"/>
      <c r="I100" s="1798"/>
    </row>
    <row r="101" spans="1:9" ht="39.9" customHeight="1" x14ac:dyDescent="0.3">
      <c r="A101" s="1795"/>
      <c r="B101" s="1796"/>
      <c r="C101" s="1153"/>
      <c r="D101" s="1804"/>
      <c r="E101" s="1593"/>
      <c r="F101" s="1805"/>
      <c r="G101" s="1737"/>
      <c r="H101" s="1806"/>
      <c r="I101" s="1798"/>
    </row>
    <row r="102" spans="1:9" ht="15" customHeight="1" x14ac:dyDescent="0.3">
      <c r="A102" s="1795"/>
      <c r="B102" s="1735"/>
      <c r="C102" s="2214"/>
      <c r="D102" s="2061"/>
      <c r="E102" s="2061"/>
      <c r="F102" s="1797"/>
      <c r="G102" s="1733"/>
      <c r="H102" s="1798"/>
      <c r="I102" s="1798"/>
    </row>
    <row r="103" spans="1:9" ht="15" customHeight="1" x14ac:dyDescent="0.3">
      <c r="A103" s="1795"/>
      <c r="B103" s="1796"/>
      <c r="C103" s="1153"/>
      <c r="D103" s="2061"/>
      <c r="E103" s="2061"/>
      <c r="F103" s="1797"/>
      <c r="G103" s="1733"/>
      <c r="H103" s="1798"/>
      <c r="I103" s="1798"/>
    </row>
    <row r="104" spans="1:9" ht="30" customHeight="1" x14ac:dyDescent="0.3">
      <c r="A104" s="1795"/>
      <c r="B104" s="1796"/>
      <c r="C104" s="1593"/>
      <c r="D104" s="1153"/>
      <c r="E104" s="1593"/>
      <c r="F104" s="1797"/>
      <c r="G104" s="1733"/>
      <c r="H104" s="1798"/>
      <c r="I104" s="1798"/>
    </row>
    <row r="105" spans="1:9" ht="30" customHeight="1" x14ac:dyDescent="0.3">
      <c r="A105" s="1795"/>
      <c r="B105" s="1735"/>
      <c r="C105" s="1153"/>
      <c r="D105" s="1153"/>
      <c r="E105" s="1593"/>
      <c r="F105" s="1797"/>
      <c r="G105" s="1733"/>
      <c r="H105" s="1798"/>
      <c r="I105" s="1798"/>
    </row>
    <row r="106" spans="1:9" x14ac:dyDescent="0.3">
      <c r="A106" s="1795"/>
      <c r="B106" s="1735"/>
      <c r="C106" s="1153"/>
      <c r="D106" s="1153"/>
      <c r="E106" s="1593"/>
      <c r="F106" s="1797"/>
      <c r="G106" s="1733"/>
      <c r="H106" s="1798"/>
      <c r="I106" s="1798"/>
    </row>
    <row r="107" spans="1:9" x14ac:dyDescent="0.3">
      <c r="A107" s="1795"/>
      <c r="B107" s="1735"/>
      <c r="C107" s="1153"/>
      <c r="D107" s="1153"/>
      <c r="E107" s="1593"/>
      <c r="F107" s="1797"/>
      <c r="G107" s="1733"/>
      <c r="H107" s="1798"/>
      <c r="I107" s="1798"/>
    </row>
    <row r="108" spans="1:9" x14ac:dyDescent="0.3">
      <c r="A108" s="1795"/>
      <c r="B108" s="1735"/>
      <c r="C108" s="1153"/>
      <c r="D108" s="1153"/>
      <c r="E108" s="1593"/>
      <c r="F108" s="1797"/>
      <c r="G108" s="1733"/>
      <c r="H108" s="1798"/>
      <c r="I108" s="1798"/>
    </row>
    <row r="109" spans="1:9" x14ac:dyDescent="0.3">
      <c r="A109" s="1795"/>
      <c r="B109" s="1735"/>
      <c r="C109" s="1153"/>
      <c r="D109" s="1153"/>
      <c r="E109" s="1593"/>
      <c r="F109" s="1797"/>
      <c r="G109" s="1733"/>
      <c r="H109" s="1798"/>
      <c r="I109" s="1798"/>
    </row>
    <row r="110" spans="1:9" ht="30" customHeight="1" x14ac:dyDescent="0.3">
      <c r="A110" s="1795"/>
      <c r="B110" s="1735"/>
      <c r="C110" s="1153"/>
      <c r="D110" s="1153"/>
      <c r="E110" s="1593"/>
      <c r="F110" s="1797"/>
      <c r="G110" s="1733"/>
      <c r="H110" s="1798"/>
      <c r="I110" s="1798"/>
    </row>
    <row r="111" spans="1:9" ht="30" customHeight="1" x14ac:dyDescent="0.3">
      <c r="A111" s="1795"/>
      <c r="B111" s="1735"/>
      <c r="C111" s="1153"/>
      <c r="D111" s="1153"/>
      <c r="E111" s="1593"/>
      <c r="F111" s="1797"/>
      <c r="G111" s="1733"/>
      <c r="H111" s="1798"/>
      <c r="I111" s="1798"/>
    </row>
    <row r="112" spans="1:9" ht="15" customHeight="1" x14ac:dyDescent="0.3">
      <c r="A112" s="1795"/>
      <c r="B112" s="1735"/>
      <c r="C112" s="1153"/>
      <c r="D112" s="1153"/>
      <c r="E112" s="1593"/>
      <c r="F112" s="1797"/>
      <c r="G112" s="1733"/>
      <c r="H112" s="1798"/>
      <c r="I112" s="1798"/>
    </row>
    <row r="113" spans="1:9" ht="15" customHeight="1" x14ac:dyDescent="0.3">
      <c r="A113" s="1795"/>
      <c r="B113" s="1796"/>
      <c r="C113" s="1153"/>
      <c r="D113" s="2061"/>
      <c r="E113" s="2061"/>
      <c r="F113" s="1797"/>
      <c r="G113" s="1733"/>
      <c r="H113" s="1798"/>
      <c r="I113" s="1798"/>
    </row>
    <row r="114" spans="1:9" ht="15" customHeight="1" x14ac:dyDescent="0.3">
      <c r="A114" s="1795"/>
      <c r="B114" s="1796"/>
      <c r="C114" s="1593"/>
      <c r="D114" s="1153"/>
      <c r="E114" s="1593"/>
      <c r="F114" s="1797"/>
      <c r="G114" s="1733"/>
      <c r="H114" s="1798"/>
      <c r="I114" s="1798"/>
    </row>
    <row r="115" spans="1:9" ht="39.9" customHeight="1" x14ac:dyDescent="0.3">
      <c r="A115" s="1795"/>
      <c r="B115" s="1796"/>
      <c r="C115" s="1593"/>
      <c r="D115" s="1153"/>
      <c r="E115" s="1593"/>
      <c r="F115" s="1797"/>
      <c r="G115" s="1733"/>
      <c r="H115" s="1798"/>
      <c r="I115" s="1798"/>
    </row>
    <row r="116" spans="1:9" ht="15" customHeight="1" x14ac:dyDescent="0.3">
      <c r="A116" s="1795"/>
      <c r="B116" s="1735"/>
      <c r="C116" s="1153"/>
      <c r="D116" s="1153"/>
      <c r="E116" s="1593"/>
      <c r="F116" s="1797"/>
      <c r="G116" s="1733"/>
      <c r="H116" s="1798"/>
      <c r="I116" s="1798"/>
    </row>
    <row r="117" spans="1:9" ht="15" customHeight="1" x14ac:dyDescent="0.3">
      <c r="A117" s="1795"/>
      <c r="B117" s="1735"/>
      <c r="C117" s="1153"/>
      <c r="D117" s="2061"/>
      <c r="E117" s="2061"/>
      <c r="F117" s="1797"/>
      <c r="G117" s="1733"/>
      <c r="H117" s="1798"/>
      <c r="I117" s="1798"/>
    </row>
    <row r="118" spans="1:9" ht="39.9" customHeight="1" x14ac:dyDescent="0.3">
      <c r="A118" s="1795"/>
      <c r="B118" s="1796"/>
      <c r="C118" s="1153"/>
      <c r="D118" s="1153"/>
      <c r="E118" s="1593"/>
      <c r="F118" s="1797"/>
      <c r="G118" s="1733"/>
      <c r="H118" s="1798"/>
      <c r="I118" s="1798"/>
    </row>
    <row r="119" spans="1:9" x14ac:dyDescent="0.3">
      <c r="A119" s="1795"/>
      <c r="B119" s="1796"/>
      <c r="C119" s="1807"/>
      <c r="D119" s="1153"/>
      <c r="E119" s="1593"/>
      <c r="F119" s="1797"/>
      <c r="G119" s="1733"/>
      <c r="H119" s="1798"/>
      <c r="I119" s="1798"/>
    </row>
    <row r="120" spans="1:9" x14ac:dyDescent="0.3">
      <c r="A120" s="1795"/>
      <c r="B120" s="1796"/>
      <c r="C120" s="1807"/>
      <c r="D120" s="1153"/>
      <c r="E120" s="1593"/>
      <c r="F120" s="1797"/>
      <c r="G120" s="1733"/>
      <c r="H120" s="1798"/>
      <c r="I120" s="1798"/>
    </row>
    <row r="121" spans="1:9" ht="39.9" customHeight="1" x14ac:dyDescent="0.3">
      <c r="A121" s="1795"/>
      <c r="B121" s="1796"/>
      <c r="C121" s="1807"/>
      <c r="D121" s="1153"/>
      <c r="E121" s="1593"/>
      <c r="F121" s="1797"/>
      <c r="G121" s="1733"/>
      <c r="H121" s="1798"/>
      <c r="I121" s="1798"/>
    </row>
    <row r="122" spans="1:9" ht="39.9" customHeight="1" x14ac:dyDescent="0.3">
      <c r="A122" s="1795"/>
      <c r="B122" s="1796"/>
      <c r="C122" s="1807"/>
      <c r="D122" s="1153"/>
      <c r="E122" s="1593"/>
      <c r="F122" s="1797"/>
      <c r="G122" s="1733"/>
      <c r="H122" s="1798"/>
      <c r="I122" s="1798"/>
    </row>
    <row r="123" spans="1:9" ht="15" customHeight="1" x14ac:dyDescent="0.3">
      <c r="A123" s="1795"/>
      <c r="B123" s="1796"/>
      <c r="C123" s="1807"/>
      <c r="D123" s="1153"/>
      <c r="E123" s="1593"/>
      <c r="F123" s="1797"/>
      <c r="G123" s="1733"/>
      <c r="H123" s="1798"/>
      <c r="I123" s="1798"/>
    </row>
    <row r="124" spans="1:9" ht="15" customHeight="1" x14ac:dyDescent="0.3">
      <c r="A124" s="1795"/>
      <c r="B124" s="1738"/>
      <c r="C124" s="930"/>
      <c r="D124" s="1808"/>
      <c r="E124" s="1809"/>
      <c r="F124" s="1809"/>
      <c r="G124" s="1810"/>
      <c r="H124" s="1798"/>
      <c r="I124" s="1798"/>
    </row>
    <row r="125" spans="1:9" ht="15" customHeight="1" x14ac:dyDescent="0.3">
      <c r="A125" s="1795"/>
      <c r="B125" s="1735"/>
      <c r="C125" s="2214"/>
      <c r="D125" s="2061"/>
      <c r="E125" s="2061"/>
      <c r="F125" s="1797"/>
      <c r="G125" s="1733"/>
      <c r="H125" s="1798"/>
      <c r="I125" s="1798"/>
    </row>
    <row r="126" spans="1:9" ht="15" customHeight="1" x14ac:dyDescent="0.3">
      <c r="A126" s="1795"/>
      <c r="B126" s="1796"/>
      <c r="C126" s="1153"/>
      <c r="D126" s="2061"/>
      <c r="E126" s="2061"/>
      <c r="F126" s="1797"/>
      <c r="G126" s="1733"/>
      <c r="H126" s="1798"/>
      <c r="I126" s="1798"/>
    </row>
    <row r="127" spans="1:9" ht="15" customHeight="1" x14ac:dyDescent="0.3">
      <c r="A127" s="1795"/>
      <c r="B127" s="1735"/>
      <c r="C127" s="2214"/>
      <c r="D127" s="2061"/>
      <c r="E127" s="2061"/>
      <c r="F127" s="1797"/>
      <c r="G127" s="1733"/>
      <c r="H127" s="1798"/>
      <c r="I127" s="1798"/>
    </row>
    <row r="128" spans="1:9" ht="15" customHeight="1" x14ac:dyDescent="0.3">
      <c r="A128" s="1795"/>
      <c r="B128" s="1796"/>
      <c r="C128" s="1153"/>
      <c r="D128" s="2061"/>
      <c r="E128" s="2061"/>
      <c r="F128" s="1797"/>
      <c r="G128" s="1733"/>
      <c r="H128" s="1798"/>
      <c r="I128" s="1798"/>
    </row>
    <row r="129" spans="1:9" ht="30" customHeight="1" x14ac:dyDescent="0.3">
      <c r="A129" s="1795"/>
      <c r="B129" s="1796"/>
      <c r="C129" s="1593"/>
      <c r="D129" s="1153"/>
      <c r="E129" s="1593"/>
      <c r="F129" s="1797"/>
      <c r="G129" s="1733"/>
      <c r="H129" s="1798"/>
      <c r="I129" s="1798"/>
    </row>
    <row r="130" spans="1:9" ht="15" customHeight="1" x14ac:dyDescent="0.3">
      <c r="A130" s="1795"/>
      <c r="B130" s="1735"/>
      <c r="C130" s="2214"/>
      <c r="D130" s="2061"/>
      <c r="E130" s="2061"/>
      <c r="F130" s="1797"/>
      <c r="G130" s="1733"/>
      <c r="H130" s="1798"/>
      <c r="I130" s="1798"/>
    </row>
    <row r="131" spans="1:9" ht="15" customHeight="1" x14ac:dyDescent="0.3">
      <c r="A131" s="758"/>
      <c r="B131" s="1807"/>
      <c r="C131" s="1153"/>
      <c r="D131" s="2061"/>
      <c r="E131" s="2061"/>
      <c r="F131" s="1797"/>
      <c r="G131" s="1733"/>
      <c r="H131" s="1798"/>
      <c r="I131" s="1798"/>
    </row>
    <row r="132" spans="1:9" ht="15" customHeight="1" x14ac:dyDescent="0.3">
      <c r="A132" s="758"/>
      <c r="B132" s="1807"/>
      <c r="C132" s="1593"/>
      <c r="D132" s="1153"/>
      <c r="E132" s="1593"/>
      <c r="F132" s="1797"/>
      <c r="G132" s="1733"/>
      <c r="H132" s="1798"/>
      <c r="I132" s="1798"/>
    </row>
    <row r="133" spans="1:9" ht="15" customHeight="1" x14ac:dyDescent="0.3">
      <c r="A133" s="758"/>
      <c r="B133" s="1807"/>
      <c r="C133" s="1152"/>
      <c r="D133" s="1153"/>
      <c r="E133" s="1593"/>
      <c r="F133" s="1803"/>
      <c r="G133" s="1733"/>
      <c r="H133" s="1798"/>
      <c r="I133" s="1798"/>
    </row>
    <row r="134" spans="1:9" ht="15" customHeight="1" x14ac:dyDescent="0.3">
      <c r="A134" s="1795"/>
      <c r="B134" s="1738"/>
      <c r="C134" s="2214"/>
      <c r="D134" s="2214"/>
      <c r="E134" s="2214"/>
      <c r="F134" s="1797"/>
      <c r="G134" s="1733"/>
      <c r="H134" s="1798"/>
      <c r="I134" s="1798"/>
    </row>
    <row r="135" spans="1:9" ht="15" customHeight="1" x14ac:dyDescent="0.3">
      <c r="A135" s="1795"/>
      <c r="B135" s="1796"/>
      <c r="C135" s="2061"/>
      <c r="D135" s="2061"/>
      <c r="E135" s="2061"/>
      <c r="F135" s="1797"/>
      <c r="G135" s="1733"/>
      <c r="H135" s="1798"/>
      <c r="I135" s="1798"/>
    </row>
    <row r="136" spans="1:9" ht="15" customHeight="1" x14ac:dyDescent="0.3">
      <c r="A136" s="1795"/>
      <c r="B136" s="1735"/>
      <c r="C136" s="2214"/>
      <c r="D136" s="2214"/>
      <c r="E136" s="2214"/>
      <c r="F136" s="1797"/>
      <c r="G136" s="1733"/>
      <c r="H136" s="1798"/>
      <c r="I136" s="1798"/>
    </row>
    <row r="137" spans="1:9" ht="15" customHeight="1" x14ac:dyDescent="0.3">
      <c r="A137" s="1795"/>
      <c r="B137" s="1796"/>
      <c r="C137" s="1153"/>
      <c r="D137" s="2061"/>
      <c r="E137" s="2061"/>
      <c r="F137" s="1797"/>
      <c r="G137" s="1733"/>
      <c r="H137" s="1798"/>
      <c r="I137" s="1798"/>
    </row>
    <row r="138" spans="1:9" ht="30" customHeight="1" x14ac:dyDescent="0.3">
      <c r="A138" s="1795"/>
      <c r="B138" s="1796"/>
      <c r="C138" s="1593"/>
      <c r="D138" s="1153"/>
      <c r="E138" s="1593"/>
      <c r="F138" s="1797"/>
      <c r="G138" s="1733"/>
      <c r="H138" s="1798"/>
      <c r="I138" s="1798"/>
    </row>
    <row r="139" spans="1:9" ht="15" customHeight="1" x14ac:dyDescent="0.3">
      <c r="A139" s="1795"/>
      <c r="B139" s="1796"/>
      <c r="C139" s="1593"/>
      <c r="D139" s="1593"/>
      <c r="E139" s="1593"/>
      <c r="F139" s="1797"/>
      <c r="G139" s="1733"/>
      <c r="H139" s="1798"/>
      <c r="I139" s="1798"/>
    </row>
    <row r="140" spans="1:9" ht="15" customHeight="1" x14ac:dyDescent="0.3">
      <c r="A140" s="1795"/>
      <c r="B140" s="1735"/>
      <c r="C140" s="1153"/>
      <c r="D140" s="2061"/>
      <c r="E140" s="2061"/>
      <c r="F140" s="1797"/>
      <c r="G140" s="1733"/>
      <c r="H140" s="1798"/>
      <c r="I140" s="1798"/>
    </row>
    <row r="141" spans="1:9" ht="39.9" customHeight="1" x14ac:dyDescent="0.3">
      <c r="A141" s="1795"/>
      <c r="B141" s="1796"/>
      <c r="C141" s="1593"/>
      <c r="D141" s="1153"/>
      <c r="E141" s="1593"/>
      <c r="F141" s="1797"/>
      <c r="G141" s="1733"/>
      <c r="H141" s="1798"/>
      <c r="I141" s="1798"/>
    </row>
    <row r="142" spans="1:9" ht="39.9" customHeight="1" x14ac:dyDescent="0.3">
      <c r="A142" s="1795"/>
      <c r="B142" s="1796"/>
      <c r="C142" s="1153"/>
      <c r="D142" s="1153"/>
      <c r="E142" s="1593"/>
      <c r="F142" s="1797"/>
      <c r="G142" s="1733"/>
      <c r="H142" s="1798"/>
      <c r="I142" s="1798"/>
    </row>
    <row r="143" spans="1:9" ht="15" customHeight="1" x14ac:dyDescent="0.3">
      <c r="A143" s="1795"/>
      <c r="B143" s="1796"/>
      <c r="C143" s="758"/>
      <c r="D143" s="758"/>
      <c r="E143" s="1593"/>
      <c r="F143" s="1797"/>
      <c r="G143" s="1733"/>
      <c r="H143" s="1798"/>
      <c r="I143" s="1798"/>
    </row>
    <row r="144" spans="1:9" ht="39.9" customHeight="1" x14ac:dyDescent="0.3">
      <c r="A144" s="1795"/>
      <c r="B144" s="1735"/>
      <c r="C144" s="1153"/>
      <c r="D144" s="1153"/>
      <c r="E144" s="1593"/>
      <c r="F144" s="1797"/>
      <c r="G144" s="1733"/>
      <c r="H144" s="1798"/>
      <c r="I144" s="1798"/>
    </row>
    <row r="145" spans="1:52" ht="15" customHeight="1" x14ac:dyDescent="0.3">
      <c r="A145" s="1807"/>
      <c r="B145" s="1811"/>
      <c r="C145" s="758"/>
      <c r="D145" s="758"/>
      <c r="E145" s="1593"/>
      <c r="F145" s="1797"/>
      <c r="G145" s="1733"/>
      <c r="H145" s="1798"/>
      <c r="I145" s="1798"/>
    </row>
    <row r="146" spans="1:52" ht="15" customHeight="1" x14ac:dyDescent="0.3">
      <c r="A146" s="1795"/>
      <c r="B146" s="1735"/>
      <c r="C146" s="1153"/>
      <c r="D146" s="2061"/>
      <c r="E146" s="2061"/>
      <c r="F146" s="1797"/>
      <c r="G146" s="1733"/>
      <c r="H146" s="1798"/>
      <c r="I146" s="1798"/>
    </row>
    <row r="147" spans="1:52" ht="39.9" customHeight="1" x14ac:dyDescent="0.3">
      <c r="A147" s="1795"/>
      <c r="B147" s="1796"/>
      <c r="C147" s="1153"/>
      <c r="D147" s="1153"/>
      <c r="E147" s="1593"/>
      <c r="F147" s="1797"/>
      <c r="G147" s="1733"/>
      <c r="H147" s="1798"/>
      <c r="I147" s="1798"/>
    </row>
    <row r="148" spans="1:52" ht="15" customHeight="1" x14ac:dyDescent="0.3">
      <c r="A148" s="1795"/>
      <c r="B148" s="1796"/>
      <c r="C148" s="1153"/>
      <c r="D148" s="1593"/>
      <c r="E148" s="1593"/>
      <c r="F148" s="1797"/>
      <c r="G148" s="1733"/>
      <c r="H148" s="1798"/>
      <c r="I148" s="1798"/>
    </row>
    <row r="149" spans="1:52" ht="30" customHeight="1" x14ac:dyDescent="0.3">
      <c r="A149" s="1795"/>
      <c r="B149" s="1796"/>
      <c r="C149" s="1593"/>
      <c r="D149" s="1153"/>
      <c r="E149" s="1593"/>
      <c r="F149" s="1797"/>
      <c r="G149" s="1733"/>
      <c r="H149" s="1798"/>
      <c r="I149" s="1798"/>
    </row>
    <row r="150" spans="1:52" ht="15" customHeight="1" x14ac:dyDescent="0.3">
      <c r="A150" s="1795"/>
      <c r="B150" s="1812"/>
      <c r="C150" s="2214"/>
      <c r="D150" s="2214"/>
      <c r="E150" s="2214"/>
      <c r="F150" s="1797"/>
      <c r="G150" s="1733"/>
      <c r="H150" s="1798"/>
      <c r="I150" s="1798"/>
    </row>
    <row r="151" spans="1:52" ht="15" customHeight="1" x14ac:dyDescent="0.3">
      <c r="A151" s="1739"/>
      <c r="B151" s="1735"/>
      <c r="C151" s="2060"/>
      <c r="D151" s="2060"/>
      <c r="E151" s="2060"/>
      <c r="F151" s="1733"/>
      <c r="G151" s="1733"/>
      <c r="H151" s="1798"/>
      <c r="I151" s="1798"/>
    </row>
    <row r="152" spans="1:52" ht="15" customHeight="1" x14ac:dyDescent="0.3">
      <c r="A152" s="1739"/>
      <c r="B152" s="1735"/>
      <c r="C152" s="1740"/>
      <c r="D152" s="2217"/>
      <c r="E152" s="2217"/>
      <c r="F152" s="1733"/>
      <c r="G152" s="1733"/>
      <c r="H152" s="1798"/>
      <c r="I152" s="1798"/>
    </row>
    <row r="153" spans="1:52" ht="15" customHeight="1" x14ac:dyDescent="0.3">
      <c r="A153" s="1739"/>
      <c r="B153" s="1735"/>
      <c r="C153" s="1740"/>
      <c r="D153" s="2217"/>
      <c r="E153" s="2217"/>
      <c r="F153" s="1733"/>
      <c r="G153" s="1733"/>
      <c r="H153" s="1798"/>
      <c r="I153" s="1798"/>
    </row>
    <row r="154" spans="1:52" ht="15" customHeight="1" x14ac:dyDescent="0.3">
      <c r="A154" s="758"/>
      <c r="B154" s="1807"/>
      <c r="C154" s="1740"/>
      <c r="D154" s="2217"/>
      <c r="E154" s="2217"/>
      <c r="F154" s="1733"/>
      <c r="G154" s="1733"/>
      <c r="H154" s="1798"/>
      <c r="I154" s="1798"/>
    </row>
    <row r="155" spans="1:52" ht="15" customHeight="1" x14ac:dyDescent="0.3">
      <c r="A155" s="758"/>
      <c r="B155" s="1807"/>
      <c r="C155" s="1740"/>
      <c r="D155" s="2062"/>
      <c r="E155" s="2062"/>
      <c r="F155" s="1733"/>
      <c r="G155" s="1733"/>
      <c r="H155" s="1798"/>
      <c r="I155" s="1798"/>
    </row>
    <row r="156" spans="1:52" ht="15" customHeight="1" x14ac:dyDescent="0.3">
      <c r="A156" s="1739"/>
      <c r="B156" s="1735"/>
      <c r="C156" s="2060"/>
      <c r="D156" s="2060"/>
      <c r="E156" s="2060"/>
      <c r="F156" s="1733"/>
      <c r="G156" s="1733"/>
      <c r="H156" s="1798"/>
      <c r="I156" s="1798"/>
    </row>
    <row r="157" spans="1:52" ht="15" customHeight="1" x14ac:dyDescent="0.3">
      <c r="A157" s="1739"/>
      <c r="B157" s="1736"/>
      <c r="C157" s="1741"/>
      <c r="D157" s="2062"/>
      <c r="E157" s="2062"/>
      <c r="F157" s="1733"/>
      <c r="G157" s="1733"/>
      <c r="H157" s="1798"/>
      <c r="I157" s="1798"/>
    </row>
    <row r="158" spans="1:52" ht="20.100000000000001" customHeight="1" x14ac:dyDescent="0.3">
      <c r="A158" s="2216"/>
      <c r="B158" s="2216"/>
      <c r="C158" s="2216"/>
      <c r="D158" s="2216"/>
      <c r="E158" s="2216"/>
      <c r="F158" s="2216"/>
      <c r="G158" s="2216"/>
      <c r="H158" s="2216"/>
      <c r="I158" s="1742"/>
    </row>
    <row r="159" spans="1:52" ht="20.100000000000001" customHeight="1" x14ac:dyDescent="0.3">
      <c r="A159" s="1337"/>
      <c r="B159" s="1743"/>
      <c r="C159" s="1337"/>
      <c r="D159" s="1197"/>
      <c r="E159" s="1197"/>
      <c r="F159" s="1197"/>
      <c r="G159" s="1381"/>
      <c r="H159" s="1240"/>
      <c r="I159" s="1744"/>
    </row>
    <row r="160" spans="1:52" s="1154" customFormat="1" ht="15" customHeight="1" x14ac:dyDescent="0.25">
      <c r="A160" s="1739"/>
      <c r="B160" s="1745"/>
      <c r="C160" s="2060"/>
      <c r="D160" s="2061"/>
      <c r="E160" s="2061"/>
      <c r="F160" s="1746"/>
      <c r="G160" s="1747"/>
      <c r="H160" s="1748"/>
      <c r="I160" s="1748"/>
      <c r="J160" s="1315"/>
      <c r="K160" s="1315"/>
      <c r="L160" s="1315"/>
      <c r="M160" s="1315"/>
      <c r="N160" s="1315"/>
      <c r="O160" s="1315"/>
      <c r="P160" s="1315"/>
      <c r="Q160" s="1315"/>
      <c r="R160" s="1315"/>
      <c r="S160" s="1315"/>
      <c r="T160" s="1315"/>
      <c r="U160" s="1315"/>
      <c r="V160" s="1315"/>
      <c r="W160" s="1315"/>
      <c r="X160" s="1315"/>
      <c r="Y160" s="1315"/>
      <c r="Z160" s="1315"/>
      <c r="AA160" s="1315"/>
      <c r="AB160" s="1168"/>
      <c r="AC160" s="1168"/>
      <c r="AD160" s="1168"/>
      <c r="AE160" s="1168"/>
      <c r="AF160" s="1168"/>
      <c r="AG160" s="1168"/>
      <c r="AH160" s="1168"/>
      <c r="AI160" s="1168"/>
      <c r="AJ160" s="1168"/>
      <c r="AK160" s="1168"/>
      <c r="AL160" s="1168"/>
      <c r="AM160" s="1168"/>
      <c r="AN160" s="1168"/>
      <c r="AO160" s="1168"/>
      <c r="AP160" s="1168"/>
      <c r="AQ160" s="1168"/>
      <c r="AR160" s="1168"/>
      <c r="AS160" s="1168"/>
      <c r="AT160" s="1168"/>
      <c r="AU160" s="1168"/>
      <c r="AV160" s="1168"/>
      <c r="AW160" s="1168"/>
      <c r="AX160" s="1168"/>
      <c r="AY160" s="1168"/>
      <c r="AZ160" s="1168"/>
    </row>
    <row r="161" spans="1:52" s="1154" customFormat="1" ht="15" customHeight="1" x14ac:dyDescent="0.25">
      <c r="A161" s="1739"/>
      <c r="B161" s="1735"/>
      <c r="C161" s="1749"/>
      <c r="D161" s="2062"/>
      <c r="E161" s="2061"/>
      <c r="F161" s="1746"/>
      <c r="G161" s="1747"/>
      <c r="H161" s="1748"/>
      <c r="I161" s="1748"/>
      <c r="J161" s="1315"/>
      <c r="K161" s="1315"/>
      <c r="L161" s="1315"/>
      <c r="M161" s="1315"/>
      <c r="N161" s="1315"/>
      <c r="O161" s="1315"/>
      <c r="P161" s="1315"/>
      <c r="Q161" s="1315"/>
      <c r="R161" s="1315"/>
      <c r="S161" s="1315"/>
      <c r="T161" s="1315"/>
      <c r="U161" s="1315"/>
      <c r="V161" s="1315"/>
      <c r="W161" s="1315"/>
      <c r="X161" s="1315"/>
      <c r="Y161" s="1315"/>
      <c r="Z161" s="1315"/>
      <c r="AA161" s="1315"/>
      <c r="AB161" s="1168"/>
      <c r="AC161" s="1168"/>
      <c r="AD161" s="1168"/>
      <c r="AE161" s="1168"/>
      <c r="AF161" s="1168"/>
      <c r="AG161" s="1168"/>
      <c r="AH161" s="1168"/>
      <c r="AI161" s="1168"/>
      <c r="AJ161" s="1168"/>
      <c r="AK161" s="1168"/>
      <c r="AL161" s="1168"/>
      <c r="AM161" s="1168"/>
      <c r="AN161" s="1168"/>
      <c r="AO161" s="1168"/>
      <c r="AP161" s="1168"/>
      <c r="AQ161" s="1168"/>
      <c r="AR161" s="1168"/>
      <c r="AS161" s="1168"/>
      <c r="AT161" s="1168"/>
      <c r="AU161" s="1168"/>
      <c r="AV161" s="1168"/>
      <c r="AW161" s="1168"/>
      <c r="AX161" s="1168"/>
      <c r="AY161" s="1168"/>
      <c r="AZ161" s="1168"/>
    </row>
    <row r="162" spans="1:52" s="1154" customFormat="1" ht="30" customHeight="1" x14ac:dyDescent="0.25">
      <c r="A162" s="1750"/>
      <c r="B162" s="1735"/>
      <c r="C162" s="1751"/>
      <c r="D162" s="1752"/>
      <c r="E162" s="1752"/>
      <c r="F162" s="1753"/>
      <c r="G162" s="1747"/>
      <c r="H162" s="1748"/>
      <c r="I162" s="1748"/>
      <c r="J162" s="1318"/>
      <c r="K162" s="1318"/>
      <c r="L162" s="1318"/>
      <c r="M162" s="1318"/>
      <c r="N162" s="1318"/>
      <c r="O162" s="1318"/>
      <c r="P162" s="1318"/>
      <c r="Q162" s="1318"/>
      <c r="R162" s="1318"/>
      <c r="S162" s="1318"/>
      <c r="T162" s="1318"/>
      <c r="U162" s="1318"/>
      <c r="V162" s="1318"/>
      <c r="W162" s="1318"/>
      <c r="X162" s="1318"/>
      <c r="Y162" s="1318"/>
      <c r="Z162" s="1318"/>
      <c r="AA162" s="1318"/>
      <c r="AB162" s="1168"/>
      <c r="AC162" s="1168"/>
      <c r="AD162" s="1168"/>
      <c r="AE162" s="1168"/>
      <c r="AF162" s="1168"/>
      <c r="AG162" s="1168"/>
      <c r="AH162" s="1168"/>
      <c r="AI162" s="1168"/>
      <c r="AJ162" s="1168"/>
      <c r="AK162" s="1168"/>
      <c r="AL162" s="1168"/>
      <c r="AM162" s="1168"/>
      <c r="AN162" s="1168"/>
      <c r="AO162" s="1168"/>
      <c r="AP162" s="1168"/>
      <c r="AQ162" s="1168"/>
      <c r="AR162" s="1168"/>
      <c r="AS162" s="1168"/>
      <c r="AT162" s="1168"/>
      <c r="AU162" s="1168"/>
      <c r="AV162" s="1168"/>
      <c r="AW162" s="1168"/>
      <c r="AX162" s="1168"/>
      <c r="AY162" s="1168"/>
      <c r="AZ162" s="1168"/>
    </row>
    <row r="163" spans="1:52" s="734" customFormat="1" ht="30" customHeight="1" x14ac:dyDescent="0.25">
      <c r="A163" s="1754"/>
      <c r="B163" s="1735"/>
      <c r="C163" s="1755"/>
      <c r="D163" s="1752"/>
      <c r="E163" s="1813"/>
      <c r="F163" s="1814"/>
      <c r="G163" s="1747"/>
      <c r="H163" s="1748"/>
      <c r="I163" s="1748"/>
      <c r="J163" s="1318"/>
      <c r="K163" s="1318"/>
      <c r="L163" s="1318"/>
      <c r="M163" s="1318"/>
      <c r="N163" s="1318"/>
      <c r="O163" s="1318"/>
      <c r="P163" s="1318"/>
      <c r="Q163" s="1318"/>
      <c r="R163" s="1318"/>
      <c r="S163" s="1318"/>
      <c r="T163" s="1318"/>
      <c r="U163" s="1318"/>
      <c r="V163" s="1318"/>
      <c r="W163" s="1318"/>
      <c r="X163" s="1318"/>
      <c r="Y163" s="1318"/>
      <c r="Z163" s="1318"/>
      <c r="AA163" s="1318"/>
      <c r="AB163" s="758"/>
      <c r="AC163" s="758"/>
      <c r="AD163" s="758"/>
      <c r="AE163" s="758"/>
      <c r="AF163" s="758"/>
      <c r="AG163" s="758"/>
      <c r="AH163" s="758"/>
      <c r="AI163" s="758"/>
      <c r="AJ163" s="758"/>
      <c r="AK163" s="758"/>
      <c r="AL163" s="758"/>
      <c r="AM163" s="758"/>
      <c r="AN163" s="758"/>
      <c r="AO163" s="758"/>
      <c r="AP163" s="758"/>
      <c r="AQ163" s="758"/>
      <c r="AR163" s="758"/>
      <c r="AS163" s="758"/>
      <c r="AT163" s="758"/>
      <c r="AU163" s="758"/>
      <c r="AV163" s="758"/>
      <c r="AW163" s="758"/>
      <c r="AX163" s="758"/>
      <c r="AY163" s="758"/>
      <c r="AZ163" s="758"/>
    </row>
    <row r="164" spans="1:52" s="734" customFormat="1" ht="15" customHeight="1" x14ac:dyDescent="0.25">
      <c r="A164" s="1795"/>
      <c r="B164" s="1736"/>
      <c r="C164" s="1756"/>
      <c r="D164" s="1752"/>
      <c r="E164" s="1813"/>
      <c r="F164" s="1814"/>
      <c r="G164" s="1747"/>
      <c r="H164" s="1748"/>
      <c r="I164" s="1748"/>
      <c r="J164" s="1318"/>
      <c r="K164" s="1318"/>
      <c r="L164" s="1318"/>
      <c r="M164" s="1318"/>
      <c r="N164" s="1318"/>
      <c r="O164" s="1318"/>
      <c r="P164" s="1318"/>
      <c r="Q164" s="1318"/>
      <c r="R164" s="1318"/>
      <c r="S164" s="1318"/>
      <c r="T164" s="1318"/>
      <c r="U164" s="1318"/>
      <c r="V164" s="1318"/>
      <c r="W164" s="1318"/>
      <c r="X164" s="1318"/>
      <c r="Y164" s="1318"/>
      <c r="Z164" s="1318"/>
      <c r="AA164" s="1318"/>
      <c r="AB164" s="758"/>
      <c r="AC164" s="758"/>
      <c r="AD164" s="758"/>
      <c r="AE164" s="758"/>
      <c r="AF164" s="758"/>
      <c r="AG164" s="758"/>
      <c r="AH164" s="758"/>
      <c r="AI164" s="758"/>
      <c r="AJ164" s="758"/>
      <c r="AK164" s="758"/>
      <c r="AL164" s="758"/>
      <c r="AM164" s="758"/>
      <c r="AN164" s="758"/>
      <c r="AO164" s="758"/>
      <c r="AP164" s="758"/>
      <c r="AQ164" s="758"/>
      <c r="AR164" s="758"/>
      <c r="AS164" s="758"/>
      <c r="AT164" s="758"/>
      <c r="AU164" s="758"/>
      <c r="AV164" s="758"/>
      <c r="AW164" s="758"/>
      <c r="AX164" s="758"/>
      <c r="AY164" s="758"/>
      <c r="AZ164" s="758"/>
    </row>
    <row r="165" spans="1:52" s="1154" customFormat="1" ht="30" customHeight="1" x14ac:dyDescent="0.25">
      <c r="A165" s="1739"/>
      <c r="B165" s="1736"/>
      <c r="C165" s="1756"/>
      <c r="D165" s="1752"/>
      <c r="E165" s="1752"/>
      <c r="F165" s="1753"/>
      <c r="G165" s="1747"/>
      <c r="H165" s="1748"/>
      <c r="I165" s="1748"/>
      <c r="J165" s="1318"/>
      <c r="K165" s="1318"/>
      <c r="L165" s="1318"/>
      <c r="M165" s="1318"/>
      <c r="N165" s="1318"/>
      <c r="O165" s="1318"/>
      <c r="P165" s="1318"/>
      <c r="Q165" s="1318"/>
      <c r="R165" s="1318"/>
      <c r="S165" s="1318"/>
      <c r="T165" s="1318"/>
      <c r="U165" s="1318"/>
      <c r="V165" s="1318"/>
      <c r="W165" s="1318"/>
      <c r="X165" s="1318"/>
      <c r="Y165" s="1318"/>
      <c r="Z165" s="1318"/>
      <c r="AA165" s="1318"/>
      <c r="AB165" s="1168"/>
      <c r="AC165" s="1168"/>
      <c r="AD165" s="1168"/>
      <c r="AE165" s="1168"/>
      <c r="AF165" s="1168"/>
      <c r="AG165" s="1168"/>
      <c r="AH165" s="1168"/>
      <c r="AI165" s="1168"/>
      <c r="AJ165" s="1168"/>
      <c r="AK165" s="1168"/>
      <c r="AL165" s="1168"/>
      <c r="AM165" s="1168"/>
      <c r="AN165" s="1168"/>
      <c r="AO165" s="1168"/>
      <c r="AP165" s="1168"/>
      <c r="AQ165" s="1168"/>
      <c r="AR165" s="1168"/>
      <c r="AS165" s="1168"/>
      <c r="AT165" s="1168"/>
      <c r="AU165" s="1168"/>
      <c r="AV165" s="1168"/>
      <c r="AW165" s="1168"/>
      <c r="AX165" s="1168"/>
      <c r="AY165" s="1168"/>
      <c r="AZ165" s="1168"/>
    </row>
    <row r="166" spans="1:52" s="1154" customFormat="1" ht="30" customHeight="1" x14ac:dyDescent="0.25">
      <c r="A166" s="1750"/>
      <c r="B166" s="1735"/>
      <c r="C166" s="1751"/>
      <c r="D166" s="1740"/>
      <c r="E166" s="1740"/>
      <c r="F166" s="1757"/>
      <c r="G166" s="1747"/>
      <c r="H166" s="1748"/>
      <c r="I166" s="1748"/>
      <c r="J166" s="1318"/>
      <c r="K166" s="1318"/>
      <c r="L166" s="1318"/>
      <c r="M166" s="1318"/>
      <c r="N166" s="1318"/>
      <c r="O166" s="1318"/>
      <c r="P166" s="1318"/>
      <c r="Q166" s="1318"/>
      <c r="R166" s="1318"/>
      <c r="S166" s="1318"/>
      <c r="T166" s="1318"/>
      <c r="U166" s="1318"/>
      <c r="V166" s="1318"/>
      <c r="W166" s="1318"/>
      <c r="X166" s="1318"/>
      <c r="Y166" s="1318"/>
      <c r="Z166" s="1318"/>
      <c r="AA166" s="1318"/>
      <c r="AB166" s="1168"/>
      <c r="AC166" s="1168"/>
      <c r="AD166" s="1168"/>
      <c r="AE166" s="1168"/>
      <c r="AF166" s="1168"/>
      <c r="AG166" s="1168"/>
      <c r="AH166" s="1168"/>
      <c r="AI166" s="1168"/>
      <c r="AJ166" s="1168"/>
      <c r="AK166" s="1168"/>
      <c r="AL166" s="1168"/>
      <c r="AM166" s="1168"/>
      <c r="AN166" s="1168"/>
      <c r="AO166" s="1168"/>
      <c r="AP166" s="1168"/>
      <c r="AQ166" s="1168"/>
      <c r="AR166" s="1168"/>
      <c r="AS166" s="1168"/>
      <c r="AT166" s="1168"/>
      <c r="AU166" s="1168"/>
      <c r="AV166" s="1168"/>
      <c r="AW166" s="1168"/>
      <c r="AX166" s="1168"/>
      <c r="AY166" s="1168"/>
      <c r="AZ166" s="1168"/>
    </row>
    <row r="167" spans="1:52" s="1154" customFormat="1" ht="15" customHeight="1" x14ac:dyDescent="0.25">
      <c r="A167" s="1739"/>
      <c r="B167" s="1735"/>
      <c r="C167" s="1749"/>
      <c r="D167" s="2062"/>
      <c r="E167" s="2061"/>
      <c r="F167" s="1746"/>
      <c r="G167" s="1747"/>
      <c r="H167" s="1748"/>
      <c r="I167" s="1748"/>
      <c r="J167" s="1315"/>
      <c r="K167" s="1315"/>
      <c r="L167" s="1315"/>
      <c r="M167" s="1315"/>
      <c r="N167" s="1315"/>
      <c r="O167" s="1315"/>
      <c r="P167" s="1315"/>
      <c r="Q167" s="1315"/>
      <c r="R167" s="1315"/>
      <c r="S167" s="1315"/>
      <c r="T167" s="1315"/>
      <c r="U167" s="1315"/>
      <c r="V167" s="1315"/>
      <c r="W167" s="1315"/>
      <c r="X167" s="1315"/>
      <c r="Y167" s="1315"/>
      <c r="Z167" s="1315"/>
      <c r="AA167" s="1315"/>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52" s="1154" customFormat="1" ht="30" customHeight="1" x14ac:dyDescent="0.25">
      <c r="A168" s="1750"/>
      <c r="B168" s="1735"/>
      <c r="C168" s="1756"/>
      <c r="D168" s="1752"/>
      <c r="E168" s="1752"/>
      <c r="F168" s="1758"/>
      <c r="G168" s="1747"/>
      <c r="H168" s="1748"/>
      <c r="I168" s="1748"/>
      <c r="J168" s="1318"/>
      <c r="K168" s="1318"/>
      <c r="L168" s="1318"/>
      <c r="M168" s="1318"/>
      <c r="N168" s="1318"/>
      <c r="O168" s="1318"/>
      <c r="P168" s="1318"/>
      <c r="Q168" s="1318"/>
      <c r="R168" s="1318"/>
      <c r="S168" s="1318"/>
      <c r="T168" s="1318"/>
      <c r="U168" s="1318"/>
      <c r="V168" s="1318"/>
      <c r="W168" s="1318"/>
      <c r="X168" s="1318"/>
      <c r="Y168" s="1318"/>
      <c r="Z168" s="1318"/>
      <c r="AA168" s="1318"/>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52" s="1154" customFormat="1" ht="15" customHeight="1" x14ac:dyDescent="0.25">
      <c r="A169" s="1750"/>
      <c r="B169" s="1735"/>
      <c r="C169" s="1755"/>
      <c r="D169" s="1759"/>
      <c r="E169" s="1752"/>
      <c r="F169" s="1758"/>
      <c r="G169" s="1747"/>
      <c r="H169" s="1748"/>
      <c r="I169" s="1748"/>
      <c r="J169" s="1318"/>
      <c r="K169" s="1318"/>
      <c r="L169" s="1318"/>
      <c r="M169" s="1318"/>
      <c r="N169" s="1318"/>
      <c r="O169" s="1318"/>
      <c r="P169" s="1318"/>
      <c r="Q169" s="1318"/>
      <c r="R169" s="1318"/>
      <c r="S169" s="1318"/>
      <c r="T169" s="1318"/>
      <c r="U169" s="1318"/>
      <c r="V169" s="1318"/>
      <c r="W169" s="1318"/>
      <c r="X169" s="1318"/>
      <c r="Y169" s="1318"/>
      <c r="Z169" s="1318"/>
      <c r="AA169" s="1318"/>
      <c r="AB169" s="1168"/>
      <c r="AC169" s="1168"/>
      <c r="AD169" s="1168"/>
      <c r="AE169" s="1168"/>
      <c r="AF169" s="1168"/>
      <c r="AG169" s="1168"/>
      <c r="AH169" s="1168"/>
      <c r="AI169" s="1168"/>
      <c r="AJ169" s="1168"/>
      <c r="AK169" s="1168"/>
      <c r="AL169" s="1168"/>
      <c r="AM169" s="1168"/>
      <c r="AN169" s="1168"/>
      <c r="AO169" s="1168"/>
      <c r="AP169" s="1168"/>
      <c r="AQ169" s="1168"/>
      <c r="AR169" s="1168"/>
      <c r="AS169" s="1168"/>
      <c r="AT169" s="1168"/>
      <c r="AU169" s="1168"/>
      <c r="AV169" s="1168"/>
      <c r="AW169" s="1168"/>
      <c r="AX169" s="1168"/>
      <c r="AY169" s="1168"/>
      <c r="AZ169" s="1168"/>
    </row>
    <row r="170" spans="1:52" s="734" customFormat="1" ht="30" customHeight="1" x14ac:dyDescent="0.25">
      <c r="A170" s="1795"/>
      <c r="B170" s="1735"/>
      <c r="C170" s="1749"/>
      <c r="D170" s="1815"/>
      <c r="E170" s="1813"/>
      <c r="F170" s="1797"/>
      <c r="G170" s="1747"/>
      <c r="H170" s="1748"/>
      <c r="I170" s="1748"/>
      <c r="J170" s="1318"/>
      <c r="K170" s="1318"/>
      <c r="L170" s="1318"/>
      <c r="M170" s="1318"/>
      <c r="N170" s="1318"/>
      <c r="O170" s="1318"/>
      <c r="P170" s="1318"/>
      <c r="Q170" s="1318"/>
      <c r="R170" s="1318"/>
      <c r="S170" s="1318"/>
      <c r="T170" s="1318"/>
      <c r="U170" s="1318"/>
      <c r="V170" s="1318"/>
      <c r="W170" s="1318"/>
      <c r="X170" s="1318"/>
      <c r="Y170" s="1318"/>
      <c r="Z170" s="1318"/>
      <c r="AA170" s="1318"/>
      <c r="AB170" s="758"/>
      <c r="AC170" s="758"/>
      <c r="AD170" s="758"/>
      <c r="AE170" s="758"/>
      <c r="AF170" s="758"/>
      <c r="AG170" s="758"/>
      <c r="AH170" s="758"/>
      <c r="AI170" s="758"/>
      <c r="AJ170" s="758"/>
      <c r="AK170" s="758"/>
      <c r="AL170" s="758"/>
      <c r="AM170" s="758"/>
      <c r="AN170" s="758"/>
      <c r="AO170" s="758"/>
      <c r="AP170" s="758"/>
      <c r="AQ170" s="758"/>
      <c r="AR170" s="758"/>
      <c r="AS170" s="758"/>
      <c r="AT170" s="758"/>
      <c r="AU170" s="758"/>
      <c r="AV170" s="758"/>
      <c r="AW170" s="758"/>
      <c r="AX170" s="758"/>
      <c r="AY170" s="758"/>
      <c r="AZ170" s="758"/>
    </row>
    <row r="171" spans="1:52" s="1154" customFormat="1" ht="30" customHeight="1" x14ac:dyDescent="0.25">
      <c r="A171" s="1739"/>
      <c r="B171" s="1735"/>
      <c r="C171" s="1749"/>
      <c r="D171" s="1752"/>
      <c r="E171" s="1752"/>
      <c r="F171" s="1758"/>
      <c r="G171" s="1747"/>
      <c r="H171" s="1748"/>
      <c r="I171" s="1748"/>
      <c r="J171" s="1318"/>
      <c r="K171" s="1318"/>
      <c r="L171" s="1318"/>
      <c r="M171" s="1318"/>
      <c r="N171" s="1318"/>
      <c r="O171" s="1318"/>
      <c r="P171" s="1318"/>
      <c r="Q171" s="1318"/>
      <c r="R171" s="1318"/>
      <c r="S171" s="1318"/>
      <c r="T171" s="1318"/>
      <c r="U171" s="1318"/>
      <c r="V171" s="1318"/>
      <c r="W171" s="1318"/>
      <c r="X171" s="1318"/>
      <c r="Y171" s="1318"/>
      <c r="Z171" s="1318"/>
      <c r="AA171" s="1318"/>
      <c r="AB171" s="1168"/>
      <c r="AC171" s="1168"/>
      <c r="AD171" s="1168"/>
      <c r="AE171" s="1168"/>
      <c r="AF171" s="1168"/>
      <c r="AG171" s="1168"/>
      <c r="AH171" s="1168"/>
      <c r="AI171" s="1168"/>
      <c r="AJ171" s="1168"/>
      <c r="AK171" s="1168"/>
      <c r="AL171" s="1168"/>
      <c r="AM171" s="1168"/>
      <c r="AN171" s="1168"/>
      <c r="AO171" s="1168"/>
      <c r="AP171" s="1168"/>
      <c r="AQ171" s="1168"/>
      <c r="AR171" s="1168"/>
      <c r="AS171" s="1168"/>
      <c r="AT171" s="1168"/>
      <c r="AU171" s="1168"/>
      <c r="AV171" s="1168"/>
      <c r="AW171" s="1168"/>
      <c r="AX171" s="1168"/>
      <c r="AY171" s="1168"/>
      <c r="AZ171" s="1168"/>
    </row>
    <row r="172" spans="1:52" s="1154" customFormat="1" ht="15" customHeight="1" x14ac:dyDescent="0.25">
      <c r="A172" s="1739"/>
      <c r="B172" s="1735"/>
      <c r="C172" s="1749"/>
      <c r="D172" s="2063"/>
      <c r="E172" s="2063"/>
      <c r="F172" s="1797"/>
      <c r="G172" s="1747"/>
      <c r="H172" s="1748"/>
      <c r="I172" s="1748"/>
      <c r="J172" s="1318"/>
      <c r="K172" s="1318"/>
      <c r="L172" s="1318"/>
      <c r="M172" s="1318"/>
      <c r="N172" s="1318"/>
      <c r="O172" s="1318"/>
      <c r="P172" s="1318"/>
      <c r="Q172" s="1318"/>
      <c r="R172" s="1318"/>
      <c r="S172" s="1318"/>
      <c r="T172" s="1318"/>
      <c r="U172" s="1318"/>
      <c r="V172" s="1318"/>
      <c r="W172" s="1318"/>
      <c r="X172" s="1318"/>
      <c r="Y172" s="1318"/>
      <c r="Z172" s="1318"/>
      <c r="AA172" s="1318"/>
      <c r="AB172" s="1168"/>
      <c r="AC172" s="1168"/>
      <c r="AD172" s="1168"/>
      <c r="AE172" s="1168"/>
      <c r="AF172" s="1168"/>
      <c r="AG172" s="1168"/>
      <c r="AH172" s="1168"/>
      <c r="AI172" s="1168"/>
      <c r="AJ172" s="1168"/>
      <c r="AK172" s="1168"/>
      <c r="AL172" s="1168"/>
      <c r="AM172" s="1168"/>
      <c r="AN172" s="1168"/>
      <c r="AO172" s="1168"/>
      <c r="AP172" s="1168"/>
      <c r="AQ172" s="1168"/>
      <c r="AR172" s="1168"/>
      <c r="AS172" s="1168"/>
      <c r="AT172" s="1168"/>
      <c r="AU172" s="1168"/>
      <c r="AV172" s="1168"/>
      <c r="AW172" s="1168"/>
      <c r="AX172" s="1168"/>
      <c r="AY172" s="1168"/>
      <c r="AZ172" s="1168"/>
    </row>
    <row r="173" spans="1:52" s="1154" customFormat="1" ht="30" customHeight="1" x14ac:dyDescent="0.25">
      <c r="A173" s="1739"/>
      <c r="B173" s="1735"/>
      <c r="C173" s="1749"/>
      <c r="D173" s="1760"/>
      <c r="E173" s="1761"/>
      <c r="F173" s="1797"/>
      <c r="G173" s="1747"/>
      <c r="H173" s="1748"/>
      <c r="I173" s="1748"/>
      <c r="J173" s="1318"/>
      <c r="K173" s="1318"/>
      <c r="L173" s="1318"/>
      <c r="M173" s="1318"/>
      <c r="N173" s="1318"/>
      <c r="O173" s="1318"/>
      <c r="P173" s="1318"/>
      <c r="Q173" s="1318"/>
      <c r="R173" s="1318"/>
      <c r="S173" s="1318"/>
      <c r="T173" s="1318"/>
      <c r="U173" s="1318"/>
      <c r="V173" s="1318"/>
      <c r="W173" s="1318"/>
      <c r="X173" s="1318"/>
      <c r="Y173" s="1318"/>
      <c r="Z173" s="1318"/>
      <c r="AA173" s="1318"/>
      <c r="AB173" s="1168"/>
      <c r="AC173" s="1168"/>
      <c r="AD173" s="1168"/>
      <c r="AE173" s="1168"/>
      <c r="AF173" s="1168"/>
      <c r="AG173" s="1168"/>
      <c r="AH173" s="1168"/>
      <c r="AI173" s="1168"/>
      <c r="AJ173" s="1168"/>
      <c r="AK173" s="1168"/>
      <c r="AL173" s="1168"/>
      <c r="AM173" s="1168"/>
      <c r="AN173" s="1168"/>
      <c r="AO173" s="1168"/>
      <c r="AP173" s="1168"/>
      <c r="AQ173" s="1168"/>
      <c r="AR173" s="1168"/>
      <c r="AS173" s="1168"/>
      <c r="AT173" s="1168"/>
      <c r="AU173" s="1168"/>
      <c r="AV173" s="1168"/>
      <c r="AW173" s="1168"/>
      <c r="AX173" s="1168"/>
      <c r="AY173" s="1168"/>
      <c r="AZ173" s="1168"/>
    </row>
    <row r="174" spans="1:52" s="1154" customFormat="1" x14ac:dyDescent="0.25">
      <c r="A174" s="1739"/>
      <c r="B174" s="1735"/>
      <c r="C174" s="1751"/>
      <c r="D174" s="1741"/>
      <c r="E174" s="1813"/>
      <c r="F174" s="1797"/>
      <c r="G174" s="1747"/>
      <c r="H174" s="1748"/>
      <c r="I174" s="1748"/>
      <c r="J174" s="1318"/>
      <c r="K174" s="1318"/>
      <c r="L174" s="1318"/>
      <c r="M174" s="1318"/>
      <c r="N174" s="1318"/>
      <c r="O174" s="1318"/>
      <c r="P174" s="1318"/>
      <c r="Q174" s="1318"/>
      <c r="R174" s="1318"/>
      <c r="S174" s="1318"/>
      <c r="T174" s="1318"/>
      <c r="U174" s="1318"/>
      <c r="V174" s="1318"/>
      <c r="W174" s="1318"/>
      <c r="X174" s="1318"/>
      <c r="Y174" s="1318"/>
      <c r="Z174" s="1318"/>
      <c r="AA174" s="131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52" s="1154" customFormat="1" ht="30" customHeight="1" x14ac:dyDescent="0.25">
      <c r="A175" s="1739"/>
      <c r="B175" s="1735"/>
      <c r="C175" s="1751"/>
      <c r="D175" s="1741"/>
      <c r="E175" s="1813"/>
      <c r="F175" s="1797"/>
      <c r="G175" s="1747"/>
      <c r="H175" s="1748"/>
      <c r="I175" s="1748"/>
      <c r="J175" s="1318"/>
      <c r="K175" s="1318"/>
      <c r="L175" s="1318"/>
      <c r="M175" s="1318"/>
      <c r="N175" s="1318"/>
      <c r="O175" s="1318"/>
      <c r="P175" s="1318"/>
      <c r="Q175" s="1318"/>
      <c r="R175" s="1318"/>
      <c r="S175" s="1318"/>
      <c r="T175" s="1318"/>
      <c r="U175" s="1318"/>
      <c r="V175" s="1318"/>
      <c r="W175" s="1318"/>
      <c r="X175" s="1318"/>
      <c r="Y175" s="1318"/>
      <c r="Z175" s="1318"/>
      <c r="AA175" s="131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52" s="734" customFormat="1" ht="28.5" customHeight="1" x14ac:dyDescent="0.25">
      <c r="A176" s="1795"/>
      <c r="B176" s="1735"/>
      <c r="C176" s="2060"/>
      <c r="D176" s="2061"/>
      <c r="E176" s="2061"/>
      <c r="F176" s="1757"/>
      <c r="G176" s="1747"/>
      <c r="H176" s="1748"/>
      <c r="I176" s="1748"/>
      <c r="J176" s="1816"/>
      <c r="K176" s="1816"/>
      <c r="L176" s="1816"/>
      <c r="M176" s="1816"/>
      <c r="N176" s="1816"/>
      <c r="O176" s="1816"/>
      <c r="P176" s="1816"/>
      <c r="Q176" s="1816"/>
      <c r="R176" s="1816"/>
      <c r="S176" s="1816"/>
      <c r="T176" s="1816"/>
      <c r="U176" s="1816"/>
      <c r="V176" s="1816"/>
      <c r="W176" s="1816"/>
      <c r="X176" s="1816"/>
      <c r="Y176" s="1816"/>
      <c r="Z176" s="1816"/>
      <c r="AA176" s="1816"/>
      <c r="AB176" s="758"/>
      <c r="AC176" s="758"/>
      <c r="AD176" s="758"/>
      <c r="AE176" s="758"/>
      <c r="AF176" s="758"/>
      <c r="AG176" s="758"/>
      <c r="AH176" s="758"/>
      <c r="AI176" s="758"/>
      <c r="AJ176" s="758"/>
      <c r="AK176" s="758"/>
      <c r="AL176" s="758"/>
      <c r="AM176" s="758"/>
      <c r="AN176" s="758"/>
      <c r="AO176" s="758"/>
      <c r="AP176" s="758"/>
      <c r="AQ176" s="758"/>
      <c r="AR176" s="758"/>
      <c r="AS176" s="758"/>
      <c r="AT176" s="758"/>
      <c r="AU176" s="758"/>
      <c r="AV176" s="758"/>
      <c r="AW176" s="758"/>
      <c r="AX176" s="758"/>
      <c r="AY176" s="758"/>
      <c r="AZ176" s="758"/>
    </row>
    <row r="177" spans="1:52" s="734" customFormat="1" ht="15" customHeight="1" x14ac:dyDescent="0.25">
      <c r="A177" s="1795"/>
      <c r="B177" s="1735"/>
      <c r="C177" s="1749"/>
      <c r="D177" s="2062"/>
      <c r="E177" s="2061"/>
      <c r="F177" s="1757"/>
      <c r="G177" s="1747"/>
      <c r="H177" s="1748"/>
      <c r="I177" s="1748"/>
      <c r="J177" s="1816"/>
      <c r="K177" s="1816"/>
      <c r="L177" s="1816"/>
      <c r="M177" s="1816"/>
      <c r="N177" s="1816"/>
      <c r="O177" s="1816"/>
      <c r="P177" s="1816"/>
      <c r="Q177" s="1816"/>
      <c r="R177" s="1816"/>
      <c r="S177" s="1816"/>
      <c r="T177" s="1816"/>
      <c r="U177" s="1816"/>
      <c r="V177" s="1816"/>
      <c r="W177" s="1816"/>
      <c r="X177" s="1816"/>
      <c r="Y177" s="1816"/>
      <c r="Z177" s="1816"/>
      <c r="AA177" s="1816"/>
      <c r="AB177" s="758"/>
      <c r="AC177" s="758"/>
      <c r="AD177" s="758"/>
      <c r="AE177" s="758"/>
      <c r="AF177" s="758"/>
      <c r="AG177" s="758"/>
      <c r="AH177" s="758"/>
      <c r="AI177" s="758"/>
      <c r="AJ177" s="758"/>
      <c r="AK177" s="758"/>
      <c r="AL177" s="758"/>
      <c r="AM177" s="758"/>
      <c r="AN177" s="758"/>
      <c r="AO177" s="758"/>
      <c r="AP177" s="758"/>
      <c r="AQ177" s="758"/>
      <c r="AR177" s="758"/>
      <c r="AS177" s="758"/>
      <c r="AT177" s="758"/>
      <c r="AU177" s="758"/>
      <c r="AV177" s="758"/>
      <c r="AW177" s="758"/>
      <c r="AX177" s="758"/>
      <c r="AY177" s="758"/>
      <c r="AZ177" s="758"/>
    </row>
    <row r="178" spans="1:52" s="734" customFormat="1" ht="15" customHeight="1" x14ac:dyDescent="0.25">
      <c r="A178" s="1795"/>
      <c r="B178" s="1735"/>
      <c r="C178" s="1751"/>
      <c r="D178" s="1815"/>
      <c r="E178" s="1813"/>
      <c r="F178" s="1814"/>
      <c r="G178" s="1747"/>
      <c r="H178" s="1748"/>
      <c r="I178" s="1748"/>
      <c r="J178" s="1318"/>
      <c r="K178" s="1318"/>
      <c r="L178" s="1318"/>
      <c r="M178" s="1318"/>
      <c r="N178" s="1318"/>
      <c r="O178" s="1318"/>
      <c r="P178" s="1318"/>
      <c r="Q178" s="1318"/>
      <c r="R178" s="1318"/>
      <c r="S178" s="1318"/>
      <c r="T178" s="1318"/>
      <c r="U178" s="1318"/>
      <c r="V178" s="1318"/>
      <c r="W178" s="1318"/>
      <c r="X178" s="1318"/>
      <c r="Y178" s="1318"/>
      <c r="Z178" s="1318"/>
      <c r="AA178" s="1318"/>
      <c r="AB178" s="758"/>
      <c r="AC178" s="758"/>
      <c r="AD178" s="758"/>
      <c r="AE178" s="758"/>
      <c r="AF178" s="758"/>
      <c r="AG178" s="758"/>
      <c r="AH178" s="758"/>
      <c r="AI178" s="758"/>
      <c r="AJ178" s="758"/>
      <c r="AK178" s="758"/>
      <c r="AL178" s="758"/>
      <c r="AM178" s="758"/>
      <c r="AN178" s="758"/>
      <c r="AO178" s="758"/>
      <c r="AP178" s="758"/>
      <c r="AQ178" s="758"/>
      <c r="AR178" s="758"/>
      <c r="AS178" s="758"/>
      <c r="AT178" s="758"/>
      <c r="AU178" s="758"/>
      <c r="AV178" s="758"/>
      <c r="AW178" s="758"/>
      <c r="AX178" s="758"/>
      <c r="AY178" s="758"/>
      <c r="AZ178" s="758"/>
    </row>
    <row r="179" spans="1:52" s="1154" customFormat="1" ht="15" customHeight="1" x14ac:dyDescent="0.25">
      <c r="A179" s="930"/>
      <c r="B179" s="1735"/>
      <c r="C179" s="2225"/>
      <c r="D179" s="2225"/>
      <c r="E179" s="2225"/>
      <c r="F179" s="1757"/>
      <c r="G179" s="1747"/>
      <c r="H179" s="1748"/>
      <c r="I179" s="1748"/>
      <c r="J179" s="1315"/>
      <c r="K179" s="1315"/>
      <c r="L179" s="1315"/>
      <c r="M179" s="1315"/>
      <c r="N179" s="1315"/>
      <c r="O179" s="1315"/>
      <c r="P179" s="1315"/>
      <c r="Q179" s="1315"/>
      <c r="R179" s="1315"/>
      <c r="S179" s="1315"/>
      <c r="T179" s="1315"/>
      <c r="U179" s="1315"/>
      <c r="V179" s="1315"/>
      <c r="W179" s="1315"/>
      <c r="X179" s="1315"/>
      <c r="Y179" s="1315"/>
      <c r="Z179" s="1315"/>
      <c r="AA179" s="1168"/>
      <c r="AB179" s="1168"/>
      <c r="AC179" s="1168"/>
      <c r="AD179" s="1168"/>
      <c r="AE179" s="1168"/>
      <c r="AF179" s="1168"/>
      <c r="AG179" s="1168"/>
      <c r="AH179" s="1168"/>
      <c r="AI179" s="1168"/>
      <c r="AJ179" s="1168"/>
      <c r="AK179" s="1168"/>
      <c r="AL179" s="1168"/>
      <c r="AM179" s="1168"/>
      <c r="AN179" s="1168"/>
      <c r="AO179" s="1168"/>
      <c r="AP179" s="1168"/>
      <c r="AQ179" s="1168"/>
      <c r="AR179" s="1168"/>
      <c r="AS179" s="1168"/>
      <c r="AT179" s="1168"/>
      <c r="AU179" s="1168"/>
      <c r="AV179" s="1168"/>
      <c r="AW179" s="1168"/>
      <c r="AX179" s="1168"/>
      <c r="AY179" s="1168"/>
      <c r="AZ179" s="1168"/>
    </row>
    <row r="180" spans="1:52" s="734" customFormat="1" ht="15.75" customHeight="1" x14ac:dyDescent="0.25">
      <c r="A180" s="1739"/>
      <c r="B180" s="1735"/>
      <c r="C180" s="1749"/>
      <c r="D180" s="2062"/>
      <c r="E180" s="2061"/>
      <c r="F180" s="1757"/>
      <c r="G180" s="1747"/>
      <c r="H180" s="1748"/>
      <c r="I180" s="1748"/>
      <c r="J180" s="1318"/>
      <c r="K180" s="1318"/>
      <c r="L180" s="1318"/>
      <c r="M180" s="1318"/>
      <c r="N180" s="1318"/>
      <c r="O180" s="1318"/>
      <c r="P180" s="1318"/>
      <c r="Q180" s="1318"/>
      <c r="R180" s="1318"/>
      <c r="S180" s="1318"/>
      <c r="T180" s="1318"/>
      <c r="U180" s="1318"/>
      <c r="V180" s="1318"/>
      <c r="W180" s="1318"/>
      <c r="X180" s="1318"/>
      <c r="Y180" s="1318"/>
      <c r="Z180" s="1318"/>
      <c r="AA180" s="1318"/>
      <c r="AB180" s="758"/>
      <c r="AC180" s="758"/>
      <c r="AD180" s="758"/>
      <c r="AE180" s="758"/>
      <c r="AF180" s="758"/>
      <c r="AG180" s="758"/>
      <c r="AH180" s="758"/>
      <c r="AI180" s="758"/>
      <c r="AJ180" s="758"/>
      <c r="AK180" s="758"/>
      <c r="AL180" s="758"/>
      <c r="AM180" s="758"/>
      <c r="AN180" s="758"/>
      <c r="AO180" s="758"/>
      <c r="AP180" s="758"/>
      <c r="AQ180" s="758"/>
      <c r="AR180" s="758"/>
      <c r="AS180" s="758"/>
      <c r="AT180" s="758"/>
      <c r="AU180" s="758"/>
      <c r="AV180" s="758"/>
      <c r="AW180" s="758"/>
      <c r="AX180" s="758"/>
      <c r="AY180" s="758"/>
      <c r="AZ180" s="758"/>
    </row>
    <row r="181" spans="1:52" s="734" customFormat="1" ht="30" customHeight="1" x14ac:dyDescent="0.25">
      <c r="A181" s="1795"/>
      <c r="B181" s="1735"/>
      <c r="C181" s="1755"/>
      <c r="D181" s="1815"/>
      <c r="E181" s="1813"/>
      <c r="F181" s="1814"/>
      <c r="G181" s="1747"/>
      <c r="H181" s="1748"/>
      <c r="I181" s="1748"/>
      <c r="J181" s="1315"/>
      <c r="K181" s="1315"/>
      <c r="L181" s="1315"/>
      <c r="M181" s="1315"/>
      <c r="N181" s="1315"/>
      <c r="O181" s="1315"/>
      <c r="P181" s="1315"/>
      <c r="Q181" s="1315"/>
      <c r="R181" s="1315"/>
      <c r="S181" s="1315"/>
      <c r="T181" s="1315"/>
      <c r="U181" s="1315"/>
      <c r="V181" s="1315"/>
      <c r="W181" s="1315"/>
      <c r="X181" s="1315"/>
      <c r="Y181" s="1315"/>
      <c r="Z181" s="1315"/>
      <c r="AA181" s="1315"/>
      <c r="AB181" s="758"/>
      <c r="AC181" s="758"/>
      <c r="AD181" s="758"/>
      <c r="AE181" s="758"/>
      <c r="AF181" s="758"/>
      <c r="AG181" s="758"/>
      <c r="AH181" s="758"/>
      <c r="AI181" s="758"/>
      <c r="AJ181" s="758"/>
      <c r="AK181" s="758"/>
      <c r="AL181" s="758"/>
      <c r="AM181" s="758"/>
      <c r="AN181" s="758"/>
      <c r="AO181" s="758"/>
      <c r="AP181" s="758"/>
      <c r="AQ181" s="758"/>
      <c r="AR181" s="758"/>
      <c r="AS181" s="758"/>
      <c r="AT181" s="758"/>
      <c r="AU181" s="758"/>
      <c r="AV181" s="758"/>
      <c r="AW181" s="758"/>
      <c r="AX181" s="758"/>
      <c r="AY181" s="758"/>
      <c r="AZ181" s="758"/>
    </row>
    <row r="182" spans="1:52" s="734" customFormat="1" ht="30" customHeight="1" x14ac:dyDescent="0.25">
      <c r="A182" s="1739"/>
      <c r="B182" s="1735"/>
      <c r="C182" s="1749"/>
      <c r="D182" s="1813"/>
      <c r="E182" s="1813"/>
      <c r="F182" s="1814"/>
      <c r="G182" s="1747"/>
      <c r="H182" s="1748"/>
      <c r="I182" s="1748"/>
      <c r="J182" s="1318"/>
      <c r="K182" s="1318"/>
      <c r="L182" s="1318"/>
      <c r="M182" s="1318"/>
      <c r="N182" s="1318"/>
      <c r="O182" s="1318"/>
      <c r="P182" s="1318"/>
      <c r="Q182" s="1318"/>
      <c r="R182" s="1318"/>
      <c r="S182" s="1318"/>
      <c r="T182" s="1318"/>
      <c r="U182" s="1318"/>
      <c r="V182" s="1318"/>
      <c r="W182" s="1318"/>
      <c r="X182" s="1318"/>
      <c r="Y182" s="1318"/>
      <c r="Z182" s="1318"/>
      <c r="AA182" s="1318"/>
      <c r="AB182" s="758"/>
      <c r="AC182" s="758"/>
      <c r="AD182" s="758"/>
      <c r="AE182" s="758"/>
      <c r="AF182" s="758"/>
      <c r="AG182" s="758"/>
      <c r="AH182" s="758"/>
      <c r="AI182" s="758"/>
      <c r="AJ182" s="758"/>
      <c r="AK182" s="758"/>
      <c r="AL182" s="758"/>
      <c r="AM182" s="758"/>
      <c r="AN182" s="758"/>
      <c r="AO182" s="758"/>
      <c r="AP182" s="758"/>
      <c r="AQ182" s="758"/>
      <c r="AR182" s="758"/>
      <c r="AS182" s="758"/>
      <c r="AT182" s="758"/>
      <c r="AU182" s="758"/>
      <c r="AV182" s="758"/>
      <c r="AW182" s="758"/>
      <c r="AX182" s="758"/>
      <c r="AY182" s="758"/>
      <c r="AZ182" s="758"/>
    </row>
    <row r="183" spans="1:52" s="734" customFormat="1" ht="30" customHeight="1" x14ac:dyDescent="0.25">
      <c r="A183" s="1795"/>
      <c r="B183" s="1762"/>
      <c r="C183" s="2226"/>
      <c r="D183" s="2226"/>
      <c r="E183" s="2226"/>
      <c r="F183" s="1797"/>
      <c r="G183" s="1733"/>
      <c r="H183" s="1748"/>
      <c r="I183" s="1748"/>
      <c r="J183" s="1302"/>
      <c r="K183" s="1302"/>
      <c r="L183" s="1302"/>
      <c r="M183" s="1302"/>
      <c r="N183" s="1302"/>
      <c r="O183" s="1302"/>
      <c r="P183" s="1302"/>
      <c r="Q183" s="1302"/>
      <c r="R183" s="1302"/>
      <c r="S183" s="1302"/>
      <c r="T183" s="1302"/>
      <c r="U183" s="1302"/>
      <c r="V183" s="1302"/>
      <c r="W183" s="1302"/>
      <c r="X183" s="1302"/>
      <c r="Y183" s="1302"/>
      <c r="Z183" s="1302"/>
      <c r="AA183" s="1302"/>
      <c r="AB183" s="758"/>
      <c r="AC183" s="758"/>
      <c r="AD183" s="758"/>
      <c r="AE183" s="758"/>
      <c r="AF183" s="758"/>
      <c r="AG183" s="758"/>
      <c r="AH183" s="758"/>
      <c r="AI183" s="758"/>
      <c r="AJ183" s="758"/>
      <c r="AK183" s="758"/>
      <c r="AL183" s="758"/>
      <c r="AM183" s="758"/>
      <c r="AN183" s="758"/>
      <c r="AO183" s="758"/>
      <c r="AP183" s="758"/>
      <c r="AQ183" s="758"/>
      <c r="AR183" s="758"/>
      <c r="AS183" s="758"/>
      <c r="AT183" s="758"/>
      <c r="AU183" s="758"/>
      <c r="AV183" s="758"/>
      <c r="AW183" s="758"/>
      <c r="AX183" s="758"/>
      <c r="AY183" s="758"/>
      <c r="AZ183" s="758"/>
    </row>
    <row r="184" spans="1:52" s="734" customFormat="1" ht="15" customHeight="1" x14ac:dyDescent="0.25">
      <c r="A184" s="1795"/>
      <c r="B184" s="1796"/>
      <c r="C184" s="1817"/>
      <c r="D184" s="1817"/>
      <c r="E184" s="1807"/>
      <c r="F184" s="1797"/>
      <c r="G184" s="1733"/>
      <c r="H184" s="1748"/>
      <c r="I184" s="1748"/>
      <c r="J184" s="1302"/>
      <c r="K184" s="1302"/>
      <c r="L184" s="1302"/>
      <c r="M184" s="1302"/>
      <c r="N184" s="1302"/>
      <c r="O184" s="1302"/>
      <c r="P184" s="1302"/>
      <c r="Q184" s="1302"/>
      <c r="R184" s="1302"/>
      <c r="S184" s="1302"/>
      <c r="T184" s="1302"/>
      <c r="U184" s="1302"/>
      <c r="V184" s="1302"/>
      <c r="W184" s="1302"/>
      <c r="X184" s="1302"/>
      <c r="Y184" s="1302"/>
      <c r="Z184" s="1302"/>
      <c r="AA184" s="1302"/>
      <c r="AB184" s="758"/>
      <c r="AC184" s="758"/>
      <c r="AD184" s="758"/>
      <c r="AE184" s="758"/>
      <c r="AF184" s="758"/>
      <c r="AG184" s="758"/>
      <c r="AH184" s="758"/>
      <c r="AI184" s="758"/>
      <c r="AJ184" s="758"/>
      <c r="AK184" s="758"/>
      <c r="AL184" s="758"/>
      <c r="AM184" s="758"/>
      <c r="AN184" s="758"/>
      <c r="AO184" s="758"/>
      <c r="AP184" s="758"/>
      <c r="AQ184" s="758"/>
      <c r="AR184" s="758"/>
      <c r="AS184" s="758"/>
      <c r="AT184" s="758"/>
      <c r="AU184" s="758"/>
      <c r="AV184" s="758"/>
      <c r="AW184" s="758"/>
      <c r="AX184" s="758"/>
      <c r="AY184" s="758"/>
      <c r="AZ184" s="758"/>
    </row>
    <row r="185" spans="1:52" s="734" customFormat="1" ht="15" customHeight="1" x14ac:dyDescent="0.25">
      <c r="A185" s="1795"/>
      <c r="B185" s="1735"/>
      <c r="C185" s="2214"/>
      <c r="D185" s="2061"/>
      <c r="E185" s="2061"/>
      <c r="F185" s="1797"/>
      <c r="G185" s="1733"/>
      <c r="H185" s="1748"/>
      <c r="I185" s="1748"/>
      <c r="J185" s="1302"/>
      <c r="K185" s="1302"/>
      <c r="L185" s="1302"/>
      <c r="M185" s="1302"/>
      <c r="N185" s="1302"/>
      <c r="O185" s="1302"/>
      <c r="P185" s="1302"/>
      <c r="Q185" s="1302"/>
      <c r="R185" s="1302"/>
      <c r="S185" s="1302"/>
      <c r="T185" s="1302"/>
      <c r="U185" s="1302"/>
      <c r="V185" s="1302"/>
      <c r="W185" s="1302"/>
      <c r="X185" s="1302"/>
      <c r="Y185" s="1302"/>
      <c r="Z185" s="1302"/>
      <c r="AA185" s="1302"/>
      <c r="AB185" s="758"/>
      <c r="AC185" s="758"/>
      <c r="AD185" s="758"/>
      <c r="AE185" s="758"/>
      <c r="AF185" s="758"/>
      <c r="AG185" s="758"/>
      <c r="AH185" s="758"/>
      <c r="AI185" s="758"/>
      <c r="AJ185" s="758"/>
      <c r="AK185" s="758"/>
      <c r="AL185" s="758"/>
      <c r="AM185" s="758"/>
      <c r="AN185" s="758"/>
      <c r="AO185" s="758"/>
      <c r="AP185" s="758"/>
      <c r="AQ185" s="758"/>
      <c r="AR185" s="758"/>
      <c r="AS185" s="758"/>
      <c r="AT185" s="758"/>
      <c r="AU185" s="758"/>
      <c r="AV185" s="758"/>
      <c r="AW185" s="758"/>
      <c r="AX185" s="758"/>
      <c r="AY185" s="758"/>
      <c r="AZ185" s="758"/>
    </row>
    <row r="186" spans="1:52" s="746" customFormat="1" ht="30" customHeight="1" x14ac:dyDescent="0.25">
      <c r="A186" s="1795"/>
      <c r="B186" s="1735"/>
      <c r="C186" s="1153"/>
      <c r="D186" s="2062"/>
      <c r="E186" s="2062"/>
      <c r="F186" s="1757"/>
      <c r="G186" s="1747"/>
      <c r="H186" s="1748"/>
      <c r="I186" s="1748"/>
      <c r="J186" s="1315"/>
      <c r="K186" s="1315"/>
      <c r="L186" s="1315"/>
      <c r="M186" s="1315"/>
      <c r="N186" s="1315"/>
      <c r="O186" s="1315"/>
      <c r="P186" s="1315"/>
      <c r="Q186" s="1315"/>
      <c r="R186" s="1315"/>
      <c r="S186" s="1315"/>
      <c r="T186" s="1315"/>
      <c r="U186" s="1315"/>
      <c r="V186" s="1315"/>
      <c r="W186" s="1315"/>
      <c r="X186" s="1315"/>
      <c r="Y186" s="1315"/>
      <c r="Z186" s="1315"/>
      <c r="AA186" s="1168"/>
      <c r="AB186" s="929"/>
      <c r="AC186" s="929"/>
      <c r="AD186" s="929"/>
      <c r="AE186" s="929"/>
      <c r="AF186" s="929"/>
      <c r="AG186" s="929"/>
      <c r="AH186" s="929"/>
      <c r="AI186" s="929"/>
      <c r="AJ186" s="929"/>
      <c r="AK186" s="929"/>
      <c r="AL186" s="929"/>
      <c r="AM186" s="929"/>
      <c r="AN186" s="929"/>
      <c r="AO186" s="929"/>
      <c r="AP186" s="929"/>
      <c r="AQ186" s="929"/>
      <c r="AR186" s="929"/>
      <c r="AS186" s="929"/>
      <c r="AT186" s="929"/>
      <c r="AU186" s="929"/>
      <c r="AV186" s="929"/>
      <c r="AW186" s="929"/>
      <c r="AX186" s="929"/>
      <c r="AY186" s="929"/>
      <c r="AZ186" s="929"/>
    </row>
    <row r="187" spans="1:52" s="734" customFormat="1" ht="18" customHeight="1" x14ac:dyDescent="0.25">
      <c r="A187" s="1807"/>
      <c r="B187" s="1807"/>
      <c r="C187" s="1807"/>
      <c r="D187" s="1807"/>
      <c r="E187" s="1807"/>
      <c r="F187" s="1797"/>
      <c r="G187" s="1733"/>
      <c r="H187" s="1748"/>
      <c r="I187" s="1748"/>
      <c r="J187" s="1816"/>
      <c r="K187" s="1816"/>
      <c r="L187" s="1816"/>
      <c r="M187" s="1816"/>
      <c r="N187" s="1816"/>
      <c r="O187" s="1816"/>
      <c r="P187" s="1816"/>
      <c r="Q187" s="1816"/>
      <c r="R187" s="1816"/>
      <c r="S187" s="1816"/>
      <c r="T187" s="1816"/>
      <c r="U187" s="1816"/>
      <c r="V187" s="1816"/>
      <c r="W187" s="1816"/>
      <c r="X187" s="1816"/>
      <c r="Y187" s="1816"/>
      <c r="Z187" s="1816"/>
      <c r="AA187" s="1816"/>
      <c r="AB187" s="758"/>
      <c r="AC187" s="758"/>
      <c r="AD187" s="758"/>
      <c r="AE187" s="758"/>
      <c r="AF187" s="758"/>
      <c r="AG187" s="758"/>
      <c r="AH187" s="758"/>
      <c r="AI187" s="758"/>
      <c r="AJ187" s="758"/>
      <c r="AK187" s="758"/>
      <c r="AL187" s="758"/>
      <c r="AM187" s="758"/>
      <c r="AN187" s="758"/>
      <c r="AO187" s="758"/>
      <c r="AP187" s="758"/>
      <c r="AQ187" s="758"/>
      <c r="AR187" s="758"/>
      <c r="AS187" s="758"/>
      <c r="AT187" s="758"/>
      <c r="AU187" s="758"/>
      <c r="AV187" s="758"/>
      <c r="AW187" s="758"/>
      <c r="AX187" s="758"/>
      <c r="AY187" s="758"/>
      <c r="AZ187" s="758"/>
    </row>
    <row r="188" spans="1:52" s="746" customFormat="1" ht="30" customHeight="1" x14ac:dyDescent="0.25">
      <c r="A188" s="1818"/>
      <c r="B188" s="1819"/>
      <c r="C188" s="2221"/>
      <c r="D188" s="2222"/>
      <c r="E188" s="2222"/>
      <c r="F188" s="1820"/>
      <c r="G188" s="1747"/>
      <c r="H188" s="1763"/>
      <c r="I188" s="1748"/>
      <c r="J188" s="1315"/>
      <c r="K188" s="1315"/>
      <c r="L188" s="1315"/>
      <c r="M188" s="1315"/>
      <c r="N188" s="1315"/>
      <c r="O188" s="1315"/>
      <c r="P188" s="1315"/>
      <c r="Q188" s="1315"/>
      <c r="R188" s="1315"/>
      <c r="S188" s="1315"/>
      <c r="T188" s="1315"/>
      <c r="U188" s="1315"/>
      <c r="V188" s="1315"/>
      <c r="W188" s="1315"/>
      <c r="X188" s="1315"/>
      <c r="Y188" s="1315"/>
      <c r="Z188" s="1315"/>
      <c r="AA188" s="1168"/>
      <c r="AB188" s="929"/>
      <c r="AC188" s="929"/>
      <c r="AD188" s="929"/>
      <c r="AE188" s="929"/>
      <c r="AF188" s="929"/>
      <c r="AG188" s="929"/>
      <c r="AH188" s="929"/>
      <c r="AI188" s="929"/>
      <c r="AJ188" s="929"/>
      <c r="AK188" s="929"/>
      <c r="AL188" s="929"/>
      <c r="AM188" s="929"/>
      <c r="AN188" s="929"/>
      <c r="AO188" s="929"/>
      <c r="AP188" s="929"/>
      <c r="AQ188" s="929"/>
      <c r="AR188" s="929"/>
      <c r="AS188" s="929"/>
      <c r="AT188" s="929"/>
      <c r="AU188" s="929"/>
      <c r="AV188" s="929"/>
      <c r="AW188" s="929"/>
      <c r="AX188" s="929"/>
      <c r="AY188" s="929"/>
      <c r="AZ188" s="929"/>
    </row>
    <row r="189" spans="1:52" s="746" customFormat="1" ht="30" customHeight="1" x14ac:dyDescent="0.25">
      <c r="A189" s="1821"/>
      <c r="B189" s="1822"/>
      <c r="C189" s="2221"/>
      <c r="D189" s="2222"/>
      <c r="E189" s="2222"/>
      <c r="F189" s="1820"/>
      <c r="G189" s="1747"/>
      <c r="H189" s="1763"/>
      <c r="I189" s="1748"/>
      <c r="J189" s="1315"/>
      <c r="K189" s="1315"/>
      <c r="L189" s="1315"/>
      <c r="M189" s="1315"/>
      <c r="N189" s="1315"/>
      <c r="O189" s="1315"/>
      <c r="P189" s="1315"/>
      <c r="Q189" s="1315"/>
      <c r="R189" s="1315"/>
      <c r="S189" s="1315"/>
      <c r="T189" s="1315"/>
      <c r="U189" s="1315"/>
      <c r="V189" s="1315"/>
      <c r="W189" s="1315"/>
      <c r="X189" s="1315"/>
      <c r="Y189" s="1315"/>
      <c r="Z189" s="1315"/>
      <c r="AA189" s="1168"/>
      <c r="AB189" s="929"/>
      <c r="AC189" s="929"/>
      <c r="AD189" s="929"/>
      <c r="AE189" s="929"/>
      <c r="AF189" s="929"/>
      <c r="AG189" s="929"/>
      <c r="AH189" s="929"/>
      <c r="AI189" s="929"/>
      <c r="AJ189" s="929"/>
      <c r="AK189" s="929"/>
      <c r="AL189" s="929"/>
      <c r="AM189" s="929"/>
      <c r="AN189" s="929"/>
      <c r="AO189" s="929"/>
      <c r="AP189" s="929"/>
      <c r="AQ189" s="929"/>
      <c r="AR189" s="929"/>
      <c r="AS189" s="929"/>
      <c r="AT189" s="929"/>
      <c r="AU189" s="929"/>
      <c r="AV189" s="929"/>
      <c r="AW189" s="929"/>
      <c r="AX189" s="929"/>
      <c r="AY189" s="929"/>
      <c r="AZ189" s="929"/>
    </row>
    <row r="190" spans="1:52" s="746" customFormat="1" ht="54" customHeight="1" x14ac:dyDescent="0.25">
      <c r="A190" s="1821"/>
      <c r="B190" s="1822"/>
      <c r="C190" s="2221"/>
      <c r="D190" s="2221"/>
      <c r="E190" s="2221"/>
      <c r="F190" s="1820"/>
      <c r="G190" s="1747"/>
      <c r="H190" s="1764"/>
      <c r="I190" s="1748"/>
      <c r="J190" s="1315"/>
      <c r="K190" s="1315"/>
      <c r="L190" s="1315"/>
      <c r="M190" s="1315"/>
      <c r="N190" s="1315"/>
      <c r="O190" s="1315"/>
      <c r="P190" s="1315"/>
      <c r="Q190" s="1315"/>
      <c r="R190" s="1315"/>
      <c r="S190" s="1315"/>
      <c r="T190" s="1315"/>
      <c r="U190" s="1315"/>
      <c r="V190" s="1315"/>
      <c r="W190" s="1315"/>
      <c r="X190" s="1315"/>
      <c r="Y190" s="1315"/>
      <c r="Z190" s="1315"/>
      <c r="AA190" s="1168"/>
      <c r="AB190" s="929"/>
      <c r="AC190" s="929"/>
      <c r="AD190" s="929"/>
      <c r="AE190" s="929"/>
      <c r="AF190" s="929"/>
      <c r="AG190" s="929"/>
      <c r="AH190" s="929"/>
      <c r="AI190" s="929"/>
      <c r="AJ190" s="929"/>
      <c r="AK190" s="929"/>
      <c r="AL190" s="929"/>
      <c r="AM190" s="929"/>
      <c r="AN190" s="929"/>
      <c r="AO190" s="929"/>
      <c r="AP190" s="929"/>
      <c r="AQ190" s="929"/>
      <c r="AR190" s="929"/>
      <c r="AS190" s="929"/>
      <c r="AT190" s="929"/>
      <c r="AU190" s="929"/>
      <c r="AV190" s="929"/>
      <c r="AW190" s="929"/>
      <c r="AX190" s="929"/>
      <c r="AY190" s="929"/>
      <c r="AZ190" s="929"/>
    </row>
    <row r="191" spans="1:52" s="734" customFormat="1" ht="15" customHeight="1" x14ac:dyDescent="0.25">
      <c r="A191" s="1795"/>
      <c r="B191" s="1796"/>
      <c r="C191" s="1153"/>
      <c r="D191" s="2061"/>
      <c r="E191" s="2061"/>
      <c r="F191" s="1797"/>
      <c r="G191" s="1733"/>
      <c r="H191" s="1748"/>
      <c r="I191" s="1748"/>
      <c r="J191" s="1302"/>
      <c r="K191" s="1302"/>
      <c r="L191" s="1302"/>
      <c r="M191" s="1302"/>
      <c r="N191" s="1302"/>
      <c r="O191" s="1302"/>
      <c r="P191" s="1302"/>
      <c r="Q191" s="1302"/>
      <c r="R191" s="1302"/>
      <c r="S191" s="1302"/>
      <c r="T191" s="1302"/>
      <c r="U191" s="1302"/>
      <c r="V191" s="1302"/>
      <c r="W191" s="1302"/>
      <c r="X191" s="1302"/>
      <c r="Y191" s="1302"/>
      <c r="Z191" s="1302"/>
      <c r="AA191" s="1302"/>
      <c r="AB191" s="758"/>
      <c r="AC191" s="758"/>
      <c r="AD191" s="758"/>
      <c r="AE191" s="758"/>
      <c r="AF191" s="758"/>
      <c r="AG191" s="758"/>
      <c r="AH191" s="758"/>
      <c r="AI191" s="758"/>
      <c r="AJ191" s="758"/>
      <c r="AK191" s="758"/>
      <c r="AL191" s="758"/>
      <c r="AM191" s="758"/>
      <c r="AN191" s="758"/>
      <c r="AO191" s="758"/>
      <c r="AP191" s="758"/>
      <c r="AQ191" s="758"/>
      <c r="AR191" s="758"/>
      <c r="AS191" s="758"/>
      <c r="AT191" s="758"/>
      <c r="AU191" s="758"/>
      <c r="AV191" s="758"/>
      <c r="AW191" s="758"/>
      <c r="AX191" s="758"/>
      <c r="AY191" s="758"/>
      <c r="AZ191" s="758"/>
    </row>
    <row r="192" spans="1:52" s="734" customFormat="1" ht="15" customHeight="1" x14ac:dyDescent="0.25">
      <c r="A192" s="1807"/>
      <c r="B192" s="1807"/>
      <c r="C192" s="1807"/>
      <c r="D192" s="1807"/>
      <c r="E192" s="1807"/>
      <c r="F192" s="1797"/>
      <c r="G192" s="1733"/>
      <c r="H192" s="1748"/>
      <c r="I192" s="1748"/>
      <c r="J192" s="1816"/>
      <c r="K192" s="1816"/>
      <c r="L192" s="1816"/>
      <c r="M192" s="1816"/>
      <c r="N192" s="1816"/>
      <c r="O192" s="1816"/>
      <c r="P192" s="1816"/>
      <c r="Q192" s="1816"/>
      <c r="R192" s="1816"/>
      <c r="S192" s="1816"/>
      <c r="T192" s="1816"/>
      <c r="U192" s="1816"/>
      <c r="V192" s="1816"/>
      <c r="W192" s="1816"/>
      <c r="X192" s="1816"/>
      <c r="Y192" s="1816"/>
      <c r="Z192" s="1816"/>
      <c r="AA192" s="1816"/>
      <c r="AB192" s="758"/>
      <c r="AC192" s="758"/>
      <c r="AD192" s="758"/>
      <c r="AE192" s="758"/>
      <c r="AF192" s="758"/>
      <c r="AG192" s="758"/>
      <c r="AH192" s="758"/>
      <c r="AI192" s="758"/>
      <c r="AJ192" s="758"/>
      <c r="AK192" s="758"/>
      <c r="AL192" s="758"/>
      <c r="AM192" s="758"/>
      <c r="AN192" s="758"/>
      <c r="AO192" s="758"/>
      <c r="AP192" s="758"/>
      <c r="AQ192" s="758"/>
      <c r="AR192" s="758"/>
      <c r="AS192" s="758"/>
      <c r="AT192" s="758"/>
      <c r="AU192" s="758"/>
      <c r="AV192" s="758"/>
      <c r="AW192" s="758"/>
      <c r="AX192" s="758"/>
      <c r="AY192" s="758"/>
      <c r="AZ192" s="758"/>
    </row>
    <row r="193" spans="1:60" s="734" customFormat="1" ht="15" customHeight="1" x14ac:dyDescent="0.25">
      <c r="A193" s="1807"/>
      <c r="B193" s="1807"/>
      <c r="C193" s="1807"/>
      <c r="D193" s="1807"/>
      <c r="E193" s="1807"/>
      <c r="F193" s="1797"/>
      <c r="G193" s="1733"/>
      <c r="H193" s="1748"/>
      <c r="I193" s="1748"/>
      <c r="J193" s="1302"/>
      <c r="K193" s="1302"/>
      <c r="L193" s="1302"/>
      <c r="M193" s="1302"/>
      <c r="N193" s="1302"/>
      <c r="O193" s="1302"/>
      <c r="P193" s="1302"/>
      <c r="Q193" s="1302"/>
      <c r="R193" s="1302"/>
      <c r="S193" s="1302"/>
      <c r="T193" s="1302"/>
      <c r="U193" s="1302"/>
      <c r="V193" s="1302"/>
      <c r="W193" s="1302"/>
      <c r="X193" s="1302"/>
      <c r="Y193" s="1302"/>
      <c r="Z193" s="1302"/>
      <c r="AA193" s="1302"/>
      <c r="AB193" s="758"/>
      <c r="AC193" s="758"/>
      <c r="AD193" s="758"/>
      <c r="AE193" s="758"/>
      <c r="AF193" s="758"/>
      <c r="AG193" s="758"/>
      <c r="AH193" s="758"/>
      <c r="AI193" s="758"/>
      <c r="AJ193" s="758"/>
      <c r="AK193" s="758"/>
      <c r="AL193" s="758"/>
      <c r="AM193" s="758"/>
      <c r="AN193" s="758"/>
      <c r="AO193" s="758"/>
      <c r="AP193" s="758"/>
      <c r="AQ193" s="758"/>
      <c r="AR193" s="758"/>
      <c r="AS193" s="758"/>
      <c r="AT193" s="758"/>
      <c r="AU193" s="758"/>
      <c r="AV193" s="758"/>
      <c r="AW193" s="758"/>
      <c r="AX193" s="758"/>
      <c r="AY193" s="758"/>
      <c r="AZ193" s="758"/>
    </row>
    <row r="194" spans="1:60" s="734" customFormat="1" ht="15" customHeight="1" x14ac:dyDescent="0.25">
      <c r="A194" s="1807"/>
      <c r="B194" s="1807"/>
      <c r="C194" s="1807"/>
      <c r="D194" s="1807"/>
      <c r="E194" s="1807"/>
      <c r="F194" s="1797"/>
      <c r="G194" s="1733"/>
      <c r="H194" s="1748"/>
      <c r="I194" s="1748"/>
      <c r="J194" s="1816"/>
      <c r="K194" s="1816"/>
      <c r="L194" s="1816"/>
      <c r="M194" s="1816"/>
      <c r="N194" s="1816"/>
      <c r="O194" s="1816"/>
      <c r="P194" s="1816"/>
      <c r="Q194" s="1816"/>
      <c r="R194" s="1816"/>
      <c r="S194" s="1816"/>
      <c r="T194" s="1816"/>
      <c r="U194" s="1816"/>
      <c r="V194" s="1816"/>
      <c r="W194" s="1816"/>
      <c r="X194" s="1816"/>
      <c r="Y194" s="1816"/>
      <c r="Z194" s="1816"/>
      <c r="AA194" s="1816"/>
      <c r="AB194" s="758"/>
      <c r="AC194" s="758"/>
      <c r="AD194" s="758"/>
      <c r="AE194" s="758"/>
      <c r="AF194" s="758"/>
      <c r="AG194" s="758"/>
      <c r="AH194" s="758"/>
      <c r="AI194" s="758"/>
      <c r="AJ194" s="758"/>
      <c r="AK194" s="758"/>
      <c r="AL194" s="758"/>
      <c r="AM194" s="758"/>
      <c r="AN194" s="758"/>
      <c r="AO194" s="758"/>
      <c r="AP194" s="758"/>
      <c r="AQ194" s="758"/>
      <c r="AR194" s="758"/>
      <c r="AS194" s="758"/>
      <c r="AT194" s="758"/>
      <c r="AU194" s="758"/>
      <c r="AV194" s="758"/>
      <c r="AW194" s="758"/>
      <c r="AX194" s="758"/>
      <c r="AY194" s="758"/>
      <c r="AZ194" s="758"/>
    </row>
    <row r="195" spans="1:60" s="746" customFormat="1" ht="15" customHeight="1" x14ac:dyDescent="0.25">
      <c r="A195" s="1821"/>
      <c r="B195" s="1822"/>
      <c r="C195" s="2221"/>
      <c r="D195" s="2221"/>
      <c r="E195" s="2221"/>
      <c r="F195" s="1820"/>
      <c r="G195" s="1747"/>
      <c r="H195" s="1764"/>
      <c r="I195" s="1748"/>
      <c r="J195" s="1315"/>
      <c r="K195" s="1315"/>
      <c r="L195" s="1315"/>
      <c r="M195" s="1315"/>
      <c r="N195" s="1315"/>
      <c r="O195" s="1315"/>
      <c r="P195" s="1315"/>
      <c r="Q195" s="1315"/>
      <c r="R195" s="1315"/>
      <c r="S195" s="1315"/>
      <c r="T195" s="1315"/>
      <c r="U195" s="1315"/>
      <c r="V195" s="1315"/>
      <c r="W195" s="1315"/>
      <c r="X195" s="1315"/>
      <c r="Y195" s="1315"/>
      <c r="Z195" s="1315"/>
      <c r="AA195" s="1168"/>
      <c r="AB195" s="929"/>
      <c r="AC195" s="929"/>
      <c r="AD195" s="929"/>
      <c r="AE195" s="929"/>
      <c r="AF195" s="929"/>
      <c r="AG195" s="929"/>
      <c r="AH195" s="929"/>
      <c r="AI195" s="929"/>
      <c r="AJ195" s="929"/>
      <c r="AK195" s="929"/>
      <c r="AL195" s="929"/>
      <c r="AM195" s="929"/>
      <c r="AN195" s="929"/>
      <c r="AO195" s="929"/>
      <c r="AP195" s="929"/>
      <c r="AQ195" s="929"/>
      <c r="AR195" s="929"/>
      <c r="AS195" s="929"/>
      <c r="AT195" s="929"/>
      <c r="AU195" s="929"/>
      <c r="AV195" s="929"/>
      <c r="AW195" s="929"/>
      <c r="AX195" s="929"/>
      <c r="AY195" s="929"/>
      <c r="AZ195" s="929"/>
    </row>
    <row r="196" spans="1:60" s="734" customFormat="1" ht="15" customHeight="1" x14ac:dyDescent="0.25">
      <c r="A196" s="1823"/>
      <c r="B196" s="1796"/>
      <c r="C196" s="1153"/>
      <c r="D196" s="2061"/>
      <c r="E196" s="2061"/>
      <c r="F196" s="1797"/>
      <c r="G196" s="1733"/>
      <c r="H196" s="1748"/>
      <c r="I196" s="1748"/>
      <c r="J196" s="1302"/>
      <c r="K196" s="1302"/>
      <c r="L196" s="1302"/>
      <c r="M196" s="1302"/>
      <c r="N196" s="1302"/>
      <c r="O196" s="1302"/>
      <c r="P196" s="1302"/>
      <c r="Q196" s="1302"/>
      <c r="R196" s="1302"/>
      <c r="S196" s="1302"/>
      <c r="T196" s="1302"/>
      <c r="U196" s="1302"/>
      <c r="V196" s="1302"/>
      <c r="W196" s="1302"/>
      <c r="X196" s="1302"/>
      <c r="Y196" s="1302"/>
      <c r="Z196" s="1302"/>
      <c r="AA196" s="1302"/>
      <c r="AB196" s="758"/>
      <c r="AC196" s="758"/>
      <c r="AD196" s="758"/>
      <c r="AE196" s="758"/>
      <c r="AF196" s="758"/>
      <c r="AG196" s="758"/>
      <c r="AH196" s="758"/>
      <c r="AI196" s="758"/>
      <c r="AJ196" s="758"/>
      <c r="AK196" s="758"/>
      <c r="AL196" s="758"/>
      <c r="AM196" s="758"/>
      <c r="AN196" s="758"/>
      <c r="AO196" s="758"/>
      <c r="AP196" s="758"/>
      <c r="AQ196" s="758"/>
      <c r="AR196" s="758"/>
      <c r="AS196" s="758"/>
      <c r="AT196" s="758"/>
      <c r="AU196" s="758"/>
      <c r="AV196" s="758"/>
      <c r="AW196" s="758"/>
      <c r="AX196" s="758"/>
      <c r="AY196" s="758"/>
      <c r="AZ196" s="758"/>
    </row>
    <row r="197" spans="1:60" s="746" customFormat="1" ht="15" customHeight="1" x14ac:dyDescent="0.25">
      <c r="A197" s="1765"/>
      <c r="B197" s="1819"/>
      <c r="C197" s="2221"/>
      <c r="D197" s="2222"/>
      <c r="E197" s="2222"/>
      <c r="F197" s="1824"/>
      <c r="G197" s="1747"/>
      <c r="H197" s="1764"/>
      <c r="I197" s="1748"/>
      <c r="J197" s="1315"/>
      <c r="K197" s="1315"/>
      <c r="L197" s="1315"/>
      <c r="M197" s="1315"/>
      <c r="N197" s="1315"/>
      <c r="O197" s="1315"/>
      <c r="P197" s="1315"/>
      <c r="Q197" s="1315"/>
      <c r="R197" s="1315"/>
      <c r="S197" s="1315"/>
      <c r="T197" s="1315"/>
      <c r="U197" s="1315"/>
      <c r="V197" s="1315"/>
      <c r="W197" s="1315"/>
      <c r="X197" s="1315"/>
      <c r="Y197" s="1315"/>
      <c r="Z197" s="1315"/>
      <c r="AA197" s="1168"/>
      <c r="AB197" s="929"/>
      <c r="AC197" s="929"/>
      <c r="AD197" s="929"/>
      <c r="AE197" s="929"/>
      <c r="AF197" s="929"/>
      <c r="AG197" s="929"/>
      <c r="AH197" s="929"/>
      <c r="AI197" s="929"/>
      <c r="AJ197" s="929"/>
      <c r="AK197" s="929"/>
      <c r="AL197" s="929"/>
      <c r="AM197" s="929"/>
      <c r="AN197" s="929"/>
      <c r="AO197" s="929"/>
      <c r="AP197" s="929"/>
      <c r="AQ197" s="929"/>
      <c r="AR197" s="929"/>
      <c r="AS197" s="929"/>
      <c r="AT197" s="929"/>
      <c r="AU197" s="929"/>
      <c r="AV197" s="929"/>
      <c r="AW197" s="929"/>
      <c r="AX197" s="929"/>
      <c r="AY197" s="929"/>
      <c r="AZ197" s="929"/>
    </row>
    <row r="198" spans="1:60" s="746" customFormat="1" ht="15" customHeight="1" x14ac:dyDescent="0.25">
      <c r="A198" s="1821"/>
      <c r="B198" s="1822"/>
      <c r="C198" s="2223"/>
      <c r="D198" s="2223"/>
      <c r="E198" s="2223"/>
      <c r="F198" s="1824"/>
      <c r="G198" s="1747"/>
      <c r="H198" s="1764"/>
      <c r="I198" s="1748"/>
      <c r="J198" s="1315"/>
      <c r="K198" s="1315"/>
      <c r="L198" s="1315"/>
      <c r="M198" s="1315"/>
      <c r="N198" s="1315"/>
      <c r="O198" s="1315"/>
      <c r="P198" s="1315"/>
      <c r="Q198" s="1315"/>
      <c r="R198" s="1315"/>
      <c r="S198" s="1315"/>
      <c r="T198" s="1315"/>
      <c r="U198" s="1315"/>
      <c r="V198" s="1315"/>
      <c r="W198" s="1315"/>
      <c r="X198" s="1315"/>
      <c r="Y198" s="1315"/>
      <c r="Z198" s="1315"/>
      <c r="AA198" s="1168"/>
      <c r="AB198" s="929"/>
      <c r="AC198" s="929"/>
      <c r="AD198" s="929"/>
      <c r="AE198" s="929"/>
      <c r="AF198" s="929"/>
      <c r="AG198" s="929"/>
      <c r="AH198" s="929"/>
      <c r="AI198" s="929"/>
      <c r="AJ198" s="929"/>
      <c r="AK198" s="929"/>
      <c r="AL198" s="929"/>
      <c r="AM198" s="929"/>
      <c r="AN198" s="929"/>
      <c r="AO198" s="929"/>
      <c r="AP198" s="929"/>
      <c r="AQ198" s="929"/>
      <c r="AR198" s="929"/>
      <c r="AS198" s="929"/>
      <c r="AT198" s="929"/>
      <c r="AU198" s="929"/>
      <c r="AV198" s="929"/>
      <c r="AW198" s="929"/>
      <c r="AX198" s="929"/>
      <c r="AY198" s="929"/>
      <c r="AZ198" s="929"/>
    </row>
    <row r="199" spans="1:60" s="746" customFormat="1" ht="54" customHeight="1" x14ac:dyDescent="0.25">
      <c r="A199" s="1825"/>
      <c r="B199" s="1826"/>
      <c r="C199" s="1153"/>
      <c r="D199" s="2224"/>
      <c r="E199" s="2224"/>
      <c r="F199" s="1827"/>
      <c r="G199" s="1747"/>
      <c r="H199" s="1764"/>
      <c r="I199" s="1748"/>
      <c r="J199" s="1315"/>
      <c r="K199" s="1315"/>
      <c r="L199" s="1315"/>
      <c r="M199" s="1315"/>
      <c r="N199" s="1315"/>
      <c r="O199" s="1315"/>
      <c r="P199" s="1315"/>
      <c r="Q199" s="1315"/>
      <c r="R199" s="1315"/>
      <c r="S199" s="1315"/>
      <c r="T199" s="1315"/>
      <c r="U199" s="1315"/>
      <c r="V199" s="1315"/>
      <c r="W199" s="1315"/>
      <c r="X199" s="1315"/>
      <c r="Y199" s="1315"/>
      <c r="Z199" s="1315"/>
      <c r="AA199" s="1168"/>
      <c r="AB199" s="929"/>
      <c r="AC199" s="929"/>
      <c r="AD199" s="929"/>
      <c r="AE199" s="929"/>
      <c r="AF199" s="929"/>
      <c r="AG199" s="929"/>
      <c r="AH199" s="929"/>
      <c r="AI199" s="929"/>
      <c r="AJ199" s="929"/>
      <c r="AK199" s="929"/>
      <c r="AL199" s="929"/>
      <c r="AM199" s="929"/>
      <c r="AN199" s="929"/>
      <c r="AO199" s="929"/>
      <c r="AP199" s="929"/>
      <c r="AQ199" s="929"/>
      <c r="AR199" s="929"/>
      <c r="AS199" s="929"/>
      <c r="AT199" s="929"/>
      <c r="AU199" s="929"/>
      <c r="AV199" s="929"/>
      <c r="AW199" s="929"/>
      <c r="AX199" s="929"/>
      <c r="AY199" s="929"/>
      <c r="AZ199" s="929"/>
    </row>
    <row r="200" spans="1:60" s="746" customFormat="1" ht="30" customHeight="1" x14ac:dyDescent="0.25">
      <c r="A200" s="1821"/>
      <c r="B200" s="1822"/>
      <c r="C200" s="2221"/>
      <c r="D200" s="2221"/>
      <c r="E200" s="2221"/>
      <c r="F200" s="1820"/>
      <c r="G200" s="1747"/>
      <c r="H200" s="1764"/>
      <c r="I200" s="1748"/>
      <c r="J200" s="1315"/>
      <c r="K200" s="1315"/>
      <c r="L200" s="1315"/>
      <c r="M200" s="1315"/>
      <c r="N200" s="1315"/>
      <c r="O200" s="1315"/>
      <c r="P200" s="1315"/>
      <c r="Q200" s="1315"/>
      <c r="R200" s="1315"/>
      <c r="S200" s="1315"/>
      <c r="T200" s="1315"/>
      <c r="U200" s="1315"/>
      <c r="V200" s="1315"/>
      <c r="W200" s="1315"/>
      <c r="X200" s="1315"/>
      <c r="Y200" s="1315"/>
      <c r="Z200" s="1315"/>
      <c r="AA200" s="1168"/>
      <c r="AB200" s="929"/>
      <c r="AC200" s="929"/>
      <c r="AD200" s="929"/>
      <c r="AE200" s="929"/>
      <c r="AF200" s="929"/>
      <c r="AG200" s="929"/>
      <c r="AH200" s="929"/>
      <c r="AI200" s="929"/>
      <c r="AJ200" s="929"/>
      <c r="AK200" s="929"/>
      <c r="AL200" s="929"/>
      <c r="AM200" s="929"/>
      <c r="AN200" s="929"/>
      <c r="AO200" s="929"/>
      <c r="AP200" s="929"/>
      <c r="AQ200" s="929"/>
      <c r="AR200" s="929"/>
      <c r="AS200" s="929"/>
      <c r="AT200" s="929"/>
      <c r="AU200" s="929"/>
      <c r="AV200" s="929"/>
      <c r="AW200" s="929"/>
      <c r="AX200" s="929"/>
      <c r="AY200" s="929"/>
      <c r="AZ200" s="929"/>
    </row>
    <row r="201" spans="1:60" s="734" customFormat="1" ht="30" customHeight="1" x14ac:dyDescent="0.25">
      <c r="A201" s="1765"/>
      <c r="B201" s="1766"/>
      <c r="C201" s="1767"/>
      <c r="D201" s="1767"/>
      <c r="E201" s="1768"/>
      <c r="F201" s="1824"/>
      <c r="G201" s="1747"/>
      <c r="H201" s="1764"/>
      <c r="I201" s="1748"/>
      <c r="J201" s="1828"/>
      <c r="K201" s="1828"/>
      <c r="L201" s="1828"/>
      <c r="M201" s="1828"/>
      <c r="N201" s="1828"/>
      <c r="O201" s="1828"/>
      <c r="P201" s="1828"/>
      <c r="Q201" s="1828"/>
      <c r="R201" s="1828"/>
      <c r="S201" s="1828"/>
      <c r="T201" s="1828"/>
      <c r="U201" s="1828"/>
      <c r="V201" s="1828"/>
      <c r="W201" s="1828"/>
      <c r="X201" s="1828"/>
      <c r="Y201" s="1828"/>
      <c r="Z201" s="1828"/>
      <c r="AA201" s="1828"/>
      <c r="AB201" s="758"/>
      <c r="AC201" s="758"/>
      <c r="AD201" s="758"/>
      <c r="AE201" s="758"/>
      <c r="AF201" s="758"/>
      <c r="AG201" s="758"/>
      <c r="AH201" s="758"/>
      <c r="AI201" s="758"/>
      <c r="AJ201" s="758"/>
      <c r="AK201" s="758"/>
      <c r="AL201" s="758"/>
      <c r="AM201" s="758"/>
      <c r="AN201" s="758"/>
      <c r="AO201" s="758"/>
      <c r="AP201" s="758"/>
      <c r="AQ201" s="758"/>
      <c r="AR201" s="758"/>
      <c r="AS201" s="758"/>
      <c r="AT201" s="758"/>
      <c r="AU201" s="758"/>
      <c r="AV201" s="758"/>
      <c r="AW201" s="758"/>
      <c r="AX201" s="758"/>
      <c r="AY201" s="758"/>
      <c r="AZ201" s="758"/>
    </row>
    <row r="202" spans="1:60" s="734" customFormat="1" ht="30" customHeight="1" x14ac:dyDescent="0.25">
      <c r="A202" s="1821"/>
      <c r="B202" s="1819"/>
      <c r="C202" s="1767"/>
      <c r="D202" s="1767"/>
      <c r="E202" s="1768"/>
      <c r="F202" s="1824"/>
      <c r="G202" s="1747"/>
      <c r="H202" s="1764"/>
      <c r="I202" s="1748"/>
      <c r="J202" s="1828"/>
      <c r="K202" s="1828"/>
      <c r="L202" s="1828"/>
      <c r="M202" s="1828"/>
      <c r="N202" s="1828"/>
      <c r="O202" s="1828"/>
      <c r="P202" s="1828"/>
      <c r="Q202" s="1828"/>
      <c r="R202" s="1828"/>
      <c r="S202" s="1828"/>
      <c r="T202" s="1828"/>
      <c r="U202" s="1828"/>
      <c r="V202" s="1828"/>
      <c r="W202" s="1828"/>
      <c r="X202" s="1828"/>
      <c r="Y202" s="1828"/>
      <c r="Z202" s="1828"/>
      <c r="AA202" s="1828"/>
      <c r="AB202" s="758"/>
      <c r="AC202" s="758"/>
      <c r="AD202" s="758"/>
      <c r="AE202" s="758"/>
      <c r="AF202" s="758"/>
      <c r="AG202" s="758"/>
      <c r="AH202" s="758"/>
      <c r="AI202" s="758"/>
      <c r="AJ202" s="758"/>
      <c r="AK202" s="758"/>
      <c r="AL202" s="758"/>
      <c r="AM202" s="758"/>
      <c r="AN202" s="758"/>
      <c r="AO202" s="758"/>
      <c r="AP202" s="758"/>
      <c r="AQ202" s="758"/>
      <c r="AR202" s="758"/>
      <c r="AS202" s="758"/>
      <c r="AT202" s="758"/>
      <c r="AU202" s="758"/>
      <c r="AV202" s="758"/>
      <c r="AW202" s="758"/>
      <c r="AX202" s="758"/>
      <c r="AY202" s="758"/>
      <c r="AZ202" s="758"/>
    </row>
    <row r="203" spans="1:60" s="940" customFormat="1" ht="20.100000000000001" customHeight="1" x14ac:dyDescent="0.25">
      <c r="A203" s="2216"/>
      <c r="B203" s="2216"/>
      <c r="C203" s="2216"/>
      <c r="D203" s="2216"/>
      <c r="E203" s="2216"/>
      <c r="F203" s="2216"/>
      <c r="G203" s="2216"/>
      <c r="H203" s="2216"/>
      <c r="I203" s="1585"/>
      <c r="J203" s="1169"/>
      <c r="K203" s="1169"/>
      <c r="L203" s="1169"/>
      <c r="M203" s="1169"/>
      <c r="N203" s="1169"/>
      <c r="O203" s="1169"/>
      <c r="P203" s="1169"/>
      <c r="Q203" s="1169"/>
      <c r="R203" s="1169"/>
      <c r="S203" s="1169"/>
      <c r="T203" s="1169"/>
      <c r="U203" s="1169"/>
      <c r="V203" s="1169"/>
      <c r="W203" s="1169"/>
      <c r="X203" s="1169"/>
      <c r="Y203" s="1169"/>
      <c r="Z203" s="1169"/>
      <c r="AA203" s="1169"/>
      <c r="AB203" s="1169"/>
      <c r="AC203" s="1169"/>
      <c r="AD203" s="1169"/>
      <c r="AE203" s="1169"/>
      <c r="AF203" s="1169"/>
      <c r="AG203" s="1169"/>
      <c r="AH203" s="1169"/>
      <c r="AI203" s="1169"/>
      <c r="AJ203" s="1169"/>
      <c r="AK203" s="1169"/>
      <c r="AL203" s="1169"/>
      <c r="AM203" s="1169"/>
      <c r="AN203" s="1169"/>
      <c r="AO203" s="1169"/>
      <c r="AP203" s="1169"/>
      <c r="AQ203" s="1169"/>
      <c r="AR203" s="1170"/>
      <c r="AS203" s="1170"/>
      <c r="AT203" s="1170"/>
      <c r="AU203" s="1170"/>
      <c r="AV203" s="1170"/>
      <c r="AW203" s="1170"/>
      <c r="AX203" s="1170"/>
      <c r="AY203" s="1170"/>
      <c r="AZ203" s="1170"/>
      <c r="BA203" s="1170"/>
      <c r="BB203" s="1170"/>
      <c r="BC203" s="1170"/>
      <c r="BD203" s="1170"/>
      <c r="BE203" s="1170"/>
      <c r="BF203" s="1170"/>
      <c r="BG203" s="1170"/>
      <c r="BH203" s="1170"/>
    </row>
    <row r="204" spans="1:60" ht="20.100000000000001" customHeight="1" x14ac:dyDescent="0.3">
      <c r="A204" s="1337"/>
      <c r="B204" s="1743"/>
      <c r="C204" s="1337"/>
      <c r="D204" s="1197"/>
      <c r="E204" s="1197"/>
      <c r="F204" s="1197"/>
      <c r="G204" s="1381"/>
      <c r="H204" s="1240"/>
      <c r="I204" s="1744"/>
    </row>
    <row r="205" spans="1:60" ht="15" customHeight="1" x14ac:dyDescent="0.3">
      <c r="A205" s="1769"/>
      <c r="B205" s="1770"/>
      <c r="C205" s="1337"/>
      <c r="D205" s="1197"/>
      <c r="E205" s="1197"/>
      <c r="F205" s="1197"/>
      <c r="G205" s="1381"/>
      <c r="H205" s="1240"/>
      <c r="I205" s="1744"/>
    </row>
    <row r="206" spans="1:60" s="1168" customFormat="1" ht="30" customHeight="1" x14ac:dyDescent="0.25">
      <c r="A206" s="1771"/>
      <c r="B206" s="1751"/>
      <c r="C206" s="2062"/>
      <c r="D206" s="2061"/>
      <c r="E206" s="2061"/>
      <c r="F206" s="1746"/>
      <c r="G206" s="1747"/>
      <c r="H206" s="1772"/>
      <c r="I206" s="1748"/>
      <c r="J206" s="1315"/>
      <c r="K206" s="1315"/>
      <c r="L206" s="1315"/>
      <c r="M206" s="1315"/>
      <c r="N206" s="1315"/>
      <c r="O206" s="1315"/>
      <c r="P206" s="1315"/>
      <c r="Q206" s="1315"/>
      <c r="R206" s="1315"/>
      <c r="S206" s="1315"/>
      <c r="T206" s="1315"/>
      <c r="U206" s="1315"/>
      <c r="V206" s="1315"/>
      <c r="W206" s="1315"/>
      <c r="X206" s="1315"/>
      <c r="Y206" s="1315"/>
      <c r="Z206" s="1315"/>
      <c r="AA206" s="1315"/>
    </row>
    <row r="207" spans="1:60" s="940" customFormat="1" ht="20.100000000000001" customHeight="1" x14ac:dyDescent="0.25">
      <c r="A207" s="2216"/>
      <c r="B207" s="2216"/>
      <c r="C207" s="2216"/>
      <c r="D207" s="2216"/>
      <c r="E207" s="2216"/>
      <c r="F207" s="2216"/>
      <c r="G207" s="2216"/>
      <c r="H207" s="2216"/>
      <c r="I207" s="1742"/>
      <c r="J207" s="1169"/>
      <c r="K207" s="1169"/>
      <c r="L207" s="1169"/>
      <c r="M207" s="1169"/>
      <c r="N207" s="1169"/>
      <c r="O207" s="1169"/>
      <c r="P207" s="1169"/>
      <c r="Q207" s="1169"/>
      <c r="R207" s="1169"/>
      <c r="S207" s="1169"/>
      <c r="T207" s="1169"/>
      <c r="U207" s="1169"/>
      <c r="V207" s="1169"/>
      <c r="W207" s="1169"/>
      <c r="X207" s="1169"/>
      <c r="Y207" s="1169"/>
      <c r="Z207" s="1169"/>
      <c r="AA207" s="1169"/>
      <c r="AB207" s="1169"/>
      <c r="AC207" s="1169"/>
      <c r="AD207" s="1169"/>
      <c r="AE207" s="1169"/>
      <c r="AF207" s="1169"/>
      <c r="AG207" s="1169"/>
      <c r="AH207" s="1169"/>
      <c r="AI207" s="1169"/>
      <c r="AJ207" s="1169"/>
      <c r="AK207" s="1169"/>
      <c r="AL207" s="1169"/>
      <c r="AM207" s="1169"/>
      <c r="AN207" s="1169"/>
      <c r="AO207" s="1169"/>
      <c r="AP207" s="1169"/>
      <c r="AQ207" s="1169"/>
      <c r="AR207" s="1170"/>
      <c r="AS207" s="1170"/>
      <c r="AT207" s="1170"/>
      <c r="AU207" s="1170"/>
      <c r="AV207" s="1170"/>
      <c r="AW207" s="1170"/>
      <c r="AX207" s="1170"/>
      <c r="AY207" s="1170"/>
      <c r="AZ207" s="1170"/>
      <c r="BA207" s="1170"/>
      <c r="BB207" s="1170"/>
      <c r="BC207" s="1170"/>
      <c r="BD207" s="1170"/>
      <c r="BE207" s="1170"/>
      <c r="BF207" s="1170"/>
      <c r="BG207" s="1170"/>
      <c r="BH207" s="1170"/>
    </row>
    <row r="208" spans="1:60" ht="20.100000000000001" customHeight="1" x14ac:dyDescent="0.3">
      <c r="A208" s="1782"/>
      <c r="B208" s="1773"/>
      <c r="C208" s="1829"/>
      <c r="D208" s="1829"/>
      <c r="E208" s="1829"/>
      <c r="F208" s="1782"/>
      <c r="G208" s="1830"/>
      <c r="H208" s="1782"/>
      <c r="I208" s="1774"/>
    </row>
    <row r="209" spans="1:9" ht="20.100000000000001" customHeight="1" x14ac:dyDescent="0.3">
      <c r="A209" s="1782"/>
      <c r="B209" s="1773"/>
      <c r="C209" s="1829"/>
      <c r="D209" s="1829"/>
      <c r="E209" s="1829"/>
      <c r="F209" s="1782"/>
      <c r="G209" s="1830"/>
      <c r="H209" s="1782"/>
      <c r="I209" s="1774"/>
    </row>
    <row r="210" spans="1:9" s="1314" customFormat="1" ht="20.100000000000001" customHeight="1" x14ac:dyDescent="0.25">
      <c r="A210" s="1831"/>
      <c r="B210" s="1832"/>
      <c r="C210" s="1829"/>
      <c r="D210" s="1833"/>
      <c r="E210" s="1833"/>
      <c r="F210" s="1833"/>
      <c r="G210" s="1833"/>
      <c r="H210" s="1833"/>
      <c r="I210" s="1834"/>
    </row>
    <row r="211" spans="1:9" s="1314" customFormat="1" ht="20.100000000000001" customHeight="1" x14ac:dyDescent="0.3">
      <c r="A211" s="955"/>
      <c r="B211" s="1773"/>
      <c r="C211" s="1829"/>
      <c r="D211" s="1833"/>
      <c r="E211" s="955"/>
      <c r="F211" s="1833"/>
      <c r="G211" s="1833"/>
      <c r="H211" s="1833"/>
      <c r="I211" s="1775"/>
    </row>
    <row r="212" spans="1:9" s="1314" customFormat="1" ht="20.100000000000001" customHeight="1" x14ac:dyDescent="0.3">
      <c r="A212" s="955"/>
      <c r="B212" s="1773"/>
      <c r="C212" s="1829"/>
      <c r="D212" s="1833"/>
      <c r="E212" s="955"/>
      <c r="F212" s="1833"/>
      <c r="G212" s="1833"/>
      <c r="H212" s="1833"/>
      <c r="I212" s="1775"/>
    </row>
    <row r="213" spans="1:9" s="1304" customFormat="1" ht="20.100000000000001" customHeight="1" x14ac:dyDescent="0.3">
      <c r="A213" s="955"/>
      <c r="B213" s="1306"/>
      <c r="C213" s="1306"/>
      <c r="D213" s="1306"/>
      <c r="E213" s="955"/>
      <c r="F213" s="1306"/>
      <c r="G213" s="1306"/>
      <c r="H213" s="1306"/>
      <c r="I213" s="1775"/>
    </row>
    <row r="214" spans="1:9" s="1304" customFormat="1" ht="20.100000000000001" customHeight="1" x14ac:dyDescent="0.3">
      <c r="A214" s="955"/>
      <c r="B214" s="1306"/>
      <c r="C214" s="1306"/>
      <c r="D214" s="1306"/>
      <c r="E214" s="955"/>
      <c r="F214" s="1306"/>
      <c r="G214" s="1306"/>
      <c r="H214" s="1306"/>
      <c r="I214" s="1775"/>
    </row>
    <row r="215" spans="1:9" s="1304" customFormat="1" ht="20.100000000000001" customHeight="1" x14ac:dyDescent="0.3">
      <c r="A215" s="963"/>
      <c r="B215" s="1782"/>
      <c r="C215" s="1306"/>
      <c r="D215" s="1306"/>
      <c r="E215" s="1306"/>
      <c r="F215" s="1306"/>
      <c r="G215" s="1306"/>
      <c r="H215" s="1306"/>
      <c r="I215" s="1776"/>
    </row>
    <row r="216" spans="1:9" s="1314" customFormat="1" ht="20.100000000000001" customHeight="1" x14ac:dyDescent="0.3">
      <c r="A216" s="955"/>
      <c r="B216" s="955"/>
      <c r="C216" s="1829"/>
      <c r="D216" s="1833"/>
      <c r="E216" s="1833"/>
      <c r="F216" s="1833"/>
      <c r="G216" s="1833"/>
      <c r="H216" s="1833"/>
      <c r="I216" s="1775"/>
    </row>
    <row r="217" spans="1:9" s="1314" customFormat="1" ht="20.100000000000001" customHeight="1" x14ac:dyDescent="0.3">
      <c r="A217" s="964"/>
      <c r="B217" s="1835"/>
      <c r="C217" s="1829"/>
      <c r="D217" s="1833"/>
      <c r="E217" s="1833"/>
      <c r="F217" s="1833"/>
      <c r="G217" s="1833"/>
      <c r="H217" s="1833"/>
      <c r="I217" s="1836"/>
    </row>
  </sheetData>
  <mergeCells count="106">
    <mergeCell ref="A203:H203"/>
    <mergeCell ref="C206:E206"/>
    <mergeCell ref="A207:H207"/>
    <mergeCell ref="A78:H78"/>
    <mergeCell ref="C195:E195"/>
    <mergeCell ref="D196:E196"/>
    <mergeCell ref="C197:E197"/>
    <mergeCell ref="C198:E198"/>
    <mergeCell ref="D199:E199"/>
    <mergeCell ref="C200:E200"/>
    <mergeCell ref="C185:E185"/>
    <mergeCell ref="D186:E186"/>
    <mergeCell ref="C188:E188"/>
    <mergeCell ref="C189:E189"/>
    <mergeCell ref="C190:E190"/>
    <mergeCell ref="D191:E191"/>
    <mergeCell ref="D172:E172"/>
    <mergeCell ref="C176:E176"/>
    <mergeCell ref="D177:E177"/>
    <mergeCell ref="C179:E179"/>
    <mergeCell ref="D180:E180"/>
    <mergeCell ref="C183:E183"/>
    <mergeCell ref="C156:E156"/>
    <mergeCell ref="D157:E157"/>
    <mergeCell ref="A158:H158"/>
    <mergeCell ref="C160:E160"/>
    <mergeCell ref="D161:E161"/>
    <mergeCell ref="D167:E167"/>
    <mergeCell ref="C150:E150"/>
    <mergeCell ref="C151:E151"/>
    <mergeCell ref="D152:E152"/>
    <mergeCell ref="D153:E153"/>
    <mergeCell ref="D154:E154"/>
    <mergeCell ref="D155:E155"/>
    <mergeCell ref="C134:E134"/>
    <mergeCell ref="C135:E135"/>
    <mergeCell ref="C136:E136"/>
    <mergeCell ref="D137:E137"/>
    <mergeCell ref="D140:E140"/>
    <mergeCell ref="D146:E146"/>
    <mergeCell ref="C125:E125"/>
    <mergeCell ref="D126:E126"/>
    <mergeCell ref="C127:E127"/>
    <mergeCell ref="D128:E128"/>
    <mergeCell ref="C130:E130"/>
    <mergeCell ref="D131:E131"/>
    <mergeCell ref="D97:E97"/>
    <mergeCell ref="C99:E99"/>
    <mergeCell ref="C102:E102"/>
    <mergeCell ref="D103:E103"/>
    <mergeCell ref="D113:E113"/>
    <mergeCell ref="D117:E117"/>
    <mergeCell ref="D85:E85"/>
    <mergeCell ref="D86:E86"/>
    <mergeCell ref="C91:E91"/>
    <mergeCell ref="C92:E92"/>
    <mergeCell ref="D93:E93"/>
    <mergeCell ref="D95:E95"/>
    <mergeCell ref="C73:E73"/>
    <mergeCell ref="C75:E75"/>
    <mergeCell ref="A76:H76"/>
    <mergeCell ref="D82:E82"/>
    <mergeCell ref="D83:E83"/>
    <mergeCell ref="D84:E84"/>
    <mergeCell ref="C50:E50"/>
    <mergeCell ref="D51:E51"/>
    <mergeCell ref="C54:E54"/>
    <mergeCell ref="D55:E55"/>
    <mergeCell ref="D56:E56"/>
    <mergeCell ref="C71:E71"/>
    <mergeCell ref="C38:E38"/>
    <mergeCell ref="C40:E40"/>
    <mergeCell ref="D41:E41"/>
    <mergeCell ref="D42:E42"/>
    <mergeCell ref="C47:E47"/>
    <mergeCell ref="C49:E49"/>
    <mergeCell ref="D33:E33"/>
    <mergeCell ref="A34:H34"/>
    <mergeCell ref="A35:B35"/>
    <mergeCell ref="C35:E35"/>
    <mergeCell ref="C36:E36"/>
    <mergeCell ref="C37:E37"/>
    <mergeCell ref="C22:E22"/>
    <mergeCell ref="C23:E23"/>
    <mergeCell ref="D25:E25"/>
    <mergeCell ref="D27:E27"/>
    <mergeCell ref="D29:E29"/>
    <mergeCell ref="D31:E31"/>
    <mergeCell ref="C12:E12"/>
    <mergeCell ref="D13:E13"/>
    <mergeCell ref="D14:E14"/>
    <mergeCell ref="C15:E15"/>
    <mergeCell ref="C20:E20"/>
    <mergeCell ref="C21:E21"/>
    <mergeCell ref="D6:E6"/>
    <mergeCell ref="C7:E7"/>
    <mergeCell ref="C8:E8"/>
    <mergeCell ref="C9:E9"/>
    <mergeCell ref="D10:E10"/>
    <mergeCell ref="D11:E11"/>
    <mergeCell ref="C1:E1"/>
    <mergeCell ref="A2:B2"/>
    <mergeCell ref="A3:B3"/>
    <mergeCell ref="C3:E3"/>
    <mergeCell ref="C4:E4"/>
    <mergeCell ref="C5:E5"/>
  </mergeCells>
  <printOptions horizontalCentered="1"/>
  <pageMargins left="0.70866141732283472" right="0.70866141732283472" top="0.74803149606299213" bottom="0.74803149606299213" header="0.31496062992125984" footer="0.31496062992125984"/>
  <pageSetup paperSize="9" scale="74" fitToHeight="2" orientation="portrait" r:id="rId1"/>
  <headerFooter>
    <oddHeader>&amp;LMhlwazini High School - 6: Septic / Conservancy Tank</oddHeader>
    <oddFooter>Page &amp;P of &amp;N</oddFooter>
  </headerFooter>
  <rowBreaks count="1" manualBreakCount="1">
    <brk id="3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242"/>
  <sheetViews>
    <sheetView view="pageBreakPreview" topLeftCell="A109" zoomScaleNormal="100" zoomScaleSheetLayoutView="100" workbookViewId="0">
      <selection activeCell="K228" sqref="K228"/>
    </sheetView>
  </sheetViews>
  <sheetFormatPr defaultColWidth="9.109375" defaultRowHeight="13.8" x14ac:dyDescent="0.3"/>
  <cols>
    <col min="1" max="1" width="11.6640625" style="1051" customWidth="1"/>
    <col min="2" max="2" width="7.44140625" style="1075" bestFit="1" customWidth="1"/>
    <col min="3" max="4" width="3.44140625" style="1005" customWidth="1"/>
    <col min="5" max="5" width="47.88671875" style="1005" customWidth="1"/>
    <col min="6" max="6" width="7.109375" style="1051" customWidth="1"/>
    <col min="7" max="7" width="8.88671875" style="1076" bestFit="1" customWidth="1"/>
    <col min="8" max="8" width="10.44140625" style="1707" bestFit="1" customWidth="1"/>
    <col min="9" max="9" width="13" style="1707" bestFit="1" customWidth="1"/>
    <col min="10" max="16384" width="9.109375" style="1051"/>
  </cols>
  <sheetData>
    <row r="1" spans="1:9" s="1005" customFormat="1" ht="28.2" thickBot="1" x14ac:dyDescent="0.3">
      <c r="A1" s="1001" t="s">
        <v>748</v>
      </c>
      <c r="B1" s="1002" t="s">
        <v>749</v>
      </c>
      <c r="C1" s="2292" t="s">
        <v>545</v>
      </c>
      <c r="D1" s="2293"/>
      <c r="E1" s="2294"/>
      <c r="F1" s="1003" t="s">
        <v>546</v>
      </c>
      <c r="G1" s="1004" t="s">
        <v>750</v>
      </c>
      <c r="H1" s="1673" t="s">
        <v>548</v>
      </c>
      <c r="I1" s="1673" t="s">
        <v>549</v>
      </c>
    </row>
    <row r="2" spans="1:9" s="1005" customFormat="1" ht="14.4" thickBot="1" x14ac:dyDescent="0.3">
      <c r="A2" s="2241" t="s">
        <v>1456</v>
      </c>
      <c r="B2" s="2295"/>
      <c r="C2" s="2295"/>
      <c r="D2" s="2295"/>
      <c r="E2" s="2242"/>
      <c r="F2" s="1174"/>
      <c r="G2" s="1175"/>
      <c r="H2" s="1674"/>
      <c r="I2" s="1675"/>
    </row>
    <row r="3" spans="1:9" s="1005" customFormat="1" ht="14.4" thickBot="1" x14ac:dyDescent="0.3">
      <c r="A3" s="2296" t="s">
        <v>971</v>
      </c>
      <c r="B3" s="2297"/>
      <c r="C3" s="2243" t="s">
        <v>972</v>
      </c>
      <c r="D3" s="2244"/>
      <c r="E3" s="2245"/>
      <c r="F3" s="1006"/>
      <c r="G3" s="1007"/>
      <c r="H3" s="1676"/>
      <c r="I3" s="1677"/>
    </row>
    <row r="4" spans="1:9" s="1012" customFormat="1" x14ac:dyDescent="0.25">
      <c r="A4" s="1008"/>
      <c r="B4" s="1009"/>
      <c r="C4" s="2298" t="s">
        <v>973</v>
      </c>
      <c r="D4" s="2299"/>
      <c r="E4" s="2300"/>
      <c r="F4" s="1010"/>
      <c r="G4" s="1011"/>
      <c r="H4" s="1678"/>
      <c r="I4" s="1679"/>
    </row>
    <row r="5" spans="1:9" s="1012" customFormat="1" x14ac:dyDescent="0.25">
      <c r="A5" s="1013"/>
      <c r="B5" s="1014"/>
      <c r="C5" s="2301"/>
      <c r="D5" s="2302"/>
      <c r="E5" s="2303"/>
      <c r="F5" s="1015"/>
      <c r="G5" s="1016"/>
      <c r="H5" s="1680"/>
      <c r="I5" s="1681"/>
    </row>
    <row r="6" spans="1:9" s="1012" customFormat="1" x14ac:dyDescent="0.25">
      <c r="A6" s="1013"/>
      <c r="B6" s="1014"/>
      <c r="C6" s="2304" t="s">
        <v>974</v>
      </c>
      <c r="D6" s="2305"/>
      <c r="E6" s="2306"/>
      <c r="F6" s="1017"/>
      <c r="G6" s="1018"/>
      <c r="H6" s="1682"/>
      <c r="I6" s="1681"/>
    </row>
    <row r="7" spans="1:9" s="1012" customFormat="1" x14ac:dyDescent="0.25">
      <c r="A7" s="1013"/>
      <c r="B7" s="1019"/>
      <c r="C7" s="2318" t="s">
        <v>975</v>
      </c>
      <c r="D7" s="2319"/>
      <c r="E7" s="2320"/>
      <c r="F7" s="1020">
        <v>60</v>
      </c>
      <c r="G7" s="1021"/>
      <c r="H7" s="1682"/>
      <c r="I7" s="1681"/>
    </row>
    <row r="8" spans="1:9" s="1012" customFormat="1" ht="15.6" x14ac:dyDescent="0.25">
      <c r="A8" s="1013"/>
      <c r="B8" s="1022" t="s">
        <v>976</v>
      </c>
      <c r="C8" s="2321" t="s">
        <v>977</v>
      </c>
      <c r="D8" s="2314"/>
      <c r="E8" s="2315"/>
      <c r="F8" s="1023" t="s">
        <v>754</v>
      </c>
      <c r="G8" s="1016">
        <v>0</v>
      </c>
      <c r="H8" s="1682"/>
      <c r="I8" s="1681">
        <f>G8*H8</f>
        <v>0</v>
      </c>
    </row>
    <row r="9" spans="1:9" s="1012" customFormat="1" ht="15.6" x14ac:dyDescent="0.25">
      <c r="A9" s="1013"/>
      <c r="B9" s="1024" t="s">
        <v>978</v>
      </c>
      <c r="C9" s="2313" t="s">
        <v>979</v>
      </c>
      <c r="D9" s="2314"/>
      <c r="E9" s="2315"/>
      <c r="F9" s="1023" t="s">
        <v>754</v>
      </c>
      <c r="G9" s="1016">
        <v>0</v>
      </c>
      <c r="H9" s="1682"/>
      <c r="I9" s="1681">
        <f t="shared" ref="I9:I12" si="0">G9*H9</f>
        <v>0</v>
      </c>
    </row>
    <row r="10" spans="1:9" s="1012" customFormat="1" ht="15.6" x14ac:dyDescent="0.25">
      <c r="A10" s="1013"/>
      <c r="B10" s="1022" t="s">
        <v>980</v>
      </c>
      <c r="C10" s="2304" t="s">
        <v>981</v>
      </c>
      <c r="D10" s="2305"/>
      <c r="E10" s="2306"/>
      <c r="F10" s="1023" t="s">
        <v>754</v>
      </c>
      <c r="G10" s="1018">
        <v>0</v>
      </c>
      <c r="H10" s="1682"/>
      <c r="I10" s="1681">
        <f t="shared" si="0"/>
        <v>0</v>
      </c>
    </row>
    <row r="11" spans="1:9" s="1012" customFormat="1" ht="15.6" x14ac:dyDescent="0.25">
      <c r="A11" s="1013"/>
      <c r="B11" s="1022" t="s">
        <v>982</v>
      </c>
      <c r="C11" s="2235" t="s">
        <v>983</v>
      </c>
      <c r="D11" s="2236"/>
      <c r="E11" s="2237"/>
      <c r="F11" s="1023" t="s">
        <v>754</v>
      </c>
      <c r="G11" s="1018">
        <v>0</v>
      </c>
      <c r="H11" s="1682"/>
      <c r="I11" s="1681">
        <f t="shared" si="0"/>
        <v>0</v>
      </c>
    </row>
    <row r="12" spans="1:9" s="1012" customFormat="1" ht="16.2" thickBot="1" x14ac:dyDescent="0.3">
      <c r="A12" s="1025"/>
      <c r="B12" s="1026" t="s">
        <v>984</v>
      </c>
      <c r="C12" s="2322" t="s">
        <v>985</v>
      </c>
      <c r="D12" s="2323"/>
      <c r="E12" s="2324"/>
      <c r="F12" s="1027" t="s">
        <v>754</v>
      </c>
      <c r="G12" s="1028">
        <v>0</v>
      </c>
      <c r="H12" s="1683"/>
      <c r="I12" s="1684">
        <f t="shared" si="0"/>
        <v>0</v>
      </c>
    </row>
    <row r="13" spans="1:9" s="1012" customFormat="1" ht="14.4" thickBot="1" x14ac:dyDescent="0.3">
      <c r="A13" s="2278" t="s">
        <v>986</v>
      </c>
      <c r="B13" s="2279"/>
      <c r="C13" s="2280" t="s">
        <v>987</v>
      </c>
      <c r="D13" s="2281"/>
      <c r="E13" s="2282"/>
      <c r="F13" s="1029"/>
      <c r="G13" s="1030"/>
      <c r="H13" s="1685"/>
      <c r="I13" s="1686"/>
    </row>
    <row r="14" spans="1:9" s="1012" customFormat="1" x14ac:dyDescent="0.25">
      <c r="A14" s="1008"/>
      <c r="B14" s="1009"/>
      <c r="C14" s="2307" t="s">
        <v>988</v>
      </c>
      <c r="D14" s="2308"/>
      <c r="E14" s="2309"/>
      <c r="F14" s="1010"/>
      <c r="G14" s="1031"/>
      <c r="H14" s="1687"/>
      <c r="I14" s="1679"/>
    </row>
    <row r="15" spans="1:9" s="1012" customFormat="1" x14ac:dyDescent="0.25">
      <c r="A15" s="1032"/>
      <c r="B15" s="1033"/>
      <c r="C15" s="2310"/>
      <c r="D15" s="2311"/>
      <c r="E15" s="2312"/>
      <c r="F15" s="1034"/>
      <c r="G15" s="1035"/>
      <c r="H15" s="1688"/>
      <c r="I15" s="1689"/>
    </row>
    <row r="16" spans="1:9" s="1012" customFormat="1" x14ac:dyDescent="0.25">
      <c r="A16" s="1013"/>
      <c r="B16" s="1019"/>
      <c r="C16" s="2313" t="s">
        <v>989</v>
      </c>
      <c r="D16" s="2314"/>
      <c r="E16" s="2315"/>
      <c r="F16" s="1017"/>
      <c r="G16" s="1018"/>
      <c r="H16" s="1682"/>
      <c r="I16" s="1681"/>
    </row>
    <row r="17" spans="1:9" s="1012" customFormat="1" x14ac:dyDescent="0.25">
      <c r="A17" s="1013"/>
      <c r="B17" s="1024" t="s">
        <v>990</v>
      </c>
      <c r="C17" s="2313" t="s">
        <v>991</v>
      </c>
      <c r="D17" s="2316"/>
      <c r="E17" s="2317"/>
      <c r="F17" s="1015" t="s">
        <v>992</v>
      </c>
      <c r="G17" s="1036">
        <v>30</v>
      </c>
      <c r="H17" s="1680"/>
      <c r="I17" s="1681">
        <f>G17*H17</f>
        <v>0</v>
      </c>
    </row>
    <row r="18" spans="1:9" s="1012" customFormat="1" x14ac:dyDescent="0.25">
      <c r="A18" s="1013"/>
      <c r="B18" s="1024" t="s">
        <v>993</v>
      </c>
      <c r="C18" s="2235" t="s">
        <v>994</v>
      </c>
      <c r="D18" s="2236"/>
      <c r="E18" s="2237"/>
      <c r="F18" s="1037" t="s">
        <v>487</v>
      </c>
      <c r="G18" s="1036">
        <v>30</v>
      </c>
      <c r="H18" s="1680"/>
      <c r="I18" s="1681">
        <f t="shared" ref="I18:I20" si="1">G18*H18</f>
        <v>0</v>
      </c>
    </row>
    <row r="19" spans="1:9" s="1012" customFormat="1" x14ac:dyDescent="0.25">
      <c r="A19" s="1013"/>
      <c r="B19" s="1022" t="s">
        <v>995</v>
      </c>
      <c r="C19" s="2235" t="s">
        <v>996</v>
      </c>
      <c r="D19" s="2236"/>
      <c r="E19" s="2237"/>
      <c r="F19" s="1015" t="s">
        <v>997</v>
      </c>
      <c r="G19" s="1016">
        <v>2</v>
      </c>
      <c r="H19" s="1680"/>
      <c r="I19" s="1681">
        <f t="shared" si="1"/>
        <v>0</v>
      </c>
    </row>
    <row r="20" spans="1:9" s="1012" customFormat="1" ht="14.4" thickBot="1" x14ac:dyDescent="0.3">
      <c r="A20" s="1038"/>
      <c r="B20" s="1039" t="s">
        <v>998</v>
      </c>
      <c r="C20" s="2238" t="s">
        <v>999</v>
      </c>
      <c r="D20" s="2239"/>
      <c r="E20" s="2240"/>
      <c r="F20" s="1040" t="s">
        <v>997</v>
      </c>
      <c r="G20" s="1036">
        <v>2</v>
      </c>
      <c r="H20" s="1680"/>
      <c r="I20" s="1681">
        <f t="shared" si="1"/>
        <v>0</v>
      </c>
    </row>
    <row r="21" spans="1:9" s="1307" customFormat="1" ht="14.4" thickBot="1" x14ac:dyDescent="0.3">
      <c r="A21" s="2252" t="s">
        <v>1000</v>
      </c>
      <c r="B21" s="2253" t="str">
        <f>"TOTAL "&amp;$A$1&amp;" CARRIED TO SUMMARY:  GENERAL MAINTENANCE WORK"</f>
        <v>TOTAL PAYMENT REFERS TO CARRIED TO SUMMARY:  GENERAL MAINTENANCE WORK</v>
      </c>
      <c r="C21" s="2253"/>
      <c r="D21" s="2253"/>
      <c r="E21" s="2253"/>
      <c r="F21" s="2253"/>
      <c r="G21" s="2253"/>
      <c r="H21" s="2254"/>
      <c r="I21" s="1238">
        <f>SUM(I8:I20)</f>
        <v>0</v>
      </c>
    </row>
    <row r="22" spans="1:9" s="1012" customFormat="1" ht="14.4" thickBot="1" x14ac:dyDescent="0.3">
      <c r="A22" s="2255" t="s">
        <v>1001</v>
      </c>
      <c r="B22" s="2256"/>
      <c r="C22" s="2256"/>
      <c r="D22" s="2256"/>
      <c r="E22" s="2257"/>
      <c r="F22" s="1174"/>
      <c r="G22" s="1175"/>
      <c r="H22" s="1674"/>
      <c r="I22" s="1675"/>
    </row>
    <row r="23" spans="1:9" s="1012" customFormat="1" ht="14.4" thickBot="1" x14ac:dyDescent="0.3">
      <c r="A23" s="2241" t="s">
        <v>1002</v>
      </c>
      <c r="B23" s="2242"/>
      <c r="C23" s="2243" t="s">
        <v>358</v>
      </c>
      <c r="D23" s="2244"/>
      <c r="E23" s="2245"/>
      <c r="F23" s="1006"/>
      <c r="G23" s="1007"/>
      <c r="H23" s="1676"/>
      <c r="I23" s="1677"/>
    </row>
    <row r="24" spans="1:9" s="1012" customFormat="1" x14ac:dyDescent="0.25">
      <c r="A24" s="1041"/>
      <c r="B24" s="1042"/>
      <c r="C24" s="2325" t="s">
        <v>1003</v>
      </c>
      <c r="D24" s="2326"/>
      <c r="E24" s="2327"/>
      <c r="F24" s="1043"/>
      <c r="G24" s="1031"/>
      <c r="H24" s="1690"/>
      <c r="I24" s="1679"/>
    </row>
    <row r="25" spans="1:9" s="1012" customFormat="1" x14ac:dyDescent="0.25">
      <c r="A25" s="1044"/>
      <c r="B25" s="1045"/>
      <c r="C25" s="2328"/>
      <c r="D25" s="2329"/>
      <c r="E25" s="2330"/>
      <c r="F25" s="1046"/>
      <c r="G25" s="1035"/>
      <c r="H25" s="1691"/>
      <c r="I25" s="1689"/>
    </row>
    <row r="26" spans="1:9" s="1012" customFormat="1" x14ac:dyDescent="0.25">
      <c r="A26" s="1044"/>
      <c r="B26" s="1045"/>
      <c r="C26" s="2331"/>
      <c r="D26" s="2332"/>
      <c r="E26" s="2333"/>
      <c r="F26" s="1046"/>
      <c r="G26" s="1035"/>
      <c r="H26" s="1691"/>
      <c r="I26" s="1689"/>
    </row>
    <row r="27" spans="1:9" s="1012" customFormat="1" x14ac:dyDescent="0.25">
      <c r="A27" s="1044"/>
      <c r="B27" s="1045"/>
      <c r="C27" s="2231" t="s">
        <v>1004</v>
      </c>
      <c r="D27" s="2232"/>
      <c r="E27" s="2233"/>
      <c r="F27" s="1047"/>
      <c r="G27" s="1036"/>
      <c r="H27" s="1682"/>
      <c r="I27" s="1681"/>
    </row>
    <row r="28" spans="1:9" s="1012" customFormat="1" x14ac:dyDescent="0.25">
      <c r="A28" s="1048"/>
      <c r="B28" s="1287" t="s">
        <v>976</v>
      </c>
      <c r="C28" s="2234" t="s">
        <v>1005</v>
      </c>
      <c r="D28" s="2234"/>
      <c r="E28" s="2234"/>
      <c r="F28" s="1049" t="s">
        <v>997</v>
      </c>
      <c r="G28" s="1035">
        <v>1</v>
      </c>
      <c r="H28" s="1680"/>
      <c r="I28" s="1681">
        <f>H28*G28</f>
        <v>0</v>
      </c>
    </row>
    <row r="29" spans="1:9" s="1012" customFormat="1" x14ac:dyDescent="0.25">
      <c r="A29" s="1048"/>
      <c r="B29" s="1291" t="s">
        <v>978</v>
      </c>
      <c r="C29" s="2275" t="s">
        <v>1124</v>
      </c>
      <c r="D29" s="2276"/>
      <c r="E29" s="2277"/>
      <c r="F29" s="1077" t="s">
        <v>997</v>
      </c>
      <c r="G29" s="1035">
        <v>1</v>
      </c>
      <c r="H29" s="1692"/>
      <c r="I29" s="1681">
        <f>H29*G29</f>
        <v>0</v>
      </c>
    </row>
    <row r="30" spans="1:9" s="1012" customFormat="1" x14ac:dyDescent="0.25">
      <c r="A30" s="1050"/>
      <c r="B30" s="2262" t="s">
        <v>980</v>
      </c>
      <c r="C30" s="2264" t="s">
        <v>1006</v>
      </c>
      <c r="D30" s="2264"/>
      <c r="E30" s="2264"/>
      <c r="F30" s="2266" t="s">
        <v>997</v>
      </c>
      <c r="G30" s="2258">
        <v>1</v>
      </c>
      <c r="H30" s="1708"/>
      <c r="I30" s="2334">
        <f t="shared" ref="I30" si="2">H30*G30</f>
        <v>0</v>
      </c>
    </row>
    <row r="31" spans="1:9" x14ac:dyDescent="0.3">
      <c r="A31" s="1038"/>
      <c r="B31" s="2269"/>
      <c r="C31" s="2270"/>
      <c r="D31" s="2270"/>
      <c r="E31" s="2270"/>
      <c r="F31" s="2271"/>
      <c r="G31" s="2259"/>
      <c r="H31" s="1710"/>
      <c r="I31" s="2335"/>
    </row>
    <row r="32" spans="1:9" s="1055" customFormat="1" x14ac:dyDescent="0.3">
      <c r="A32" s="1052"/>
      <c r="B32" s="1287"/>
      <c r="C32" s="2231" t="s">
        <v>1007</v>
      </c>
      <c r="D32" s="2232"/>
      <c r="E32" s="2233"/>
      <c r="F32" s="1053"/>
      <c r="G32" s="1054"/>
      <c r="H32" s="1691"/>
      <c r="I32" s="1689"/>
    </row>
    <row r="33" spans="1:9" x14ac:dyDescent="0.3">
      <c r="A33" s="1056"/>
      <c r="B33" s="1039" t="s">
        <v>982</v>
      </c>
      <c r="C33" s="2249" t="s">
        <v>1005</v>
      </c>
      <c r="D33" s="2336"/>
      <c r="E33" s="2337"/>
      <c r="F33" s="1040" t="s">
        <v>997</v>
      </c>
      <c r="G33" s="1018">
        <v>1</v>
      </c>
      <c r="H33" s="1680"/>
      <c r="I33" s="1681">
        <f>G33*H33</f>
        <v>0</v>
      </c>
    </row>
    <row r="34" spans="1:9" x14ac:dyDescent="0.3">
      <c r="A34" s="1056"/>
      <c r="B34" s="1286" t="s">
        <v>984</v>
      </c>
      <c r="C34" s="2275" t="s">
        <v>1124</v>
      </c>
      <c r="D34" s="2276"/>
      <c r="E34" s="2277"/>
      <c r="F34" s="1078" t="s">
        <v>997</v>
      </c>
      <c r="G34" s="1018">
        <v>1</v>
      </c>
      <c r="H34" s="1680"/>
      <c r="I34" s="1681">
        <f>G34*H34</f>
        <v>0</v>
      </c>
    </row>
    <row r="35" spans="1:9" x14ac:dyDescent="0.3">
      <c r="A35" s="1050"/>
      <c r="B35" s="2262" t="s">
        <v>990</v>
      </c>
      <c r="C35" s="2264" t="s">
        <v>1006</v>
      </c>
      <c r="D35" s="2264"/>
      <c r="E35" s="2264"/>
      <c r="F35" s="2266" t="s">
        <v>997</v>
      </c>
      <c r="G35" s="2258">
        <v>1</v>
      </c>
      <c r="H35" s="1708"/>
      <c r="I35" s="2334">
        <f>H35*G35</f>
        <v>0</v>
      </c>
    </row>
    <row r="36" spans="1:9" ht="14.4" thickBot="1" x14ac:dyDescent="0.35">
      <c r="A36" s="1057"/>
      <c r="B36" s="2263"/>
      <c r="C36" s="2265"/>
      <c r="D36" s="2265"/>
      <c r="E36" s="2265"/>
      <c r="F36" s="2267"/>
      <c r="G36" s="2268"/>
      <c r="H36" s="1709"/>
      <c r="I36" s="2338"/>
    </row>
    <row r="37" spans="1:9" ht="14.4" thickBot="1" x14ac:dyDescent="0.35">
      <c r="A37" s="2278" t="s">
        <v>1008</v>
      </c>
      <c r="B37" s="2279"/>
      <c r="C37" s="2280" t="s">
        <v>1009</v>
      </c>
      <c r="D37" s="2281"/>
      <c r="E37" s="2282"/>
      <c r="F37" s="1290"/>
      <c r="G37" s="1058"/>
      <c r="H37" s="1693"/>
      <c r="I37" s="1686"/>
    </row>
    <row r="38" spans="1:9" x14ac:dyDescent="0.3">
      <c r="A38" s="1059"/>
      <c r="B38" s="1060"/>
      <c r="C38" s="2283" t="s">
        <v>1010</v>
      </c>
      <c r="D38" s="2284"/>
      <c r="E38" s="2285"/>
      <c r="F38" s="1061"/>
      <c r="G38" s="1062"/>
      <c r="H38" s="1694"/>
      <c r="I38" s="1679"/>
    </row>
    <row r="39" spans="1:9" x14ac:dyDescent="0.3">
      <c r="A39" s="1050"/>
      <c r="B39" s="1063"/>
      <c r="C39" s="2286"/>
      <c r="D39" s="2287"/>
      <c r="E39" s="2288"/>
      <c r="F39" s="1178"/>
      <c r="G39" s="1179"/>
      <c r="H39" s="1695"/>
      <c r="I39" s="1681"/>
    </row>
    <row r="40" spans="1:9" x14ac:dyDescent="0.3">
      <c r="A40" s="1050"/>
      <c r="B40" s="1063"/>
      <c r="C40" s="2289"/>
      <c r="D40" s="2290"/>
      <c r="E40" s="2291"/>
      <c r="F40" s="1178"/>
      <c r="G40" s="1179"/>
      <c r="H40" s="1695"/>
      <c r="I40" s="1681"/>
    </row>
    <row r="41" spans="1:9" x14ac:dyDescent="0.3">
      <c r="A41" s="1050"/>
      <c r="B41" s="1063"/>
      <c r="C41" s="2272" t="s">
        <v>1011</v>
      </c>
      <c r="D41" s="2273"/>
      <c r="E41" s="2274"/>
      <c r="F41" s="1178"/>
      <c r="G41" s="1179"/>
      <c r="H41" s="1695"/>
      <c r="I41" s="1681"/>
    </row>
    <row r="42" spans="1:9" x14ac:dyDescent="0.3">
      <c r="A42" s="1050"/>
      <c r="B42" s="1039" t="s">
        <v>993</v>
      </c>
      <c r="C42" s="2261" t="s">
        <v>1012</v>
      </c>
      <c r="D42" s="2261"/>
      <c r="E42" s="2261"/>
      <c r="F42" s="1178" t="s">
        <v>487</v>
      </c>
      <c r="G42" s="1179">
        <v>200</v>
      </c>
      <c r="H42" s="1680"/>
      <c r="I42" s="1681">
        <f>G42*H42</f>
        <v>0</v>
      </c>
    </row>
    <row r="43" spans="1:9" x14ac:dyDescent="0.3">
      <c r="A43" s="1050"/>
      <c r="B43" s="1039" t="s">
        <v>995</v>
      </c>
      <c r="C43" s="2261" t="s">
        <v>1013</v>
      </c>
      <c r="D43" s="2261"/>
      <c r="E43" s="2261"/>
      <c r="F43" s="1178" t="s">
        <v>487</v>
      </c>
      <c r="G43" s="1179">
        <v>0</v>
      </c>
      <c r="H43" s="1680"/>
      <c r="I43" s="1681">
        <f t="shared" ref="I43:I44" si="3">G43*H43</f>
        <v>0</v>
      </c>
    </row>
    <row r="44" spans="1:9" x14ac:dyDescent="0.3">
      <c r="A44" s="1050"/>
      <c r="B44" s="1039" t="s">
        <v>1019</v>
      </c>
      <c r="C44" s="2249" t="s">
        <v>1125</v>
      </c>
      <c r="D44" s="2250"/>
      <c r="E44" s="2251"/>
      <c r="F44" s="1178">
        <v>1</v>
      </c>
      <c r="G44" s="1179">
        <v>80</v>
      </c>
      <c r="H44" s="1682"/>
      <c r="I44" s="1681">
        <f t="shared" si="3"/>
        <v>0</v>
      </c>
    </row>
    <row r="45" spans="1:9" x14ac:dyDescent="0.3">
      <c r="A45" s="1050"/>
      <c r="B45" s="1039"/>
      <c r="C45" s="2260" t="s">
        <v>1014</v>
      </c>
      <c r="D45" s="2260"/>
      <c r="E45" s="2260"/>
      <c r="F45" s="1178"/>
      <c r="G45" s="1179"/>
      <c r="H45" s="1695"/>
      <c r="I45" s="1681"/>
    </row>
    <row r="46" spans="1:9" x14ac:dyDescent="0.3">
      <c r="A46" s="1050"/>
      <c r="B46" s="1039" t="s">
        <v>1020</v>
      </c>
      <c r="C46" s="2261" t="s">
        <v>1012</v>
      </c>
      <c r="D46" s="2261"/>
      <c r="E46" s="2261"/>
      <c r="F46" s="1178" t="s">
        <v>487</v>
      </c>
      <c r="G46" s="1179">
        <v>200</v>
      </c>
      <c r="H46" s="1680"/>
      <c r="I46" s="1681">
        <f>G46*H46</f>
        <v>0</v>
      </c>
    </row>
    <row r="47" spans="1:9" x14ac:dyDescent="0.3">
      <c r="A47" s="1050"/>
      <c r="B47" s="1039" t="s">
        <v>1039</v>
      </c>
      <c r="C47" s="2261" t="s">
        <v>1013</v>
      </c>
      <c r="D47" s="2261"/>
      <c r="E47" s="2261"/>
      <c r="F47" s="1178" t="s">
        <v>487</v>
      </c>
      <c r="G47" s="1179">
        <v>0</v>
      </c>
      <c r="H47" s="1680"/>
      <c r="I47" s="1681">
        <f t="shared" ref="I47:I48" si="4">G47*H47</f>
        <v>0</v>
      </c>
    </row>
    <row r="48" spans="1:9" ht="14.4" thickBot="1" x14ac:dyDescent="0.35">
      <c r="A48" s="1079"/>
      <c r="B48" s="1286" t="s">
        <v>1041</v>
      </c>
      <c r="C48" s="2246" t="s">
        <v>1125</v>
      </c>
      <c r="D48" s="2247"/>
      <c r="E48" s="2248"/>
      <c r="F48" s="1290" t="s">
        <v>487</v>
      </c>
      <c r="G48" s="1058">
        <v>80</v>
      </c>
      <c r="H48" s="1685"/>
      <c r="I48" s="1686">
        <f t="shared" si="4"/>
        <v>0</v>
      </c>
    </row>
    <row r="49" spans="1:9" ht="14.4" thickBot="1" x14ac:dyDescent="0.35">
      <c r="A49" s="2241" t="s">
        <v>1015</v>
      </c>
      <c r="B49" s="2242"/>
      <c r="C49" s="2243" t="s">
        <v>1016</v>
      </c>
      <c r="D49" s="2244"/>
      <c r="E49" s="2245"/>
      <c r="F49" s="1081"/>
      <c r="G49" s="1082"/>
      <c r="H49" s="1696"/>
      <c r="I49" s="1697"/>
    </row>
    <row r="50" spans="1:9" x14ac:dyDescent="0.3">
      <c r="A50" s="1059"/>
      <c r="B50" s="1060"/>
      <c r="C50" s="2283" t="s">
        <v>1017</v>
      </c>
      <c r="D50" s="2284"/>
      <c r="E50" s="2285"/>
      <c r="F50" s="1061"/>
      <c r="G50" s="1062"/>
      <c r="H50" s="1694"/>
      <c r="I50" s="1679"/>
    </row>
    <row r="51" spans="1:9" x14ac:dyDescent="0.3">
      <c r="A51" s="1050"/>
      <c r="B51" s="1063"/>
      <c r="C51" s="2289"/>
      <c r="D51" s="2290"/>
      <c r="E51" s="2291"/>
      <c r="F51" s="1178"/>
      <c r="G51" s="1179"/>
      <c r="H51" s="1695"/>
      <c r="I51" s="1681"/>
    </row>
    <row r="52" spans="1:9" x14ac:dyDescent="0.3">
      <c r="A52" s="1050"/>
      <c r="B52" s="1063"/>
      <c r="C52" s="2351" t="s">
        <v>1018</v>
      </c>
      <c r="D52" s="2352"/>
      <c r="E52" s="2353"/>
      <c r="F52" s="1178"/>
      <c r="G52" s="1179"/>
      <c r="H52" s="1695"/>
      <c r="I52" s="1681"/>
    </row>
    <row r="53" spans="1:9" x14ac:dyDescent="0.3">
      <c r="A53" s="1050"/>
      <c r="B53" s="1039" t="s">
        <v>1043</v>
      </c>
      <c r="C53" s="2261" t="s">
        <v>1012</v>
      </c>
      <c r="D53" s="2261"/>
      <c r="E53" s="2261"/>
      <c r="F53" s="1178" t="s">
        <v>997</v>
      </c>
      <c r="G53" s="1179">
        <v>2</v>
      </c>
      <c r="H53" s="1680"/>
      <c r="I53" s="1681">
        <f>H53*G53</f>
        <v>0</v>
      </c>
    </row>
    <row r="54" spans="1:9" x14ac:dyDescent="0.3">
      <c r="A54" s="1050"/>
      <c r="B54" s="1039" t="s">
        <v>1045</v>
      </c>
      <c r="C54" s="2261" t="s">
        <v>1013</v>
      </c>
      <c r="D54" s="2261"/>
      <c r="E54" s="2261"/>
      <c r="F54" s="1178" t="s">
        <v>997</v>
      </c>
      <c r="G54" s="1179">
        <v>2</v>
      </c>
      <c r="H54" s="1680"/>
      <c r="I54" s="1681">
        <f t="shared" ref="I54:I59" si="5">H54*G54</f>
        <v>0</v>
      </c>
    </row>
    <row r="55" spans="1:9" x14ac:dyDescent="0.3">
      <c r="A55" s="1050"/>
      <c r="B55" s="1039" t="s">
        <v>1048</v>
      </c>
      <c r="C55" s="2246" t="s">
        <v>1125</v>
      </c>
      <c r="D55" s="2247"/>
      <c r="E55" s="2248"/>
      <c r="F55" s="1178" t="s">
        <v>997</v>
      </c>
      <c r="G55" s="1179">
        <v>2</v>
      </c>
      <c r="H55" s="1682"/>
      <c r="I55" s="1681">
        <f t="shared" si="5"/>
        <v>0</v>
      </c>
    </row>
    <row r="56" spans="1:9" x14ac:dyDescent="0.3">
      <c r="A56" s="1050"/>
      <c r="B56" s="1039"/>
      <c r="C56" s="2272" t="s">
        <v>1021</v>
      </c>
      <c r="D56" s="2273"/>
      <c r="E56" s="2274"/>
      <c r="F56" s="1178"/>
      <c r="G56" s="1179"/>
      <c r="H56" s="1695"/>
      <c r="I56" s="1840"/>
    </row>
    <row r="57" spans="1:9" x14ac:dyDescent="0.3">
      <c r="A57" s="1050"/>
      <c r="B57" s="1039" t="s">
        <v>1049</v>
      </c>
      <c r="C57" s="2261" t="s">
        <v>1012</v>
      </c>
      <c r="D57" s="2261"/>
      <c r="E57" s="2261"/>
      <c r="F57" s="1178" t="s">
        <v>997</v>
      </c>
      <c r="G57" s="1179">
        <v>2</v>
      </c>
      <c r="H57" s="1680"/>
      <c r="I57" s="1840">
        <f t="shared" si="5"/>
        <v>0</v>
      </c>
    </row>
    <row r="58" spans="1:9" x14ac:dyDescent="0.3">
      <c r="A58" s="1050"/>
      <c r="B58" s="1039" t="s">
        <v>1050</v>
      </c>
      <c r="C58" s="2261" t="s">
        <v>1013</v>
      </c>
      <c r="D58" s="2261"/>
      <c r="E58" s="2261"/>
      <c r="F58" s="1178" t="s">
        <v>997</v>
      </c>
      <c r="G58" s="1179">
        <v>2</v>
      </c>
      <c r="H58" s="1680"/>
      <c r="I58" s="1840">
        <f t="shared" si="5"/>
        <v>0</v>
      </c>
    </row>
    <row r="59" spans="1:9" ht="14.4" thickBot="1" x14ac:dyDescent="0.35">
      <c r="A59" s="1079"/>
      <c r="B59" s="1080" t="s">
        <v>1051</v>
      </c>
      <c r="C59" s="2246" t="s">
        <v>1125</v>
      </c>
      <c r="D59" s="2247"/>
      <c r="E59" s="2248"/>
      <c r="F59" s="1083" t="s">
        <v>997</v>
      </c>
      <c r="G59" s="1179">
        <v>2</v>
      </c>
      <c r="H59" s="1680"/>
      <c r="I59" s="1840">
        <f t="shared" si="5"/>
        <v>0</v>
      </c>
    </row>
    <row r="60" spans="1:9" s="1307" customFormat="1" ht="14.4" thickBot="1" x14ac:dyDescent="0.3">
      <c r="A60" s="2252" t="s">
        <v>1022</v>
      </c>
      <c r="B60" s="2253" t="str">
        <f>"TOTAL "&amp;$A$1&amp;" CARRIED TO SUMMARY:  GENERAL MAINTENANCE WORK"</f>
        <v>TOTAL PAYMENT REFERS TO CARRIED TO SUMMARY:  GENERAL MAINTENANCE WORK</v>
      </c>
      <c r="C60" s="2253"/>
      <c r="D60" s="2253"/>
      <c r="E60" s="2253"/>
      <c r="F60" s="2253"/>
      <c r="G60" s="2253"/>
      <c r="H60" s="2254"/>
      <c r="I60" s="1238">
        <f>SUM(I28:I59)</f>
        <v>0</v>
      </c>
    </row>
    <row r="61" spans="1:9" ht="14.4" thickBot="1" x14ac:dyDescent="0.35">
      <c r="A61" s="2255" t="s">
        <v>1023</v>
      </c>
      <c r="B61" s="2256"/>
      <c r="C61" s="2256"/>
      <c r="D61" s="2256"/>
      <c r="E61" s="2257"/>
      <c r="F61" s="1174"/>
      <c r="G61" s="1175"/>
      <c r="H61" s="1674"/>
      <c r="I61" s="1675"/>
    </row>
    <row r="62" spans="1:9" ht="14.4" thickBot="1" x14ac:dyDescent="0.35">
      <c r="A62" s="2241" t="s">
        <v>1024</v>
      </c>
      <c r="B62" s="2242"/>
      <c r="C62" s="2243" t="s">
        <v>1025</v>
      </c>
      <c r="D62" s="2244"/>
      <c r="E62" s="2245"/>
      <c r="F62" s="1006"/>
      <c r="G62" s="1007"/>
      <c r="H62" s="1676"/>
      <c r="I62" s="1677"/>
    </row>
    <row r="63" spans="1:9" x14ac:dyDescent="0.3">
      <c r="A63" s="1059"/>
      <c r="B63" s="1064" t="s">
        <v>884</v>
      </c>
      <c r="C63" s="2348" t="s">
        <v>1026</v>
      </c>
      <c r="D63" s="2349"/>
      <c r="E63" s="2350"/>
      <c r="F63" s="1065"/>
      <c r="G63" s="1062"/>
      <c r="H63" s="1694"/>
      <c r="I63" s="1679"/>
    </row>
    <row r="64" spans="1:9" x14ac:dyDescent="0.3">
      <c r="A64" s="1050"/>
      <c r="B64" s="1063"/>
      <c r="C64" s="2339" t="s">
        <v>1027</v>
      </c>
      <c r="D64" s="2340"/>
      <c r="E64" s="2341"/>
      <c r="F64" s="1178"/>
      <c r="G64" s="1179"/>
      <c r="H64" s="1695"/>
      <c r="I64" s="1681"/>
    </row>
    <row r="65" spans="1:9" x14ac:dyDescent="0.3">
      <c r="A65" s="1050"/>
      <c r="B65" s="1063"/>
      <c r="C65" s="2342"/>
      <c r="D65" s="2343"/>
      <c r="E65" s="2344"/>
      <c r="F65" s="1178"/>
      <c r="G65" s="1179"/>
      <c r="H65" s="1695"/>
      <c r="I65" s="1681"/>
    </row>
    <row r="66" spans="1:9" x14ac:dyDescent="0.3">
      <c r="A66" s="1050"/>
      <c r="B66" s="1063"/>
      <c r="C66" s="2345"/>
      <c r="D66" s="2346"/>
      <c r="E66" s="2347"/>
      <c r="F66" s="1178"/>
      <c r="G66" s="1179"/>
      <c r="H66" s="1695"/>
      <c r="I66" s="1681"/>
    </row>
    <row r="67" spans="1:9" x14ac:dyDescent="0.3">
      <c r="A67" s="1050"/>
      <c r="B67" s="1063"/>
      <c r="C67" s="2272" t="s">
        <v>1028</v>
      </c>
      <c r="D67" s="2273"/>
      <c r="E67" s="2274"/>
      <c r="F67" s="1178"/>
      <c r="G67" s="1179"/>
      <c r="H67" s="1695"/>
      <c r="I67" s="1681"/>
    </row>
    <row r="68" spans="1:9" x14ac:dyDescent="0.3">
      <c r="A68" s="1050"/>
      <c r="B68" s="1039" t="s">
        <v>976</v>
      </c>
      <c r="C68" s="2261" t="s">
        <v>1029</v>
      </c>
      <c r="D68" s="2261"/>
      <c r="E68" s="2261"/>
      <c r="F68" s="1178" t="s">
        <v>487</v>
      </c>
      <c r="G68" s="1179">
        <v>210</v>
      </c>
      <c r="H68" s="1680"/>
      <c r="I68" s="1681">
        <f>H68*G68</f>
        <v>0</v>
      </c>
    </row>
    <row r="69" spans="1:9" x14ac:dyDescent="0.3">
      <c r="A69" s="1050"/>
      <c r="B69" s="1039" t="s">
        <v>978</v>
      </c>
      <c r="C69" s="2261" t="s">
        <v>1030</v>
      </c>
      <c r="D69" s="2261"/>
      <c r="E69" s="2261"/>
      <c r="F69" s="1178" t="s">
        <v>487</v>
      </c>
      <c r="G69" s="1179">
        <v>10</v>
      </c>
      <c r="H69" s="1680"/>
      <c r="I69" s="1681">
        <f t="shared" ref="I69:I71" si="6">H69*G69</f>
        <v>0</v>
      </c>
    </row>
    <row r="70" spans="1:9" x14ac:dyDescent="0.3">
      <c r="A70" s="1050"/>
      <c r="B70" s="1039" t="s">
        <v>980</v>
      </c>
      <c r="C70" s="2261" t="s">
        <v>1031</v>
      </c>
      <c r="D70" s="2261"/>
      <c r="E70" s="2261"/>
      <c r="F70" s="1178" t="s">
        <v>487</v>
      </c>
      <c r="G70" s="1179">
        <v>10</v>
      </c>
      <c r="H70" s="1680"/>
      <c r="I70" s="1681">
        <f t="shared" si="6"/>
        <v>0</v>
      </c>
    </row>
    <row r="71" spans="1:9" x14ac:dyDescent="0.3">
      <c r="A71" s="1050"/>
      <c r="B71" s="1039" t="s">
        <v>982</v>
      </c>
      <c r="C71" s="2261" t="s">
        <v>1032</v>
      </c>
      <c r="D71" s="2261"/>
      <c r="E71" s="2261"/>
      <c r="F71" s="1178" t="s">
        <v>487</v>
      </c>
      <c r="G71" s="1179">
        <v>1</v>
      </c>
      <c r="H71" s="1680"/>
      <c r="I71" s="1681">
        <f t="shared" si="6"/>
        <v>0</v>
      </c>
    </row>
    <row r="72" spans="1:9" x14ac:dyDescent="0.3">
      <c r="A72" s="1050"/>
      <c r="B72" s="2362"/>
      <c r="C72" s="2364" t="s">
        <v>1033</v>
      </c>
      <c r="D72" s="2365"/>
      <c r="E72" s="2366"/>
      <c r="F72" s="2266"/>
      <c r="G72" s="2258"/>
      <c r="H72" s="1711"/>
      <c r="I72" s="2229"/>
    </row>
    <row r="73" spans="1:9" x14ac:dyDescent="0.3">
      <c r="A73" s="1050"/>
      <c r="B73" s="2363"/>
      <c r="C73" s="2367"/>
      <c r="D73" s="2368"/>
      <c r="E73" s="2369"/>
      <c r="F73" s="2271"/>
      <c r="G73" s="2259"/>
      <c r="H73" s="1712"/>
      <c r="I73" s="2230"/>
    </row>
    <row r="74" spans="1:9" x14ac:dyDescent="0.3">
      <c r="A74" s="1050"/>
      <c r="B74" s="1039" t="s">
        <v>984</v>
      </c>
      <c r="C74" s="2261" t="s">
        <v>1029</v>
      </c>
      <c r="D74" s="2261"/>
      <c r="E74" s="2261"/>
      <c r="F74" s="1178" t="s">
        <v>487</v>
      </c>
      <c r="G74" s="1179">
        <v>210</v>
      </c>
      <c r="H74" s="1680"/>
      <c r="I74" s="1681">
        <f t="shared" ref="I74:I77" si="7">H74*G74</f>
        <v>0</v>
      </c>
    </row>
    <row r="75" spans="1:9" x14ac:dyDescent="0.3">
      <c r="A75" s="1050"/>
      <c r="B75" s="1039" t="s">
        <v>990</v>
      </c>
      <c r="C75" s="2261" t="s">
        <v>1030</v>
      </c>
      <c r="D75" s="2261"/>
      <c r="E75" s="2261"/>
      <c r="F75" s="1178" t="s">
        <v>487</v>
      </c>
      <c r="G75" s="1179">
        <v>10</v>
      </c>
      <c r="H75" s="1680"/>
      <c r="I75" s="1681">
        <f t="shared" si="7"/>
        <v>0</v>
      </c>
    </row>
    <row r="76" spans="1:9" x14ac:dyDescent="0.3">
      <c r="A76" s="1050"/>
      <c r="B76" s="1039" t="s">
        <v>993</v>
      </c>
      <c r="C76" s="2261" t="s">
        <v>1031</v>
      </c>
      <c r="D76" s="2261"/>
      <c r="E76" s="2261"/>
      <c r="F76" s="1178" t="s">
        <v>487</v>
      </c>
      <c r="G76" s="1179">
        <v>10</v>
      </c>
      <c r="H76" s="1680"/>
      <c r="I76" s="1681">
        <f t="shared" si="7"/>
        <v>0</v>
      </c>
    </row>
    <row r="77" spans="1:9" x14ac:dyDescent="0.3">
      <c r="A77" s="1050"/>
      <c r="B77" s="1039" t="s">
        <v>995</v>
      </c>
      <c r="C77" s="2261" t="s">
        <v>1032</v>
      </c>
      <c r="D77" s="2261"/>
      <c r="E77" s="2261"/>
      <c r="F77" s="1178" t="s">
        <v>487</v>
      </c>
      <c r="G77" s="1179">
        <v>1</v>
      </c>
      <c r="H77" s="1680"/>
      <c r="I77" s="1681">
        <f t="shared" si="7"/>
        <v>0</v>
      </c>
    </row>
    <row r="78" spans="1:9" x14ac:dyDescent="0.3">
      <c r="A78" s="1050"/>
      <c r="B78" s="1063" t="s">
        <v>885</v>
      </c>
      <c r="C78" s="2260" t="s">
        <v>1034</v>
      </c>
      <c r="D78" s="2260"/>
      <c r="E78" s="2260"/>
      <c r="F78" s="1178"/>
      <c r="G78" s="1179"/>
      <c r="H78" s="1695"/>
      <c r="I78" s="1681"/>
    </row>
    <row r="79" spans="1:9" x14ac:dyDescent="0.3">
      <c r="A79" s="1050"/>
      <c r="B79" s="1063"/>
      <c r="C79" s="2339" t="s">
        <v>1035</v>
      </c>
      <c r="D79" s="2354"/>
      <c r="E79" s="2355"/>
      <c r="F79" s="1178"/>
      <c r="G79" s="1179"/>
      <c r="H79" s="1695"/>
      <c r="I79" s="1681"/>
    </row>
    <row r="80" spans="1:9" x14ac:dyDescent="0.3">
      <c r="A80" s="1050"/>
      <c r="B80" s="1063"/>
      <c r="C80" s="2356"/>
      <c r="D80" s="2357"/>
      <c r="E80" s="2358"/>
      <c r="F80" s="1178"/>
      <c r="G80" s="1179"/>
      <c r="H80" s="1695"/>
      <c r="I80" s="1681"/>
    </row>
    <row r="81" spans="1:9" x14ac:dyDescent="0.3">
      <c r="A81" s="1050"/>
      <c r="B81" s="1063"/>
      <c r="C81" s="2359"/>
      <c r="D81" s="2360"/>
      <c r="E81" s="2361"/>
      <c r="F81" s="1178"/>
      <c r="G81" s="1179"/>
      <c r="H81" s="1695"/>
      <c r="I81" s="1681"/>
    </row>
    <row r="82" spans="1:9" x14ac:dyDescent="0.3">
      <c r="A82" s="1050"/>
      <c r="B82" s="1063"/>
      <c r="C82" s="2272" t="s">
        <v>1036</v>
      </c>
      <c r="D82" s="2273"/>
      <c r="E82" s="2274"/>
      <c r="F82" s="1178"/>
      <c r="G82" s="1179"/>
      <c r="H82" s="1695"/>
      <c r="I82" s="1681"/>
    </row>
    <row r="83" spans="1:9" x14ac:dyDescent="0.3">
      <c r="A83" s="1050"/>
      <c r="B83" s="1039" t="s">
        <v>1019</v>
      </c>
      <c r="C83" s="2261" t="s">
        <v>1037</v>
      </c>
      <c r="D83" s="2261"/>
      <c r="E83" s="2261"/>
      <c r="F83" s="1178" t="s">
        <v>487</v>
      </c>
      <c r="G83" s="1179">
        <v>0</v>
      </c>
      <c r="H83" s="1695"/>
      <c r="I83" s="1681">
        <f>H83*G83</f>
        <v>0</v>
      </c>
    </row>
    <row r="84" spans="1:9" x14ac:dyDescent="0.3">
      <c r="A84" s="1050"/>
      <c r="B84" s="1039" t="s">
        <v>1020</v>
      </c>
      <c r="C84" s="2261" t="s">
        <v>1038</v>
      </c>
      <c r="D84" s="2261"/>
      <c r="E84" s="2261"/>
      <c r="F84" s="1178" t="s">
        <v>487</v>
      </c>
      <c r="G84" s="1179">
        <v>400</v>
      </c>
      <c r="H84" s="1695"/>
      <c r="I84" s="1681">
        <f t="shared" ref="I84:I88" si="8">H84*G84</f>
        <v>0</v>
      </c>
    </row>
    <row r="85" spans="1:9" x14ac:dyDescent="0.3">
      <c r="A85" s="1050"/>
      <c r="B85" s="1039" t="s">
        <v>1039</v>
      </c>
      <c r="C85" s="2261" t="s">
        <v>1040</v>
      </c>
      <c r="D85" s="2261"/>
      <c r="E85" s="2261"/>
      <c r="F85" s="1178" t="s">
        <v>487</v>
      </c>
      <c r="G85" s="1179">
        <v>425</v>
      </c>
      <c r="H85" s="1695"/>
      <c r="I85" s="1681">
        <f t="shared" si="8"/>
        <v>0</v>
      </c>
    </row>
    <row r="86" spans="1:9" x14ac:dyDescent="0.3">
      <c r="A86" s="1050"/>
      <c r="B86" s="1039" t="s">
        <v>1041</v>
      </c>
      <c r="C86" s="2261" t="s">
        <v>1042</v>
      </c>
      <c r="D86" s="2261"/>
      <c r="E86" s="2261"/>
      <c r="F86" s="1178" t="s">
        <v>487</v>
      </c>
      <c r="G86" s="1179">
        <v>0</v>
      </c>
      <c r="H86" s="1695"/>
      <c r="I86" s="1681">
        <f t="shared" si="8"/>
        <v>0</v>
      </c>
    </row>
    <row r="87" spans="1:9" x14ac:dyDescent="0.3">
      <c r="A87" s="1050"/>
      <c r="B87" s="1039" t="s">
        <v>1043</v>
      </c>
      <c r="C87" s="2261" t="s">
        <v>1044</v>
      </c>
      <c r="D87" s="2261"/>
      <c r="E87" s="2261"/>
      <c r="F87" s="1178" t="s">
        <v>487</v>
      </c>
      <c r="G87" s="1179">
        <v>370</v>
      </c>
      <c r="H87" s="1695"/>
      <c r="I87" s="1681">
        <f t="shared" si="8"/>
        <v>0</v>
      </c>
    </row>
    <row r="88" spans="1:9" x14ac:dyDescent="0.3">
      <c r="A88" s="1050"/>
      <c r="B88" s="1039" t="s">
        <v>1045</v>
      </c>
      <c r="C88" s="2261" t="s">
        <v>1046</v>
      </c>
      <c r="D88" s="2261"/>
      <c r="E88" s="2261"/>
      <c r="F88" s="1178" t="s">
        <v>487</v>
      </c>
      <c r="G88" s="1179">
        <v>60</v>
      </c>
      <c r="H88" s="1695"/>
      <c r="I88" s="1681">
        <f t="shared" si="8"/>
        <v>0</v>
      </c>
    </row>
    <row r="89" spans="1:9" x14ac:dyDescent="0.3">
      <c r="A89" s="1050"/>
      <c r="B89" s="1039"/>
      <c r="C89" s="2272" t="s">
        <v>1047</v>
      </c>
      <c r="D89" s="2273"/>
      <c r="E89" s="2274"/>
      <c r="F89" s="1178"/>
      <c r="G89" s="1179"/>
      <c r="H89" s="1695"/>
      <c r="I89" s="1681"/>
    </row>
    <row r="90" spans="1:9" x14ac:dyDescent="0.3">
      <c r="A90" s="1050"/>
      <c r="B90" s="1039" t="s">
        <v>1048</v>
      </c>
      <c r="C90" s="2261" t="s">
        <v>1037</v>
      </c>
      <c r="D90" s="2261"/>
      <c r="E90" s="2261"/>
      <c r="F90" s="1178" t="s">
        <v>487</v>
      </c>
      <c r="G90" s="1179">
        <v>0</v>
      </c>
      <c r="H90" s="1695"/>
      <c r="I90" s="1681">
        <f>G90*H90</f>
        <v>0</v>
      </c>
    </row>
    <row r="91" spans="1:9" x14ac:dyDescent="0.3">
      <c r="A91" s="1050"/>
      <c r="B91" s="1039" t="s">
        <v>1049</v>
      </c>
      <c r="C91" s="2261" t="s">
        <v>1038</v>
      </c>
      <c r="D91" s="2261"/>
      <c r="E91" s="2261"/>
      <c r="F91" s="1178" t="s">
        <v>487</v>
      </c>
      <c r="G91" s="1179">
        <v>400</v>
      </c>
      <c r="H91" s="1695"/>
      <c r="I91" s="1681">
        <f t="shared" ref="I91:I95" si="9">G91*H91</f>
        <v>0</v>
      </c>
    </row>
    <row r="92" spans="1:9" x14ac:dyDescent="0.3">
      <c r="A92" s="1050"/>
      <c r="B92" s="1039" t="s">
        <v>1050</v>
      </c>
      <c r="C92" s="2261" t="s">
        <v>1040</v>
      </c>
      <c r="D92" s="2261"/>
      <c r="E92" s="2261"/>
      <c r="F92" s="1178" t="s">
        <v>487</v>
      </c>
      <c r="G92" s="1179">
        <v>425</v>
      </c>
      <c r="H92" s="1695"/>
      <c r="I92" s="1681">
        <f t="shared" si="9"/>
        <v>0</v>
      </c>
    </row>
    <row r="93" spans="1:9" x14ac:dyDescent="0.3">
      <c r="A93" s="1050"/>
      <c r="B93" s="1039" t="s">
        <v>1051</v>
      </c>
      <c r="C93" s="2261" t="s">
        <v>1042</v>
      </c>
      <c r="D93" s="2261"/>
      <c r="E93" s="2261"/>
      <c r="F93" s="1178" t="s">
        <v>487</v>
      </c>
      <c r="G93" s="1179">
        <v>0</v>
      </c>
      <c r="H93" s="1695"/>
      <c r="I93" s="1681">
        <f t="shared" si="9"/>
        <v>0</v>
      </c>
    </row>
    <row r="94" spans="1:9" x14ac:dyDescent="0.3">
      <c r="A94" s="1050"/>
      <c r="B94" s="1039" t="s">
        <v>1052</v>
      </c>
      <c r="C94" s="2261" t="s">
        <v>1044</v>
      </c>
      <c r="D94" s="2261"/>
      <c r="E94" s="2261"/>
      <c r="F94" s="1178" t="s">
        <v>487</v>
      </c>
      <c r="G94" s="1179">
        <v>370</v>
      </c>
      <c r="H94" s="1695"/>
      <c r="I94" s="1681">
        <f t="shared" si="9"/>
        <v>0</v>
      </c>
    </row>
    <row r="95" spans="1:9" ht="14.4" thickBot="1" x14ac:dyDescent="0.35">
      <c r="A95" s="1057"/>
      <c r="B95" s="1066" t="s">
        <v>1053</v>
      </c>
      <c r="C95" s="2379" t="s">
        <v>1046</v>
      </c>
      <c r="D95" s="2379"/>
      <c r="E95" s="2379"/>
      <c r="F95" s="1067" t="s">
        <v>487</v>
      </c>
      <c r="G95" s="1068">
        <v>60</v>
      </c>
      <c r="H95" s="1698"/>
      <c r="I95" s="1684">
        <f t="shared" si="9"/>
        <v>0</v>
      </c>
    </row>
    <row r="96" spans="1:9" ht="14.4" thickBot="1" x14ac:dyDescent="0.35">
      <c r="A96" s="2278" t="s">
        <v>1054</v>
      </c>
      <c r="B96" s="2279"/>
      <c r="C96" s="2280" t="s">
        <v>1025</v>
      </c>
      <c r="D96" s="2281"/>
      <c r="E96" s="2282"/>
      <c r="F96" s="1290"/>
      <c r="G96" s="1058"/>
      <c r="H96" s="1693"/>
      <c r="I96" s="1686"/>
    </row>
    <row r="97" spans="1:9" x14ac:dyDescent="0.3">
      <c r="A97" s="1284"/>
      <c r="B97" s="1042" t="s">
        <v>891</v>
      </c>
      <c r="C97" s="2348" t="s">
        <v>1055</v>
      </c>
      <c r="D97" s="2349"/>
      <c r="E97" s="2350"/>
      <c r="F97" s="1061"/>
      <c r="G97" s="1062"/>
      <c r="H97" s="1694"/>
      <c r="I97" s="1679"/>
    </row>
    <row r="98" spans="1:9" x14ac:dyDescent="0.3">
      <c r="A98" s="1285"/>
      <c r="B98" s="1069"/>
      <c r="C98" s="2380" t="s">
        <v>1056</v>
      </c>
      <c r="D98" s="2381"/>
      <c r="E98" s="2382"/>
      <c r="F98" s="1178"/>
      <c r="G98" s="1179"/>
      <c r="H98" s="1695"/>
      <c r="I98" s="1681"/>
    </row>
    <row r="99" spans="1:9" x14ac:dyDescent="0.3">
      <c r="A99" s="1285"/>
      <c r="B99" s="1069"/>
      <c r="C99" s="2328"/>
      <c r="D99" s="2329"/>
      <c r="E99" s="2330"/>
      <c r="F99" s="1178"/>
      <c r="G99" s="1179"/>
      <c r="H99" s="1695"/>
      <c r="I99" s="1681"/>
    </row>
    <row r="100" spans="1:9" x14ac:dyDescent="0.3">
      <c r="A100" s="1285"/>
      <c r="B100" s="1069"/>
      <c r="C100" s="2331"/>
      <c r="D100" s="2332"/>
      <c r="E100" s="2333"/>
      <c r="F100" s="1178"/>
      <c r="G100" s="1179"/>
      <c r="H100" s="1695"/>
      <c r="I100" s="1681"/>
    </row>
    <row r="101" spans="1:9" x14ac:dyDescent="0.3">
      <c r="A101" s="1070"/>
      <c r="B101" s="1063"/>
      <c r="C101" s="2370" t="s">
        <v>1036</v>
      </c>
      <c r="D101" s="2371"/>
      <c r="E101" s="2372"/>
      <c r="F101" s="1178"/>
      <c r="G101" s="1179"/>
      <c r="H101" s="1695"/>
      <c r="I101" s="1681"/>
    </row>
    <row r="102" spans="1:9" x14ac:dyDescent="0.3">
      <c r="A102" s="1070"/>
      <c r="B102" s="1039" t="s">
        <v>976</v>
      </c>
      <c r="C102" s="2261" t="s">
        <v>1057</v>
      </c>
      <c r="D102" s="2261"/>
      <c r="E102" s="2261"/>
      <c r="F102" s="1178" t="s">
        <v>997</v>
      </c>
      <c r="G102" s="1179">
        <v>22</v>
      </c>
      <c r="H102" s="1695"/>
      <c r="I102" s="1681">
        <f>G102*H102</f>
        <v>0</v>
      </c>
    </row>
    <row r="103" spans="1:9" x14ac:dyDescent="0.3">
      <c r="A103" s="1050"/>
      <c r="B103" s="1039" t="s">
        <v>978</v>
      </c>
      <c r="C103" s="2261" t="s">
        <v>1058</v>
      </c>
      <c r="D103" s="2261"/>
      <c r="E103" s="2261"/>
      <c r="F103" s="1178" t="s">
        <v>997</v>
      </c>
      <c r="G103" s="1179">
        <v>47</v>
      </c>
      <c r="H103" s="1695"/>
      <c r="I103" s="1681">
        <f t="shared" ref="I103:I104" si="10">G103*H103</f>
        <v>0</v>
      </c>
    </row>
    <row r="104" spans="1:9" x14ac:dyDescent="0.3">
      <c r="A104" s="1050"/>
      <c r="B104" s="1039" t="s">
        <v>980</v>
      </c>
      <c r="C104" s="2261" t="s">
        <v>1059</v>
      </c>
      <c r="D104" s="2261"/>
      <c r="E104" s="2261"/>
      <c r="F104" s="1178" t="s">
        <v>997</v>
      </c>
      <c r="G104" s="1179">
        <v>60</v>
      </c>
      <c r="H104" s="1695"/>
      <c r="I104" s="1681">
        <f t="shared" si="10"/>
        <v>0</v>
      </c>
    </row>
    <row r="105" spans="1:9" x14ac:dyDescent="0.3">
      <c r="A105" s="1050"/>
      <c r="B105" s="1039"/>
      <c r="C105" s="2373" t="s">
        <v>1060</v>
      </c>
      <c r="D105" s="2374"/>
      <c r="E105" s="2375"/>
      <c r="F105" s="1178"/>
      <c r="G105" s="1179"/>
      <c r="H105" s="1695"/>
      <c r="I105" s="1681"/>
    </row>
    <row r="106" spans="1:9" x14ac:dyDescent="0.3">
      <c r="A106" s="1050"/>
      <c r="B106" s="1039"/>
      <c r="C106" s="2376"/>
      <c r="D106" s="2377"/>
      <c r="E106" s="2378"/>
      <c r="F106" s="1178"/>
      <c r="G106" s="1179"/>
      <c r="H106" s="1695"/>
      <c r="I106" s="1681"/>
    </row>
    <row r="107" spans="1:9" x14ac:dyDescent="0.3">
      <c r="A107" s="1050"/>
      <c r="B107" s="1039" t="s">
        <v>982</v>
      </c>
      <c r="C107" s="2261" t="s">
        <v>1057</v>
      </c>
      <c r="D107" s="2261"/>
      <c r="E107" s="2261"/>
      <c r="F107" s="1178" t="s">
        <v>997</v>
      </c>
      <c r="G107" s="1179">
        <v>22</v>
      </c>
      <c r="H107" s="1695"/>
      <c r="I107" s="1681">
        <f>H107*G107</f>
        <v>0</v>
      </c>
    </row>
    <row r="108" spans="1:9" x14ac:dyDescent="0.3">
      <c r="A108" s="1050"/>
      <c r="B108" s="1039" t="s">
        <v>984</v>
      </c>
      <c r="C108" s="2261" t="s">
        <v>1058</v>
      </c>
      <c r="D108" s="2261"/>
      <c r="E108" s="2261"/>
      <c r="F108" s="1178" t="s">
        <v>997</v>
      </c>
      <c r="G108" s="1179">
        <v>47</v>
      </c>
      <c r="H108" s="1695"/>
      <c r="I108" s="1681">
        <f t="shared" ref="I108:I109" si="11">H108*G108</f>
        <v>0</v>
      </c>
    </row>
    <row r="109" spans="1:9" x14ac:dyDescent="0.3">
      <c r="A109" s="1050"/>
      <c r="B109" s="1039" t="s">
        <v>990</v>
      </c>
      <c r="C109" s="2384" t="s">
        <v>1059</v>
      </c>
      <c r="D109" s="2384"/>
      <c r="E109" s="2384"/>
      <c r="F109" s="1178" t="s">
        <v>997</v>
      </c>
      <c r="G109" s="1179">
        <v>60</v>
      </c>
      <c r="H109" s="1695"/>
      <c r="I109" s="1681">
        <f t="shared" si="11"/>
        <v>0</v>
      </c>
    </row>
    <row r="110" spans="1:9" x14ac:dyDescent="0.3">
      <c r="A110" s="1050"/>
      <c r="B110" s="1071" t="s">
        <v>892</v>
      </c>
      <c r="C110" s="2385" t="s">
        <v>1061</v>
      </c>
      <c r="D110" s="2386"/>
      <c r="E110" s="2387"/>
      <c r="F110" s="1072"/>
      <c r="G110" s="1179"/>
      <c r="H110" s="1695"/>
      <c r="I110" s="1681"/>
    </row>
    <row r="111" spans="1:9" x14ac:dyDescent="0.3">
      <c r="A111" s="1050"/>
      <c r="B111" s="1063"/>
      <c r="C111" s="2339" t="s">
        <v>1062</v>
      </c>
      <c r="D111" s="2340"/>
      <c r="E111" s="2341"/>
      <c r="F111" s="1178"/>
      <c r="G111" s="1179"/>
      <c r="H111" s="1695"/>
      <c r="I111" s="1681"/>
    </row>
    <row r="112" spans="1:9" x14ac:dyDescent="0.3">
      <c r="A112" s="1050"/>
      <c r="B112" s="1063"/>
      <c r="C112" s="2342"/>
      <c r="D112" s="2343"/>
      <c r="E112" s="2344"/>
      <c r="F112" s="1178"/>
      <c r="G112" s="1179"/>
      <c r="H112" s="1695"/>
      <c r="I112" s="1681"/>
    </row>
    <row r="113" spans="1:9" x14ac:dyDescent="0.3">
      <c r="A113" s="1050"/>
      <c r="B113" s="1063"/>
      <c r="C113" s="2345"/>
      <c r="D113" s="2346"/>
      <c r="E113" s="2347"/>
      <c r="F113" s="1178"/>
      <c r="G113" s="1179"/>
      <c r="H113" s="1695"/>
      <c r="I113" s="1681"/>
    </row>
    <row r="114" spans="1:9" x14ac:dyDescent="0.3">
      <c r="A114" s="1050"/>
      <c r="B114" s="1063"/>
      <c r="C114" s="2272" t="s">
        <v>1036</v>
      </c>
      <c r="D114" s="2273"/>
      <c r="E114" s="2274"/>
      <c r="F114" s="1178"/>
      <c r="G114" s="1179"/>
      <c r="H114" s="1699"/>
      <c r="I114" s="1681"/>
    </row>
    <row r="115" spans="1:9" x14ac:dyDescent="0.3">
      <c r="A115" s="1050"/>
      <c r="B115" s="1039" t="s">
        <v>993</v>
      </c>
      <c r="C115" s="2339" t="s">
        <v>1063</v>
      </c>
      <c r="D115" s="2340"/>
      <c r="E115" s="2341"/>
      <c r="F115" s="2266" t="s">
        <v>997</v>
      </c>
      <c r="G115" s="2258">
        <v>10</v>
      </c>
      <c r="H115" s="1713"/>
      <c r="I115" s="2229">
        <f>G115*H115</f>
        <v>0</v>
      </c>
    </row>
    <row r="116" spans="1:9" x14ac:dyDescent="0.3">
      <c r="A116" s="1050"/>
      <c r="B116" s="1039"/>
      <c r="C116" s="2345"/>
      <c r="D116" s="2346"/>
      <c r="E116" s="2347"/>
      <c r="F116" s="2271"/>
      <c r="G116" s="2259"/>
      <c r="H116" s="1714"/>
      <c r="I116" s="2230"/>
    </row>
    <row r="117" spans="1:9" x14ac:dyDescent="0.3">
      <c r="A117" s="1050"/>
      <c r="B117" s="1039"/>
      <c r="C117" s="2272" t="s">
        <v>1047</v>
      </c>
      <c r="D117" s="2273"/>
      <c r="E117" s="2274"/>
      <c r="F117" s="1178"/>
      <c r="G117" s="1179"/>
      <c r="H117" s="1699"/>
      <c r="I117" s="1681"/>
    </row>
    <row r="118" spans="1:9" x14ac:dyDescent="0.3">
      <c r="A118" s="1050"/>
      <c r="B118" s="1039" t="s">
        <v>995</v>
      </c>
      <c r="C118" s="2383" t="s">
        <v>1063</v>
      </c>
      <c r="D118" s="2354"/>
      <c r="E118" s="2355"/>
      <c r="F118" s="2266" t="s">
        <v>997</v>
      </c>
      <c r="G118" s="2258">
        <v>10</v>
      </c>
      <c r="H118" s="1713"/>
      <c r="I118" s="2229">
        <f>G118*H118</f>
        <v>0</v>
      </c>
    </row>
    <row r="119" spans="1:9" x14ac:dyDescent="0.3">
      <c r="A119" s="1050"/>
      <c r="B119" s="1063"/>
      <c r="C119" s="2359"/>
      <c r="D119" s="2360"/>
      <c r="E119" s="2361"/>
      <c r="F119" s="2271"/>
      <c r="G119" s="2259"/>
      <c r="H119" s="1714"/>
      <c r="I119" s="2230"/>
    </row>
    <row r="120" spans="1:9" x14ac:dyDescent="0.3">
      <c r="A120" s="1050"/>
      <c r="B120" s="1063" t="s">
        <v>932</v>
      </c>
      <c r="C120" s="2388" t="s">
        <v>1064</v>
      </c>
      <c r="D120" s="2389"/>
      <c r="E120" s="2390"/>
      <c r="F120" s="1178"/>
      <c r="G120" s="1179"/>
      <c r="H120" s="1695"/>
      <c r="I120" s="1681"/>
    </row>
    <row r="121" spans="1:9" x14ac:dyDescent="0.3">
      <c r="A121" s="1050"/>
      <c r="B121" s="1063"/>
      <c r="C121" s="2339" t="s">
        <v>1065</v>
      </c>
      <c r="D121" s="2340"/>
      <c r="E121" s="2341"/>
      <c r="F121" s="2266"/>
      <c r="G121" s="2258"/>
      <c r="H121" s="2227"/>
      <c r="I121" s="2229"/>
    </row>
    <row r="122" spans="1:9" x14ac:dyDescent="0.3">
      <c r="A122" s="1050"/>
      <c r="B122" s="1063"/>
      <c r="C122" s="2345"/>
      <c r="D122" s="2346"/>
      <c r="E122" s="2347"/>
      <c r="F122" s="2271"/>
      <c r="G122" s="2259"/>
      <c r="H122" s="2228"/>
      <c r="I122" s="2230"/>
    </row>
    <row r="123" spans="1:9" x14ac:dyDescent="0.3">
      <c r="A123" s="1050"/>
      <c r="B123" s="1063"/>
      <c r="C123" s="2391" t="s">
        <v>1036</v>
      </c>
      <c r="D123" s="2392"/>
      <c r="E123" s="2393"/>
      <c r="F123" s="1178"/>
      <c r="G123" s="1179"/>
      <c r="H123" s="1695"/>
      <c r="I123" s="1681"/>
    </row>
    <row r="124" spans="1:9" x14ac:dyDescent="0.3">
      <c r="A124" s="1050"/>
      <c r="B124" s="1039" t="s">
        <v>1019</v>
      </c>
      <c r="C124" s="2394" t="s">
        <v>1066</v>
      </c>
      <c r="D124" s="2250"/>
      <c r="E124" s="2251"/>
      <c r="F124" s="1178" t="s">
        <v>997</v>
      </c>
      <c r="G124" s="1179">
        <v>14</v>
      </c>
      <c r="H124" s="1695"/>
      <c r="I124" s="1681">
        <f>G124*H124</f>
        <v>0</v>
      </c>
    </row>
    <row r="125" spans="1:9" x14ac:dyDescent="0.3">
      <c r="A125" s="1050"/>
      <c r="B125" s="1039" t="s">
        <v>1020</v>
      </c>
      <c r="C125" s="2394" t="s">
        <v>1067</v>
      </c>
      <c r="D125" s="2250"/>
      <c r="E125" s="2251"/>
      <c r="F125" s="1178" t="s">
        <v>997</v>
      </c>
      <c r="G125" s="1179">
        <v>0</v>
      </c>
      <c r="H125" s="1695"/>
      <c r="I125" s="1681">
        <f t="shared" ref="I125:I128" si="12">G125*H125</f>
        <v>0</v>
      </c>
    </row>
    <row r="126" spans="1:9" x14ac:dyDescent="0.3">
      <c r="A126" s="1050"/>
      <c r="B126" s="1039" t="s">
        <v>1039</v>
      </c>
      <c r="C126" s="2394" t="s">
        <v>1068</v>
      </c>
      <c r="D126" s="2250"/>
      <c r="E126" s="2251"/>
      <c r="F126" s="1178" t="s">
        <v>997</v>
      </c>
      <c r="G126" s="1179">
        <v>0</v>
      </c>
      <c r="H126" s="1695"/>
      <c r="I126" s="1681">
        <f t="shared" si="12"/>
        <v>0</v>
      </c>
    </row>
    <row r="127" spans="1:9" x14ac:dyDescent="0.3">
      <c r="A127" s="1050"/>
      <c r="B127" s="1039" t="s">
        <v>1041</v>
      </c>
      <c r="C127" s="2394" t="s">
        <v>1069</v>
      </c>
      <c r="D127" s="2250"/>
      <c r="E127" s="2251"/>
      <c r="F127" s="1178" t="s">
        <v>997</v>
      </c>
      <c r="G127" s="1179">
        <v>2</v>
      </c>
      <c r="H127" s="1695"/>
      <c r="I127" s="1681">
        <f t="shared" si="12"/>
        <v>0</v>
      </c>
    </row>
    <row r="128" spans="1:9" ht="14.4" thickBot="1" x14ac:dyDescent="0.35">
      <c r="A128" s="1057"/>
      <c r="B128" s="1066" t="s">
        <v>1043</v>
      </c>
      <c r="C128" s="2395" t="s">
        <v>1070</v>
      </c>
      <c r="D128" s="2396"/>
      <c r="E128" s="2397"/>
      <c r="F128" s="1067" t="s">
        <v>997</v>
      </c>
      <c r="G128" s="1068">
        <v>2</v>
      </c>
      <c r="H128" s="1698"/>
      <c r="I128" s="1684">
        <f t="shared" si="12"/>
        <v>0</v>
      </c>
    </row>
    <row r="129" spans="1:9" ht="14.4" thickBot="1" x14ac:dyDescent="0.35">
      <c r="A129" s="2241" t="s">
        <v>1071</v>
      </c>
      <c r="B129" s="2242"/>
      <c r="C129" s="2243" t="s">
        <v>1072</v>
      </c>
      <c r="D129" s="2244"/>
      <c r="E129" s="2245"/>
      <c r="F129" s="1081"/>
      <c r="G129" s="1082"/>
      <c r="H129" s="1696"/>
      <c r="I129" s="1697"/>
    </row>
    <row r="130" spans="1:9" x14ac:dyDescent="0.3">
      <c r="A130" s="1059"/>
      <c r="B130" s="1060" t="s">
        <v>932</v>
      </c>
      <c r="C130" s="2348" t="s">
        <v>1073</v>
      </c>
      <c r="D130" s="2349"/>
      <c r="E130" s="2350"/>
      <c r="F130" s="1061"/>
      <c r="G130" s="1062"/>
      <c r="H130" s="1694"/>
      <c r="I130" s="1679"/>
    </row>
    <row r="131" spans="1:9" x14ac:dyDescent="0.3">
      <c r="A131" s="1050"/>
      <c r="B131" s="1039" t="s">
        <v>976</v>
      </c>
      <c r="C131" s="2394" t="s">
        <v>1066</v>
      </c>
      <c r="D131" s="2250"/>
      <c r="E131" s="2251"/>
      <c r="F131" s="1178" t="s">
        <v>997</v>
      </c>
      <c r="G131" s="1179">
        <v>14</v>
      </c>
      <c r="H131" s="1695"/>
      <c r="I131" s="1681">
        <f>H131*G131</f>
        <v>0</v>
      </c>
    </row>
    <row r="132" spans="1:9" x14ac:dyDescent="0.3">
      <c r="A132" s="1050"/>
      <c r="B132" s="1039" t="s">
        <v>978</v>
      </c>
      <c r="C132" s="2394" t="s">
        <v>1067</v>
      </c>
      <c r="D132" s="2250"/>
      <c r="E132" s="2251"/>
      <c r="F132" s="1178" t="s">
        <v>997</v>
      </c>
      <c r="G132" s="1179">
        <v>0</v>
      </c>
      <c r="H132" s="1695"/>
      <c r="I132" s="1681">
        <f t="shared" ref="I132:I135" si="13">H132*G132</f>
        <v>0</v>
      </c>
    </row>
    <row r="133" spans="1:9" x14ac:dyDescent="0.3">
      <c r="A133" s="1050"/>
      <c r="B133" s="1039" t="s">
        <v>980</v>
      </c>
      <c r="C133" s="2394" t="s">
        <v>1068</v>
      </c>
      <c r="D133" s="2250"/>
      <c r="E133" s="2251"/>
      <c r="F133" s="1178" t="s">
        <v>997</v>
      </c>
      <c r="G133" s="1179">
        <v>0</v>
      </c>
      <c r="H133" s="1695"/>
      <c r="I133" s="1681">
        <f t="shared" si="13"/>
        <v>0</v>
      </c>
    </row>
    <row r="134" spans="1:9" x14ac:dyDescent="0.3">
      <c r="A134" s="1050"/>
      <c r="B134" s="1039" t="s">
        <v>982</v>
      </c>
      <c r="C134" s="2394" t="s">
        <v>1069</v>
      </c>
      <c r="D134" s="2250"/>
      <c r="E134" s="2251"/>
      <c r="F134" s="1178" t="s">
        <v>997</v>
      </c>
      <c r="G134" s="1179">
        <v>2</v>
      </c>
      <c r="H134" s="1695"/>
      <c r="I134" s="1681">
        <f t="shared" si="13"/>
        <v>0</v>
      </c>
    </row>
    <row r="135" spans="1:9" x14ac:dyDescent="0.3">
      <c r="A135" s="1050"/>
      <c r="B135" s="1039" t="s">
        <v>984</v>
      </c>
      <c r="C135" s="2394" t="s">
        <v>1070</v>
      </c>
      <c r="D135" s="2250"/>
      <c r="E135" s="2251"/>
      <c r="F135" s="1178" t="s">
        <v>997</v>
      </c>
      <c r="G135" s="1179">
        <v>2</v>
      </c>
      <c r="H135" s="1695"/>
      <c r="I135" s="1681">
        <f t="shared" si="13"/>
        <v>0</v>
      </c>
    </row>
    <row r="136" spans="1:9" x14ac:dyDescent="0.3">
      <c r="A136" s="1050"/>
      <c r="B136" s="1063" t="s">
        <v>933</v>
      </c>
      <c r="C136" s="2385" t="s">
        <v>1074</v>
      </c>
      <c r="D136" s="2386"/>
      <c r="E136" s="2387"/>
      <c r="F136" s="1178"/>
      <c r="G136" s="1179"/>
      <c r="H136" s="1695"/>
      <c r="I136" s="1681"/>
    </row>
    <row r="137" spans="1:9" x14ac:dyDescent="0.3">
      <c r="A137" s="1050"/>
      <c r="B137" s="1063"/>
      <c r="C137" s="2339" t="s">
        <v>1075</v>
      </c>
      <c r="D137" s="2354"/>
      <c r="E137" s="2355"/>
      <c r="F137" s="2266"/>
      <c r="G137" s="2258"/>
      <c r="H137" s="1711"/>
      <c r="I137" s="2229"/>
    </row>
    <row r="138" spans="1:9" x14ac:dyDescent="0.3">
      <c r="A138" s="1050"/>
      <c r="B138" s="1063"/>
      <c r="C138" s="2359"/>
      <c r="D138" s="2360"/>
      <c r="E138" s="2361"/>
      <c r="F138" s="2271"/>
      <c r="G138" s="2259"/>
      <c r="H138" s="1712"/>
      <c r="I138" s="2230"/>
    </row>
    <row r="139" spans="1:9" x14ac:dyDescent="0.3">
      <c r="A139" s="1050"/>
      <c r="B139" s="1063"/>
      <c r="C139" s="2272" t="s">
        <v>1036</v>
      </c>
      <c r="D139" s="2273"/>
      <c r="E139" s="2274"/>
      <c r="F139" s="1178"/>
      <c r="G139" s="1179"/>
      <c r="H139" s="1695"/>
      <c r="I139" s="1681"/>
    </row>
    <row r="140" spans="1:9" x14ac:dyDescent="0.3">
      <c r="A140" s="1050"/>
      <c r="B140" s="1039" t="s">
        <v>990</v>
      </c>
      <c r="C140" s="2394" t="s">
        <v>1076</v>
      </c>
      <c r="D140" s="2250"/>
      <c r="E140" s="2251"/>
      <c r="F140" s="1178" t="s">
        <v>997</v>
      </c>
      <c r="G140" s="1179">
        <v>37</v>
      </c>
      <c r="H140" s="1695"/>
      <c r="I140" s="1681">
        <f>G140*H140</f>
        <v>0</v>
      </c>
    </row>
    <row r="141" spans="1:9" x14ac:dyDescent="0.3">
      <c r="A141" s="1050"/>
      <c r="B141" s="1039" t="s">
        <v>993</v>
      </c>
      <c r="C141" s="2394" t="s">
        <v>1077</v>
      </c>
      <c r="D141" s="2250"/>
      <c r="E141" s="2251"/>
      <c r="F141" s="1178" t="s">
        <v>997</v>
      </c>
      <c r="G141" s="1179">
        <v>1</v>
      </c>
      <c r="H141" s="1695"/>
      <c r="I141" s="1681">
        <f t="shared" ref="I141:I145" si="14">G141*H141</f>
        <v>0</v>
      </c>
    </row>
    <row r="142" spans="1:9" x14ac:dyDescent="0.3">
      <c r="A142" s="1050"/>
      <c r="B142" s="1039" t="s">
        <v>995</v>
      </c>
      <c r="C142" s="2394" t="s">
        <v>1078</v>
      </c>
      <c r="D142" s="2250"/>
      <c r="E142" s="2251"/>
      <c r="F142" s="1178" t="s">
        <v>997</v>
      </c>
      <c r="G142" s="1179">
        <v>0</v>
      </c>
      <c r="H142" s="1695"/>
      <c r="I142" s="1681">
        <f t="shared" si="14"/>
        <v>0</v>
      </c>
    </row>
    <row r="143" spans="1:9" x14ac:dyDescent="0.3">
      <c r="A143" s="1050"/>
      <c r="B143" s="1039" t="s">
        <v>1019</v>
      </c>
      <c r="C143" s="2394" t="s">
        <v>1079</v>
      </c>
      <c r="D143" s="2250"/>
      <c r="E143" s="2251"/>
      <c r="F143" s="1178" t="s">
        <v>997</v>
      </c>
      <c r="G143" s="1179">
        <v>1</v>
      </c>
      <c r="H143" s="1695"/>
      <c r="I143" s="1681">
        <f t="shared" si="14"/>
        <v>0</v>
      </c>
    </row>
    <row r="144" spans="1:9" x14ac:dyDescent="0.3">
      <c r="A144" s="1050"/>
      <c r="B144" s="1039" t="s">
        <v>1020</v>
      </c>
      <c r="C144" s="2394" t="s">
        <v>1080</v>
      </c>
      <c r="D144" s="2250"/>
      <c r="E144" s="2251"/>
      <c r="F144" s="1178" t="s">
        <v>997</v>
      </c>
      <c r="G144" s="1179">
        <v>0</v>
      </c>
      <c r="H144" s="1695"/>
      <c r="I144" s="1681">
        <f t="shared" si="14"/>
        <v>0</v>
      </c>
    </row>
    <row r="145" spans="1:9" x14ac:dyDescent="0.3">
      <c r="A145" s="1050"/>
      <c r="B145" s="1039" t="s">
        <v>1039</v>
      </c>
      <c r="C145" s="2394" t="s">
        <v>1081</v>
      </c>
      <c r="D145" s="2250"/>
      <c r="E145" s="2251"/>
      <c r="F145" s="1178" t="s">
        <v>997</v>
      </c>
      <c r="G145" s="1179">
        <v>0</v>
      </c>
      <c r="H145" s="1695"/>
      <c r="I145" s="1681">
        <f t="shared" si="14"/>
        <v>0</v>
      </c>
    </row>
    <row r="146" spans="1:9" x14ac:dyDescent="0.3">
      <c r="A146" s="1050"/>
      <c r="B146" s="1039"/>
      <c r="C146" s="2272" t="s">
        <v>1082</v>
      </c>
      <c r="D146" s="2273"/>
      <c r="E146" s="2274"/>
      <c r="F146" s="1178"/>
      <c r="G146" s="1179"/>
      <c r="H146" s="1695"/>
      <c r="I146" s="1681"/>
    </row>
    <row r="147" spans="1:9" x14ac:dyDescent="0.3">
      <c r="A147" s="1050"/>
      <c r="B147" s="1039" t="s">
        <v>1041</v>
      </c>
      <c r="C147" s="2394" t="s">
        <v>1076</v>
      </c>
      <c r="D147" s="2250"/>
      <c r="E147" s="2251"/>
      <c r="F147" s="1178" t="s">
        <v>997</v>
      </c>
      <c r="G147" s="1179">
        <v>37</v>
      </c>
      <c r="H147" s="1695"/>
      <c r="I147" s="1681">
        <f>G147*H147</f>
        <v>0</v>
      </c>
    </row>
    <row r="148" spans="1:9" x14ac:dyDescent="0.3">
      <c r="A148" s="1050"/>
      <c r="B148" s="1039" t="s">
        <v>1043</v>
      </c>
      <c r="C148" s="2394" t="s">
        <v>1077</v>
      </c>
      <c r="D148" s="2250"/>
      <c r="E148" s="2251"/>
      <c r="F148" s="1178" t="s">
        <v>997</v>
      </c>
      <c r="G148" s="1179">
        <v>1</v>
      </c>
      <c r="H148" s="1695"/>
      <c r="I148" s="1681">
        <f t="shared" ref="I148:I152" si="15">G148*H148</f>
        <v>0</v>
      </c>
    </row>
    <row r="149" spans="1:9" x14ac:dyDescent="0.3">
      <c r="A149" s="1050"/>
      <c r="B149" s="1039" t="s">
        <v>1045</v>
      </c>
      <c r="C149" s="2394" t="s">
        <v>1078</v>
      </c>
      <c r="D149" s="2250"/>
      <c r="E149" s="2251"/>
      <c r="F149" s="1178" t="s">
        <v>997</v>
      </c>
      <c r="G149" s="1179">
        <v>0</v>
      </c>
      <c r="H149" s="1695"/>
      <c r="I149" s="1681">
        <f t="shared" si="15"/>
        <v>0</v>
      </c>
    </row>
    <row r="150" spans="1:9" x14ac:dyDescent="0.3">
      <c r="A150" s="1050"/>
      <c r="B150" s="1039" t="s">
        <v>1048</v>
      </c>
      <c r="C150" s="2394" t="s">
        <v>1079</v>
      </c>
      <c r="D150" s="2250"/>
      <c r="E150" s="2251"/>
      <c r="F150" s="1178" t="s">
        <v>997</v>
      </c>
      <c r="G150" s="1179">
        <v>1</v>
      </c>
      <c r="H150" s="1695"/>
      <c r="I150" s="1681">
        <f t="shared" si="15"/>
        <v>0</v>
      </c>
    </row>
    <row r="151" spans="1:9" x14ac:dyDescent="0.3">
      <c r="A151" s="1050"/>
      <c r="B151" s="1039" t="s">
        <v>1049</v>
      </c>
      <c r="C151" s="2394" t="s">
        <v>1080</v>
      </c>
      <c r="D151" s="2250"/>
      <c r="E151" s="2251"/>
      <c r="F151" s="1178" t="s">
        <v>997</v>
      </c>
      <c r="G151" s="1179">
        <v>0</v>
      </c>
      <c r="H151" s="1695"/>
      <c r="I151" s="1681">
        <f t="shared" si="15"/>
        <v>0</v>
      </c>
    </row>
    <row r="152" spans="1:9" ht="14.4" thickBot="1" x14ac:dyDescent="0.35">
      <c r="A152" s="1057"/>
      <c r="B152" s="1066" t="s">
        <v>1050</v>
      </c>
      <c r="C152" s="2395" t="s">
        <v>1081</v>
      </c>
      <c r="D152" s="2396"/>
      <c r="E152" s="2397"/>
      <c r="F152" s="1067" t="s">
        <v>997</v>
      </c>
      <c r="G152" s="1068">
        <v>0</v>
      </c>
      <c r="H152" s="1698"/>
      <c r="I152" s="1684">
        <f t="shared" si="15"/>
        <v>0</v>
      </c>
    </row>
    <row r="153" spans="1:9" ht="14.4" thickBot="1" x14ac:dyDescent="0.35">
      <c r="A153" s="2278" t="s">
        <v>1083</v>
      </c>
      <c r="B153" s="2279"/>
      <c r="C153" s="2280" t="s">
        <v>1025</v>
      </c>
      <c r="D153" s="2281"/>
      <c r="E153" s="2282"/>
      <c r="F153" s="1290"/>
      <c r="G153" s="1058"/>
      <c r="H153" s="1693"/>
      <c r="I153" s="1686"/>
    </row>
    <row r="154" spans="1:9" x14ac:dyDescent="0.3">
      <c r="A154" s="1059"/>
      <c r="B154" s="1060" t="s">
        <v>887</v>
      </c>
      <c r="C154" s="2398" t="s">
        <v>1084</v>
      </c>
      <c r="D154" s="2399"/>
      <c r="E154" s="2400"/>
      <c r="F154" s="1061"/>
      <c r="G154" s="1062"/>
      <c r="H154" s="1694"/>
      <c r="I154" s="1679"/>
    </row>
    <row r="155" spans="1:9" x14ac:dyDescent="0.3">
      <c r="A155" s="1050"/>
      <c r="B155" s="1063"/>
      <c r="C155" s="2339" t="s">
        <v>1085</v>
      </c>
      <c r="D155" s="2340"/>
      <c r="E155" s="2341"/>
      <c r="F155" s="1178"/>
      <c r="G155" s="1179"/>
      <c r="H155" s="1695"/>
      <c r="I155" s="1681"/>
    </row>
    <row r="156" spans="1:9" x14ac:dyDescent="0.3">
      <c r="A156" s="1050"/>
      <c r="B156" s="1063"/>
      <c r="C156" s="2345"/>
      <c r="D156" s="2346"/>
      <c r="E156" s="2347"/>
      <c r="F156" s="1178"/>
      <c r="G156" s="1179"/>
      <c r="H156" s="1695"/>
      <c r="I156" s="1681"/>
    </row>
    <row r="157" spans="1:9" x14ac:dyDescent="0.3">
      <c r="A157" s="1050"/>
      <c r="B157" s="1063"/>
      <c r="C157" s="2272" t="s">
        <v>1086</v>
      </c>
      <c r="D157" s="2273"/>
      <c r="E157" s="2274"/>
      <c r="F157" s="1178"/>
      <c r="G157" s="1179"/>
      <c r="H157" s="1695"/>
      <c r="I157" s="1681"/>
    </row>
    <row r="158" spans="1:9" x14ac:dyDescent="0.3">
      <c r="A158" s="1050"/>
      <c r="B158" s="1039" t="s">
        <v>976</v>
      </c>
      <c r="C158" s="2383" t="s">
        <v>1087</v>
      </c>
      <c r="D158" s="2354"/>
      <c r="E158" s="2355"/>
      <c r="F158" s="2266" t="s">
        <v>997</v>
      </c>
      <c r="G158" s="2258">
        <v>29</v>
      </c>
      <c r="H158" s="1708"/>
      <c r="I158" s="2229">
        <f>H158*G158</f>
        <v>0</v>
      </c>
    </row>
    <row r="159" spans="1:9" x14ac:dyDescent="0.3">
      <c r="A159" s="1050"/>
      <c r="B159" s="1039"/>
      <c r="C159" s="2359"/>
      <c r="D159" s="2360"/>
      <c r="E159" s="2361"/>
      <c r="F159" s="2271"/>
      <c r="G159" s="2259"/>
      <c r="H159" s="1710"/>
      <c r="I159" s="2230"/>
    </row>
    <row r="160" spans="1:9" x14ac:dyDescent="0.3">
      <c r="A160" s="1050"/>
      <c r="B160" s="1039" t="s">
        <v>978</v>
      </c>
      <c r="C160" s="2394" t="s">
        <v>1088</v>
      </c>
      <c r="D160" s="2250"/>
      <c r="E160" s="2251"/>
      <c r="F160" s="1178" t="s">
        <v>997</v>
      </c>
      <c r="G160" s="1179">
        <v>31</v>
      </c>
      <c r="H160" s="1695"/>
      <c r="I160" s="1700">
        <f>H160*G160</f>
        <v>0</v>
      </c>
    </row>
    <row r="161" spans="1:9" x14ac:dyDescent="0.3">
      <c r="A161" s="1050"/>
      <c r="B161" s="1039"/>
      <c r="C161" s="2272" t="s">
        <v>1089</v>
      </c>
      <c r="D161" s="2273"/>
      <c r="E161" s="2274"/>
      <c r="F161" s="1178"/>
      <c r="G161" s="1179"/>
      <c r="H161" s="1695"/>
      <c r="I161" s="1700"/>
    </row>
    <row r="162" spans="1:9" x14ac:dyDescent="0.3">
      <c r="A162" s="1050"/>
      <c r="B162" s="1039" t="s">
        <v>980</v>
      </c>
      <c r="C162" s="2383" t="s">
        <v>1087</v>
      </c>
      <c r="D162" s="2354"/>
      <c r="E162" s="2355"/>
      <c r="F162" s="2258" t="s">
        <v>997</v>
      </c>
      <c r="G162" s="2258">
        <v>29</v>
      </c>
      <c r="H162" s="1708"/>
      <c r="I162" s="2229">
        <f>H162*G162</f>
        <v>0</v>
      </c>
    </row>
    <row r="163" spans="1:9" x14ac:dyDescent="0.3">
      <c r="A163" s="1050"/>
      <c r="B163" s="1039"/>
      <c r="C163" s="2359"/>
      <c r="D163" s="2360"/>
      <c r="E163" s="2361"/>
      <c r="F163" s="2259"/>
      <c r="G163" s="2259"/>
      <c r="H163" s="1710"/>
      <c r="I163" s="2230"/>
    </row>
    <row r="164" spans="1:9" ht="14.4" thickBot="1" x14ac:dyDescent="0.35">
      <c r="A164" s="1057"/>
      <c r="B164" s="1066" t="s">
        <v>982</v>
      </c>
      <c r="C164" s="2395" t="s">
        <v>1088</v>
      </c>
      <c r="D164" s="2396"/>
      <c r="E164" s="2397"/>
      <c r="F164" s="1067" t="s">
        <v>997</v>
      </c>
      <c r="G164" s="1068">
        <v>31</v>
      </c>
      <c r="H164" s="1698"/>
      <c r="I164" s="1701">
        <f>H164*G164</f>
        <v>0</v>
      </c>
    </row>
    <row r="165" spans="1:9" s="1307" customFormat="1" ht="14.4" thickBot="1" x14ac:dyDescent="0.3">
      <c r="A165" s="2252" t="s">
        <v>1090</v>
      </c>
      <c r="B165" s="2253" t="str">
        <f>"TOTAL "&amp;$A$1&amp;" CARRIED TO SUMMARY:  GENERAL MAINTENANCE WORK"</f>
        <v>TOTAL PAYMENT REFERS TO CARRIED TO SUMMARY:  GENERAL MAINTENANCE WORK</v>
      </c>
      <c r="C165" s="2253"/>
      <c r="D165" s="2253"/>
      <c r="E165" s="2253"/>
      <c r="F165" s="2253"/>
      <c r="G165" s="2253"/>
      <c r="H165" s="2254"/>
      <c r="I165" s="1238">
        <f>SUM(I68:I164)</f>
        <v>0</v>
      </c>
    </row>
    <row r="166" spans="1:9" ht="14.4" thickBot="1" x14ac:dyDescent="0.35">
      <c r="A166" s="2241" t="s">
        <v>1091</v>
      </c>
      <c r="B166" s="2295"/>
      <c r="C166" s="2295"/>
      <c r="D166" s="2295"/>
      <c r="E166" s="2242"/>
      <c r="F166" s="1174"/>
      <c r="G166" s="1175"/>
      <c r="H166" s="1674"/>
      <c r="I166" s="1675"/>
    </row>
    <row r="167" spans="1:9" ht="14.4" thickBot="1" x14ac:dyDescent="0.35">
      <c r="A167" s="2241" t="s">
        <v>1092</v>
      </c>
      <c r="B167" s="2242"/>
      <c r="C167" s="2243" t="s">
        <v>1093</v>
      </c>
      <c r="D167" s="2244"/>
      <c r="E167" s="2245"/>
      <c r="F167" s="1006"/>
      <c r="G167" s="1007"/>
      <c r="H167" s="1676"/>
      <c r="I167" s="1677"/>
    </row>
    <row r="168" spans="1:9" x14ac:dyDescent="0.3">
      <c r="A168" s="1284"/>
      <c r="B168" s="1060" t="s">
        <v>941</v>
      </c>
      <c r="C168" s="2348" t="s">
        <v>1026</v>
      </c>
      <c r="D168" s="2349"/>
      <c r="E168" s="2350"/>
      <c r="F168" s="1061"/>
      <c r="G168" s="1062"/>
      <c r="H168" s="1694"/>
      <c r="I168" s="1679"/>
    </row>
    <row r="169" spans="1:9" x14ac:dyDescent="0.3">
      <c r="A169" s="1050"/>
      <c r="B169" s="1063"/>
      <c r="C169" s="2339" t="s">
        <v>1027</v>
      </c>
      <c r="D169" s="2340"/>
      <c r="E169" s="2341"/>
      <c r="F169" s="1178"/>
      <c r="G169" s="1179"/>
      <c r="H169" s="1695"/>
      <c r="I169" s="1681"/>
    </row>
    <row r="170" spans="1:9" x14ac:dyDescent="0.3">
      <c r="A170" s="1050"/>
      <c r="B170" s="1063"/>
      <c r="C170" s="2342"/>
      <c r="D170" s="2343"/>
      <c r="E170" s="2344"/>
      <c r="F170" s="1178"/>
      <c r="G170" s="1179"/>
      <c r="H170" s="1695"/>
      <c r="I170" s="1681"/>
    </row>
    <row r="171" spans="1:9" x14ac:dyDescent="0.3">
      <c r="A171" s="1050"/>
      <c r="B171" s="1063"/>
      <c r="C171" s="2345"/>
      <c r="D171" s="2346"/>
      <c r="E171" s="2347"/>
      <c r="F171" s="1178"/>
      <c r="G171" s="1179"/>
      <c r="H171" s="1695"/>
      <c r="I171" s="1681"/>
    </row>
    <row r="172" spans="1:9" x14ac:dyDescent="0.3">
      <c r="A172" s="1050"/>
      <c r="B172" s="1063"/>
      <c r="C172" s="2272" t="s">
        <v>1028</v>
      </c>
      <c r="D172" s="2273"/>
      <c r="E172" s="2274"/>
      <c r="F172" s="1178"/>
      <c r="G172" s="1179"/>
      <c r="H172" s="1695"/>
      <c r="I172" s="1681"/>
    </row>
    <row r="173" spans="1:9" x14ac:dyDescent="0.3">
      <c r="A173" s="1050"/>
      <c r="B173" s="1039" t="s">
        <v>976</v>
      </c>
      <c r="C173" s="2394" t="s">
        <v>1029</v>
      </c>
      <c r="D173" s="2250"/>
      <c r="E173" s="2251"/>
      <c r="F173" s="1178" t="s">
        <v>487</v>
      </c>
      <c r="G173" s="1179">
        <v>40</v>
      </c>
      <c r="H173" s="1695"/>
      <c r="I173" s="1681">
        <f>G173*H173</f>
        <v>0</v>
      </c>
    </row>
    <row r="174" spans="1:9" x14ac:dyDescent="0.3">
      <c r="A174" s="1050"/>
      <c r="B174" s="1039" t="s">
        <v>978</v>
      </c>
      <c r="C174" s="2394" t="s">
        <v>1030</v>
      </c>
      <c r="D174" s="2250"/>
      <c r="E174" s="2251"/>
      <c r="F174" s="1178" t="s">
        <v>487</v>
      </c>
      <c r="G174" s="1179">
        <v>20</v>
      </c>
      <c r="H174" s="1695"/>
      <c r="I174" s="1681">
        <f t="shared" ref="I174:I175" si="16">G174*H174</f>
        <v>0</v>
      </c>
    </row>
    <row r="175" spans="1:9" x14ac:dyDescent="0.3">
      <c r="A175" s="1050"/>
      <c r="B175" s="1039" t="s">
        <v>980</v>
      </c>
      <c r="C175" s="2394" t="s">
        <v>1094</v>
      </c>
      <c r="D175" s="2250"/>
      <c r="E175" s="2251"/>
      <c r="F175" s="1178" t="s">
        <v>487</v>
      </c>
      <c r="G175" s="1179">
        <v>60</v>
      </c>
      <c r="H175" s="1695"/>
      <c r="I175" s="1681">
        <f t="shared" si="16"/>
        <v>0</v>
      </c>
    </row>
    <row r="176" spans="1:9" x14ac:dyDescent="0.3">
      <c r="A176" s="1050"/>
      <c r="B176" s="1039"/>
      <c r="C176" s="2401" t="s">
        <v>1033</v>
      </c>
      <c r="D176" s="2402"/>
      <c r="E176" s="2403"/>
      <c r="F176" s="1178"/>
      <c r="G176" s="1179"/>
      <c r="H176" s="1695"/>
      <c r="I176" s="1681"/>
    </row>
    <row r="177" spans="1:9" x14ac:dyDescent="0.3">
      <c r="A177" s="1050"/>
      <c r="B177" s="1039"/>
      <c r="C177" s="2404"/>
      <c r="D177" s="2405"/>
      <c r="E177" s="2406"/>
      <c r="F177" s="1178"/>
      <c r="G177" s="1179"/>
      <c r="H177" s="1695"/>
      <c r="I177" s="1681"/>
    </row>
    <row r="178" spans="1:9" x14ac:dyDescent="0.3">
      <c r="A178" s="1050"/>
      <c r="B178" s="1039" t="s">
        <v>982</v>
      </c>
      <c r="C178" s="2394" t="s">
        <v>1029</v>
      </c>
      <c r="D178" s="2250"/>
      <c r="E178" s="2251"/>
      <c r="F178" s="1178" t="s">
        <v>487</v>
      </c>
      <c r="G178" s="1179">
        <v>40</v>
      </c>
      <c r="H178" s="1695"/>
      <c r="I178" s="1681">
        <f>G178*H178</f>
        <v>0</v>
      </c>
    </row>
    <row r="179" spans="1:9" x14ac:dyDescent="0.3">
      <c r="A179" s="1050"/>
      <c r="B179" s="1039" t="s">
        <v>984</v>
      </c>
      <c r="C179" s="2394" t="s">
        <v>1030</v>
      </c>
      <c r="D179" s="2250"/>
      <c r="E179" s="2251"/>
      <c r="F179" s="1178" t="s">
        <v>487</v>
      </c>
      <c r="G179" s="1179">
        <v>20</v>
      </c>
      <c r="H179" s="1695"/>
      <c r="I179" s="1681">
        <f t="shared" ref="I179:I180" si="17">G179*H179</f>
        <v>0</v>
      </c>
    </row>
    <row r="180" spans="1:9" x14ac:dyDescent="0.3">
      <c r="A180" s="1050"/>
      <c r="B180" s="1039" t="s">
        <v>990</v>
      </c>
      <c r="C180" s="2394" t="s">
        <v>1094</v>
      </c>
      <c r="D180" s="2250"/>
      <c r="E180" s="2251"/>
      <c r="F180" s="1178" t="s">
        <v>487</v>
      </c>
      <c r="G180" s="1179">
        <v>60</v>
      </c>
      <c r="H180" s="1695"/>
      <c r="I180" s="1681">
        <f t="shared" si="17"/>
        <v>0</v>
      </c>
    </row>
    <row r="181" spans="1:9" x14ac:dyDescent="0.3">
      <c r="A181" s="1050"/>
      <c r="B181" s="1063" t="s">
        <v>885</v>
      </c>
      <c r="C181" s="2388" t="s">
        <v>1095</v>
      </c>
      <c r="D181" s="2389"/>
      <c r="E181" s="2390"/>
      <c r="F181" s="1178"/>
      <c r="G181" s="1179"/>
      <c r="H181" s="1695"/>
      <c r="I181" s="1681"/>
    </row>
    <row r="182" spans="1:9" x14ac:dyDescent="0.3">
      <c r="A182" s="1050"/>
      <c r="B182" s="1063"/>
      <c r="C182" s="2339" t="s">
        <v>1056</v>
      </c>
      <c r="D182" s="2340"/>
      <c r="E182" s="2341"/>
      <c r="F182" s="1178"/>
      <c r="G182" s="1179"/>
      <c r="H182" s="1695"/>
      <c r="I182" s="1681"/>
    </row>
    <row r="183" spans="1:9" x14ac:dyDescent="0.3">
      <c r="A183" s="1050"/>
      <c r="B183" s="1063"/>
      <c r="C183" s="2342"/>
      <c r="D183" s="2343"/>
      <c r="E183" s="2344"/>
      <c r="F183" s="1178"/>
      <c r="G183" s="1179"/>
      <c r="H183" s="1695"/>
      <c r="I183" s="1681"/>
    </row>
    <row r="184" spans="1:9" x14ac:dyDescent="0.3">
      <c r="A184" s="1050"/>
      <c r="B184" s="1063"/>
      <c r="C184" s="2345"/>
      <c r="D184" s="2346"/>
      <c r="E184" s="2347"/>
      <c r="F184" s="1178"/>
      <c r="G184" s="1179"/>
      <c r="H184" s="1695"/>
      <c r="I184" s="1681"/>
    </row>
    <row r="185" spans="1:9" x14ac:dyDescent="0.3">
      <c r="A185" s="1050"/>
      <c r="B185" s="1063"/>
      <c r="C185" s="2272" t="s">
        <v>1036</v>
      </c>
      <c r="D185" s="2273"/>
      <c r="E185" s="2274"/>
      <c r="F185" s="1178"/>
      <c r="G185" s="1179"/>
      <c r="H185" s="1695"/>
      <c r="I185" s="1681"/>
    </row>
    <row r="186" spans="1:9" x14ac:dyDescent="0.3">
      <c r="A186" s="1050"/>
      <c r="B186" s="1039" t="s">
        <v>993</v>
      </c>
      <c r="C186" s="2394" t="s">
        <v>1058</v>
      </c>
      <c r="D186" s="2250"/>
      <c r="E186" s="2251"/>
      <c r="F186" s="1178" t="s">
        <v>487</v>
      </c>
      <c r="G186" s="1179">
        <v>5</v>
      </c>
      <c r="H186" s="1695"/>
      <c r="I186" s="1681">
        <f>G186*H186</f>
        <v>0</v>
      </c>
    </row>
    <row r="187" spans="1:9" x14ac:dyDescent="0.3">
      <c r="A187" s="1050"/>
      <c r="B187" s="1039" t="s">
        <v>995</v>
      </c>
      <c r="C187" s="2394" t="s">
        <v>1059</v>
      </c>
      <c r="D187" s="2250"/>
      <c r="E187" s="2251"/>
      <c r="F187" s="1178" t="s">
        <v>487</v>
      </c>
      <c r="G187" s="1179">
        <v>4</v>
      </c>
      <c r="H187" s="1695"/>
      <c r="I187" s="1681">
        <f>G187*H187</f>
        <v>0</v>
      </c>
    </row>
    <row r="188" spans="1:9" x14ac:dyDescent="0.3">
      <c r="A188" s="1050"/>
      <c r="B188" s="1039"/>
      <c r="C188" s="2373" t="s">
        <v>1060</v>
      </c>
      <c r="D188" s="2374"/>
      <c r="E188" s="2375"/>
      <c r="F188" s="1178"/>
      <c r="G188" s="1179"/>
      <c r="H188" s="1695"/>
      <c r="I188" s="1681"/>
    </row>
    <row r="189" spans="1:9" x14ac:dyDescent="0.3">
      <c r="A189" s="1050"/>
      <c r="B189" s="1039"/>
      <c r="C189" s="2376"/>
      <c r="D189" s="2377"/>
      <c r="E189" s="2378"/>
      <c r="F189" s="1178"/>
      <c r="G189" s="1179"/>
      <c r="H189" s="1695"/>
      <c r="I189" s="1681"/>
    </row>
    <row r="190" spans="1:9" x14ac:dyDescent="0.3">
      <c r="A190" s="1050"/>
      <c r="B190" s="1039" t="s">
        <v>1019</v>
      </c>
      <c r="C190" s="2394" t="s">
        <v>1058</v>
      </c>
      <c r="D190" s="2250"/>
      <c r="E190" s="2251"/>
      <c r="F190" s="1178" t="s">
        <v>487</v>
      </c>
      <c r="G190" s="1179">
        <v>5</v>
      </c>
      <c r="H190" s="1695"/>
      <c r="I190" s="1681">
        <f>G190*H190</f>
        <v>0</v>
      </c>
    </row>
    <row r="191" spans="1:9" x14ac:dyDescent="0.3">
      <c r="A191" s="1050"/>
      <c r="B191" s="1039" t="s">
        <v>1020</v>
      </c>
      <c r="C191" s="2394" t="s">
        <v>1059</v>
      </c>
      <c r="D191" s="2250"/>
      <c r="E191" s="2251"/>
      <c r="F191" s="1178" t="s">
        <v>487</v>
      </c>
      <c r="G191" s="1179">
        <v>4</v>
      </c>
      <c r="H191" s="1695"/>
      <c r="I191" s="1681">
        <f>G191*H191</f>
        <v>0</v>
      </c>
    </row>
    <row r="192" spans="1:9" x14ac:dyDescent="0.3">
      <c r="A192" s="1050"/>
      <c r="B192" s="1039"/>
      <c r="C192" s="2394" t="s">
        <v>1096</v>
      </c>
      <c r="D192" s="2250"/>
      <c r="E192" s="2251"/>
      <c r="F192" s="1178" t="s">
        <v>487</v>
      </c>
      <c r="G192" s="1179"/>
      <c r="H192" s="1695"/>
      <c r="I192" s="1681"/>
    </row>
    <row r="193" spans="1:9" x14ac:dyDescent="0.3">
      <c r="A193" s="1050"/>
      <c r="B193" s="1039" t="s">
        <v>1039</v>
      </c>
      <c r="C193" s="2394" t="s">
        <v>1097</v>
      </c>
      <c r="D193" s="2250"/>
      <c r="E193" s="2251"/>
      <c r="F193" s="1178" t="s">
        <v>487</v>
      </c>
      <c r="G193" s="1179">
        <v>1</v>
      </c>
      <c r="H193" s="1695"/>
      <c r="I193" s="1681">
        <f>H193*G193</f>
        <v>0</v>
      </c>
    </row>
    <row r="194" spans="1:9" x14ac:dyDescent="0.3">
      <c r="A194" s="1050"/>
      <c r="B194" s="2262" t="s">
        <v>1041</v>
      </c>
      <c r="C194" s="2383" t="s">
        <v>1098</v>
      </c>
      <c r="D194" s="2354"/>
      <c r="E194" s="2355"/>
      <c r="F194" s="2362" t="s">
        <v>487</v>
      </c>
      <c r="G194" s="2258">
        <v>1</v>
      </c>
      <c r="H194" s="1708"/>
      <c r="I194" s="2334">
        <f>H194*G194</f>
        <v>0</v>
      </c>
    </row>
    <row r="195" spans="1:9" ht="14.4" thickBot="1" x14ac:dyDescent="0.35">
      <c r="A195" s="1057"/>
      <c r="B195" s="2263"/>
      <c r="C195" s="2413"/>
      <c r="D195" s="2414"/>
      <c r="E195" s="2415"/>
      <c r="F195" s="2416"/>
      <c r="G195" s="2268"/>
      <c r="H195" s="1709"/>
      <c r="I195" s="2338"/>
    </row>
    <row r="196" spans="1:9" s="1307" customFormat="1" ht="14.4" thickBot="1" x14ac:dyDescent="0.3">
      <c r="A196" s="2252" t="s">
        <v>1099</v>
      </c>
      <c r="B196" s="2253" t="str">
        <f>"TOTAL "&amp;$A$1&amp;" CARRIED TO SUMMARY:  GENERAL MAINTENANCE WORK"</f>
        <v>TOTAL PAYMENT REFERS TO CARRIED TO SUMMARY:  GENERAL MAINTENANCE WORK</v>
      </c>
      <c r="C196" s="2253"/>
      <c r="D196" s="2253"/>
      <c r="E196" s="2253"/>
      <c r="F196" s="2253"/>
      <c r="G196" s="2253"/>
      <c r="H196" s="2254"/>
      <c r="I196" s="1238">
        <f>SUM(I173:I195)</f>
        <v>0</v>
      </c>
    </row>
    <row r="197" spans="1:9" ht="14.4" thickBot="1" x14ac:dyDescent="0.35">
      <c r="A197" s="2241" t="s">
        <v>1100</v>
      </c>
      <c r="B197" s="2295"/>
      <c r="C197" s="2295"/>
      <c r="D197" s="2295"/>
      <c r="E197" s="2242"/>
      <c r="F197" s="1174"/>
      <c r="G197" s="1175"/>
      <c r="H197" s="1674"/>
      <c r="I197" s="1675"/>
    </row>
    <row r="198" spans="1:9" ht="14.4" thickBot="1" x14ac:dyDescent="0.35">
      <c r="A198" s="2241" t="s">
        <v>1101</v>
      </c>
      <c r="B198" s="2242"/>
      <c r="C198" s="2243" t="s">
        <v>1102</v>
      </c>
      <c r="D198" s="2244"/>
      <c r="E198" s="2245"/>
      <c r="F198" s="1006"/>
      <c r="G198" s="1007"/>
      <c r="H198" s="1676"/>
      <c r="I198" s="1677"/>
    </row>
    <row r="199" spans="1:9" x14ac:dyDescent="0.3">
      <c r="A199" s="1284"/>
      <c r="B199" s="2417" t="s">
        <v>976</v>
      </c>
      <c r="C199" s="2326" t="s">
        <v>1103</v>
      </c>
      <c r="D199" s="2326"/>
      <c r="E199" s="2327"/>
      <c r="F199" s="2422" t="s">
        <v>493</v>
      </c>
      <c r="G199" s="2424">
        <v>1</v>
      </c>
      <c r="H199" s="2407"/>
      <c r="I199" s="2410">
        <f>G199*H199</f>
        <v>0</v>
      </c>
    </row>
    <row r="200" spans="1:9" x14ac:dyDescent="0.3">
      <c r="A200" s="1285"/>
      <c r="B200" s="2418"/>
      <c r="C200" s="2329"/>
      <c r="D200" s="2329"/>
      <c r="E200" s="2330"/>
      <c r="F200" s="2423"/>
      <c r="G200" s="2425"/>
      <c r="H200" s="2408"/>
      <c r="I200" s="2411"/>
    </row>
    <row r="201" spans="1:9" ht="14.4" thickBot="1" x14ac:dyDescent="0.35">
      <c r="A201" s="1073"/>
      <c r="B201" s="2419"/>
      <c r="C201" s="2420"/>
      <c r="D201" s="2420"/>
      <c r="E201" s="2421"/>
      <c r="F201" s="2267"/>
      <c r="G201" s="2426"/>
      <c r="H201" s="2409"/>
      <c r="I201" s="2412"/>
    </row>
    <row r="202" spans="1:9" ht="14.4" thickBot="1" x14ac:dyDescent="0.35">
      <c r="A202" s="2278" t="s">
        <v>1104</v>
      </c>
      <c r="B202" s="2279"/>
      <c r="C202" s="2280" t="s">
        <v>1105</v>
      </c>
      <c r="D202" s="2281"/>
      <c r="E202" s="2282"/>
      <c r="F202" s="1290"/>
      <c r="G202" s="1289"/>
      <c r="H202" s="1693"/>
      <c r="I202" s="1686"/>
    </row>
    <row r="203" spans="1:9" x14ac:dyDescent="0.3">
      <c r="A203" s="1284"/>
      <c r="B203" s="2417" t="s">
        <v>978</v>
      </c>
      <c r="C203" s="2326" t="s">
        <v>1106</v>
      </c>
      <c r="D203" s="2326"/>
      <c r="E203" s="2327"/>
      <c r="F203" s="2422" t="s">
        <v>493</v>
      </c>
      <c r="G203" s="2424">
        <v>1</v>
      </c>
      <c r="H203" s="2407"/>
      <c r="I203" s="2410">
        <f>G203*H203</f>
        <v>0</v>
      </c>
    </row>
    <row r="204" spans="1:9" x14ac:dyDescent="0.3">
      <c r="A204" s="1285"/>
      <c r="B204" s="2418"/>
      <c r="C204" s="2329"/>
      <c r="D204" s="2329"/>
      <c r="E204" s="2330"/>
      <c r="F204" s="2423"/>
      <c r="G204" s="2425"/>
      <c r="H204" s="2408"/>
      <c r="I204" s="2411"/>
    </row>
    <row r="205" spans="1:9" x14ac:dyDescent="0.3">
      <c r="A205" s="1285"/>
      <c r="B205" s="2418"/>
      <c r="C205" s="2329"/>
      <c r="D205" s="2329"/>
      <c r="E205" s="2330"/>
      <c r="F205" s="2423"/>
      <c r="G205" s="2425"/>
      <c r="H205" s="2408"/>
      <c r="I205" s="2411"/>
    </row>
    <row r="206" spans="1:9" x14ac:dyDescent="0.3">
      <c r="A206" s="1285"/>
      <c r="B206" s="2418"/>
      <c r="C206" s="2329"/>
      <c r="D206" s="2329"/>
      <c r="E206" s="2330"/>
      <c r="F206" s="2423"/>
      <c r="G206" s="2425"/>
      <c r="H206" s="2408"/>
      <c r="I206" s="2411"/>
    </row>
    <row r="207" spans="1:9" ht="14.4" thickBot="1" x14ac:dyDescent="0.35">
      <c r="A207" s="1073"/>
      <c r="B207" s="2419"/>
      <c r="C207" s="2420"/>
      <c r="D207" s="2420"/>
      <c r="E207" s="2421"/>
      <c r="F207" s="2267"/>
      <c r="G207" s="2426"/>
      <c r="H207" s="2409"/>
      <c r="I207" s="2412"/>
    </row>
    <row r="208" spans="1:9" ht="14.4" thickBot="1" x14ac:dyDescent="0.35">
      <c r="A208" s="2278" t="s">
        <v>1107</v>
      </c>
      <c r="B208" s="2279"/>
      <c r="C208" s="2280" t="s">
        <v>1108</v>
      </c>
      <c r="D208" s="2281"/>
      <c r="E208" s="2282"/>
      <c r="F208" s="1290"/>
      <c r="G208" s="1289"/>
      <c r="H208" s="1693"/>
      <c r="I208" s="1686"/>
    </row>
    <row r="209" spans="1:9" x14ac:dyDescent="0.3">
      <c r="A209" s="1284"/>
      <c r="B209" s="2417" t="s">
        <v>980</v>
      </c>
      <c r="C209" s="2427" t="s">
        <v>1109</v>
      </c>
      <c r="D209" s="2427"/>
      <c r="E209" s="2428"/>
      <c r="F209" s="2422" t="s">
        <v>493</v>
      </c>
      <c r="G209" s="2424">
        <v>1</v>
      </c>
      <c r="H209" s="2407"/>
      <c r="I209" s="2410">
        <f>G209*H209</f>
        <v>0</v>
      </c>
    </row>
    <row r="210" spans="1:9" x14ac:dyDescent="0.3">
      <c r="A210" s="1285"/>
      <c r="B210" s="2418"/>
      <c r="C210" s="2429"/>
      <c r="D210" s="2429"/>
      <c r="E210" s="2430"/>
      <c r="F210" s="2423"/>
      <c r="G210" s="2425"/>
      <c r="H210" s="2408"/>
      <c r="I210" s="2411"/>
    </row>
    <row r="211" spans="1:9" x14ac:dyDescent="0.3">
      <c r="A211" s="1285"/>
      <c r="B211" s="2418"/>
      <c r="C211" s="2429"/>
      <c r="D211" s="2429"/>
      <c r="E211" s="2430"/>
      <c r="F211" s="2423"/>
      <c r="G211" s="2425"/>
      <c r="H211" s="2408"/>
      <c r="I211" s="2411"/>
    </row>
    <row r="212" spans="1:9" ht="14.4" thickBot="1" x14ac:dyDescent="0.35">
      <c r="A212" s="1074"/>
      <c r="B212" s="2419"/>
      <c r="C212" s="2431"/>
      <c r="D212" s="2431"/>
      <c r="E212" s="2432"/>
      <c r="F212" s="2267"/>
      <c r="G212" s="2426"/>
      <c r="H212" s="2409"/>
      <c r="I212" s="2412"/>
    </row>
    <row r="213" spans="1:9" ht="14.4" thickBot="1" x14ac:dyDescent="0.35">
      <c r="A213" s="2278" t="s">
        <v>1110</v>
      </c>
      <c r="B213" s="2279"/>
      <c r="C213" s="2280" t="s">
        <v>1111</v>
      </c>
      <c r="D213" s="2281"/>
      <c r="E213" s="2282"/>
      <c r="F213" s="1290"/>
      <c r="G213" s="1289"/>
      <c r="H213" s="1693"/>
      <c r="I213" s="1686"/>
    </row>
    <row r="214" spans="1:9" x14ac:dyDescent="0.3">
      <c r="A214" s="1284"/>
      <c r="B214" s="2417" t="s">
        <v>982</v>
      </c>
      <c r="C214" s="2427" t="s">
        <v>1112</v>
      </c>
      <c r="D214" s="2427"/>
      <c r="E214" s="2428"/>
      <c r="F214" s="2422" t="s">
        <v>493</v>
      </c>
      <c r="G214" s="2424">
        <v>1</v>
      </c>
      <c r="H214" s="2407"/>
      <c r="I214" s="2410">
        <f>G214*H214</f>
        <v>0</v>
      </c>
    </row>
    <row r="215" spans="1:9" x14ac:dyDescent="0.3">
      <c r="A215" s="1285"/>
      <c r="B215" s="2418"/>
      <c r="C215" s="2429"/>
      <c r="D215" s="2429"/>
      <c r="E215" s="2430"/>
      <c r="F215" s="2423"/>
      <c r="G215" s="2425"/>
      <c r="H215" s="2408"/>
      <c r="I215" s="2411"/>
    </row>
    <row r="216" spans="1:9" ht="14.4" thickBot="1" x14ac:dyDescent="0.35">
      <c r="A216" s="1074"/>
      <c r="B216" s="2419"/>
      <c r="C216" s="2431"/>
      <c r="D216" s="2431"/>
      <c r="E216" s="2432"/>
      <c r="F216" s="2267"/>
      <c r="G216" s="2426"/>
      <c r="H216" s="2409"/>
      <c r="I216" s="2412"/>
    </row>
    <row r="217" spans="1:9" ht="14.4" thickBot="1" x14ac:dyDescent="0.35">
      <c r="A217" s="2278" t="s">
        <v>1113</v>
      </c>
      <c r="B217" s="2279"/>
      <c r="C217" s="2280" t="s">
        <v>1114</v>
      </c>
      <c r="D217" s="2281"/>
      <c r="E217" s="2282"/>
      <c r="F217" s="1290"/>
      <c r="G217" s="1289"/>
      <c r="H217" s="1693"/>
      <c r="I217" s="1686"/>
    </row>
    <row r="218" spans="1:9" x14ac:dyDescent="0.3">
      <c r="A218" s="1059"/>
      <c r="B218" s="2446" t="s">
        <v>984</v>
      </c>
      <c r="C218" s="2448" t="s">
        <v>1115</v>
      </c>
      <c r="D218" s="2449"/>
      <c r="E218" s="2450"/>
      <c r="F218" s="2422" t="s">
        <v>493</v>
      </c>
      <c r="G218" s="2424">
        <v>1</v>
      </c>
      <c r="H218" s="2407"/>
      <c r="I218" s="2410">
        <f>G218*H218</f>
        <v>0</v>
      </c>
    </row>
    <row r="219" spans="1:9" x14ac:dyDescent="0.3">
      <c r="A219" s="1190"/>
      <c r="B219" s="2447"/>
      <c r="C219" s="2356"/>
      <c r="D219" s="2357"/>
      <c r="E219" s="2358"/>
      <c r="F219" s="2423"/>
      <c r="G219" s="2425"/>
      <c r="H219" s="2408"/>
      <c r="I219" s="2411"/>
    </row>
    <row r="220" spans="1:9" x14ac:dyDescent="0.3">
      <c r="A220" s="1176"/>
      <c r="B220" s="1177" t="s">
        <v>1201</v>
      </c>
      <c r="C220" s="2454"/>
      <c r="D220" s="2455"/>
      <c r="E220" s="2456"/>
      <c r="F220" s="1178" t="s">
        <v>493</v>
      </c>
      <c r="G220" s="1179">
        <v>1</v>
      </c>
      <c r="H220" s="1695"/>
      <c r="I220" s="1681">
        <v>0</v>
      </c>
    </row>
    <row r="221" spans="1:9" x14ac:dyDescent="0.3">
      <c r="A221" s="1176"/>
      <c r="B221" s="1177" t="s">
        <v>1202</v>
      </c>
      <c r="C221" s="2451"/>
      <c r="D221" s="2452"/>
      <c r="E221" s="2453"/>
      <c r="F221" s="1178" t="s">
        <v>493</v>
      </c>
      <c r="G221" s="1179">
        <v>1</v>
      </c>
      <c r="H221" s="1695"/>
      <c r="I221" s="1681">
        <v>0</v>
      </c>
    </row>
    <row r="222" spans="1:9" x14ac:dyDescent="0.3">
      <c r="A222" s="1176"/>
      <c r="B222" s="1177" t="s">
        <v>1203</v>
      </c>
      <c r="C222" s="2451"/>
      <c r="D222" s="2452"/>
      <c r="E222" s="2453"/>
      <c r="F222" s="1178" t="s">
        <v>493</v>
      </c>
      <c r="G222" s="1179">
        <v>1</v>
      </c>
      <c r="H222" s="1695"/>
      <c r="I222" s="1681">
        <v>0</v>
      </c>
    </row>
    <row r="223" spans="1:9" ht="14.4" thickBot="1" x14ac:dyDescent="0.35">
      <c r="A223" s="1176"/>
      <c r="B223" s="1177" t="s">
        <v>1204</v>
      </c>
      <c r="C223" s="2451"/>
      <c r="D223" s="2452"/>
      <c r="E223" s="2453"/>
      <c r="F223" s="1178" t="s">
        <v>493</v>
      </c>
      <c r="G223" s="1179">
        <v>1</v>
      </c>
      <c r="H223" s="1695"/>
      <c r="I223" s="1681">
        <v>0</v>
      </c>
    </row>
    <row r="224" spans="1:9" s="1307" customFormat="1" ht="14.4" thickBot="1" x14ac:dyDescent="0.3">
      <c r="A224" s="2252" t="s">
        <v>1116</v>
      </c>
      <c r="B224" s="2253" t="str">
        <f>"TOTAL "&amp;$A$1&amp;" CARRIED TO SUMMARY:  GENERAL MAINTENANCE WORK"</f>
        <v>TOTAL PAYMENT REFERS TO CARRIED TO SUMMARY:  GENERAL MAINTENANCE WORK</v>
      </c>
      <c r="C224" s="2253"/>
      <c r="D224" s="2253"/>
      <c r="E224" s="2253"/>
      <c r="F224" s="2253"/>
      <c r="G224" s="2253"/>
      <c r="H224" s="2254"/>
      <c r="I224" s="1238">
        <f>SUM(I199:I223)</f>
        <v>0</v>
      </c>
    </row>
    <row r="225" spans="1:43" ht="14.4" thickBot="1" x14ac:dyDescent="0.35">
      <c r="A225" s="2241" t="s">
        <v>1117</v>
      </c>
      <c r="B225" s="2295"/>
      <c r="C225" s="2295"/>
      <c r="D225" s="2295"/>
      <c r="E225" s="2242"/>
      <c r="F225" s="1174"/>
      <c r="G225" s="1175"/>
      <c r="H225" s="1674"/>
      <c r="I225" s="1675"/>
    </row>
    <row r="226" spans="1:43" x14ac:dyDescent="0.3">
      <c r="A226" s="2433" t="s">
        <v>1118</v>
      </c>
      <c r="B226" s="2434"/>
      <c r="C226" s="2437" t="s">
        <v>1119</v>
      </c>
      <c r="D226" s="2438"/>
      <c r="E226" s="2439"/>
      <c r="F226" s="1180"/>
      <c r="G226" s="1181"/>
      <c r="H226" s="1702"/>
      <c r="I226" s="1703"/>
    </row>
    <row r="227" spans="1:43" ht="14.4" thickBot="1" x14ac:dyDescent="0.35">
      <c r="A227" s="2435"/>
      <c r="B227" s="2436"/>
      <c r="C227" s="2440"/>
      <c r="D227" s="2441"/>
      <c r="E227" s="2442"/>
      <c r="F227" s="1182"/>
      <c r="G227" s="1183"/>
      <c r="H227" s="1704"/>
      <c r="I227" s="1705"/>
    </row>
    <row r="228" spans="1:43" x14ac:dyDescent="0.3">
      <c r="A228" s="1052"/>
      <c r="B228" s="1172"/>
      <c r="C228" s="2443"/>
      <c r="D228" s="2444"/>
      <c r="E228" s="2445"/>
      <c r="F228" s="1288"/>
      <c r="G228" s="1283"/>
      <c r="H228" s="1706"/>
      <c r="I228" s="1689"/>
    </row>
    <row r="229" spans="1:43" x14ac:dyDescent="0.3">
      <c r="A229" s="1050"/>
      <c r="B229" s="1063"/>
      <c r="C229" s="2339" t="s">
        <v>1120</v>
      </c>
      <c r="D229" s="2354"/>
      <c r="E229" s="2355"/>
      <c r="F229" s="1178"/>
      <c r="G229" s="1179"/>
      <c r="H229" s="1695"/>
      <c r="I229" s="1681"/>
    </row>
    <row r="230" spans="1:43" x14ac:dyDescent="0.3">
      <c r="A230" s="1050"/>
      <c r="B230" s="1063"/>
      <c r="C230" s="2359"/>
      <c r="D230" s="2360"/>
      <c r="E230" s="2361"/>
      <c r="F230" s="1178"/>
      <c r="G230" s="1179"/>
      <c r="H230" s="1695"/>
      <c r="I230" s="1681"/>
    </row>
    <row r="231" spans="1:43" x14ac:dyDescent="0.3">
      <c r="A231" s="1050"/>
      <c r="B231" s="1039" t="s">
        <v>976</v>
      </c>
      <c r="C231" s="2461" t="s">
        <v>1121</v>
      </c>
      <c r="D231" s="2462"/>
      <c r="E231" s="2463"/>
      <c r="F231" s="1178" t="s">
        <v>1454</v>
      </c>
      <c r="G231" s="1179">
        <v>1</v>
      </c>
      <c r="H231" s="1695">
        <v>10000</v>
      </c>
      <c r="I231" s="1681">
        <f>H231*G231</f>
        <v>10000</v>
      </c>
    </row>
    <row r="232" spans="1:43" s="1307" customFormat="1" ht="20.100000000000001" customHeight="1" thickBot="1" x14ac:dyDescent="0.3">
      <c r="A232" s="1184"/>
      <c r="B232" s="1185"/>
      <c r="C232" s="1186"/>
      <c r="D232" s="2468" t="s">
        <v>770</v>
      </c>
      <c r="E232" s="2469"/>
      <c r="F232" s="1187" t="s">
        <v>771</v>
      </c>
      <c r="G232" s="1188">
        <f>I231</f>
        <v>10000</v>
      </c>
      <c r="H232" s="1717"/>
      <c r="I232" s="1189">
        <f>G232*H232</f>
        <v>0</v>
      </c>
    </row>
    <row r="233" spans="1:43" s="1307" customFormat="1" ht="14.4" thickBot="1" x14ac:dyDescent="0.3">
      <c r="A233" s="2464" t="s">
        <v>1122</v>
      </c>
      <c r="B233" s="2465" t="str">
        <f>"TOTAL "&amp;$A$1&amp;" CARRIED TO SUMMARY:  GENERAL MAINTENANCE WORK"</f>
        <v>TOTAL PAYMENT REFERS TO CARRIED TO SUMMARY:  GENERAL MAINTENANCE WORK</v>
      </c>
      <c r="C233" s="2465"/>
      <c r="D233" s="2465"/>
      <c r="E233" s="2465"/>
      <c r="F233" s="2465"/>
      <c r="G233" s="2465"/>
      <c r="H233" s="2466"/>
      <c r="I233" s="1895">
        <f>SUM(I231:I232)</f>
        <v>10000</v>
      </c>
    </row>
    <row r="234" spans="1:43" s="1902" customFormat="1" ht="15.75" customHeight="1" thickBot="1" x14ac:dyDescent="0.35">
      <c r="A234" s="1897"/>
      <c r="B234" s="1898"/>
      <c r="C234" s="2467"/>
      <c r="D234" s="2467"/>
      <c r="E234" s="2467"/>
      <c r="F234" s="1899"/>
      <c r="G234" s="1900"/>
      <c r="H234" s="1901"/>
      <c r="I234" s="1901"/>
      <c r="J234" s="1055"/>
      <c r="K234" s="1055"/>
      <c r="L234" s="1055"/>
      <c r="M234" s="1055"/>
      <c r="N234" s="1055"/>
      <c r="O234" s="1055"/>
      <c r="P234" s="1055"/>
      <c r="Q234" s="1055"/>
      <c r="R234" s="1055"/>
      <c r="S234" s="1055"/>
      <c r="T234" s="1055"/>
      <c r="U234" s="1055"/>
      <c r="V234" s="1055"/>
      <c r="W234" s="1055"/>
      <c r="X234" s="1055"/>
      <c r="Y234" s="1055"/>
      <c r="Z234" s="1055"/>
      <c r="AA234" s="1055"/>
      <c r="AB234" s="1055"/>
      <c r="AC234" s="1055"/>
      <c r="AD234" s="1055"/>
      <c r="AE234" s="1055"/>
      <c r="AF234" s="1055"/>
      <c r="AG234" s="1055"/>
      <c r="AH234" s="1055"/>
      <c r="AI234" s="1055"/>
      <c r="AJ234" s="1055"/>
      <c r="AK234" s="1055"/>
      <c r="AL234" s="1055"/>
      <c r="AM234" s="1055"/>
      <c r="AN234" s="1055"/>
      <c r="AO234" s="1055"/>
      <c r="AP234" s="1055"/>
      <c r="AQ234" s="1055"/>
    </row>
    <row r="235" spans="1:43" ht="16.5" customHeight="1" thickBot="1" x14ac:dyDescent="0.35">
      <c r="A235" s="2218" t="s">
        <v>1455</v>
      </c>
      <c r="B235" s="2219"/>
      <c r="C235" s="2219"/>
      <c r="D235" s="2219"/>
      <c r="E235" s="2219"/>
      <c r="F235" s="2219"/>
      <c r="G235" s="2219"/>
      <c r="H235" s="2220"/>
      <c r="I235" s="1896" t="s">
        <v>549</v>
      </c>
    </row>
    <row r="236" spans="1:43" x14ac:dyDescent="0.3">
      <c r="A236" s="2457" t="str">
        <f>A2</f>
        <v>2 : SITE WORK - ELECTRICAL</v>
      </c>
      <c r="B236" s="2458"/>
      <c r="C236" s="2458"/>
      <c r="D236" s="2458"/>
      <c r="E236" s="2458"/>
      <c r="F236" s="2458"/>
      <c r="G236" s="2458"/>
      <c r="H236" s="2458"/>
      <c r="I236" s="1903">
        <f>I21</f>
        <v>0</v>
      </c>
    </row>
    <row r="237" spans="1:43" x14ac:dyDescent="0.3">
      <c r="A237" s="2459" t="str">
        <f>A22</f>
        <v>3 : DISTRIBUTION BOARDS &amp; CABLES</v>
      </c>
      <c r="B237" s="2460"/>
      <c r="C237" s="2460"/>
      <c r="D237" s="2460"/>
      <c r="E237" s="2460"/>
      <c r="F237" s="2460"/>
      <c r="G237" s="2460"/>
      <c r="H237" s="2460"/>
      <c r="I237" s="1904">
        <f>I60</f>
        <v>0</v>
      </c>
    </row>
    <row r="238" spans="1:43" x14ac:dyDescent="0.3">
      <c r="A238" s="2459" t="str">
        <f>A61</f>
        <v>4 : ADMIN BLOCK</v>
      </c>
      <c r="B238" s="2460"/>
      <c r="C238" s="2460"/>
      <c r="D238" s="2460"/>
      <c r="E238" s="2460"/>
      <c r="F238" s="2460"/>
      <c r="G238" s="2460"/>
      <c r="H238" s="2460"/>
      <c r="I238" s="1909">
        <f>I165</f>
        <v>0</v>
      </c>
      <c r="J238" s="1910"/>
      <c r="K238" s="1910"/>
      <c r="L238" s="1911"/>
    </row>
    <row r="239" spans="1:43" x14ac:dyDescent="0.3">
      <c r="A239" s="2459" t="str">
        <f>A166</f>
        <v>5 : INTERCOM AND PERIOD BELL INSTALLATION</v>
      </c>
      <c r="B239" s="2460"/>
      <c r="C239" s="2460"/>
      <c r="D239" s="2460"/>
      <c r="E239" s="2460"/>
      <c r="F239" s="2460"/>
      <c r="G239" s="2460"/>
      <c r="H239" s="2460"/>
      <c r="I239" s="1905">
        <f>I196</f>
        <v>0</v>
      </c>
    </row>
    <row r="240" spans="1:43" x14ac:dyDescent="0.3">
      <c r="A240" s="2459" t="str">
        <f>A197</f>
        <v>6 : SUNDRIES</v>
      </c>
      <c r="B240" s="2460"/>
      <c r="C240" s="2460"/>
      <c r="D240" s="2460"/>
      <c r="E240" s="2460"/>
      <c r="F240" s="2460"/>
      <c r="G240" s="2460"/>
      <c r="H240" s="2460"/>
      <c r="I240" s="1905">
        <f>I224</f>
        <v>0</v>
      </c>
    </row>
    <row r="241" spans="1:9" ht="14.4" thickBot="1" x14ac:dyDescent="0.35">
      <c r="A241" s="2459" t="str">
        <f>A225</f>
        <v>7 : LOCAL SUPPLY AUTHORITY ELECTRICAL SUPPLY</v>
      </c>
      <c r="B241" s="2460"/>
      <c r="C241" s="2460"/>
      <c r="D241" s="2460"/>
      <c r="E241" s="2460"/>
      <c r="F241" s="2460"/>
      <c r="G241" s="2460"/>
      <c r="H241" s="2460"/>
      <c r="I241" s="1905">
        <f>I233</f>
        <v>10000</v>
      </c>
    </row>
    <row r="242" spans="1:9" ht="15" thickBot="1" x14ac:dyDescent="0.35">
      <c r="A242" s="1888" t="s">
        <v>1123</v>
      </c>
      <c r="B242" s="1889"/>
      <c r="C242" s="1890"/>
      <c r="D242" s="1891"/>
      <c r="E242" s="1890"/>
      <c r="F242" s="1890"/>
      <c r="G242" s="1892"/>
      <c r="H242" s="1893"/>
      <c r="I242" s="1894">
        <f>SUM(I236:I241)</f>
        <v>10000</v>
      </c>
    </row>
  </sheetData>
  <mergeCells count="270">
    <mergeCell ref="A236:H236"/>
    <mergeCell ref="A237:H237"/>
    <mergeCell ref="A238:H238"/>
    <mergeCell ref="A239:H239"/>
    <mergeCell ref="A240:H240"/>
    <mergeCell ref="A241:H241"/>
    <mergeCell ref="C229:E230"/>
    <mergeCell ref="C231:E231"/>
    <mergeCell ref="A233:H233"/>
    <mergeCell ref="C234:E234"/>
    <mergeCell ref="A235:H235"/>
    <mergeCell ref="D232:E232"/>
    <mergeCell ref="A224:H224"/>
    <mergeCell ref="A225:E225"/>
    <mergeCell ref="A226:B227"/>
    <mergeCell ref="C226:E227"/>
    <mergeCell ref="C228:E228"/>
    <mergeCell ref="H214:H216"/>
    <mergeCell ref="I214:I216"/>
    <mergeCell ref="A217:B217"/>
    <mergeCell ref="C217:E217"/>
    <mergeCell ref="B218:B219"/>
    <mergeCell ref="C218:E219"/>
    <mergeCell ref="F218:F219"/>
    <mergeCell ref="G218:G219"/>
    <mergeCell ref="H218:H219"/>
    <mergeCell ref="I218:I219"/>
    <mergeCell ref="C223:E223"/>
    <mergeCell ref="C220:E220"/>
    <mergeCell ref="C221:E221"/>
    <mergeCell ref="C222:E222"/>
    <mergeCell ref="A213:B213"/>
    <mergeCell ref="C213:E213"/>
    <mergeCell ref="B214:B216"/>
    <mergeCell ref="C214:E216"/>
    <mergeCell ref="F214:F216"/>
    <mergeCell ref="G214:G216"/>
    <mergeCell ref="H203:H207"/>
    <mergeCell ref="I203:I207"/>
    <mergeCell ref="A208:B208"/>
    <mergeCell ref="C208:E208"/>
    <mergeCell ref="B209:B212"/>
    <mergeCell ref="C209:E212"/>
    <mergeCell ref="F209:F212"/>
    <mergeCell ref="G209:G212"/>
    <mergeCell ref="H209:H212"/>
    <mergeCell ref="I209:I212"/>
    <mergeCell ref="A202:B202"/>
    <mergeCell ref="C202:E202"/>
    <mergeCell ref="B203:B207"/>
    <mergeCell ref="C203:E207"/>
    <mergeCell ref="F203:F207"/>
    <mergeCell ref="G203:G207"/>
    <mergeCell ref="B199:B201"/>
    <mergeCell ref="C199:E201"/>
    <mergeCell ref="F199:F201"/>
    <mergeCell ref="G199:G201"/>
    <mergeCell ref="H199:H201"/>
    <mergeCell ref="I199:I201"/>
    <mergeCell ref="I194:I195"/>
    <mergeCell ref="A196:H196"/>
    <mergeCell ref="A197:E197"/>
    <mergeCell ref="A198:B198"/>
    <mergeCell ref="C198:E198"/>
    <mergeCell ref="C192:E192"/>
    <mergeCell ref="C193:E193"/>
    <mergeCell ref="B194:B195"/>
    <mergeCell ref="C194:E195"/>
    <mergeCell ref="F194:F195"/>
    <mergeCell ref="G194:G195"/>
    <mergeCell ref="C185:E185"/>
    <mergeCell ref="C186:E186"/>
    <mergeCell ref="C187:E187"/>
    <mergeCell ref="C188:E189"/>
    <mergeCell ref="C190:E190"/>
    <mergeCell ref="C191:E191"/>
    <mergeCell ref="C176:E177"/>
    <mergeCell ref="C178:E178"/>
    <mergeCell ref="C179:E179"/>
    <mergeCell ref="C180:E180"/>
    <mergeCell ref="C181:E181"/>
    <mergeCell ref="C182:E184"/>
    <mergeCell ref="C168:E168"/>
    <mergeCell ref="C169:E171"/>
    <mergeCell ref="C172:E172"/>
    <mergeCell ref="C173:E173"/>
    <mergeCell ref="C174:E174"/>
    <mergeCell ref="C175:E175"/>
    <mergeCell ref="I162:I163"/>
    <mergeCell ref="C164:E164"/>
    <mergeCell ref="A165:H165"/>
    <mergeCell ref="A166:E166"/>
    <mergeCell ref="A167:B167"/>
    <mergeCell ref="C167:E167"/>
    <mergeCell ref="C160:E160"/>
    <mergeCell ref="C161:E161"/>
    <mergeCell ref="C162:E163"/>
    <mergeCell ref="F162:F163"/>
    <mergeCell ref="G162:G163"/>
    <mergeCell ref="C157:E157"/>
    <mergeCell ref="C158:E159"/>
    <mergeCell ref="F158:F159"/>
    <mergeCell ref="G158:G159"/>
    <mergeCell ref="I158:I159"/>
    <mergeCell ref="C151:E151"/>
    <mergeCell ref="C152:E152"/>
    <mergeCell ref="A153:B153"/>
    <mergeCell ref="C153:E153"/>
    <mergeCell ref="C154:E154"/>
    <mergeCell ref="C155:E156"/>
    <mergeCell ref="C145:E145"/>
    <mergeCell ref="C146:E146"/>
    <mergeCell ref="C147:E147"/>
    <mergeCell ref="C148:E148"/>
    <mergeCell ref="C149:E149"/>
    <mergeCell ref="C150:E150"/>
    <mergeCell ref="C139:E139"/>
    <mergeCell ref="C140:E140"/>
    <mergeCell ref="C141:E141"/>
    <mergeCell ref="C142:E142"/>
    <mergeCell ref="C143:E143"/>
    <mergeCell ref="C144:E144"/>
    <mergeCell ref="C136:E136"/>
    <mergeCell ref="C137:E138"/>
    <mergeCell ref="F137:F138"/>
    <mergeCell ref="G137:G138"/>
    <mergeCell ref="I137:I138"/>
    <mergeCell ref="C130:E130"/>
    <mergeCell ref="C131:E131"/>
    <mergeCell ref="C132:E132"/>
    <mergeCell ref="C133:E133"/>
    <mergeCell ref="C134:E134"/>
    <mergeCell ref="C135:E135"/>
    <mergeCell ref="C125:E125"/>
    <mergeCell ref="C126:E126"/>
    <mergeCell ref="C127:E127"/>
    <mergeCell ref="C128:E128"/>
    <mergeCell ref="A129:B129"/>
    <mergeCell ref="C129:E129"/>
    <mergeCell ref="C120:E120"/>
    <mergeCell ref="C121:E122"/>
    <mergeCell ref="F121:F122"/>
    <mergeCell ref="G121:G122"/>
    <mergeCell ref="C123:E123"/>
    <mergeCell ref="C124:E124"/>
    <mergeCell ref="F115:F116"/>
    <mergeCell ref="G115:G116"/>
    <mergeCell ref="I115:I116"/>
    <mergeCell ref="C117:E117"/>
    <mergeCell ref="C118:E119"/>
    <mergeCell ref="F118:F119"/>
    <mergeCell ref="G118:G119"/>
    <mergeCell ref="I118:I119"/>
    <mergeCell ref="C108:E108"/>
    <mergeCell ref="C109:E109"/>
    <mergeCell ref="C110:E110"/>
    <mergeCell ref="C111:E113"/>
    <mergeCell ref="C114:E114"/>
    <mergeCell ref="C115:E116"/>
    <mergeCell ref="C101:E101"/>
    <mergeCell ref="C102:E102"/>
    <mergeCell ref="C103:E103"/>
    <mergeCell ref="C104:E104"/>
    <mergeCell ref="C105:E106"/>
    <mergeCell ref="C107:E107"/>
    <mergeCell ref="C94:E94"/>
    <mergeCell ref="C95:E95"/>
    <mergeCell ref="A96:B96"/>
    <mergeCell ref="C96:E96"/>
    <mergeCell ref="C97:E97"/>
    <mergeCell ref="C98:E100"/>
    <mergeCell ref="C88:E88"/>
    <mergeCell ref="C89:E89"/>
    <mergeCell ref="C90:E90"/>
    <mergeCell ref="C91:E91"/>
    <mergeCell ref="C92:E92"/>
    <mergeCell ref="C93:E93"/>
    <mergeCell ref="C82:E82"/>
    <mergeCell ref="C83:E83"/>
    <mergeCell ref="C84:E84"/>
    <mergeCell ref="C85:E85"/>
    <mergeCell ref="C86:E86"/>
    <mergeCell ref="C87:E87"/>
    <mergeCell ref="C74:E74"/>
    <mergeCell ref="C75:E75"/>
    <mergeCell ref="C76:E76"/>
    <mergeCell ref="C77:E77"/>
    <mergeCell ref="C78:E78"/>
    <mergeCell ref="C79:E81"/>
    <mergeCell ref="B72:B73"/>
    <mergeCell ref="C72:E73"/>
    <mergeCell ref="F72:F73"/>
    <mergeCell ref="I30:I31"/>
    <mergeCell ref="C32:E32"/>
    <mergeCell ref="C33:E33"/>
    <mergeCell ref="I35:I36"/>
    <mergeCell ref="G72:G73"/>
    <mergeCell ref="I72:I73"/>
    <mergeCell ref="C64:E66"/>
    <mergeCell ref="C67:E67"/>
    <mergeCell ref="C68:E68"/>
    <mergeCell ref="C69:E69"/>
    <mergeCell ref="C70:E70"/>
    <mergeCell ref="C71:E71"/>
    <mergeCell ref="C58:E58"/>
    <mergeCell ref="A60:H60"/>
    <mergeCell ref="A61:E61"/>
    <mergeCell ref="A62:B62"/>
    <mergeCell ref="C62:E62"/>
    <mergeCell ref="C63:E63"/>
    <mergeCell ref="C41:E41"/>
    <mergeCell ref="C42:E42"/>
    <mergeCell ref="C50:E51"/>
    <mergeCell ref="C52:E52"/>
    <mergeCell ref="C53:E53"/>
    <mergeCell ref="C54:E54"/>
    <mergeCell ref="C1:E1"/>
    <mergeCell ref="A2:E2"/>
    <mergeCell ref="A3:B3"/>
    <mergeCell ref="C3:E3"/>
    <mergeCell ref="C4:E5"/>
    <mergeCell ref="C6:E6"/>
    <mergeCell ref="C29:E29"/>
    <mergeCell ref="A13:B13"/>
    <mergeCell ref="C13:E13"/>
    <mergeCell ref="C14:E15"/>
    <mergeCell ref="C16:E16"/>
    <mergeCell ref="C17:E17"/>
    <mergeCell ref="C18:E18"/>
    <mergeCell ref="C7:E7"/>
    <mergeCell ref="C8:E8"/>
    <mergeCell ref="C9:E9"/>
    <mergeCell ref="C10:E10"/>
    <mergeCell ref="C11:E11"/>
    <mergeCell ref="C12:E12"/>
    <mergeCell ref="C24:E26"/>
    <mergeCell ref="C30:E31"/>
    <mergeCell ref="F30:F31"/>
    <mergeCell ref="C56:E56"/>
    <mergeCell ref="C57:E57"/>
    <mergeCell ref="C59:E59"/>
    <mergeCell ref="C55:E55"/>
    <mergeCell ref="C34:E34"/>
    <mergeCell ref="A37:B37"/>
    <mergeCell ref="C37:E37"/>
    <mergeCell ref="C38:E40"/>
    <mergeCell ref="H121:H122"/>
    <mergeCell ref="I121:I122"/>
    <mergeCell ref="C27:E27"/>
    <mergeCell ref="C28:E28"/>
    <mergeCell ref="C19:E19"/>
    <mergeCell ref="C20:E20"/>
    <mergeCell ref="A49:B49"/>
    <mergeCell ref="C49:E49"/>
    <mergeCell ref="C48:E48"/>
    <mergeCell ref="C44:E44"/>
    <mergeCell ref="A21:H21"/>
    <mergeCell ref="A22:E22"/>
    <mergeCell ref="A23:B23"/>
    <mergeCell ref="C23:E23"/>
    <mergeCell ref="G30:G31"/>
    <mergeCell ref="C45:E45"/>
    <mergeCell ref="C46:E46"/>
    <mergeCell ref="C47:E47"/>
    <mergeCell ref="B35:B36"/>
    <mergeCell ref="C35:E36"/>
    <mergeCell ref="F35:F36"/>
    <mergeCell ref="G35:G36"/>
    <mergeCell ref="C43:E43"/>
    <mergeCell ref="B30:B31"/>
  </mergeCells>
  <printOptions horizontalCentered="1"/>
  <pageMargins left="0.70866141732283472" right="0.70866141732283472" top="0.74803149606299213" bottom="0.74803149606299213" header="0.31496062992125984" footer="0.31496062992125984"/>
  <pageSetup paperSize="9" scale="78" fitToHeight="6" orientation="portrait" r:id="rId1"/>
  <headerFooter>
    <oddHeader>&amp;LMhlwazini High School - 7: Electrical Works</oddHeader>
    <oddFooter>Page &amp;P of &amp;N</oddFooter>
  </headerFooter>
  <rowBreaks count="3" manualBreakCount="3">
    <brk id="60" max="8" man="1"/>
    <brk id="128" max="8" man="1"/>
    <brk id="196"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sheetPr>
  <dimension ref="A1:D14"/>
  <sheetViews>
    <sheetView showGridLines="0" tabSelected="1" showRuler="0" view="pageBreakPreview" zoomScaleSheetLayoutView="100" workbookViewId="0">
      <selection activeCell="F9" sqref="F9"/>
    </sheetView>
  </sheetViews>
  <sheetFormatPr defaultRowHeight="13.2" x14ac:dyDescent="0.25"/>
  <cols>
    <col min="1" max="1" width="8.6640625" customWidth="1"/>
    <col min="2" max="2" width="87.33203125" customWidth="1"/>
    <col min="3" max="3" width="16.5546875" customWidth="1"/>
    <col min="4" max="4" width="14.88671875" bestFit="1" customWidth="1"/>
  </cols>
  <sheetData>
    <row r="1" spans="1:4" s="975" customFormat="1" ht="24.9" customHeight="1" x14ac:dyDescent="0.25">
      <c r="A1" s="973" t="s">
        <v>899</v>
      </c>
      <c r="B1" s="974"/>
      <c r="C1" s="944" t="s">
        <v>549</v>
      </c>
    </row>
    <row r="2" spans="1:4" s="245" customFormat="1" ht="20.100000000000001" customHeight="1" x14ac:dyDescent="0.3">
      <c r="A2" s="976">
        <v>1</v>
      </c>
      <c r="B2" s="976" t="s">
        <v>961</v>
      </c>
      <c r="C2" s="1157">
        <f>'1 Admin block'!I316</f>
        <v>120000</v>
      </c>
    </row>
    <row r="3" spans="1:4" s="245" customFormat="1" ht="20.100000000000001" customHeight="1" x14ac:dyDescent="0.3">
      <c r="A3" s="977">
        <v>2</v>
      </c>
      <c r="B3" s="977" t="s">
        <v>957</v>
      </c>
      <c r="C3" s="1160">
        <f>'2 Classroom A'!I196</f>
        <v>5000</v>
      </c>
    </row>
    <row r="4" spans="1:4" s="245" customFormat="1" ht="20.100000000000001" customHeight="1" x14ac:dyDescent="0.3">
      <c r="A4" s="977">
        <v>3</v>
      </c>
      <c r="B4" s="977" t="s">
        <v>958</v>
      </c>
      <c r="C4" s="1160">
        <f>'3 Classroom B'!I194</f>
        <v>5000</v>
      </c>
    </row>
    <row r="5" spans="1:4" s="245" customFormat="1" ht="20.100000000000001" customHeight="1" x14ac:dyDescent="0.3">
      <c r="A5" s="977">
        <v>4</v>
      </c>
      <c r="B5" s="977" t="s">
        <v>1423</v>
      </c>
      <c r="C5" s="1160">
        <f>'4 Ablution block - Boys'!I231</f>
        <v>28156.25</v>
      </c>
    </row>
    <row r="6" spans="1:4" s="245" customFormat="1" ht="20.100000000000001" customHeight="1" x14ac:dyDescent="0.3">
      <c r="A6" s="977">
        <v>5</v>
      </c>
      <c r="B6" s="977" t="s">
        <v>1424</v>
      </c>
      <c r="C6" s="1160">
        <f>'5 Ablution block - Girls'!I229</f>
        <v>30077.5</v>
      </c>
    </row>
    <row r="7" spans="1:4" s="245" customFormat="1" ht="20.100000000000001" customHeight="1" x14ac:dyDescent="0.3">
      <c r="A7" s="977">
        <v>6</v>
      </c>
      <c r="B7" s="977" t="s">
        <v>817</v>
      </c>
      <c r="C7" s="1160">
        <f>'6 Septic Tank'!I81</f>
        <v>2000</v>
      </c>
    </row>
    <row r="8" spans="1:4" s="245" customFormat="1" ht="20.100000000000001" customHeight="1" x14ac:dyDescent="0.3">
      <c r="A8" s="1624">
        <v>7</v>
      </c>
      <c r="B8" s="1624" t="s">
        <v>1126</v>
      </c>
      <c r="C8" s="946">
        <f>'7 Electrical'!I242</f>
        <v>10000</v>
      </c>
    </row>
    <row r="9" spans="1:4" s="245" customFormat="1" ht="20.100000000000001" customHeight="1" x14ac:dyDescent="0.3">
      <c r="A9" s="978" t="s">
        <v>779</v>
      </c>
      <c r="B9" s="979"/>
      <c r="C9" s="945">
        <f>SUM(C2:C8)</f>
        <v>200233.75</v>
      </c>
    </row>
    <row r="10" spans="1:4" s="245" customFormat="1" ht="20.100000000000001" customHeight="1" x14ac:dyDescent="0.3">
      <c r="A10" s="967" t="s">
        <v>1465</v>
      </c>
      <c r="B10" s="968"/>
      <c r="C10" s="946">
        <f>C9*15%</f>
        <v>30035.0625</v>
      </c>
      <c r="D10" s="954"/>
    </row>
    <row r="11" spans="1:4" s="975" customFormat="1" ht="24.9" customHeight="1" x14ac:dyDescent="0.3">
      <c r="A11" s="969" t="s">
        <v>818</v>
      </c>
      <c r="B11" s="970"/>
      <c r="C11" s="971">
        <f>C9+C10</f>
        <v>230268.8125</v>
      </c>
      <c r="D11" s="980"/>
    </row>
    <row r="12" spans="1:4" ht="10.5" customHeight="1" x14ac:dyDescent="0.25"/>
    <row r="14" spans="1:4" x14ac:dyDescent="0.25">
      <c r="B14" s="981"/>
    </row>
  </sheetData>
  <pageMargins left="0.70866141732283472" right="0.70866141732283472" top="0.74803149606299213" bottom="0.74803149606299213" header="0.31496062992125984" footer="0.31496062992125984"/>
  <pageSetup paperSize="9" scale="79" orientation="portrait" verticalDpi="300" r:id="rId1"/>
  <headerFooter>
    <oddHeader>&amp;LMhlwazini High School - Summary</oddHeader>
    <oddFooter>&amp;Rpage&amp;P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200"/>
  <sheetViews>
    <sheetView view="pageBreakPreview" topLeftCell="A49" zoomScaleSheetLayoutView="100" workbookViewId="0">
      <selection activeCell="M62" sqref="M62"/>
    </sheetView>
  </sheetViews>
  <sheetFormatPr defaultColWidth="9.109375" defaultRowHeight="13.8" x14ac:dyDescent="0.3"/>
  <cols>
    <col min="1" max="1" width="14.44140625" style="768" customWidth="1"/>
    <col min="2" max="2" width="15" style="953" customWidth="1"/>
    <col min="3" max="4" width="3.44140625" style="768" customWidth="1"/>
    <col min="5" max="5" width="38.5546875" style="768" customWidth="1"/>
    <col min="6" max="6" width="7.88671875" style="768" bestFit="1" customWidth="1"/>
    <col min="7" max="7" width="9" style="943" customWidth="1"/>
    <col min="8" max="8" width="9" style="768" customWidth="1"/>
    <col min="9" max="9" width="10.109375" style="962" bestFit="1" customWidth="1"/>
    <col min="10" max="16384" width="9.109375" style="768"/>
  </cols>
  <sheetData>
    <row r="1" spans="1:9" s="924" customFormat="1" ht="39.9" customHeight="1" thickBot="1" x14ac:dyDescent="0.3">
      <c r="A1" s="1191" t="s">
        <v>748</v>
      </c>
      <c r="B1" s="1192" t="s">
        <v>749</v>
      </c>
      <c r="C1" s="2010" t="s">
        <v>545</v>
      </c>
      <c r="D1" s="2011"/>
      <c r="E1" s="2012"/>
      <c r="F1" s="1193" t="s">
        <v>546</v>
      </c>
      <c r="G1" s="1194" t="s">
        <v>750</v>
      </c>
      <c r="H1" s="1195" t="s">
        <v>548</v>
      </c>
      <c r="I1" s="1196" t="s">
        <v>549</v>
      </c>
    </row>
    <row r="2" spans="1:9" s="924" customFormat="1" ht="14.4" thickBot="1" x14ac:dyDescent="0.3">
      <c r="A2" s="1973" t="s">
        <v>921</v>
      </c>
      <c r="B2" s="1974"/>
      <c r="C2" s="2030"/>
      <c r="D2" s="1197"/>
      <c r="E2" s="1197"/>
      <c r="F2" s="1197"/>
      <c r="G2" s="1239"/>
      <c r="H2" s="1240"/>
      <c r="I2" s="1241"/>
    </row>
    <row r="3" spans="1:9" s="924" customFormat="1" ht="14.4" thickBot="1" x14ac:dyDescent="0.3">
      <c r="A3" s="1964" t="s">
        <v>829</v>
      </c>
      <c r="B3" s="1965"/>
      <c r="C3" s="2013" t="s">
        <v>777</v>
      </c>
      <c r="D3" s="2014"/>
      <c r="E3" s="2015"/>
      <c r="F3" s="1243"/>
      <c r="G3" s="1244"/>
      <c r="H3" s="1244"/>
      <c r="I3" s="1655"/>
    </row>
    <row r="4" spans="1:9" s="746" customFormat="1" ht="15" customHeight="1" x14ac:dyDescent="0.25">
      <c r="A4" s="1206" t="s">
        <v>969</v>
      </c>
      <c r="B4" s="1207">
        <v>2.1</v>
      </c>
      <c r="C4" s="2026" t="s">
        <v>764</v>
      </c>
      <c r="D4" s="2027"/>
      <c r="E4" s="2027"/>
      <c r="F4" s="1208"/>
      <c r="G4" s="1209"/>
      <c r="H4" s="1210"/>
      <c r="I4" s="1135"/>
    </row>
    <row r="5" spans="1:9" s="746" customFormat="1" ht="15" customHeight="1" x14ac:dyDescent="0.25">
      <c r="A5" s="1211" t="s">
        <v>970</v>
      </c>
      <c r="B5" s="958" t="s">
        <v>850</v>
      </c>
      <c r="C5" s="2024" t="s">
        <v>765</v>
      </c>
      <c r="D5" s="1922"/>
      <c r="E5" s="1922"/>
      <c r="F5" s="1163"/>
      <c r="G5" s="1164"/>
      <c r="H5" s="775"/>
      <c r="I5" s="1122"/>
    </row>
    <row r="6" spans="1:9" s="746" customFormat="1" ht="15" customHeight="1" x14ac:dyDescent="0.25">
      <c r="A6" s="1211"/>
      <c r="B6" s="947"/>
      <c r="C6" s="1300" t="s">
        <v>556</v>
      </c>
      <c r="D6" s="1992" t="s">
        <v>766</v>
      </c>
      <c r="E6" s="1922"/>
      <c r="F6" s="1163" t="s">
        <v>493</v>
      </c>
      <c r="G6" s="1161">
        <v>1</v>
      </c>
      <c r="H6" s="775"/>
      <c r="I6" s="1122">
        <f>G6*H6</f>
        <v>0</v>
      </c>
    </row>
    <row r="7" spans="1:9" s="746" customFormat="1" ht="15" customHeight="1" x14ac:dyDescent="0.25">
      <c r="A7" s="1211"/>
      <c r="B7" s="958" t="s">
        <v>851</v>
      </c>
      <c r="C7" s="2036" t="s">
        <v>723</v>
      </c>
      <c r="D7" s="2037"/>
      <c r="E7" s="2037"/>
      <c r="F7" s="1163" t="s">
        <v>724</v>
      </c>
      <c r="G7" s="941">
        <v>3</v>
      </c>
      <c r="H7" s="775"/>
      <c r="I7" s="1122">
        <f>G7*H7</f>
        <v>0</v>
      </c>
    </row>
    <row r="8" spans="1:9" s="746" customFormat="1" ht="15" customHeight="1" x14ac:dyDescent="0.25">
      <c r="A8" s="1245"/>
      <c r="B8" s="958"/>
      <c r="C8" s="2033" t="s">
        <v>767</v>
      </c>
      <c r="D8" s="2031"/>
      <c r="E8" s="2031"/>
      <c r="F8" s="925"/>
      <c r="G8" s="925"/>
      <c r="H8" s="926"/>
      <c r="I8" s="1122"/>
    </row>
    <row r="9" spans="1:9" s="746" customFormat="1" ht="15" customHeight="1" x14ac:dyDescent="0.25">
      <c r="A9" s="1245"/>
      <c r="B9" s="959" t="s">
        <v>852</v>
      </c>
      <c r="C9" s="2034" t="s">
        <v>725</v>
      </c>
      <c r="D9" s="2031"/>
      <c r="E9" s="2035"/>
      <c r="F9" s="925"/>
      <c r="G9" s="925"/>
      <c r="H9" s="926"/>
      <c r="I9" s="1122"/>
    </row>
    <row r="10" spans="1:9" s="746" customFormat="1" ht="15" customHeight="1" x14ac:dyDescent="0.25">
      <c r="A10" s="1246" t="s">
        <v>963</v>
      </c>
      <c r="B10" s="948"/>
      <c r="C10" s="927" t="s">
        <v>556</v>
      </c>
      <c r="D10" s="2031" t="s">
        <v>968</v>
      </c>
      <c r="E10" s="2031"/>
      <c r="F10" s="925" t="s">
        <v>965</v>
      </c>
      <c r="G10" s="925">
        <v>100</v>
      </c>
      <c r="H10" s="926"/>
      <c r="I10" s="1122">
        <f t="shared" ref="I10" si="0">G10*H10</f>
        <v>0</v>
      </c>
    </row>
    <row r="11" spans="1:9" s="746" customFormat="1" ht="15" customHeight="1" x14ac:dyDescent="0.25">
      <c r="A11" s="1245"/>
      <c r="B11" s="959" t="s">
        <v>853</v>
      </c>
      <c r="C11" s="2033" t="s">
        <v>768</v>
      </c>
      <c r="D11" s="2033"/>
      <c r="E11" s="2033"/>
      <c r="F11" s="925"/>
      <c r="G11" s="925"/>
      <c r="H11" s="926"/>
      <c r="I11" s="1247"/>
    </row>
    <row r="12" spans="1:9" s="746" customFormat="1" ht="15" customHeight="1" x14ac:dyDescent="0.25">
      <c r="A12" s="1245"/>
      <c r="B12" s="948"/>
      <c r="C12" s="928" t="s">
        <v>556</v>
      </c>
      <c r="D12" s="2031" t="s">
        <v>769</v>
      </c>
      <c r="E12" s="2031"/>
      <c r="F12" s="925" t="s">
        <v>964</v>
      </c>
      <c r="G12" s="925">
        <v>1</v>
      </c>
      <c r="H12" s="926"/>
      <c r="I12" s="1247">
        <v>5000</v>
      </c>
    </row>
    <row r="13" spans="1:9" s="746" customFormat="1" ht="15" customHeight="1" x14ac:dyDescent="0.25">
      <c r="A13" s="1245"/>
      <c r="B13" s="948"/>
      <c r="C13" s="928" t="s">
        <v>557</v>
      </c>
      <c r="D13" s="2031" t="s">
        <v>770</v>
      </c>
      <c r="E13" s="2031"/>
      <c r="F13" s="925" t="s">
        <v>771</v>
      </c>
      <c r="G13" s="1155">
        <f>I12</f>
        <v>5000</v>
      </c>
      <c r="H13" s="1084"/>
      <c r="I13" s="1122">
        <f>G13*H13</f>
        <v>0</v>
      </c>
    </row>
    <row r="14" spans="1:9" s="746" customFormat="1" ht="15" customHeight="1" x14ac:dyDescent="0.25">
      <c r="A14" s="1245"/>
      <c r="B14" s="960" t="s">
        <v>854</v>
      </c>
      <c r="C14" s="2032" t="s">
        <v>772</v>
      </c>
      <c r="D14" s="2032"/>
      <c r="E14" s="2032"/>
      <c r="F14" s="780" t="s">
        <v>493</v>
      </c>
      <c r="G14" s="781">
        <v>1</v>
      </c>
      <c r="H14" s="777"/>
      <c r="I14" s="1122">
        <f>G14*H14</f>
        <v>0</v>
      </c>
    </row>
    <row r="15" spans="1:9" s="746" customFormat="1" ht="15" customHeight="1" x14ac:dyDescent="0.25">
      <c r="A15" s="1245"/>
      <c r="B15" s="959" t="s">
        <v>855</v>
      </c>
      <c r="C15" s="1000" t="s">
        <v>726</v>
      </c>
      <c r="D15" s="779"/>
      <c r="E15" s="999"/>
      <c r="F15" s="780"/>
      <c r="G15" s="780"/>
      <c r="H15" s="926"/>
      <c r="I15" s="1247"/>
    </row>
    <row r="16" spans="1:9" s="746" customFormat="1" ht="15" customHeight="1" x14ac:dyDescent="0.25">
      <c r="A16" s="1245"/>
      <c r="B16" s="948"/>
      <c r="C16" s="779" t="s">
        <v>556</v>
      </c>
      <c r="D16" s="999" t="s">
        <v>727</v>
      </c>
      <c r="E16" s="999"/>
      <c r="F16" s="780"/>
      <c r="G16" s="780"/>
      <c r="H16" s="926"/>
      <c r="I16" s="1247"/>
    </row>
    <row r="17" spans="1:9" s="746" customFormat="1" ht="15" customHeight="1" x14ac:dyDescent="0.25">
      <c r="A17" s="1245"/>
      <c r="B17" s="948"/>
      <c r="C17" s="999"/>
      <c r="D17" s="999" t="s">
        <v>728</v>
      </c>
      <c r="E17" s="999"/>
      <c r="F17" s="780" t="s">
        <v>493</v>
      </c>
      <c r="G17" s="781">
        <v>1</v>
      </c>
      <c r="H17" s="926"/>
      <c r="I17" s="1247">
        <f>G17*H17</f>
        <v>0</v>
      </c>
    </row>
    <row r="18" spans="1:9" s="746" customFormat="1" ht="15" customHeight="1" x14ac:dyDescent="0.25">
      <c r="A18" s="1246" t="s">
        <v>966</v>
      </c>
      <c r="B18" s="960" t="s">
        <v>856</v>
      </c>
      <c r="C18" s="1000" t="s">
        <v>729</v>
      </c>
      <c r="D18" s="779"/>
      <c r="E18" s="999"/>
      <c r="F18" s="926"/>
      <c r="G18" s="925"/>
      <c r="H18" s="926"/>
      <c r="I18" s="1247"/>
    </row>
    <row r="19" spans="1:9" s="746" customFormat="1" ht="52.5" customHeight="1" x14ac:dyDescent="0.25">
      <c r="A19" s="1245"/>
      <c r="B19" s="948"/>
      <c r="C19" s="2018" t="s">
        <v>773</v>
      </c>
      <c r="D19" s="2018"/>
      <c r="E19" s="2018"/>
      <c r="F19" s="926"/>
      <c r="G19" s="925"/>
      <c r="H19" s="926"/>
      <c r="I19" s="1247"/>
    </row>
    <row r="20" spans="1:9" s="746" customFormat="1" ht="78.75" customHeight="1" x14ac:dyDescent="0.25">
      <c r="A20" s="1245"/>
      <c r="B20" s="948"/>
      <c r="C20" s="2018" t="s">
        <v>774</v>
      </c>
      <c r="D20" s="2018"/>
      <c r="E20" s="2018"/>
      <c r="F20" s="926"/>
      <c r="G20" s="925"/>
      <c r="H20" s="926"/>
      <c r="I20" s="1247"/>
    </row>
    <row r="21" spans="1:9" s="746" customFormat="1" ht="102" customHeight="1" x14ac:dyDescent="0.25">
      <c r="A21" s="1245"/>
      <c r="B21" s="948"/>
      <c r="C21" s="2018" t="s">
        <v>775</v>
      </c>
      <c r="D21" s="2018"/>
      <c r="E21" s="2018"/>
      <c r="F21" s="926"/>
      <c r="G21" s="925"/>
      <c r="H21" s="926"/>
      <c r="I21" s="1247"/>
    </row>
    <row r="22" spans="1:9" s="746" customFormat="1" ht="39.9" customHeight="1" x14ac:dyDescent="0.25">
      <c r="A22" s="1245"/>
      <c r="B22" s="948"/>
      <c r="C22" s="2018" t="s">
        <v>776</v>
      </c>
      <c r="D22" s="2018"/>
      <c r="E22" s="2018"/>
      <c r="F22" s="926"/>
      <c r="G22" s="925"/>
      <c r="H22" s="926"/>
      <c r="I22" s="1247"/>
    </row>
    <row r="23" spans="1:9" s="746" customFormat="1" ht="15" customHeight="1" x14ac:dyDescent="0.25">
      <c r="A23" s="1248" t="s">
        <v>730</v>
      </c>
      <c r="B23" s="786"/>
      <c r="C23" s="779" t="s">
        <v>556</v>
      </c>
      <c r="D23" s="783" t="s">
        <v>919</v>
      </c>
      <c r="E23" s="783"/>
      <c r="F23" s="781" t="s">
        <v>493</v>
      </c>
      <c r="G23" s="781">
        <v>1</v>
      </c>
      <c r="H23" s="778"/>
      <c r="I23" s="1247">
        <f>G23*H23</f>
        <v>0</v>
      </c>
    </row>
    <row r="24" spans="1:9" s="746" customFormat="1" ht="39.75" customHeight="1" x14ac:dyDescent="0.25">
      <c r="A24" s="1248"/>
      <c r="B24" s="786"/>
      <c r="C24" s="782"/>
      <c r="D24" s="2025" t="s">
        <v>918</v>
      </c>
      <c r="E24" s="2025"/>
      <c r="F24" s="780"/>
      <c r="G24" s="780"/>
      <c r="H24" s="780"/>
      <c r="I24" s="1247"/>
    </row>
    <row r="25" spans="1:9" s="746" customFormat="1" ht="15" customHeight="1" x14ac:dyDescent="0.25">
      <c r="A25" s="1248" t="s">
        <v>731</v>
      </c>
      <c r="B25" s="786"/>
      <c r="C25" s="779" t="s">
        <v>557</v>
      </c>
      <c r="D25" s="999" t="s">
        <v>732</v>
      </c>
      <c r="E25" s="999"/>
      <c r="F25" s="781" t="s">
        <v>493</v>
      </c>
      <c r="G25" s="781">
        <v>1</v>
      </c>
      <c r="H25" s="778"/>
      <c r="I25" s="1247">
        <f>G25*H25</f>
        <v>0</v>
      </c>
    </row>
    <row r="26" spans="1:9" s="746" customFormat="1" ht="90.75" customHeight="1" x14ac:dyDescent="0.25">
      <c r="A26" s="1248"/>
      <c r="B26" s="786"/>
      <c r="C26" s="783"/>
      <c r="D26" s="2018" t="s">
        <v>733</v>
      </c>
      <c r="E26" s="2018"/>
      <c r="F26" s="780"/>
      <c r="G26" s="780"/>
      <c r="H26" s="780"/>
      <c r="I26" s="1247"/>
    </row>
    <row r="27" spans="1:9" s="929" customFormat="1" ht="15" customHeight="1" x14ac:dyDescent="0.25">
      <c r="A27" s="1249"/>
      <c r="B27" s="949"/>
      <c r="C27" s="784" t="s">
        <v>558</v>
      </c>
      <c r="D27" s="785" t="s">
        <v>735</v>
      </c>
      <c r="E27" s="785"/>
      <c r="F27" s="982" t="s">
        <v>493</v>
      </c>
      <c r="G27" s="982">
        <v>1</v>
      </c>
      <c r="H27" s="983"/>
      <c r="I27" s="1250">
        <f>G27*H27</f>
        <v>0</v>
      </c>
    </row>
    <row r="28" spans="1:9" s="929" customFormat="1" ht="52.5" customHeight="1" x14ac:dyDescent="0.25">
      <c r="A28" s="1212"/>
      <c r="B28" s="786"/>
      <c r="C28" s="999"/>
      <c r="D28" s="2018" t="s">
        <v>736</v>
      </c>
      <c r="E28" s="2018"/>
      <c r="F28" s="780"/>
      <c r="G28" s="780"/>
      <c r="H28" s="778"/>
      <c r="I28" s="1247"/>
    </row>
    <row r="29" spans="1:9" s="746" customFormat="1" ht="15" customHeight="1" x14ac:dyDescent="0.25">
      <c r="A29" s="1251" t="s">
        <v>737</v>
      </c>
      <c r="B29" s="786"/>
      <c r="C29" s="779" t="s">
        <v>559</v>
      </c>
      <c r="D29" s="999" t="s">
        <v>738</v>
      </c>
      <c r="E29" s="787"/>
      <c r="F29" s="788" t="s">
        <v>493</v>
      </c>
      <c r="G29" s="942">
        <v>1</v>
      </c>
      <c r="H29" s="789"/>
      <c r="I29" s="1247">
        <f>G29*H29</f>
        <v>0</v>
      </c>
    </row>
    <row r="30" spans="1:9" s="746" customFormat="1" ht="54" customHeight="1" x14ac:dyDescent="0.25">
      <c r="A30" s="1214"/>
      <c r="B30" s="786"/>
      <c r="C30" s="999"/>
      <c r="D30" s="2018" t="s">
        <v>739</v>
      </c>
      <c r="E30" s="2019"/>
      <c r="F30" s="780"/>
      <c r="G30" s="780"/>
      <c r="H30" s="778"/>
      <c r="I30" s="1247"/>
    </row>
    <row r="31" spans="1:9" s="746" customFormat="1" ht="15" customHeight="1" x14ac:dyDescent="0.25">
      <c r="A31" s="1251" t="s">
        <v>740</v>
      </c>
      <c r="B31" s="786"/>
      <c r="C31" s="779" t="s">
        <v>485</v>
      </c>
      <c r="D31" s="999" t="s">
        <v>741</v>
      </c>
      <c r="E31" s="787"/>
      <c r="F31" s="788" t="s">
        <v>493</v>
      </c>
      <c r="G31" s="942">
        <v>1</v>
      </c>
      <c r="H31" s="789"/>
      <c r="I31" s="1247">
        <f>G31*H31</f>
        <v>0</v>
      </c>
    </row>
    <row r="32" spans="1:9" s="746" customFormat="1" ht="66.75" customHeight="1" thickBot="1" x14ac:dyDescent="0.3">
      <c r="A32" s="1215"/>
      <c r="B32" s="1216"/>
      <c r="C32" s="1217"/>
      <c r="D32" s="2028" t="s">
        <v>742</v>
      </c>
      <c r="E32" s="2029"/>
      <c r="F32" s="1218"/>
      <c r="G32" s="1218"/>
      <c r="H32" s="1219"/>
      <c r="I32" s="1252"/>
    </row>
    <row r="33" spans="1:126" s="924" customFormat="1" ht="14.4" thickBot="1" x14ac:dyDescent="0.3">
      <c r="A33" s="1993" t="s">
        <v>778</v>
      </c>
      <c r="B33" s="1994" t="str">
        <f>"TOTAL "&amp;$A$3&amp;" CARRIED TO SUMMARY:  GENERAL MAINTENANCE WORK"</f>
        <v>TOTAL SCHEDULE NO 2.1 : CARRIED TO SUMMARY:  GENERAL MAINTENANCE WORK</v>
      </c>
      <c r="C33" s="1994"/>
      <c r="D33" s="1994"/>
      <c r="E33" s="1994"/>
      <c r="F33" s="1994"/>
      <c r="G33" s="1994"/>
      <c r="H33" s="1995"/>
      <c r="I33" s="1238">
        <f>SUM(I5:I32)</f>
        <v>5000</v>
      </c>
    </row>
    <row r="34" spans="1:126" s="924" customFormat="1" ht="14.4" thickBot="1" x14ac:dyDescent="0.3">
      <c r="A34" s="1964" t="s">
        <v>847</v>
      </c>
      <c r="B34" s="1965"/>
      <c r="C34" s="2013" t="s">
        <v>743</v>
      </c>
      <c r="D34" s="2014"/>
      <c r="E34" s="2015"/>
      <c r="F34" s="1220"/>
      <c r="G34" s="1220"/>
      <c r="H34" s="1220"/>
      <c r="I34" s="1656"/>
    </row>
    <row r="35" spans="1:126" s="734" customFormat="1" ht="15" customHeight="1" x14ac:dyDescent="0.25">
      <c r="A35" s="1206"/>
      <c r="B35" s="1221"/>
      <c r="C35" s="2026" t="s">
        <v>105</v>
      </c>
      <c r="D35" s="2027"/>
      <c r="E35" s="2027"/>
      <c r="F35" s="1208"/>
      <c r="G35" s="1209"/>
      <c r="H35" s="1210"/>
      <c r="I35" s="1253"/>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c r="AK35" s="931"/>
      <c r="AL35" s="931"/>
      <c r="AM35" s="931"/>
      <c r="AN35" s="931"/>
      <c r="AO35" s="931"/>
      <c r="AP35" s="931"/>
      <c r="AQ35" s="931"/>
      <c r="AR35" s="932"/>
      <c r="AS35" s="932"/>
      <c r="AT35" s="932"/>
      <c r="AU35" s="932"/>
      <c r="AV35" s="932"/>
      <c r="AW35" s="932"/>
      <c r="AX35" s="932"/>
      <c r="AY35" s="932"/>
      <c r="AZ35" s="932"/>
      <c r="BA35" s="932"/>
      <c r="BB35" s="932"/>
      <c r="BC35" s="932"/>
      <c r="BD35" s="932"/>
      <c r="BE35" s="932"/>
      <c r="BF35" s="932"/>
      <c r="BG35" s="932"/>
      <c r="BH35" s="932"/>
      <c r="BI35" s="758"/>
      <c r="BJ35" s="758"/>
      <c r="BK35" s="758"/>
      <c r="BL35" s="758"/>
      <c r="BM35" s="758"/>
      <c r="BN35" s="758"/>
      <c r="BO35" s="758"/>
      <c r="BP35" s="758"/>
      <c r="BQ35" s="758"/>
      <c r="BR35" s="758"/>
      <c r="BS35" s="758"/>
      <c r="BT35" s="758"/>
      <c r="BU35" s="758"/>
      <c r="BV35" s="758"/>
      <c r="BW35" s="758"/>
      <c r="BX35" s="758"/>
      <c r="BY35" s="758"/>
      <c r="BZ35" s="758"/>
      <c r="CA35" s="758"/>
      <c r="CB35" s="758"/>
      <c r="CC35" s="758"/>
      <c r="CD35" s="758"/>
      <c r="CE35" s="758"/>
      <c r="CF35" s="758"/>
      <c r="CG35" s="758"/>
      <c r="CH35" s="758"/>
      <c r="CI35" s="758"/>
      <c r="CJ35" s="758"/>
      <c r="CK35" s="758"/>
      <c r="CL35" s="758"/>
      <c r="CM35" s="758"/>
      <c r="CN35" s="758"/>
      <c r="CO35" s="758"/>
      <c r="CP35" s="758"/>
      <c r="CQ35" s="758"/>
      <c r="CR35" s="758"/>
      <c r="CS35" s="758"/>
      <c r="CT35" s="758"/>
      <c r="CU35" s="758"/>
      <c r="CV35" s="758"/>
      <c r="CW35" s="758"/>
      <c r="CX35" s="758"/>
      <c r="CY35" s="758"/>
      <c r="CZ35" s="758"/>
      <c r="DA35" s="758"/>
      <c r="DB35" s="758"/>
      <c r="DC35" s="758"/>
      <c r="DD35" s="758"/>
      <c r="DE35" s="758"/>
      <c r="DF35" s="758"/>
      <c r="DG35" s="758"/>
      <c r="DH35" s="758"/>
      <c r="DI35" s="758"/>
      <c r="DJ35" s="758"/>
      <c r="DK35" s="758"/>
      <c r="DL35" s="758"/>
      <c r="DM35" s="758"/>
      <c r="DN35" s="758"/>
      <c r="DO35" s="758"/>
      <c r="DP35" s="758"/>
      <c r="DQ35" s="758"/>
      <c r="DR35" s="758"/>
      <c r="DS35" s="758"/>
      <c r="DT35" s="758"/>
      <c r="DU35" s="758"/>
      <c r="DV35" s="758"/>
    </row>
    <row r="36" spans="1:126" s="734" customFormat="1" ht="15" customHeight="1" x14ac:dyDescent="0.25">
      <c r="A36" s="1211"/>
      <c r="B36" s="947"/>
      <c r="C36" s="2024" t="s">
        <v>106</v>
      </c>
      <c r="D36" s="1922"/>
      <c r="E36" s="1922"/>
      <c r="F36" s="1163"/>
      <c r="G36" s="1164"/>
      <c r="H36" s="775"/>
      <c r="I36" s="1254"/>
      <c r="J36" s="933"/>
      <c r="K36" s="933"/>
      <c r="L36" s="933"/>
      <c r="M36" s="933"/>
      <c r="N36" s="933"/>
      <c r="O36" s="933"/>
      <c r="P36" s="933"/>
      <c r="Q36" s="933"/>
      <c r="R36" s="933"/>
      <c r="S36" s="933"/>
      <c r="T36" s="933"/>
      <c r="U36" s="933"/>
      <c r="V36" s="933"/>
      <c r="W36" s="933"/>
      <c r="X36" s="933"/>
      <c r="Y36" s="933"/>
      <c r="Z36" s="933"/>
      <c r="AA36" s="933"/>
      <c r="AB36" s="933"/>
      <c r="AC36" s="933"/>
      <c r="AD36" s="933"/>
      <c r="AE36" s="933"/>
      <c r="AF36" s="933"/>
      <c r="AG36" s="933"/>
      <c r="AH36" s="933"/>
      <c r="AI36" s="933"/>
      <c r="AJ36" s="933"/>
      <c r="AK36" s="933"/>
      <c r="AL36" s="933"/>
      <c r="AM36" s="933"/>
      <c r="AN36" s="933"/>
      <c r="AO36" s="933"/>
      <c r="AP36" s="933"/>
      <c r="AQ36" s="933"/>
      <c r="AR36" s="934"/>
      <c r="AS36" s="934"/>
      <c r="AT36" s="934"/>
      <c r="AU36" s="934"/>
      <c r="AV36" s="934"/>
      <c r="AW36" s="934"/>
      <c r="AX36" s="934"/>
      <c r="AY36" s="934"/>
      <c r="AZ36" s="934"/>
      <c r="BA36" s="934"/>
      <c r="BB36" s="934"/>
      <c r="BC36" s="934"/>
      <c r="BD36" s="934"/>
      <c r="BE36" s="934"/>
      <c r="BF36" s="934"/>
      <c r="BG36" s="934"/>
      <c r="BH36" s="934"/>
      <c r="BI36" s="758"/>
      <c r="BJ36" s="758"/>
      <c r="BK36" s="758"/>
      <c r="BL36" s="758"/>
      <c r="BM36" s="758"/>
      <c r="BN36" s="758"/>
      <c r="BO36" s="758"/>
      <c r="BP36" s="758"/>
      <c r="BQ36" s="758"/>
      <c r="BR36" s="758"/>
      <c r="BS36" s="758"/>
      <c r="BT36" s="758"/>
      <c r="BU36" s="758"/>
      <c r="BV36" s="758"/>
      <c r="BW36" s="758"/>
      <c r="BX36" s="758"/>
      <c r="BY36" s="758"/>
      <c r="BZ36" s="758"/>
      <c r="CA36" s="758"/>
      <c r="CB36" s="758"/>
      <c r="CC36" s="758"/>
      <c r="CD36" s="758"/>
      <c r="CE36" s="758"/>
      <c r="CF36" s="758"/>
      <c r="CG36" s="758"/>
      <c r="CH36" s="758"/>
      <c r="CI36" s="758"/>
      <c r="CJ36" s="758"/>
      <c r="CK36" s="758"/>
      <c r="CL36" s="758"/>
      <c r="CM36" s="758"/>
      <c r="CN36" s="758"/>
      <c r="CO36" s="758"/>
      <c r="CP36" s="758"/>
      <c r="CQ36" s="758"/>
      <c r="CR36" s="758"/>
      <c r="CS36" s="758"/>
      <c r="CT36" s="758"/>
      <c r="CU36" s="758"/>
      <c r="CV36" s="758"/>
      <c r="CW36" s="758"/>
      <c r="CX36" s="758"/>
      <c r="CY36" s="758"/>
      <c r="CZ36" s="758"/>
      <c r="DA36" s="758"/>
      <c r="DB36" s="758"/>
      <c r="DC36" s="758"/>
      <c r="DD36" s="758"/>
      <c r="DE36" s="758"/>
      <c r="DF36" s="758"/>
      <c r="DG36" s="758"/>
      <c r="DH36" s="758"/>
      <c r="DI36" s="758"/>
      <c r="DJ36" s="758"/>
      <c r="DK36" s="758"/>
      <c r="DL36" s="758"/>
      <c r="DM36" s="758"/>
      <c r="DN36" s="758"/>
      <c r="DO36" s="758"/>
      <c r="DP36" s="758"/>
      <c r="DQ36" s="758"/>
      <c r="DR36" s="758"/>
      <c r="DS36" s="758"/>
      <c r="DT36" s="758"/>
      <c r="DU36" s="758"/>
      <c r="DV36" s="758"/>
    </row>
    <row r="37" spans="1:126" s="734" customFormat="1" ht="15" customHeight="1" x14ac:dyDescent="0.25">
      <c r="A37" s="1211" t="s">
        <v>107</v>
      </c>
      <c r="B37" s="1162" t="s">
        <v>830</v>
      </c>
      <c r="C37" s="2021" t="s">
        <v>108</v>
      </c>
      <c r="D37" s="1922"/>
      <c r="E37" s="1922"/>
      <c r="F37" s="1163"/>
      <c r="G37" s="1161"/>
      <c r="H37" s="775"/>
      <c r="I37" s="1254"/>
      <c r="J37" s="1302"/>
      <c r="K37" s="1302"/>
      <c r="L37" s="1302"/>
      <c r="M37" s="1302"/>
      <c r="N37" s="1302"/>
      <c r="O37" s="1302"/>
      <c r="P37" s="1302"/>
      <c r="Q37" s="1302"/>
      <c r="R37" s="1302"/>
      <c r="S37" s="1302"/>
      <c r="T37" s="1302"/>
      <c r="U37" s="1302"/>
      <c r="V37" s="1302"/>
      <c r="W37" s="1302"/>
      <c r="X37" s="1302"/>
      <c r="Y37" s="1302"/>
      <c r="Z37" s="1302"/>
      <c r="AA37" s="1302"/>
      <c r="AB37" s="1302"/>
      <c r="AC37" s="1302"/>
      <c r="AD37" s="1302"/>
      <c r="AE37" s="1302"/>
      <c r="AF37" s="1302"/>
      <c r="AG37" s="1302"/>
      <c r="AH37" s="1302"/>
      <c r="AI37" s="1302"/>
      <c r="AJ37" s="1302"/>
      <c r="AK37" s="1302"/>
      <c r="AL37" s="1302"/>
      <c r="AM37" s="1302"/>
      <c r="AN37" s="1302"/>
      <c r="AO37" s="1302"/>
      <c r="AP37" s="1302"/>
      <c r="AQ37" s="1302"/>
      <c r="AR37" s="757"/>
      <c r="AS37" s="757"/>
      <c r="AT37" s="757"/>
      <c r="AU37" s="757"/>
      <c r="AV37" s="757"/>
      <c r="AW37" s="757"/>
      <c r="AX37" s="757"/>
      <c r="AY37" s="757"/>
      <c r="AZ37" s="757"/>
      <c r="BA37" s="757"/>
      <c r="BB37" s="757"/>
      <c r="BC37" s="757"/>
      <c r="BD37" s="757"/>
      <c r="BE37" s="757"/>
      <c r="BF37" s="757"/>
      <c r="BG37" s="757"/>
      <c r="BH37" s="757"/>
      <c r="BI37" s="758"/>
      <c r="BJ37" s="758"/>
      <c r="BK37" s="758"/>
      <c r="BL37" s="758"/>
      <c r="BM37" s="758"/>
      <c r="BN37" s="758"/>
      <c r="BO37" s="758"/>
      <c r="BP37" s="758"/>
      <c r="BQ37" s="758"/>
      <c r="BR37" s="758"/>
      <c r="BS37" s="758"/>
      <c r="BT37" s="758"/>
      <c r="BU37" s="758"/>
      <c r="BV37" s="758"/>
      <c r="BW37" s="758"/>
      <c r="BX37" s="758"/>
      <c r="BY37" s="758"/>
      <c r="BZ37" s="758"/>
      <c r="CA37" s="758"/>
      <c r="CB37" s="758"/>
      <c r="CC37" s="758"/>
      <c r="CD37" s="758"/>
      <c r="CE37" s="758"/>
      <c r="CF37" s="758"/>
      <c r="CG37" s="758"/>
      <c r="CH37" s="758"/>
      <c r="CI37" s="758"/>
      <c r="CJ37" s="758"/>
      <c r="CK37" s="758"/>
      <c r="CL37" s="758"/>
      <c r="CM37" s="758"/>
      <c r="CN37" s="758"/>
      <c r="CO37" s="758"/>
      <c r="CP37" s="758"/>
      <c r="CQ37" s="758"/>
      <c r="CR37" s="758"/>
      <c r="CS37" s="758"/>
      <c r="CT37" s="758"/>
      <c r="CU37" s="758"/>
      <c r="CV37" s="758"/>
      <c r="CW37" s="758"/>
      <c r="CX37" s="758"/>
      <c r="CY37" s="758"/>
      <c r="CZ37" s="758"/>
      <c r="DA37" s="758"/>
      <c r="DB37" s="758"/>
      <c r="DC37" s="758"/>
      <c r="DD37" s="758"/>
      <c r="DE37" s="758"/>
      <c r="DF37" s="758"/>
      <c r="DG37" s="758"/>
      <c r="DH37" s="758"/>
      <c r="DI37" s="758"/>
      <c r="DJ37" s="758"/>
      <c r="DK37" s="758"/>
      <c r="DL37" s="758"/>
      <c r="DM37" s="758"/>
      <c r="DN37" s="758"/>
      <c r="DO37" s="758"/>
      <c r="DP37" s="758"/>
      <c r="DQ37" s="758"/>
      <c r="DR37" s="758"/>
      <c r="DS37" s="758"/>
      <c r="DT37" s="758"/>
      <c r="DU37" s="758"/>
      <c r="DV37" s="758"/>
    </row>
    <row r="38" spans="1:126" s="734" customFormat="1" ht="38.25" customHeight="1" x14ac:dyDescent="0.25">
      <c r="A38" s="1211"/>
      <c r="B38" s="947"/>
      <c r="C38" s="1300" t="s">
        <v>556</v>
      </c>
      <c r="D38" s="1990" t="s">
        <v>1215</v>
      </c>
      <c r="E38" s="2022"/>
      <c r="F38" s="1163"/>
      <c r="G38" s="1161"/>
      <c r="H38" s="775"/>
      <c r="I38" s="1254"/>
      <c r="J38" s="1302"/>
      <c r="K38" s="1302"/>
      <c r="L38" s="1302"/>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2"/>
      <c r="AJ38" s="1302"/>
      <c r="AK38" s="1302"/>
      <c r="AL38" s="1302"/>
      <c r="AM38" s="1302"/>
      <c r="AN38" s="1302"/>
      <c r="AO38" s="1302"/>
      <c r="AP38" s="1302"/>
      <c r="AQ38" s="1302"/>
      <c r="AR38" s="757"/>
      <c r="AS38" s="757"/>
      <c r="AT38" s="757"/>
      <c r="AU38" s="757"/>
      <c r="AV38" s="757"/>
      <c r="AW38" s="757"/>
      <c r="AX38" s="757"/>
      <c r="AY38" s="757"/>
      <c r="AZ38" s="757"/>
      <c r="BA38" s="757"/>
      <c r="BB38" s="757"/>
      <c r="BC38" s="757"/>
      <c r="BD38" s="757"/>
      <c r="BE38" s="757"/>
      <c r="BF38" s="757"/>
      <c r="BG38" s="757"/>
      <c r="BH38" s="757"/>
      <c r="BI38" s="758"/>
      <c r="BJ38" s="758"/>
      <c r="BK38" s="758"/>
      <c r="BL38" s="758"/>
      <c r="BM38" s="758"/>
      <c r="BN38" s="758"/>
      <c r="BO38" s="758"/>
      <c r="BP38" s="758"/>
      <c r="BQ38" s="758"/>
      <c r="BR38" s="758"/>
      <c r="BS38" s="758"/>
      <c r="BT38" s="758"/>
      <c r="BU38" s="758"/>
      <c r="BV38" s="758"/>
      <c r="BW38" s="758"/>
      <c r="BX38" s="758"/>
      <c r="BY38" s="758"/>
      <c r="BZ38" s="758"/>
      <c r="CA38" s="758"/>
      <c r="CB38" s="758"/>
      <c r="CC38" s="758"/>
      <c r="CD38" s="758"/>
      <c r="CE38" s="758"/>
      <c r="CF38" s="758"/>
      <c r="CG38" s="758"/>
      <c r="CH38" s="758"/>
      <c r="CI38" s="758"/>
      <c r="CJ38" s="758"/>
      <c r="CK38" s="758"/>
      <c r="CL38" s="758"/>
      <c r="CM38" s="758"/>
      <c r="CN38" s="758"/>
      <c r="CO38" s="758"/>
      <c r="CP38" s="758"/>
      <c r="CQ38" s="758"/>
      <c r="CR38" s="758"/>
      <c r="CS38" s="758"/>
      <c r="CT38" s="758"/>
      <c r="CU38" s="758"/>
      <c r="CV38" s="758"/>
      <c r="CW38" s="758"/>
      <c r="CX38" s="758"/>
      <c r="CY38" s="758"/>
      <c r="CZ38" s="758"/>
      <c r="DA38" s="758"/>
      <c r="DB38" s="758"/>
      <c r="DC38" s="758"/>
      <c r="DD38" s="758"/>
      <c r="DE38" s="758"/>
      <c r="DF38" s="758"/>
      <c r="DG38" s="758"/>
      <c r="DH38" s="758"/>
      <c r="DI38" s="758"/>
      <c r="DJ38" s="758"/>
      <c r="DK38" s="758"/>
      <c r="DL38" s="758"/>
      <c r="DM38" s="758"/>
      <c r="DN38" s="758"/>
      <c r="DO38" s="758"/>
      <c r="DP38" s="758"/>
      <c r="DQ38" s="758"/>
      <c r="DR38" s="758"/>
      <c r="DS38" s="758"/>
      <c r="DT38" s="758"/>
      <c r="DU38" s="758"/>
      <c r="DV38" s="758"/>
    </row>
    <row r="39" spans="1:126" s="734" customFormat="1" ht="30" customHeight="1" x14ac:dyDescent="0.25">
      <c r="A39" s="1211"/>
      <c r="B39" s="947"/>
      <c r="C39" s="1282"/>
      <c r="D39" s="1384" t="s">
        <v>556</v>
      </c>
      <c r="E39" s="1385" t="s">
        <v>1281</v>
      </c>
      <c r="F39" s="1163" t="s">
        <v>755</v>
      </c>
      <c r="G39" s="941">
        <v>80</v>
      </c>
      <c r="H39" s="775"/>
      <c r="I39" s="1254">
        <f>G39*H39</f>
        <v>0</v>
      </c>
      <c r="J39" s="1302"/>
      <c r="K39" s="1302"/>
      <c r="L39" s="1302"/>
      <c r="M39" s="1302"/>
      <c r="N39" s="1302"/>
      <c r="O39" s="1302"/>
      <c r="P39" s="1302"/>
      <c r="Q39" s="1302"/>
      <c r="R39" s="1302"/>
      <c r="S39" s="1302"/>
      <c r="T39" s="1302"/>
      <c r="U39" s="1302"/>
      <c r="V39" s="1302"/>
      <c r="W39" s="1302"/>
      <c r="X39" s="1302"/>
      <c r="Y39" s="1302"/>
      <c r="Z39" s="1302"/>
      <c r="AA39" s="1302"/>
      <c r="AB39" s="1302"/>
      <c r="AC39" s="1302"/>
      <c r="AD39" s="1302"/>
      <c r="AE39" s="1302"/>
      <c r="AF39" s="1302"/>
      <c r="AG39" s="1302"/>
      <c r="AH39" s="1302"/>
      <c r="AI39" s="1302"/>
      <c r="AJ39" s="1302"/>
      <c r="AK39" s="1302"/>
      <c r="AL39" s="1302"/>
      <c r="AM39" s="1302"/>
      <c r="AN39" s="1302"/>
      <c r="AO39" s="1302"/>
      <c r="AP39" s="1302"/>
      <c r="AQ39" s="1302"/>
      <c r="AR39" s="757"/>
      <c r="AS39" s="757"/>
      <c r="AT39" s="757"/>
      <c r="AU39" s="757"/>
      <c r="AV39" s="757"/>
      <c r="AW39" s="757"/>
      <c r="AX39" s="757"/>
      <c r="AY39" s="757"/>
      <c r="AZ39" s="757"/>
      <c r="BA39" s="757"/>
      <c r="BB39" s="757"/>
      <c r="BC39" s="757"/>
      <c r="BD39" s="757"/>
      <c r="BE39" s="757"/>
      <c r="BF39" s="757"/>
      <c r="BG39" s="757"/>
      <c r="BH39" s="757"/>
      <c r="BI39" s="758"/>
      <c r="BJ39" s="758"/>
      <c r="BK39" s="758"/>
      <c r="BL39" s="758"/>
      <c r="BM39" s="758"/>
      <c r="BN39" s="758"/>
      <c r="BO39" s="758"/>
      <c r="BP39" s="758"/>
      <c r="BQ39" s="758"/>
      <c r="BR39" s="758"/>
      <c r="BS39" s="758"/>
      <c r="BT39" s="758"/>
      <c r="BU39" s="758"/>
      <c r="BV39" s="758"/>
      <c r="BW39" s="758"/>
      <c r="BX39" s="758"/>
      <c r="BY39" s="758"/>
      <c r="BZ39" s="758"/>
      <c r="CA39" s="758"/>
      <c r="CB39" s="758"/>
      <c r="CC39" s="758"/>
      <c r="CD39" s="758"/>
      <c r="CE39" s="758"/>
      <c r="CF39" s="758"/>
      <c r="CG39" s="758"/>
      <c r="CH39" s="758"/>
      <c r="CI39" s="758"/>
      <c r="CJ39" s="758"/>
      <c r="CK39" s="758"/>
      <c r="CL39" s="758"/>
      <c r="CM39" s="758"/>
      <c r="CN39" s="758"/>
      <c r="CO39" s="758"/>
      <c r="CP39" s="758"/>
      <c r="CQ39" s="758"/>
      <c r="CR39" s="758"/>
      <c r="CS39" s="758"/>
      <c r="CT39" s="758"/>
      <c r="CU39" s="758"/>
      <c r="CV39" s="758"/>
      <c r="CW39" s="758"/>
      <c r="CX39" s="758"/>
      <c r="CY39" s="758"/>
      <c r="CZ39" s="758"/>
      <c r="DA39" s="758"/>
      <c r="DB39" s="758"/>
      <c r="DC39" s="758"/>
      <c r="DD39" s="758"/>
      <c r="DE39" s="758"/>
      <c r="DF39" s="758"/>
      <c r="DG39" s="758"/>
      <c r="DH39" s="758"/>
      <c r="DI39" s="758"/>
      <c r="DJ39" s="758"/>
      <c r="DK39" s="758"/>
      <c r="DL39" s="758"/>
      <c r="DM39" s="758"/>
      <c r="DN39" s="758"/>
      <c r="DO39" s="758"/>
      <c r="DP39" s="758"/>
      <c r="DQ39" s="758"/>
      <c r="DR39" s="758"/>
      <c r="DS39" s="758"/>
      <c r="DT39" s="758"/>
      <c r="DU39" s="758"/>
      <c r="DV39" s="758"/>
    </row>
    <row r="40" spans="1:126" s="734" customFormat="1" ht="15" customHeight="1" x14ac:dyDescent="0.25">
      <c r="A40" s="1148"/>
      <c r="B40" s="1162"/>
      <c r="C40" s="799" t="s">
        <v>557</v>
      </c>
      <c r="D40" s="1922" t="s">
        <v>77</v>
      </c>
      <c r="E40" s="1922"/>
      <c r="F40" s="795"/>
      <c r="G40" s="1161"/>
      <c r="H40" s="775"/>
      <c r="I40" s="1254"/>
      <c r="J40" s="1302"/>
      <c r="K40" s="1302"/>
      <c r="L40" s="1302"/>
      <c r="M40" s="1302"/>
      <c r="N40" s="1302"/>
      <c r="O40" s="1302"/>
      <c r="P40" s="1302"/>
      <c r="Q40" s="1302"/>
      <c r="R40" s="1302"/>
      <c r="S40" s="1302"/>
      <c r="T40" s="1302"/>
      <c r="U40" s="1302"/>
      <c r="V40" s="1302"/>
      <c r="W40" s="1302"/>
      <c r="X40" s="1302"/>
      <c r="Y40" s="1302"/>
      <c r="Z40" s="1302"/>
      <c r="AA40" s="1302"/>
      <c r="AB40" s="1302"/>
      <c r="AC40" s="1302"/>
      <c r="AD40" s="1302"/>
      <c r="AE40" s="1302"/>
      <c r="AF40" s="1302"/>
      <c r="AG40" s="1302"/>
      <c r="AH40" s="1302"/>
      <c r="AI40" s="1302"/>
      <c r="AJ40" s="1302"/>
      <c r="AK40" s="1302"/>
      <c r="AL40" s="1302"/>
      <c r="AM40" s="1302"/>
      <c r="AN40" s="1302"/>
      <c r="AO40" s="1302"/>
      <c r="AP40" s="1302"/>
      <c r="AQ40" s="1302"/>
      <c r="AR40" s="757"/>
      <c r="AS40" s="757"/>
      <c r="AT40" s="757"/>
      <c r="AU40" s="757"/>
      <c r="AV40" s="757"/>
      <c r="AW40" s="757"/>
      <c r="AX40" s="757"/>
      <c r="AY40" s="757"/>
      <c r="AZ40" s="757"/>
      <c r="BA40" s="757"/>
      <c r="BB40" s="757"/>
      <c r="BC40" s="757"/>
      <c r="BD40" s="757"/>
      <c r="BE40" s="757"/>
      <c r="BF40" s="757"/>
      <c r="BG40" s="757"/>
      <c r="BH40" s="757"/>
      <c r="BI40" s="758"/>
      <c r="BJ40" s="758"/>
      <c r="BK40" s="758"/>
      <c r="BL40" s="758"/>
      <c r="BM40" s="758"/>
      <c r="BN40" s="758"/>
      <c r="BO40" s="758"/>
      <c r="BP40" s="758"/>
      <c r="BQ40" s="758"/>
      <c r="BR40" s="758"/>
      <c r="BS40" s="758"/>
      <c r="BT40" s="758"/>
      <c r="BU40" s="758"/>
      <c r="BV40" s="758"/>
      <c r="BW40" s="758"/>
      <c r="BX40" s="758"/>
      <c r="BY40" s="758"/>
      <c r="BZ40" s="758"/>
      <c r="CA40" s="758"/>
      <c r="CB40" s="758"/>
      <c r="CC40" s="758"/>
      <c r="CD40" s="758"/>
      <c r="CE40" s="758"/>
      <c r="CF40" s="758"/>
      <c r="CG40" s="758"/>
      <c r="CH40" s="758"/>
      <c r="CI40" s="758"/>
      <c r="CJ40" s="758"/>
      <c r="CK40" s="758"/>
      <c r="CL40" s="758"/>
      <c r="CM40" s="758"/>
      <c r="CN40" s="758"/>
      <c r="CO40" s="758"/>
      <c r="CP40" s="758"/>
      <c r="CQ40" s="758"/>
      <c r="CR40" s="758"/>
      <c r="CS40" s="758"/>
      <c r="CT40" s="758"/>
      <c r="CU40" s="758"/>
      <c r="CV40" s="758"/>
      <c r="CW40" s="758"/>
      <c r="CX40" s="758"/>
      <c r="CY40" s="758"/>
      <c r="CZ40" s="758"/>
      <c r="DA40" s="758"/>
      <c r="DB40" s="758"/>
      <c r="DC40" s="758"/>
      <c r="DD40" s="758"/>
      <c r="DE40" s="758"/>
      <c r="DF40" s="758"/>
      <c r="DG40" s="758"/>
      <c r="DH40" s="758"/>
      <c r="DI40" s="758"/>
      <c r="DJ40" s="758"/>
      <c r="DK40" s="758"/>
      <c r="DL40" s="758"/>
      <c r="DM40" s="758"/>
      <c r="DN40" s="758"/>
      <c r="DO40" s="758"/>
      <c r="DP40" s="758"/>
      <c r="DQ40" s="758"/>
      <c r="DR40" s="758"/>
      <c r="DS40" s="758"/>
      <c r="DT40" s="758"/>
      <c r="DU40" s="758"/>
      <c r="DV40" s="758"/>
    </row>
    <row r="41" spans="1:126" s="734" customFormat="1" ht="27.6" x14ac:dyDescent="0.25">
      <c r="A41" s="1148"/>
      <c r="B41" s="938"/>
      <c r="C41" s="801"/>
      <c r="D41" s="801" t="s">
        <v>556</v>
      </c>
      <c r="E41" s="1299" t="s">
        <v>1207</v>
      </c>
      <c r="F41" s="795" t="s">
        <v>755</v>
      </c>
      <c r="G41" s="1161">
        <v>80</v>
      </c>
      <c r="H41" s="775"/>
      <c r="I41" s="1254">
        <f>G41*H41</f>
        <v>0</v>
      </c>
      <c r="J41" s="1302"/>
      <c r="K41" s="1302"/>
      <c r="L41" s="1302"/>
      <c r="M41" s="1302"/>
      <c r="N41" s="1302"/>
      <c r="O41" s="1302"/>
      <c r="P41" s="1302"/>
      <c r="Q41" s="1302"/>
      <c r="R41" s="1302"/>
      <c r="S41" s="1302"/>
      <c r="T41" s="1302"/>
      <c r="U41" s="1302"/>
      <c r="V41" s="1302"/>
      <c r="W41" s="1302"/>
      <c r="X41" s="1302"/>
      <c r="Y41" s="1302"/>
      <c r="Z41" s="1302"/>
      <c r="AA41" s="1302"/>
      <c r="AB41" s="1302"/>
      <c r="AC41" s="1302"/>
      <c r="AD41" s="1302"/>
      <c r="AE41" s="1302"/>
      <c r="AF41" s="1302"/>
      <c r="AG41" s="1302"/>
      <c r="AH41" s="1302"/>
      <c r="AI41" s="1302"/>
      <c r="AJ41" s="1302"/>
      <c r="AK41" s="1302"/>
      <c r="AL41" s="1302"/>
      <c r="AM41" s="1302"/>
      <c r="AN41" s="1302"/>
      <c r="AO41" s="1302"/>
      <c r="AP41" s="1302"/>
      <c r="AQ41" s="1302"/>
      <c r="AR41" s="757"/>
      <c r="AS41" s="757"/>
      <c r="AT41" s="757"/>
      <c r="AU41" s="757"/>
      <c r="AV41" s="757"/>
      <c r="AW41" s="757"/>
      <c r="AX41" s="757"/>
      <c r="AY41" s="757"/>
      <c r="AZ41" s="757"/>
      <c r="BA41" s="757"/>
      <c r="BB41" s="757"/>
      <c r="BC41" s="757"/>
      <c r="BD41" s="757"/>
      <c r="BE41" s="757"/>
      <c r="BF41" s="757"/>
      <c r="BG41" s="757"/>
      <c r="BH41" s="757"/>
      <c r="BI41" s="758"/>
      <c r="BJ41" s="758"/>
      <c r="BK41" s="758"/>
      <c r="BL41" s="758"/>
      <c r="BM41" s="758"/>
      <c r="BN41" s="758"/>
      <c r="BO41" s="758"/>
      <c r="BP41" s="758"/>
      <c r="BQ41" s="758"/>
      <c r="BR41" s="758"/>
      <c r="BS41" s="758"/>
      <c r="BT41" s="758"/>
      <c r="BU41" s="758"/>
      <c r="BV41" s="758"/>
      <c r="BW41" s="758"/>
      <c r="BX41" s="758"/>
      <c r="BY41" s="758"/>
      <c r="BZ41" s="758"/>
      <c r="CA41" s="758"/>
      <c r="CB41" s="758"/>
      <c r="CC41" s="758"/>
      <c r="CD41" s="758"/>
      <c r="CE41" s="758"/>
      <c r="CF41" s="758"/>
      <c r="CG41" s="758"/>
      <c r="CH41" s="758"/>
      <c r="CI41" s="758"/>
      <c r="CJ41" s="758"/>
      <c r="CK41" s="758"/>
      <c r="CL41" s="758"/>
      <c r="CM41" s="758"/>
      <c r="CN41" s="758"/>
      <c r="CO41" s="758"/>
      <c r="CP41" s="758"/>
      <c r="CQ41" s="758"/>
      <c r="CR41" s="758"/>
      <c r="CS41" s="758"/>
      <c r="CT41" s="758"/>
      <c r="CU41" s="758"/>
      <c r="CV41" s="758"/>
      <c r="CW41" s="758"/>
      <c r="CX41" s="758"/>
      <c r="CY41" s="758"/>
      <c r="CZ41" s="758"/>
      <c r="DA41" s="758"/>
      <c r="DB41" s="758"/>
      <c r="DC41" s="758"/>
      <c r="DD41" s="758"/>
      <c r="DE41" s="758"/>
      <c r="DF41" s="758"/>
      <c r="DG41" s="758"/>
      <c r="DH41" s="758"/>
      <c r="DI41" s="758"/>
      <c r="DJ41" s="758"/>
      <c r="DK41" s="758"/>
      <c r="DL41" s="758"/>
      <c r="DM41" s="758"/>
      <c r="DN41" s="758"/>
      <c r="DO41" s="758"/>
      <c r="DP41" s="758"/>
      <c r="DQ41" s="758"/>
      <c r="DR41" s="758"/>
      <c r="DS41" s="758"/>
      <c r="DT41" s="758"/>
      <c r="DU41" s="758"/>
      <c r="DV41" s="758"/>
    </row>
    <row r="42" spans="1:126" s="734" customFormat="1" ht="15" customHeight="1" x14ac:dyDescent="0.25">
      <c r="A42" s="1222" t="s">
        <v>120</v>
      </c>
      <c r="B42" s="1162" t="s">
        <v>831</v>
      </c>
      <c r="C42" s="2023" t="s">
        <v>121</v>
      </c>
      <c r="D42" s="1922"/>
      <c r="E42" s="1922"/>
      <c r="F42" s="1161"/>
      <c r="G42" s="1161"/>
      <c r="H42" s="775"/>
      <c r="I42" s="1254"/>
      <c r="J42" s="1302"/>
      <c r="K42" s="1302"/>
      <c r="L42" s="1302"/>
      <c r="M42" s="1302"/>
      <c r="N42" s="1302"/>
      <c r="O42" s="1302"/>
      <c r="P42" s="1302"/>
      <c r="Q42" s="1302"/>
      <c r="R42" s="1302"/>
      <c r="S42" s="1302"/>
      <c r="T42" s="1302"/>
      <c r="U42" s="1302"/>
      <c r="V42" s="1302"/>
      <c r="W42" s="1302"/>
      <c r="X42" s="1302"/>
      <c r="Y42" s="1302"/>
      <c r="Z42" s="1302"/>
      <c r="AA42" s="1302"/>
      <c r="AB42" s="1302"/>
      <c r="AC42" s="1302"/>
      <c r="AD42" s="1302"/>
      <c r="AE42" s="1302"/>
      <c r="AF42" s="1302"/>
      <c r="AG42" s="1302"/>
      <c r="AH42" s="1302"/>
      <c r="AI42" s="1302"/>
      <c r="AJ42" s="1302"/>
      <c r="AK42" s="1302"/>
      <c r="AL42" s="1302"/>
      <c r="AM42" s="1302"/>
      <c r="AN42" s="1302"/>
      <c r="AO42" s="1302"/>
      <c r="AP42" s="1302"/>
      <c r="AQ42" s="1302"/>
      <c r="AR42" s="757"/>
      <c r="AS42" s="757"/>
      <c r="AT42" s="757"/>
      <c r="AU42" s="757"/>
      <c r="AV42" s="757"/>
      <c r="AW42" s="757"/>
      <c r="AX42" s="757"/>
      <c r="AY42" s="757"/>
      <c r="AZ42" s="757"/>
      <c r="BA42" s="757"/>
      <c r="BB42" s="757"/>
      <c r="BC42" s="757"/>
      <c r="BD42" s="757"/>
      <c r="BE42" s="757"/>
      <c r="BF42" s="757"/>
      <c r="BG42" s="757"/>
      <c r="BH42" s="757"/>
      <c r="BI42" s="758"/>
      <c r="BJ42" s="758"/>
      <c r="BK42" s="758"/>
      <c r="BL42" s="758"/>
      <c r="BM42" s="758"/>
      <c r="BN42" s="758"/>
      <c r="BO42" s="758"/>
      <c r="BP42" s="758"/>
      <c r="BQ42" s="758"/>
      <c r="BR42" s="758"/>
      <c r="BS42" s="758"/>
      <c r="BT42" s="758"/>
      <c r="BU42" s="758"/>
      <c r="BV42" s="758"/>
      <c r="BW42" s="758"/>
      <c r="BX42" s="758"/>
      <c r="BY42" s="758"/>
      <c r="BZ42" s="758"/>
      <c r="CA42" s="758"/>
      <c r="CB42" s="758"/>
      <c r="CC42" s="758"/>
      <c r="CD42" s="758"/>
      <c r="CE42" s="758"/>
      <c r="CF42" s="758"/>
      <c r="CG42" s="758"/>
      <c r="CH42" s="758"/>
      <c r="CI42" s="758"/>
      <c r="CJ42" s="758"/>
      <c r="CK42" s="758"/>
      <c r="CL42" s="758"/>
      <c r="CM42" s="758"/>
      <c r="CN42" s="758"/>
      <c r="CO42" s="758"/>
      <c r="CP42" s="758"/>
      <c r="CQ42" s="758"/>
      <c r="CR42" s="758"/>
      <c r="CS42" s="758"/>
      <c r="CT42" s="758"/>
      <c r="CU42" s="758"/>
      <c r="CV42" s="758"/>
      <c r="CW42" s="758"/>
      <c r="CX42" s="758"/>
      <c r="CY42" s="758"/>
      <c r="CZ42" s="758"/>
      <c r="DA42" s="758"/>
      <c r="DB42" s="758"/>
      <c r="DC42" s="758"/>
      <c r="DD42" s="758"/>
      <c r="DE42" s="758"/>
      <c r="DF42" s="758"/>
      <c r="DG42" s="758"/>
      <c r="DH42" s="758"/>
      <c r="DI42" s="758"/>
      <c r="DJ42" s="758"/>
      <c r="DK42" s="758"/>
      <c r="DL42" s="758"/>
      <c r="DM42" s="758"/>
      <c r="DN42" s="758"/>
      <c r="DO42" s="758"/>
      <c r="DP42" s="758"/>
      <c r="DQ42" s="758"/>
      <c r="DR42" s="758"/>
      <c r="DS42" s="758"/>
      <c r="DT42" s="758"/>
      <c r="DU42" s="758"/>
      <c r="DV42" s="758"/>
    </row>
    <row r="43" spans="1:126" s="734" customFormat="1" ht="27.75" customHeight="1" x14ac:dyDescent="0.25">
      <c r="A43" s="1222"/>
      <c r="B43" s="1162"/>
      <c r="C43" s="1301" t="s">
        <v>556</v>
      </c>
      <c r="D43" s="1992" t="s">
        <v>1218</v>
      </c>
      <c r="E43" s="1921"/>
      <c r="F43" s="1163"/>
      <c r="G43" s="1161"/>
      <c r="H43" s="775"/>
      <c r="I43" s="1254"/>
      <c r="J43" s="1302"/>
      <c r="K43" s="1302"/>
      <c r="L43" s="1302"/>
      <c r="M43" s="1302"/>
      <c r="N43" s="1302"/>
      <c r="O43" s="1302"/>
      <c r="P43" s="1302"/>
      <c r="Q43" s="1302"/>
      <c r="R43" s="1302"/>
      <c r="S43" s="1302"/>
      <c r="T43" s="1302"/>
      <c r="U43" s="1302"/>
      <c r="V43" s="1302"/>
      <c r="W43" s="1302"/>
      <c r="X43" s="1302"/>
      <c r="Y43" s="1302"/>
      <c r="Z43" s="1302"/>
      <c r="AA43" s="1302"/>
      <c r="AB43" s="1302"/>
      <c r="AC43" s="1302"/>
      <c r="AD43" s="1302"/>
      <c r="AE43" s="1302"/>
      <c r="AF43" s="1302"/>
      <c r="AG43" s="1302"/>
      <c r="AH43" s="1302"/>
      <c r="AI43" s="1302"/>
      <c r="AJ43" s="1302"/>
      <c r="AK43" s="1302"/>
      <c r="AL43" s="1302"/>
      <c r="AM43" s="1302"/>
      <c r="AN43" s="1302"/>
      <c r="AO43" s="1302"/>
      <c r="AP43" s="1302"/>
      <c r="AQ43" s="1302"/>
      <c r="AR43" s="757"/>
      <c r="AS43" s="757"/>
      <c r="AT43" s="757"/>
      <c r="AU43" s="757"/>
      <c r="AV43" s="757"/>
      <c r="AW43" s="757"/>
      <c r="AX43" s="757"/>
      <c r="AY43" s="757"/>
      <c r="AZ43" s="757"/>
      <c r="BA43" s="757"/>
      <c r="BB43" s="757"/>
      <c r="BC43" s="757"/>
      <c r="BD43" s="757"/>
      <c r="BE43" s="757"/>
      <c r="BF43" s="757"/>
      <c r="BG43" s="757"/>
      <c r="BH43" s="757"/>
      <c r="BI43" s="758"/>
      <c r="BJ43" s="758"/>
      <c r="BK43" s="758"/>
      <c r="BL43" s="758"/>
      <c r="BM43" s="758"/>
      <c r="BN43" s="758"/>
      <c r="BO43" s="758"/>
      <c r="BP43" s="758"/>
      <c r="BQ43" s="758"/>
      <c r="BR43" s="758"/>
      <c r="BS43" s="758"/>
      <c r="BT43" s="758"/>
      <c r="BU43" s="758"/>
      <c r="BV43" s="758"/>
      <c r="BW43" s="758"/>
      <c r="BX43" s="758"/>
      <c r="BY43" s="758"/>
      <c r="BZ43" s="758"/>
      <c r="CA43" s="758"/>
      <c r="CB43" s="758"/>
      <c r="CC43" s="758"/>
      <c r="CD43" s="758"/>
      <c r="CE43" s="758"/>
      <c r="CF43" s="758"/>
      <c r="CG43" s="758"/>
      <c r="CH43" s="758"/>
      <c r="CI43" s="758"/>
      <c r="CJ43" s="758"/>
      <c r="CK43" s="758"/>
      <c r="CL43" s="758"/>
      <c r="CM43" s="758"/>
      <c r="CN43" s="758"/>
      <c r="CO43" s="758"/>
      <c r="CP43" s="758"/>
      <c r="CQ43" s="758"/>
      <c r="CR43" s="758"/>
      <c r="CS43" s="758"/>
      <c r="CT43" s="758"/>
      <c r="CU43" s="758"/>
      <c r="CV43" s="758"/>
      <c r="CW43" s="758"/>
      <c r="CX43" s="758"/>
      <c r="CY43" s="758"/>
      <c r="CZ43" s="758"/>
      <c r="DA43" s="758"/>
      <c r="DB43" s="758"/>
      <c r="DC43" s="758"/>
      <c r="DD43" s="758"/>
      <c r="DE43" s="758"/>
      <c r="DF43" s="758"/>
      <c r="DG43" s="758"/>
      <c r="DH43" s="758"/>
      <c r="DI43" s="758"/>
      <c r="DJ43" s="758"/>
      <c r="DK43" s="758"/>
      <c r="DL43" s="758"/>
      <c r="DM43" s="758"/>
      <c r="DN43" s="758"/>
      <c r="DO43" s="758"/>
      <c r="DP43" s="758"/>
      <c r="DQ43" s="758"/>
      <c r="DR43" s="758"/>
      <c r="DS43" s="758"/>
      <c r="DT43" s="758"/>
      <c r="DU43" s="758"/>
      <c r="DV43" s="758"/>
    </row>
    <row r="44" spans="1:126" s="734" customFormat="1" ht="15" customHeight="1" x14ac:dyDescent="0.25">
      <c r="A44" s="1211"/>
      <c r="B44" s="947"/>
      <c r="C44" s="1282"/>
      <c r="D44" s="1297" t="s">
        <v>556</v>
      </c>
      <c r="E44" s="1303" t="s">
        <v>669</v>
      </c>
      <c r="F44" s="1163" t="s">
        <v>487</v>
      </c>
      <c r="G44" s="1161">
        <v>8</v>
      </c>
      <c r="H44" s="775"/>
      <c r="I44" s="1254">
        <f t="shared" ref="I44:I98" si="1">G44*H44</f>
        <v>0</v>
      </c>
      <c r="J44" s="1302"/>
      <c r="K44" s="1302"/>
      <c r="L44" s="1302"/>
      <c r="M44" s="1302"/>
      <c r="N44" s="1302"/>
      <c r="O44" s="1302"/>
      <c r="P44" s="1302"/>
      <c r="Q44" s="1302"/>
      <c r="R44" s="1302"/>
      <c r="S44" s="1302"/>
      <c r="T44" s="1302"/>
      <c r="U44" s="1302"/>
      <c r="V44" s="1302"/>
      <c r="W44" s="1302"/>
      <c r="X44" s="1302"/>
      <c r="Y44" s="1302"/>
      <c r="Z44" s="1302"/>
      <c r="AA44" s="1302"/>
      <c r="AB44" s="1302"/>
      <c r="AC44" s="1302"/>
      <c r="AD44" s="1302"/>
      <c r="AE44" s="1302"/>
      <c r="AF44" s="1302"/>
      <c r="AG44" s="1302"/>
      <c r="AH44" s="1302"/>
      <c r="AI44" s="1302"/>
      <c r="AJ44" s="1302"/>
      <c r="AK44" s="1302"/>
      <c r="AL44" s="1302"/>
      <c r="AM44" s="1302"/>
      <c r="AN44" s="1302"/>
      <c r="AO44" s="1302"/>
      <c r="AP44" s="1302"/>
      <c r="AQ44" s="1302"/>
      <c r="AR44" s="757"/>
      <c r="AS44" s="757"/>
      <c r="AT44" s="757"/>
      <c r="AU44" s="757"/>
      <c r="AV44" s="757"/>
      <c r="AW44" s="757"/>
      <c r="AX44" s="757"/>
      <c r="AY44" s="757"/>
      <c r="AZ44" s="757"/>
      <c r="BA44" s="757"/>
      <c r="BB44" s="757"/>
      <c r="BC44" s="757"/>
      <c r="BD44" s="757"/>
      <c r="BE44" s="757"/>
      <c r="BF44" s="757"/>
      <c r="BG44" s="757"/>
      <c r="BH44" s="757"/>
      <c r="BI44" s="758"/>
      <c r="BJ44" s="758"/>
      <c r="BK44" s="758"/>
      <c r="BL44" s="758"/>
      <c r="BM44" s="758"/>
      <c r="BN44" s="758"/>
      <c r="BO44" s="758"/>
      <c r="BP44" s="758"/>
      <c r="BQ44" s="758"/>
      <c r="BR44" s="758"/>
      <c r="BS44" s="758"/>
      <c r="BT44" s="758"/>
      <c r="BU44" s="758"/>
      <c r="BV44" s="758"/>
      <c r="BW44" s="758"/>
      <c r="BX44" s="758"/>
      <c r="BY44" s="758"/>
      <c r="BZ44" s="758"/>
      <c r="CA44" s="758"/>
      <c r="CB44" s="758"/>
      <c r="CC44" s="758"/>
      <c r="CD44" s="758"/>
      <c r="CE44" s="758"/>
      <c r="CF44" s="758"/>
      <c r="CG44" s="758"/>
      <c r="CH44" s="758"/>
      <c r="CI44" s="758"/>
      <c r="CJ44" s="758"/>
      <c r="CK44" s="758"/>
      <c r="CL44" s="758"/>
      <c r="CM44" s="758"/>
      <c r="CN44" s="758"/>
      <c r="CO44" s="758"/>
      <c r="CP44" s="758"/>
      <c r="CQ44" s="758"/>
      <c r="CR44" s="758"/>
      <c r="CS44" s="758"/>
      <c r="CT44" s="758"/>
      <c r="CU44" s="758"/>
      <c r="CV44" s="758"/>
      <c r="CW44" s="758"/>
      <c r="CX44" s="758"/>
      <c r="CY44" s="758"/>
      <c r="CZ44" s="758"/>
      <c r="DA44" s="758"/>
      <c r="DB44" s="758"/>
      <c r="DC44" s="758"/>
      <c r="DD44" s="758"/>
      <c r="DE44" s="758"/>
      <c r="DF44" s="758"/>
      <c r="DG44" s="758"/>
      <c r="DH44" s="758"/>
      <c r="DI44" s="758"/>
      <c r="DJ44" s="758"/>
      <c r="DK44" s="758"/>
      <c r="DL44" s="758"/>
      <c r="DM44" s="758"/>
      <c r="DN44" s="758"/>
      <c r="DO44" s="758"/>
      <c r="DP44" s="758"/>
      <c r="DQ44" s="758"/>
      <c r="DR44" s="758"/>
      <c r="DS44" s="758"/>
      <c r="DT44" s="758"/>
      <c r="DU44" s="758"/>
      <c r="DV44" s="758"/>
    </row>
    <row r="45" spans="1:126" s="734" customFormat="1" ht="15" customHeight="1" x14ac:dyDescent="0.25">
      <c r="A45" s="1222"/>
      <c r="B45" s="1162"/>
      <c r="C45" s="1282"/>
      <c r="D45" s="1297" t="s">
        <v>557</v>
      </c>
      <c r="E45" s="1303" t="s">
        <v>630</v>
      </c>
      <c r="F45" s="1163" t="s">
        <v>487</v>
      </c>
      <c r="G45" s="1161">
        <v>25</v>
      </c>
      <c r="H45" s="775"/>
      <c r="I45" s="1254">
        <f t="shared" si="1"/>
        <v>0</v>
      </c>
      <c r="J45" s="1302"/>
      <c r="K45" s="1302"/>
      <c r="L45" s="1302"/>
      <c r="M45" s="1302"/>
      <c r="N45" s="1302"/>
      <c r="O45" s="1302"/>
      <c r="P45" s="1302"/>
      <c r="Q45" s="1302"/>
      <c r="R45" s="1302"/>
      <c r="S45" s="1302"/>
      <c r="T45" s="1302"/>
      <c r="U45" s="1302"/>
      <c r="V45" s="1302"/>
      <c r="W45" s="1302"/>
      <c r="X45" s="1302"/>
      <c r="Y45" s="1302"/>
      <c r="Z45" s="1302"/>
      <c r="AA45" s="1302"/>
      <c r="AB45" s="1302"/>
      <c r="AC45" s="1302"/>
      <c r="AD45" s="1302"/>
      <c r="AE45" s="1302"/>
      <c r="AF45" s="1302"/>
      <c r="AG45" s="1302"/>
      <c r="AH45" s="1302"/>
      <c r="AI45" s="1302"/>
      <c r="AJ45" s="1302"/>
      <c r="AK45" s="1302"/>
      <c r="AL45" s="1302"/>
      <c r="AM45" s="1302"/>
      <c r="AN45" s="1302"/>
      <c r="AO45" s="1302"/>
      <c r="AP45" s="1302"/>
      <c r="AQ45" s="1302"/>
      <c r="AR45" s="757"/>
      <c r="AS45" s="757"/>
      <c r="AT45" s="757"/>
      <c r="AU45" s="757"/>
      <c r="AV45" s="757"/>
      <c r="AW45" s="757"/>
      <c r="AX45" s="757"/>
      <c r="AY45" s="757"/>
      <c r="AZ45" s="757"/>
      <c r="BA45" s="757"/>
      <c r="BB45" s="757"/>
      <c r="BC45" s="757"/>
      <c r="BD45" s="757"/>
      <c r="BE45" s="757"/>
      <c r="BF45" s="757"/>
      <c r="BG45" s="757"/>
      <c r="BH45" s="757"/>
      <c r="BI45" s="758"/>
      <c r="BJ45" s="758"/>
      <c r="BK45" s="758"/>
      <c r="BL45" s="758"/>
      <c r="BM45" s="758"/>
      <c r="BN45" s="758"/>
      <c r="BO45" s="758"/>
      <c r="BP45" s="758"/>
      <c r="BQ45" s="758"/>
      <c r="BR45" s="758"/>
      <c r="BS45" s="758"/>
      <c r="BT45" s="758"/>
      <c r="BU45" s="758"/>
      <c r="BV45" s="758"/>
      <c r="BW45" s="758"/>
      <c r="BX45" s="758"/>
      <c r="BY45" s="758"/>
      <c r="BZ45" s="758"/>
      <c r="CA45" s="758"/>
      <c r="CB45" s="758"/>
      <c r="CC45" s="758"/>
      <c r="CD45" s="758"/>
      <c r="CE45" s="758"/>
      <c r="CF45" s="758"/>
      <c r="CG45" s="758"/>
      <c r="CH45" s="758"/>
      <c r="CI45" s="758"/>
      <c r="CJ45" s="758"/>
      <c r="CK45" s="758"/>
      <c r="CL45" s="758"/>
      <c r="CM45" s="758"/>
      <c r="CN45" s="758"/>
      <c r="CO45" s="758"/>
      <c r="CP45" s="758"/>
      <c r="CQ45" s="758"/>
      <c r="CR45" s="758"/>
      <c r="CS45" s="758"/>
      <c r="CT45" s="758"/>
      <c r="CU45" s="758"/>
      <c r="CV45" s="758"/>
      <c r="CW45" s="758"/>
      <c r="CX45" s="758"/>
      <c r="CY45" s="758"/>
      <c r="CZ45" s="758"/>
      <c r="DA45" s="758"/>
      <c r="DB45" s="758"/>
      <c r="DC45" s="758"/>
      <c r="DD45" s="758"/>
      <c r="DE45" s="758"/>
      <c r="DF45" s="758"/>
      <c r="DG45" s="758"/>
      <c r="DH45" s="758"/>
      <c r="DI45" s="758"/>
      <c r="DJ45" s="758"/>
      <c r="DK45" s="758"/>
      <c r="DL45" s="758"/>
      <c r="DM45" s="758"/>
      <c r="DN45" s="758"/>
      <c r="DO45" s="758"/>
      <c r="DP45" s="758"/>
      <c r="DQ45" s="758"/>
      <c r="DR45" s="758"/>
      <c r="DS45" s="758"/>
      <c r="DT45" s="758"/>
      <c r="DU45" s="758"/>
      <c r="DV45" s="758"/>
    </row>
    <row r="46" spans="1:126" s="734" customFormat="1" ht="15" customHeight="1" x14ac:dyDescent="0.25">
      <c r="A46" s="1211" t="s">
        <v>122</v>
      </c>
      <c r="B46" s="1162" t="s">
        <v>832</v>
      </c>
      <c r="C46" s="2023" t="s">
        <v>123</v>
      </c>
      <c r="D46" s="1922"/>
      <c r="E46" s="1922"/>
      <c r="F46" s="1163"/>
      <c r="G46" s="1161"/>
      <c r="H46" s="775"/>
      <c r="I46" s="1254"/>
      <c r="J46" s="1302"/>
      <c r="K46" s="1302"/>
      <c r="L46" s="1302"/>
      <c r="M46" s="1302"/>
      <c r="N46" s="1302"/>
      <c r="O46" s="1302"/>
      <c r="P46" s="1302"/>
      <c r="Q46" s="1302"/>
      <c r="R46" s="1302"/>
      <c r="S46" s="1302"/>
      <c r="T46" s="1302"/>
      <c r="U46" s="1302"/>
      <c r="V46" s="1302"/>
      <c r="W46" s="1302"/>
      <c r="X46" s="1302"/>
      <c r="Y46" s="1302"/>
      <c r="Z46" s="1302"/>
      <c r="AA46" s="1302"/>
      <c r="AB46" s="1302"/>
      <c r="AC46" s="1302"/>
      <c r="AD46" s="1302"/>
      <c r="AE46" s="1302"/>
      <c r="AF46" s="1302"/>
      <c r="AG46" s="1302"/>
      <c r="AH46" s="1302"/>
      <c r="AI46" s="1302"/>
      <c r="AJ46" s="1302"/>
      <c r="AK46" s="1302"/>
      <c r="AL46" s="1302"/>
      <c r="AM46" s="1302"/>
      <c r="AN46" s="1302"/>
      <c r="AO46" s="1302"/>
      <c r="AP46" s="1302"/>
      <c r="AQ46" s="1302"/>
      <c r="AR46" s="757"/>
      <c r="AS46" s="757"/>
      <c r="AT46" s="757"/>
      <c r="AU46" s="757"/>
      <c r="AV46" s="757"/>
      <c r="AW46" s="757"/>
      <c r="AX46" s="757"/>
      <c r="AY46" s="757"/>
      <c r="AZ46" s="757"/>
      <c r="BA46" s="757"/>
      <c r="BB46" s="757"/>
      <c r="BC46" s="757"/>
      <c r="BD46" s="757"/>
      <c r="BE46" s="757"/>
      <c r="BF46" s="757"/>
      <c r="BG46" s="757"/>
      <c r="BH46" s="757"/>
      <c r="BI46" s="758"/>
      <c r="BJ46" s="758"/>
      <c r="BK46" s="758"/>
      <c r="BL46" s="758"/>
      <c r="BM46" s="758"/>
      <c r="BN46" s="758"/>
      <c r="BO46" s="758"/>
      <c r="BP46" s="758"/>
      <c r="BQ46" s="758"/>
      <c r="BR46" s="758"/>
      <c r="BS46" s="758"/>
      <c r="BT46" s="758"/>
      <c r="BU46" s="758"/>
      <c r="BV46" s="758"/>
      <c r="BW46" s="758"/>
      <c r="BX46" s="758"/>
      <c r="BY46" s="758"/>
      <c r="BZ46" s="758"/>
      <c r="CA46" s="758"/>
      <c r="CB46" s="758"/>
      <c r="CC46" s="758"/>
      <c r="CD46" s="758"/>
      <c r="CE46" s="758"/>
      <c r="CF46" s="758"/>
      <c r="CG46" s="758"/>
      <c r="CH46" s="758"/>
      <c r="CI46" s="758"/>
      <c r="CJ46" s="758"/>
      <c r="CK46" s="758"/>
      <c r="CL46" s="758"/>
      <c r="CM46" s="758"/>
      <c r="CN46" s="758"/>
      <c r="CO46" s="758"/>
      <c r="CP46" s="758"/>
      <c r="CQ46" s="758"/>
      <c r="CR46" s="758"/>
      <c r="CS46" s="758"/>
      <c r="CT46" s="758"/>
      <c r="CU46" s="758"/>
      <c r="CV46" s="758"/>
      <c r="CW46" s="758"/>
      <c r="CX46" s="758"/>
      <c r="CY46" s="758"/>
      <c r="CZ46" s="758"/>
      <c r="DA46" s="758"/>
      <c r="DB46" s="758"/>
      <c r="DC46" s="758"/>
      <c r="DD46" s="758"/>
      <c r="DE46" s="758"/>
      <c r="DF46" s="758"/>
      <c r="DG46" s="758"/>
      <c r="DH46" s="758"/>
      <c r="DI46" s="758"/>
      <c r="DJ46" s="758"/>
      <c r="DK46" s="758"/>
      <c r="DL46" s="758"/>
      <c r="DM46" s="758"/>
      <c r="DN46" s="758"/>
      <c r="DO46" s="758"/>
      <c r="DP46" s="758"/>
      <c r="DQ46" s="758"/>
      <c r="DR46" s="758"/>
      <c r="DS46" s="758"/>
      <c r="DT46" s="758"/>
      <c r="DU46" s="758"/>
      <c r="DV46" s="758"/>
    </row>
    <row r="47" spans="1:126" s="734" customFormat="1" ht="27.75" customHeight="1" x14ac:dyDescent="0.25">
      <c r="A47" s="1211"/>
      <c r="B47" s="947"/>
      <c r="C47" s="1301" t="s">
        <v>556</v>
      </c>
      <c r="D47" s="1990" t="s">
        <v>1219</v>
      </c>
      <c r="E47" s="1921"/>
      <c r="F47" s="1163"/>
      <c r="G47" s="1161"/>
      <c r="H47" s="775"/>
      <c r="I47" s="1254"/>
      <c r="J47" s="1302"/>
      <c r="K47" s="1302"/>
      <c r="L47" s="1302"/>
      <c r="M47" s="1302"/>
      <c r="N47" s="1302"/>
      <c r="O47" s="1302"/>
      <c r="P47" s="1302"/>
      <c r="Q47" s="1302"/>
      <c r="R47" s="1302"/>
      <c r="S47" s="1302"/>
      <c r="T47" s="1302"/>
      <c r="U47" s="1302"/>
      <c r="V47" s="1302"/>
      <c r="W47" s="1302"/>
      <c r="X47" s="1302"/>
      <c r="Y47" s="1302"/>
      <c r="Z47" s="1302"/>
      <c r="AA47" s="1302"/>
      <c r="AB47" s="1302"/>
      <c r="AC47" s="1302"/>
      <c r="AD47" s="1302"/>
      <c r="AE47" s="1302"/>
      <c r="AF47" s="1302"/>
      <c r="AG47" s="1302"/>
      <c r="AH47" s="1302"/>
      <c r="AI47" s="1302"/>
      <c r="AJ47" s="1302"/>
      <c r="AK47" s="1302"/>
      <c r="AL47" s="1302"/>
      <c r="AM47" s="1302"/>
      <c r="AN47" s="1302"/>
      <c r="AO47" s="1302"/>
      <c r="AP47" s="1302"/>
      <c r="AQ47" s="1302"/>
      <c r="AR47" s="757"/>
      <c r="AS47" s="757"/>
      <c r="AT47" s="757"/>
      <c r="AU47" s="757"/>
      <c r="AV47" s="757"/>
      <c r="AW47" s="757"/>
      <c r="AX47" s="757"/>
      <c r="AY47" s="757"/>
      <c r="AZ47" s="757"/>
      <c r="BA47" s="757"/>
      <c r="BB47" s="757"/>
      <c r="BC47" s="757"/>
      <c r="BD47" s="757"/>
      <c r="BE47" s="757"/>
      <c r="BF47" s="757"/>
      <c r="BG47" s="757"/>
      <c r="BH47" s="757"/>
      <c r="BI47" s="758"/>
      <c r="BJ47" s="758"/>
      <c r="BK47" s="758"/>
      <c r="BL47" s="758"/>
      <c r="BM47" s="758"/>
      <c r="BN47" s="758"/>
      <c r="BO47" s="758"/>
      <c r="BP47" s="758"/>
      <c r="BQ47" s="758"/>
      <c r="BR47" s="758"/>
      <c r="BS47" s="758"/>
      <c r="BT47" s="758"/>
      <c r="BU47" s="758"/>
      <c r="BV47" s="758"/>
      <c r="BW47" s="758"/>
      <c r="BX47" s="758"/>
      <c r="BY47" s="758"/>
      <c r="BZ47" s="758"/>
      <c r="CA47" s="758"/>
      <c r="CB47" s="758"/>
      <c r="CC47" s="758"/>
      <c r="CD47" s="758"/>
      <c r="CE47" s="758"/>
      <c r="CF47" s="758"/>
      <c r="CG47" s="758"/>
      <c r="CH47" s="758"/>
      <c r="CI47" s="758"/>
      <c r="CJ47" s="758"/>
      <c r="CK47" s="758"/>
      <c r="CL47" s="758"/>
      <c r="CM47" s="758"/>
      <c r="CN47" s="758"/>
      <c r="CO47" s="758"/>
      <c r="CP47" s="758"/>
      <c r="CQ47" s="758"/>
      <c r="CR47" s="758"/>
      <c r="CS47" s="758"/>
      <c r="CT47" s="758"/>
      <c r="CU47" s="758"/>
      <c r="CV47" s="758"/>
      <c r="CW47" s="758"/>
      <c r="CX47" s="758"/>
      <c r="CY47" s="758"/>
      <c r="CZ47" s="758"/>
      <c r="DA47" s="758"/>
      <c r="DB47" s="758"/>
      <c r="DC47" s="758"/>
      <c r="DD47" s="758"/>
      <c r="DE47" s="758"/>
      <c r="DF47" s="758"/>
      <c r="DG47" s="758"/>
      <c r="DH47" s="758"/>
      <c r="DI47" s="758"/>
      <c r="DJ47" s="758"/>
      <c r="DK47" s="758"/>
      <c r="DL47" s="758"/>
      <c r="DM47" s="758"/>
      <c r="DN47" s="758"/>
      <c r="DO47" s="758"/>
      <c r="DP47" s="758"/>
      <c r="DQ47" s="758"/>
      <c r="DR47" s="758"/>
      <c r="DS47" s="758"/>
      <c r="DT47" s="758"/>
      <c r="DU47" s="758"/>
      <c r="DV47" s="758"/>
    </row>
    <row r="48" spans="1:126" s="734" customFormat="1" ht="15" customHeight="1" x14ac:dyDescent="0.25">
      <c r="A48" s="1211"/>
      <c r="B48" s="947"/>
      <c r="C48" s="1297"/>
      <c r="D48" s="1384" t="s">
        <v>556</v>
      </c>
      <c r="E48" s="1398" t="s">
        <v>1220</v>
      </c>
      <c r="F48" s="1163" t="s">
        <v>487</v>
      </c>
      <c r="G48" s="1161">
        <v>16</v>
      </c>
      <c r="H48" s="775"/>
      <c r="I48" s="1254">
        <f t="shared" si="1"/>
        <v>0</v>
      </c>
      <c r="J48" s="1302"/>
      <c r="K48" s="1302"/>
      <c r="L48" s="1302"/>
      <c r="M48" s="1302"/>
      <c r="N48" s="1302"/>
      <c r="O48" s="1302"/>
      <c r="P48" s="1302"/>
      <c r="Q48" s="1302"/>
      <c r="R48" s="1302"/>
      <c r="S48" s="1302"/>
      <c r="T48" s="1302"/>
      <c r="U48" s="1302"/>
      <c r="V48" s="1302"/>
      <c r="W48" s="1302"/>
      <c r="X48" s="1302"/>
      <c r="Y48" s="1302"/>
      <c r="Z48" s="1302"/>
      <c r="AA48" s="1302"/>
      <c r="AB48" s="1302"/>
      <c r="AC48" s="1302"/>
      <c r="AD48" s="1302"/>
      <c r="AE48" s="1302"/>
      <c r="AF48" s="1302"/>
      <c r="AG48" s="1302"/>
      <c r="AH48" s="1302"/>
      <c r="AI48" s="1302"/>
      <c r="AJ48" s="1302"/>
      <c r="AK48" s="1302"/>
      <c r="AL48" s="1302"/>
      <c r="AM48" s="1302"/>
      <c r="AN48" s="1302"/>
      <c r="AO48" s="1302"/>
      <c r="AP48" s="1302"/>
      <c r="AQ48" s="1302"/>
      <c r="AR48" s="757"/>
      <c r="AS48" s="757"/>
      <c r="AT48" s="757"/>
      <c r="AU48" s="757"/>
      <c r="AV48" s="757"/>
      <c r="AW48" s="757"/>
      <c r="AX48" s="757"/>
      <c r="AY48" s="757"/>
      <c r="AZ48" s="757"/>
      <c r="BA48" s="757"/>
      <c r="BB48" s="757"/>
      <c r="BC48" s="757"/>
      <c r="BD48" s="757"/>
      <c r="BE48" s="757"/>
      <c r="BF48" s="757"/>
      <c r="BG48" s="757"/>
      <c r="BH48" s="757"/>
      <c r="BI48" s="758"/>
      <c r="BJ48" s="758"/>
      <c r="BK48" s="758"/>
      <c r="BL48" s="758"/>
      <c r="BM48" s="758"/>
      <c r="BN48" s="758"/>
      <c r="BO48" s="758"/>
      <c r="BP48" s="758"/>
      <c r="BQ48" s="758"/>
      <c r="BR48" s="758"/>
      <c r="BS48" s="758"/>
      <c r="BT48" s="758"/>
      <c r="BU48" s="758"/>
      <c r="BV48" s="758"/>
      <c r="BW48" s="758"/>
      <c r="BX48" s="758"/>
      <c r="BY48" s="758"/>
      <c r="BZ48" s="758"/>
      <c r="CA48" s="758"/>
      <c r="CB48" s="758"/>
      <c r="CC48" s="758"/>
      <c r="CD48" s="758"/>
      <c r="CE48" s="758"/>
      <c r="CF48" s="758"/>
      <c r="CG48" s="758"/>
      <c r="CH48" s="758"/>
      <c r="CI48" s="758"/>
      <c r="CJ48" s="758"/>
      <c r="CK48" s="758"/>
      <c r="CL48" s="758"/>
      <c r="CM48" s="758"/>
      <c r="CN48" s="758"/>
      <c r="CO48" s="758"/>
      <c r="CP48" s="758"/>
      <c r="CQ48" s="758"/>
      <c r="CR48" s="758"/>
      <c r="CS48" s="758"/>
      <c r="CT48" s="758"/>
      <c r="CU48" s="758"/>
      <c r="CV48" s="758"/>
      <c r="CW48" s="758"/>
      <c r="CX48" s="758"/>
      <c r="CY48" s="758"/>
      <c r="CZ48" s="758"/>
      <c r="DA48" s="758"/>
      <c r="DB48" s="758"/>
      <c r="DC48" s="758"/>
      <c r="DD48" s="758"/>
      <c r="DE48" s="758"/>
      <c r="DF48" s="758"/>
      <c r="DG48" s="758"/>
      <c r="DH48" s="758"/>
      <c r="DI48" s="758"/>
      <c r="DJ48" s="758"/>
      <c r="DK48" s="758"/>
      <c r="DL48" s="758"/>
      <c r="DM48" s="758"/>
      <c r="DN48" s="758"/>
      <c r="DO48" s="758"/>
      <c r="DP48" s="758"/>
      <c r="DQ48" s="758"/>
      <c r="DR48" s="758"/>
      <c r="DS48" s="758"/>
      <c r="DT48" s="758"/>
      <c r="DU48" s="758"/>
      <c r="DV48" s="758"/>
    </row>
    <row r="49" spans="1:126" s="734" customFormat="1" ht="15" customHeight="1" x14ac:dyDescent="0.25">
      <c r="A49" s="1211"/>
      <c r="B49" s="947"/>
      <c r="C49" s="1297"/>
      <c r="D49" s="1384" t="s">
        <v>557</v>
      </c>
      <c r="E49" s="1398" t="s">
        <v>1282</v>
      </c>
      <c r="F49" s="1163" t="s">
        <v>487</v>
      </c>
      <c r="G49" s="1161">
        <v>12</v>
      </c>
      <c r="H49" s="775"/>
      <c r="I49" s="1254">
        <f t="shared" si="1"/>
        <v>0</v>
      </c>
      <c r="J49" s="1302"/>
      <c r="K49" s="1302"/>
      <c r="L49" s="1302"/>
      <c r="M49" s="1302"/>
      <c r="N49" s="1302"/>
      <c r="O49" s="1302"/>
      <c r="P49" s="1302"/>
      <c r="Q49" s="1302"/>
      <c r="R49" s="1302"/>
      <c r="S49" s="1302"/>
      <c r="T49" s="1302"/>
      <c r="U49" s="1302"/>
      <c r="V49" s="1302"/>
      <c r="W49" s="1302"/>
      <c r="X49" s="1302"/>
      <c r="Y49" s="1302"/>
      <c r="Z49" s="1302"/>
      <c r="AA49" s="1302"/>
      <c r="AB49" s="1302"/>
      <c r="AC49" s="1302"/>
      <c r="AD49" s="1302"/>
      <c r="AE49" s="1302"/>
      <c r="AF49" s="1302"/>
      <c r="AG49" s="1302"/>
      <c r="AH49" s="1302"/>
      <c r="AI49" s="1302"/>
      <c r="AJ49" s="1302"/>
      <c r="AK49" s="1302"/>
      <c r="AL49" s="1302"/>
      <c r="AM49" s="1302"/>
      <c r="AN49" s="1302"/>
      <c r="AO49" s="1302"/>
      <c r="AP49" s="1302"/>
      <c r="AQ49" s="1302"/>
      <c r="AR49" s="757"/>
      <c r="AS49" s="757"/>
      <c r="AT49" s="757"/>
      <c r="AU49" s="757"/>
      <c r="AV49" s="757"/>
      <c r="AW49" s="757"/>
      <c r="AX49" s="757"/>
      <c r="AY49" s="757"/>
      <c r="AZ49" s="757"/>
      <c r="BA49" s="757"/>
      <c r="BB49" s="757"/>
      <c r="BC49" s="757"/>
      <c r="BD49" s="757"/>
      <c r="BE49" s="757"/>
      <c r="BF49" s="757"/>
      <c r="BG49" s="757"/>
      <c r="BH49" s="757"/>
      <c r="BI49" s="758"/>
      <c r="BJ49" s="758"/>
      <c r="BK49" s="758"/>
      <c r="BL49" s="758"/>
      <c r="BM49" s="758"/>
      <c r="BN49" s="758"/>
      <c r="BO49" s="758"/>
      <c r="BP49" s="758"/>
      <c r="BQ49" s="758"/>
      <c r="BR49" s="758"/>
      <c r="BS49" s="758"/>
      <c r="BT49" s="758"/>
      <c r="BU49" s="758"/>
      <c r="BV49" s="758"/>
      <c r="BW49" s="758"/>
      <c r="BX49" s="758"/>
      <c r="BY49" s="758"/>
      <c r="BZ49" s="758"/>
      <c r="CA49" s="758"/>
      <c r="CB49" s="758"/>
      <c r="CC49" s="758"/>
      <c r="CD49" s="758"/>
      <c r="CE49" s="758"/>
      <c r="CF49" s="758"/>
      <c r="CG49" s="758"/>
      <c r="CH49" s="758"/>
      <c r="CI49" s="758"/>
      <c r="CJ49" s="758"/>
      <c r="CK49" s="758"/>
      <c r="CL49" s="758"/>
      <c r="CM49" s="758"/>
      <c r="CN49" s="758"/>
      <c r="CO49" s="758"/>
      <c r="CP49" s="758"/>
      <c r="CQ49" s="758"/>
      <c r="CR49" s="758"/>
      <c r="CS49" s="758"/>
      <c r="CT49" s="758"/>
      <c r="CU49" s="758"/>
      <c r="CV49" s="758"/>
      <c r="CW49" s="758"/>
      <c r="CX49" s="758"/>
      <c r="CY49" s="758"/>
      <c r="CZ49" s="758"/>
      <c r="DA49" s="758"/>
      <c r="DB49" s="758"/>
      <c r="DC49" s="758"/>
      <c r="DD49" s="758"/>
      <c r="DE49" s="758"/>
      <c r="DF49" s="758"/>
      <c r="DG49" s="758"/>
      <c r="DH49" s="758"/>
      <c r="DI49" s="758"/>
      <c r="DJ49" s="758"/>
      <c r="DK49" s="758"/>
      <c r="DL49" s="758"/>
      <c r="DM49" s="758"/>
      <c r="DN49" s="758"/>
      <c r="DO49" s="758"/>
      <c r="DP49" s="758"/>
      <c r="DQ49" s="758"/>
      <c r="DR49" s="758"/>
      <c r="DS49" s="758"/>
      <c r="DT49" s="758"/>
      <c r="DU49" s="758"/>
      <c r="DV49" s="758"/>
    </row>
    <row r="50" spans="1:126" s="734" customFormat="1" ht="15" customHeight="1" x14ac:dyDescent="0.25">
      <c r="A50" s="1148"/>
      <c r="B50" s="947"/>
      <c r="C50" s="2038" t="s">
        <v>124</v>
      </c>
      <c r="D50" s="1922"/>
      <c r="E50" s="1922"/>
      <c r="F50" s="795"/>
      <c r="G50" s="1161"/>
      <c r="H50" s="775"/>
      <c r="I50" s="1254"/>
      <c r="J50" s="1302"/>
      <c r="K50" s="1302"/>
      <c r="L50" s="1302"/>
      <c r="M50" s="1302"/>
      <c r="N50" s="1302"/>
      <c r="O50" s="1302"/>
      <c r="P50" s="1302"/>
      <c r="Q50" s="1302"/>
      <c r="R50" s="1302"/>
      <c r="S50" s="1302"/>
      <c r="T50" s="1302"/>
      <c r="U50" s="1302"/>
      <c r="V50" s="1302"/>
      <c r="W50" s="1302"/>
      <c r="X50" s="1302"/>
      <c r="Y50" s="1302"/>
      <c r="Z50" s="1302"/>
      <c r="AA50" s="1302"/>
      <c r="AB50" s="1302"/>
      <c r="AC50" s="1302"/>
      <c r="AD50" s="1302"/>
      <c r="AE50" s="1302"/>
      <c r="AF50" s="1302"/>
      <c r="AG50" s="1302"/>
      <c r="AH50" s="1302"/>
      <c r="AI50" s="1302"/>
      <c r="AJ50" s="1302"/>
      <c r="AK50" s="1302"/>
      <c r="AL50" s="1302"/>
      <c r="AM50" s="1302"/>
      <c r="AN50" s="1302"/>
      <c r="AO50" s="1302"/>
      <c r="AP50" s="1302"/>
      <c r="AQ50" s="1302"/>
      <c r="AR50" s="757"/>
      <c r="AS50" s="757"/>
      <c r="AT50" s="757"/>
      <c r="AU50" s="757"/>
      <c r="AV50" s="757"/>
      <c r="AW50" s="757"/>
      <c r="AX50" s="757"/>
      <c r="AY50" s="757"/>
      <c r="AZ50" s="757"/>
      <c r="BA50" s="757"/>
      <c r="BB50" s="757"/>
      <c r="BC50" s="757"/>
      <c r="BD50" s="757"/>
      <c r="BE50" s="757"/>
      <c r="BF50" s="757"/>
      <c r="BG50" s="757"/>
      <c r="BH50" s="757"/>
      <c r="BI50" s="758"/>
      <c r="BJ50" s="758"/>
      <c r="BK50" s="758"/>
      <c r="BL50" s="758"/>
      <c r="BM50" s="758"/>
      <c r="BN50" s="758"/>
      <c r="BO50" s="758"/>
      <c r="BP50" s="758"/>
      <c r="BQ50" s="758"/>
      <c r="BR50" s="758"/>
      <c r="BS50" s="758"/>
      <c r="BT50" s="758"/>
      <c r="BU50" s="758"/>
      <c r="BV50" s="758"/>
      <c r="BW50" s="758"/>
      <c r="BX50" s="758"/>
      <c r="BY50" s="758"/>
      <c r="BZ50" s="758"/>
      <c r="CA50" s="758"/>
      <c r="CB50" s="758"/>
      <c r="CC50" s="758"/>
      <c r="CD50" s="758"/>
      <c r="CE50" s="758"/>
      <c r="CF50" s="758"/>
      <c r="CG50" s="758"/>
      <c r="CH50" s="758"/>
      <c r="CI50" s="758"/>
      <c r="CJ50" s="758"/>
      <c r="CK50" s="758"/>
      <c r="CL50" s="758"/>
      <c r="CM50" s="758"/>
      <c r="CN50" s="758"/>
      <c r="CO50" s="758"/>
      <c r="CP50" s="758"/>
      <c r="CQ50" s="758"/>
      <c r="CR50" s="758"/>
      <c r="CS50" s="758"/>
      <c r="CT50" s="758"/>
      <c r="CU50" s="758"/>
      <c r="CV50" s="758"/>
      <c r="CW50" s="758"/>
      <c r="CX50" s="758"/>
      <c r="CY50" s="758"/>
      <c r="CZ50" s="758"/>
      <c r="DA50" s="758"/>
      <c r="DB50" s="758"/>
      <c r="DC50" s="758"/>
      <c r="DD50" s="758"/>
      <c r="DE50" s="758"/>
      <c r="DF50" s="758"/>
      <c r="DG50" s="758"/>
      <c r="DH50" s="758"/>
      <c r="DI50" s="758"/>
      <c r="DJ50" s="758"/>
      <c r="DK50" s="758"/>
      <c r="DL50" s="758"/>
      <c r="DM50" s="758"/>
      <c r="DN50" s="758"/>
      <c r="DO50" s="758"/>
      <c r="DP50" s="758"/>
      <c r="DQ50" s="758"/>
      <c r="DR50" s="758"/>
      <c r="DS50" s="758"/>
      <c r="DT50" s="758"/>
      <c r="DU50" s="758"/>
      <c r="DV50" s="758"/>
    </row>
    <row r="51" spans="1:126" s="734" customFormat="1" ht="15" customHeight="1" x14ac:dyDescent="0.25">
      <c r="A51" s="1148" t="s">
        <v>125</v>
      </c>
      <c r="B51" s="1162" t="s">
        <v>833</v>
      </c>
      <c r="C51" s="2020" t="s">
        <v>126</v>
      </c>
      <c r="D51" s="1922"/>
      <c r="E51" s="1922"/>
      <c r="F51" s="795"/>
      <c r="G51" s="1161"/>
      <c r="H51" s="775"/>
      <c r="I51" s="1254"/>
      <c r="J51" s="1302"/>
      <c r="K51" s="1302"/>
      <c r="L51" s="1302"/>
      <c r="M51" s="1302"/>
      <c r="N51" s="1302"/>
      <c r="O51" s="1302"/>
      <c r="P51" s="1302"/>
      <c r="Q51" s="1302"/>
      <c r="R51" s="1302"/>
      <c r="S51" s="1302"/>
      <c r="T51" s="1302"/>
      <c r="U51" s="1302"/>
      <c r="V51" s="1302"/>
      <c r="W51" s="1302"/>
      <c r="X51" s="1302"/>
      <c r="Y51" s="1302"/>
      <c r="Z51" s="1302"/>
      <c r="AA51" s="1302"/>
      <c r="AB51" s="1302"/>
      <c r="AC51" s="1302"/>
      <c r="AD51" s="1302"/>
      <c r="AE51" s="1302"/>
      <c r="AF51" s="1302"/>
      <c r="AG51" s="1302"/>
      <c r="AH51" s="1302"/>
      <c r="AI51" s="1302"/>
      <c r="AJ51" s="1302"/>
      <c r="AK51" s="1302"/>
      <c r="AL51" s="1302"/>
      <c r="AM51" s="1302"/>
      <c r="AN51" s="1302"/>
      <c r="AO51" s="1302"/>
      <c r="AP51" s="1302"/>
      <c r="AQ51" s="1302"/>
      <c r="AR51" s="757"/>
      <c r="AS51" s="757"/>
      <c r="AT51" s="757"/>
      <c r="AU51" s="757"/>
      <c r="AV51" s="757"/>
      <c r="AW51" s="757"/>
      <c r="AX51" s="757"/>
      <c r="AY51" s="757"/>
      <c r="AZ51" s="757"/>
      <c r="BA51" s="757"/>
      <c r="BB51" s="757"/>
      <c r="BC51" s="757"/>
      <c r="BD51" s="757"/>
      <c r="BE51" s="757"/>
      <c r="BF51" s="757"/>
      <c r="BG51" s="757"/>
      <c r="BH51" s="757"/>
      <c r="BI51" s="758"/>
      <c r="BJ51" s="758"/>
      <c r="BK51" s="758"/>
      <c r="BL51" s="758"/>
      <c r="BM51" s="758"/>
      <c r="BN51" s="758"/>
      <c r="BO51" s="758"/>
      <c r="BP51" s="758"/>
      <c r="BQ51" s="758"/>
      <c r="BR51" s="758"/>
      <c r="BS51" s="758"/>
      <c r="BT51" s="758"/>
      <c r="BU51" s="758"/>
      <c r="BV51" s="758"/>
      <c r="BW51" s="758"/>
      <c r="BX51" s="758"/>
      <c r="BY51" s="758"/>
      <c r="BZ51" s="758"/>
      <c r="CA51" s="758"/>
      <c r="CB51" s="758"/>
      <c r="CC51" s="758"/>
      <c r="CD51" s="758"/>
      <c r="CE51" s="758"/>
      <c r="CF51" s="758"/>
      <c r="CG51" s="758"/>
      <c r="CH51" s="758"/>
      <c r="CI51" s="758"/>
      <c r="CJ51" s="758"/>
      <c r="CK51" s="758"/>
      <c r="CL51" s="758"/>
      <c r="CM51" s="758"/>
      <c r="CN51" s="758"/>
      <c r="CO51" s="758"/>
      <c r="CP51" s="758"/>
      <c r="CQ51" s="758"/>
      <c r="CR51" s="758"/>
      <c r="CS51" s="758"/>
      <c r="CT51" s="758"/>
      <c r="CU51" s="758"/>
      <c r="CV51" s="758"/>
      <c r="CW51" s="758"/>
      <c r="CX51" s="758"/>
      <c r="CY51" s="758"/>
      <c r="CZ51" s="758"/>
      <c r="DA51" s="758"/>
      <c r="DB51" s="758"/>
      <c r="DC51" s="758"/>
      <c r="DD51" s="758"/>
      <c r="DE51" s="758"/>
      <c r="DF51" s="758"/>
      <c r="DG51" s="758"/>
      <c r="DH51" s="758"/>
      <c r="DI51" s="758"/>
      <c r="DJ51" s="758"/>
      <c r="DK51" s="758"/>
      <c r="DL51" s="758"/>
      <c r="DM51" s="758"/>
      <c r="DN51" s="758"/>
      <c r="DO51" s="758"/>
      <c r="DP51" s="758"/>
      <c r="DQ51" s="758"/>
      <c r="DR51" s="758"/>
      <c r="DS51" s="758"/>
      <c r="DT51" s="758"/>
      <c r="DU51" s="758"/>
      <c r="DV51" s="758"/>
    </row>
    <row r="52" spans="1:126" s="734" customFormat="1" ht="15" customHeight="1" x14ac:dyDescent="0.25">
      <c r="A52" s="1148"/>
      <c r="B52" s="938"/>
      <c r="C52" s="799" t="s">
        <v>556</v>
      </c>
      <c r="D52" s="1922" t="s">
        <v>127</v>
      </c>
      <c r="E52" s="1922"/>
      <c r="F52" s="795"/>
      <c r="G52" s="1161"/>
      <c r="H52" s="775"/>
      <c r="I52" s="1254"/>
      <c r="J52" s="1302"/>
      <c r="K52" s="1302"/>
      <c r="L52" s="1302"/>
      <c r="M52" s="1302"/>
      <c r="N52" s="1302"/>
      <c r="O52" s="1302"/>
      <c r="P52" s="1302"/>
      <c r="Q52" s="1302"/>
      <c r="R52" s="1302"/>
      <c r="S52" s="1302"/>
      <c r="T52" s="1302"/>
      <c r="U52" s="1302"/>
      <c r="V52" s="1302"/>
      <c r="W52" s="1302"/>
      <c r="X52" s="1302"/>
      <c r="Y52" s="1302"/>
      <c r="Z52" s="1302"/>
      <c r="AA52" s="1302"/>
      <c r="AB52" s="1302"/>
      <c r="AC52" s="1302"/>
      <c r="AD52" s="1302"/>
      <c r="AE52" s="1302"/>
      <c r="AF52" s="1302"/>
      <c r="AG52" s="1302"/>
      <c r="AH52" s="1302"/>
      <c r="AI52" s="1302"/>
      <c r="AJ52" s="1302"/>
      <c r="AK52" s="1302"/>
      <c r="AL52" s="1302"/>
      <c r="AM52" s="1302"/>
      <c r="AN52" s="1302"/>
      <c r="AO52" s="1302"/>
      <c r="AP52" s="1302"/>
      <c r="AQ52" s="1302"/>
      <c r="AR52" s="757"/>
      <c r="AS52" s="757"/>
      <c r="AT52" s="757"/>
      <c r="AU52" s="757"/>
      <c r="AV52" s="757"/>
      <c r="AW52" s="757"/>
      <c r="AX52" s="757"/>
      <c r="AY52" s="757"/>
      <c r="AZ52" s="757"/>
      <c r="BA52" s="757"/>
      <c r="BB52" s="757"/>
      <c r="BC52" s="757"/>
      <c r="BD52" s="757"/>
      <c r="BE52" s="757"/>
      <c r="BF52" s="757"/>
      <c r="BG52" s="757"/>
      <c r="BH52" s="757"/>
      <c r="BI52" s="758"/>
      <c r="BJ52" s="758"/>
      <c r="BK52" s="758"/>
      <c r="BL52" s="758"/>
      <c r="BM52" s="758"/>
      <c r="BN52" s="758"/>
      <c r="BO52" s="758"/>
      <c r="BP52" s="758"/>
      <c r="BQ52" s="758"/>
      <c r="BR52" s="758"/>
      <c r="BS52" s="758"/>
      <c r="BT52" s="758"/>
      <c r="BU52" s="758"/>
      <c r="BV52" s="758"/>
      <c r="BW52" s="758"/>
      <c r="BX52" s="758"/>
      <c r="BY52" s="758"/>
      <c r="BZ52" s="758"/>
      <c r="CA52" s="758"/>
      <c r="CB52" s="758"/>
      <c r="CC52" s="758"/>
      <c r="CD52" s="758"/>
      <c r="CE52" s="758"/>
      <c r="CF52" s="758"/>
      <c r="CG52" s="758"/>
      <c r="CH52" s="758"/>
      <c r="CI52" s="758"/>
      <c r="CJ52" s="758"/>
      <c r="CK52" s="758"/>
      <c r="CL52" s="758"/>
      <c r="CM52" s="758"/>
      <c r="CN52" s="758"/>
      <c r="CO52" s="758"/>
      <c r="CP52" s="758"/>
      <c r="CQ52" s="758"/>
      <c r="CR52" s="758"/>
      <c r="CS52" s="758"/>
      <c r="CT52" s="758"/>
      <c r="CU52" s="758"/>
      <c r="CV52" s="758"/>
      <c r="CW52" s="758"/>
      <c r="CX52" s="758"/>
      <c r="CY52" s="758"/>
      <c r="CZ52" s="758"/>
      <c r="DA52" s="758"/>
      <c r="DB52" s="758"/>
      <c r="DC52" s="758"/>
      <c r="DD52" s="758"/>
      <c r="DE52" s="758"/>
      <c r="DF52" s="758"/>
      <c r="DG52" s="758"/>
      <c r="DH52" s="758"/>
      <c r="DI52" s="758"/>
      <c r="DJ52" s="758"/>
      <c r="DK52" s="758"/>
      <c r="DL52" s="758"/>
      <c r="DM52" s="758"/>
      <c r="DN52" s="758"/>
      <c r="DO52" s="758"/>
      <c r="DP52" s="758"/>
      <c r="DQ52" s="758"/>
      <c r="DR52" s="758"/>
      <c r="DS52" s="758"/>
      <c r="DT52" s="758"/>
      <c r="DU52" s="758"/>
      <c r="DV52" s="758"/>
    </row>
    <row r="53" spans="1:126" s="734" customFormat="1" ht="15" customHeight="1" x14ac:dyDescent="0.25">
      <c r="A53" s="1148"/>
      <c r="B53" s="938"/>
      <c r="C53" s="1279"/>
      <c r="D53" s="799" t="s">
        <v>556</v>
      </c>
      <c r="E53" s="1279" t="s">
        <v>716</v>
      </c>
      <c r="F53" s="795" t="s">
        <v>755</v>
      </c>
      <c r="G53" s="1161">
        <v>50</v>
      </c>
      <c r="H53" s="775"/>
      <c r="I53" s="1254">
        <f t="shared" si="1"/>
        <v>0</v>
      </c>
      <c r="J53" s="1302"/>
      <c r="K53" s="1302"/>
      <c r="L53" s="1302"/>
      <c r="M53" s="1302"/>
      <c r="N53" s="1302"/>
      <c r="O53" s="1302"/>
      <c r="P53" s="1302"/>
      <c r="Q53" s="1302"/>
      <c r="R53" s="1302"/>
      <c r="S53" s="1302"/>
      <c r="T53" s="1302"/>
      <c r="U53" s="1302"/>
      <c r="V53" s="1302"/>
      <c r="W53" s="1302"/>
      <c r="X53" s="1302"/>
      <c r="Y53" s="1302"/>
      <c r="Z53" s="1302"/>
      <c r="AA53" s="1302"/>
      <c r="AB53" s="1302"/>
      <c r="AC53" s="1302"/>
      <c r="AD53" s="1302"/>
      <c r="AE53" s="1302"/>
      <c r="AF53" s="1302"/>
      <c r="AG53" s="1302"/>
      <c r="AH53" s="1302"/>
      <c r="AI53" s="1302"/>
      <c r="AJ53" s="1302"/>
      <c r="AK53" s="1302"/>
      <c r="AL53" s="1302"/>
      <c r="AM53" s="1302"/>
      <c r="AN53" s="1302"/>
      <c r="AO53" s="1302"/>
      <c r="AP53" s="1302"/>
      <c r="AQ53" s="1302"/>
      <c r="AR53" s="757"/>
      <c r="AS53" s="757"/>
      <c r="AT53" s="757"/>
      <c r="AU53" s="757"/>
      <c r="AV53" s="757"/>
      <c r="AW53" s="757"/>
      <c r="AX53" s="757"/>
      <c r="AY53" s="757"/>
      <c r="AZ53" s="757"/>
      <c r="BA53" s="757"/>
      <c r="BB53" s="757"/>
      <c r="BC53" s="757"/>
      <c r="BD53" s="757"/>
      <c r="BE53" s="757"/>
      <c r="BF53" s="757"/>
      <c r="BG53" s="757"/>
      <c r="BH53" s="757"/>
      <c r="BI53" s="758"/>
      <c r="BJ53" s="758"/>
      <c r="BK53" s="758"/>
      <c r="BL53" s="758"/>
      <c r="BM53" s="758"/>
      <c r="BN53" s="758"/>
      <c r="BO53" s="758"/>
      <c r="BP53" s="758"/>
      <c r="BQ53" s="758"/>
      <c r="BR53" s="758"/>
      <c r="BS53" s="758"/>
      <c r="BT53" s="758"/>
      <c r="BU53" s="758"/>
      <c r="BV53" s="758"/>
      <c r="BW53" s="758"/>
      <c r="BX53" s="758"/>
      <c r="BY53" s="758"/>
      <c r="BZ53" s="758"/>
      <c r="CA53" s="758"/>
      <c r="CB53" s="758"/>
      <c r="CC53" s="758"/>
      <c r="CD53" s="758"/>
      <c r="CE53" s="758"/>
      <c r="CF53" s="758"/>
      <c r="CG53" s="758"/>
      <c r="CH53" s="758"/>
      <c r="CI53" s="758"/>
      <c r="CJ53" s="758"/>
      <c r="CK53" s="758"/>
      <c r="CL53" s="758"/>
      <c r="CM53" s="758"/>
      <c r="CN53" s="758"/>
      <c r="CO53" s="758"/>
      <c r="CP53" s="758"/>
      <c r="CQ53" s="758"/>
      <c r="CR53" s="758"/>
      <c r="CS53" s="758"/>
      <c r="CT53" s="758"/>
      <c r="CU53" s="758"/>
      <c r="CV53" s="758"/>
      <c r="CW53" s="758"/>
      <c r="CX53" s="758"/>
      <c r="CY53" s="758"/>
      <c r="CZ53" s="758"/>
      <c r="DA53" s="758"/>
      <c r="DB53" s="758"/>
      <c r="DC53" s="758"/>
      <c r="DD53" s="758"/>
      <c r="DE53" s="758"/>
      <c r="DF53" s="758"/>
      <c r="DG53" s="758"/>
      <c r="DH53" s="758"/>
      <c r="DI53" s="758"/>
      <c r="DJ53" s="758"/>
      <c r="DK53" s="758"/>
      <c r="DL53" s="758"/>
      <c r="DM53" s="758"/>
      <c r="DN53" s="758"/>
      <c r="DO53" s="758"/>
      <c r="DP53" s="758"/>
      <c r="DQ53" s="758"/>
      <c r="DR53" s="758"/>
      <c r="DS53" s="758"/>
      <c r="DT53" s="758"/>
      <c r="DU53" s="758"/>
      <c r="DV53" s="758"/>
    </row>
    <row r="54" spans="1:126" s="734" customFormat="1" ht="15" customHeight="1" x14ac:dyDescent="0.25">
      <c r="A54" s="1148"/>
      <c r="B54" s="1162"/>
      <c r="C54" s="799" t="s">
        <v>558</v>
      </c>
      <c r="D54" s="1922" t="s">
        <v>128</v>
      </c>
      <c r="E54" s="1922"/>
      <c r="F54" s="795"/>
      <c r="G54" s="1161"/>
      <c r="H54" s="775"/>
      <c r="I54" s="1254"/>
      <c r="J54" s="1302"/>
      <c r="K54" s="1302"/>
      <c r="L54" s="1302"/>
      <c r="M54" s="1302"/>
      <c r="N54" s="1302"/>
      <c r="O54" s="1302"/>
      <c r="P54" s="1302"/>
      <c r="Q54" s="1302"/>
      <c r="R54" s="1302"/>
      <c r="S54" s="1302"/>
      <c r="T54" s="1302"/>
      <c r="U54" s="1302"/>
      <c r="V54" s="1302"/>
      <c r="W54" s="1302"/>
      <c r="X54" s="1302"/>
      <c r="Y54" s="1302"/>
      <c r="Z54" s="1302"/>
      <c r="AA54" s="1302"/>
      <c r="AB54" s="1302"/>
      <c r="AC54" s="1302"/>
      <c r="AD54" s="1302"/>
      <c r="AE54" s="1302"/>
      <c r="AF54" s="1302"/>
      <c r="AG54" s="1302"/>
      <c r="AH54" s="1302"/>
      <c r="AI54" s="1302"/>
      <c r="AJ54" s="1302"/>
      <c r="AK54" s="1302"/>
      <c r="AL54" s="1302"/>
      <c r="AM54" s="1302"/>
      <c r="AN54" s="1302"/>
      <c r="AO54" s="1302"/>
      <c r="AP54" s="1302"/>
      <c r="AQ54" s="1302"/>
      <c r="AR54" s="757"/>
      <c r="AS54" s="757"/>
      <c r="AT54" s="757"/>
      <c r="AU54" s="757"/>
      <c r="AV54" s="757"/>
      <c r="AW54" s="757"/>
      <c r="AX54" s="757"/>
      <c r="AY54" s="757"/>
      <c r="AZ54" s="757"/>
      <c r="BA54" s="757"/>
      <c r="BB54" s="757"/>
      <c r="BC54" s="757"/>
      <c r="BD54" s="757"/>
      <c r="BE54" s="757"/>
      <c r="BF54" s="757"/>
      <c r="BG54" s="757"/>
      <c r="BH54" s="757"/>
      <c r="BI54" s="758"/>
      <c r="BJ54" s="758"/>
      <c r="BK54" s="758"/>
      <c r="BL54" s="758"/>
      <c r="BM54" s="758"/>
      <c r="BN54" s="758"/>
      <c r="BO54" s="758"/>
      <c r="BP54" s="758"/>
      <c r="BQ54" s="758"/>
      <c r="BR54" s="758"/>
      <c r="BS54" s="758"/>
      <c r="BT54" s="758"/>
      <c r="BU54" s="758"/>
      <c r="BV54" s="758"/>
      <c r="BW54" s="758"/>
      <c r="BX54" s="758"/>
      <c r="BY54" s="758"/>
      <c r="BZ54" s="758"/>
      <c r="CA54" s="758"/>
      <c r="CB54" s="758"/>
      <c r="CC54" s="758"/>
      <c r="CD54" s="758"/>
      <c r="CE54" s="758"/>
      <c r="CF54" s="758"/>
      <c r="CG54" s="758"/>
      <c r="CH54" s="758"/>
      <c r="CI54" s="758"/>
      <c r="CJ54" s="758"/>
      <c r="CK54" s="758"/>
      <c r="CL54" s="758"/>
      <c r="CM54" s="758"/>
      <c r="CN54" s="758"/>
      <c r="CO54" s="758"/>
      <c r="CP54" s="758"/>
      <c r="CQ54" s="758"/>
      <c r="CR54" s="758"/>
      <c r="CS54" s="758"/>
      <c r="CT54" s="758"/>
      <c r="CU54" s="758"/>
      <c r="CV54" s="758"/>
      <c r="CW54" s="758"/>
      <c r="CX54" s="758"/>
      <c r="CY54" s="758"/>
      <c r="CZ54" s="758"/>
      <c r="DA54" s="758"/>
      <c r="DB54" s="758"/>
      <c r="DC54" s="758"/>
      <c r="DD54" s="758"/>
      <c r="DE54" s="758"/>
      <c r="DF54" s="758"/>
      <c r="DG54" s="758"/>
      <c r="DH54" s="758"/>
      <c r="DI54" s="758"/>
      <c r="DJ54" s="758"/>
      <c r="DK54" s="758"/>
      <c r="DL54" s="758"/>
      <c r="DM54" s="758"/>
      <c r="DN54" s="758"/>
      <c r="DO54" s="758"/>
      <c r="DP54" s="758"/>
      <c r="DQ54" s="758"/>
      <c r="DR54" s="758"/>
      <c r="DS54" s="758"/>
      <c r="DT54" s="758"/>
      <c r="DU54" s="758"/>
      <c r="DV54" s="758"/>
    </row>
    <row r="55" spans="1:126" s="734" customFormat="1" ht="15" customHeight="1" x14ac:dyDescent="0.25">
      <c r="A55" s="1148"/>
      <c r="B55" s="938"/>
      <c r="C55" s="799"/>
      <c r="D55" s="799" t="s">
        <v>556</v>
      </c>
      <c r="E55" s="1279" t="s">
        <v>129</v>
      </c>
      <c r="F55" s="795" t="s">
        <v>487</v>
      </c>
      <c r="G55" s="1161">
        <v>45</v>
      </c>
      <c r="H55" s="775"/>
      <c r="I55" s="1254">
        <f t="shared" si="1"/>
        <v>0</v>
      </c>
      <c r="J55" s="1302"/>
      <c r="K55" s="1302"/>
      <c r="L55" s="1302"/>
      <c r="M55" s="1302"/>
      <c r="N55" s="1302"/>
      <c r="O55" s="1302"/>
      <c r="P55" s="1302"/>
      <c r="Q55" s="1302"/>
      <c r="R55" s="1302"/>
      <c r="S55" s="1302"/>
      <c r="T55" s="1302"/>
      <c r="U55" s="1302"/>
      <c r="V55" s="1302"/>
      <c r="W55" s="1302"/>
      <c r="X55" s="1302"/>
      <c r="Y55" s="1302"/>
      <c r="Z55" s="1302"/>
      <c r="AA55" s="1302"/>
      <c r="AB55" s="1302"/>
      <c r="AC55" s="1302"/>
      <c r="AD55" s="1302"/>
      <c r="AE55" s="1302"/>
      <c r="AF55" s="1302"/>
      <c r="AG55" s="1302"/>
      <c r="AH55" s="1302"/>
      <c r="AI55" s="1302"/>
      <c r="AJ55" s="1302"/>
      <c r="AK55" s="1302"/>
      <c r="AL55" s="1302"/>
      <c r="AM55" s="1302"/>
      <c r="AN55" s="1302"/>
      <c r="AO55" s="1302"/>
      <c r="AP55" s="1302"/>
      <c r="AQ55" s="1302"/>
      <c r="AR55" s="757"/>
      <c r="AS55" s="757"/>
      <c r="AT55" s="757"/>
      <c r="AU55" s="757"/>
      <c r="AV55" s="757"/>
      <c r="AW55" s="757"/>
      <c r="AX55" s="757"/>
      <c r="AY55" s="757"/>
      <c r="AZ55" s="757"/>
      <c r="BA55" s="757"/>
      <c r="BB55" s="757"/>
      <c r="BC55" s="757"/>
      <c r="BD55" s="757"/>
      <c r="BE55" s="757"/>
      <c r="BF55" s="757"/>
      <c r="BG55" s="757"/>
      <c r="BH55" s="757"/>
      <c r="BI55" s="758"/>
      <c r="BJ55" s="758"/>
      <c r="BK55" s="758"/>
      <c r="BL55" s="758"/>
      <c r="BM55" s="758"/>
      <c r="BN55" s="758"/>
      <c r="BO55" s="758"/>
      <c r="BP55" s="758"/>
      <c r="BQ55" s="758"/>
      <c r="BR55" s="758"/>
      <c r="BS55" s="758"/>
      <c r="BT55" s="758"/>
      <c r="BU55" s="758"/>
      <c r="BV55" s="758"/>
      <c r="BW55" s="758"/>
      <c r="BX55" s="758"/>
      <c r="BY55" s="758"/>
      <c r="BZ55" s="758"/>
      <c r="CA55" s="758"/>
      <c r="CB55" s="758"/>
      <c r="CC55" s="758"/>
      <c r="CD55" s="758"/>
      <c r="CE55" s="758"/>
      <c r="CF55" s="758"/>
      <c r="CG55" s="758"/>
      <c r="CH55" s="758"/>
      <c r="CI55" s="758"/>
      <c r="CJ55" s="758"/>
      <c r="CK55" s="758"/>
      <c r="CL55" s="758"/>
      <c r="CM55" s="758"/>
      <c r="CN55" s="758"/>
      <c r="CO55" s="758"/>
      <c r="CP55" s="758"/>
      <c r="CQ55" s="758"/>
      <c r="CR55" s="758"/>
      <c r="CS55" s="758"/>
      <c r="CT55" s="758"/>
      <c r="CU55" s="758"/>
      <c r="CV55" s="758"/>
      <c r="CW55" s="758"/>
      <c r="CX55" s="758"/>
      <c r="CY55" s="758"/>
      <c r="CZ55" s="758"/>
      <c r="DA55" s="758"/>
      <c r="DB55" s="758"/>
      <c r="DC55" s="758"/>
      <c r="DD55" s="758"/>
      <c r="DE55" s="758"/>
      <c r="DF55" s="758"/>
      <c r="DG55" s="758"/>
      <c r="DH55" s="758"/>
      <c r="DI55" s="758"/>
      <c r="DJ55" s="758"/>
      <c r="DK55" s="758"/>
      <c r="DL55" s="758"/>
      <c r="DM55" s="758"/>
      <c r="DN55" s="758"/>
      <c r="DO55" s="758"/>
      <c r="DP55" s="758"/>
      <c r="DQ55" s="758"/>
      <c r="DR55" s="758"/>
      <c r="DS55" s="758"/>
      <c r="DT55" s="758"/>
      <c r="DU55" s="758"/>
      <c r="DV55" s="758"/>
    </row>
    <row r="56" spans="1:126" s="734" customFormat="1" ht="15" customHeight="1" x14ac:dyDescent="0.25">
      <c r="A56" s="1148"/>
      <c r="B56" s="938"/>
      <c r="C56" s="799"/>
      <c r="D56" s="799"/>
      <c r="E56" s="1322"/>
      <c r="F56" s="795"/>
      <c r="G56" s="1161"/>
      <c r="H56" s="775"/>
      <c r="I56" s="1254"/>
      <c r="J56" s="1302"/>
      <c r="K56" s="1302"/>
      <c r="L56" s="1302"/>
      <c r="M56" s="1302"/>
      <c r="N56" s="1302"/>
      <c r="O56" s="1302"/>
      <c r="P56" s="1302"/>
      <c r="Q56" s="1302"/>
      <c r="R56" s="1302"/>
      <c r="S56" s="1302"/>
      <c r="T56" s="1302"/>
      <c r="U56" s="1302"/>
      <c r="V56" s="1302"/>
      <c r="W56" s="1302"/>
      <c r="X56" s="1302"/>
      <c r="Y56" s="1302"/>
      <c r="Z56" s="1302"/>
      <c r="AA56" s="1302"/>
      <c r="AB56" s="1302"/>
      <c r="AC56" s="1302"/>
      <c r="AD56" s="1302"/>
      <c r="AE56" s="1302"/>
      <c r="AF56" s="1302"/>
      <c r="AG56" s="1302"/>
      <c r="AH56" s="1302"/>
      <c r="AI56" s="1302"/>
      <c r="AJ56" s="1302"/>
      <c r="AK56" s="1302"/>
      <c r="AL56" s="1302"/>
      <c r="AM56" s="1302"/>
      <c r="AN56" s="1302"/>
      <c r="AO56" s="1302"/>
      <c r="AP56" s="1302"/>
      <c r="AQ56" s="1302"/>
      <c r="AR56" s="757"/>
      <c r="AS56" s="757"/>
      <c r="AT56" s="757"/>
      <c r="AU56" s="757"/>
      <c r="AV56" s="757"/>
      <c r="AW56" s="757"/>
      <c r="AX56" s="757"/>
      <c r="AY56" s="757"/>
      <c r="AZ56" s="757"/>
      <c r="BA56" s="757"/>
      <c r="BB56" s="757"/>
      <c r="BC56" s="757"/>
      <c r="BD56" s="757"/>
      <c r="BE56" s="757"/>
      <c r="BF56" s="757"/>
      <c r="BG56" s="757"/>
      <c r="BH56" s="757"/>
      <c r="BI56" s="758"/>
      <c r="BJ56" s="758"/>
      <c r="BK56" s="758"/>
      <c r="BL56" s="758"/>
      <c r="BM56" s="758"/>
      <c r="BN56" s="758"/>
      <c r="BO56" s="758"/>
      <c r="BP56" s="758"/>
      <c r="BQ56" s="758"/>
      <c r="BR56" s="758"/>
      <c r="BS56" s="758"/>
      <c r="BT56" s="758"/>
      <c r="BU56" s="758"/>
      <c r="BV56" s="758"/>
      <c r="BW56" s="758"/>
      <c r="BX56" s="758"/>
      <c r="BY56" s="758"/>
      <c r="BZ56" s="758"/>
      <c r="CA56" s="758"/>
      <c r="CB56" s="758"/>
      <c r="CC56" s="758"/>
      <c r="CD56" s="758"/>
      <c r="CE56" s="758"/>
      <c r="CF56" s="758"/>
      <c r="CG56" s="758"/>
      <c r="CH56" s="758"/>
      <c r="CI56" s="758"/>
      <c r="CJ56" s="758"/>
      <c r="CK56" s="758"/>
      <c r="CL56" s="758"/>
      <c r="CM56" s="758"/>
      <c r="CN56" s="758"/>
      <c r="CO56" s="758"/>
      <c r="CP56" s="758"/>
      <c r="CQ56" s="758"/>
      <c r="CR56" s="758"/>
      <c r="CS56" s="758"/>
      <c r="CT56" s="758"/>
      <c r="CU56" s="758"/>
      <c r="CV56" s="758"/>
      <c r="CW56" s="758"/>
      <c r="CX56" s="758"/>
      <c r="CY56" s="758"/>
      <c r="CZ56" s="758"/>
      <c r="DA56" s="758"/>
      <c r="DB56" s="758"/>
      <c r="DC56" s="758"/>
      <c r="DD56" s="758"/>
      <c r="DE56" s="758"/>
      <c r="DF56" s="758"/>
      <c r="DG56" s="758"/>
      <c r="DH56" s="758"/>
      <c r="DI56" s="758"/>
      <c r="DJ56" s="758"/>
      <c r="DK56" s="758"/>
      <c r="DL56" s="758"/>
      <c r="DM56" s="758"/>
      <c r="DN56" s="758"/>
      <c r="DO56" s="758"/>
      <c r="DP56" s="758"/>
      <c r="DQ56" s="758"/>
      <c r="DR56" s="758"/>
      <c r="DS56" s="758"/>
      <c r="DT56" s="758"/>
      <c r="DU56" s="758"/>
      <c r="DV56" s="758"/>
    </row>
    <row r="57" spans="1:126" s="734" customFormat="1" ht="15" customHeight="1" x14ac:dyDescent="0.25">
      <c r="A57" s="1148" t="s">
        <v>969</v>
      </c>
      <c r="B57" s="938"/>
      <c r="C57" s="2020" t="s">
        <v>132</v>
      </c>
      <c r="D57" s="1922"/>
      <c r="E57" s="1922"/>
      <c r="F57" s="795"/>
      <c r="G57" s="1161"/>
      <c r="H57" s="775"/>
      <c r="I57" s="1254"/>
      <c r="J57" s="1302"/>
      <c r="K57" s="1302"/>
      <c r="L57" s="1302"/>
      <c r="M57" s="1302"/>
      <c r="N57" s="1302"/>
      <c r="O57" s="1302"/>
      <c r="P57" s="1302"/>
      <c r="Q57" s="1302"/>
      <c r="R57" s="1302"/>
      <c r="S57" s="1302"/>
      <c r="T57" s="1302"/>
      <c r="U57" s="1302"/>
      <c r="V57" s="1302"/>
      <c r="W57" s="1302"/>
      <c r="X57" s="1302"/>
      <c r="Y57" s="1302"/>
      <c r="Z57" s="1302"/>
      <c r="AA57" s="1302"/>
      <c r="AB57" s="1302"/>
      <c r="AC57" s="1302"/>
      <c r="AD57" s="1302"/>
      <c r="AE57" s="1302"/>
      <c r="AF57" s="1302"/>
      <c r="AG57" s="1302"/>
      <c r="AH57" s="1302"/>
      <c r="AI57" s="1302"/>
      <c r="AJ57" s="1302"/>
      <c r="AK57" s="1302"/>
      <c r="AL57" s="1302"/>
      <c r="AM57" s="1302"/>
      <c r="AN57" s="1302"/>
      <c r="AO57" s="1302"/>
      <c r="AP57" s="1302"/>
      <c r="AQ57" s="1302"/>
      <c r="AR57" s="757"/>
      <c r="AS57" s="757"/>
      <c r="AT57" s="757"/>
      <c r="AU57" s="757"/>
      <c r="AV57" s="757"/>
      <c r="AW57" s="757"/>
      <c r="AX57" s="757"/>
      <c r="AY57" s="757"/>
      <c r="AZ57" s="757"/>
      <c r="BA57" s="757"/>
      <c r="BB57" s="757"/>
      <c r="BC57" s="757"/>
      <c r="BD57" s="757"/>
      <c r="BE57" s="757"/>
      <c r="BF57" s="757"/>
      <c r="BG57" s="757"/>
      <c r="BH57" s="757"/>
      <c r="BI57" s="758"/>
      <c r="BJ57" s="758"/>
      <c r="BK57" s="758"/>
      <c r="BL57" s="758"/>
      <c r="BM57" s="758"/>
      <c r="BN57" s="758"/>
      <c r="BO57" s="758"/>
      <c r="BP57" s="758"/>
      <c r="BQ57" s="758"/>
      <c r="BR57" s="758"/>
      <c r="BS57" s="758"/>
      <c r="BT57" s="758"/>
      <c r="BU57" s="758"/>
      <c r="BV57" s="758"/>
      <c r="BW57" s="758"/>
      <c r="BX57" s="758"/>
      <c r="BY57" s="758"/>
      <c r="BZ57" s="758"/>
      <c r="CA57" s="758"/>
      <c r="CB57" s="758"/>
      <c r="CC57" s="758"/>
      <c r="CD57" s="758"/>
      <c r="CE57" s="758"/>
      <c r="CF57" s="758"/>
      <c r="CG57" s="758"/>
      <c r="CH57" s="758"/>
      <c r="CI57" s="758"/>
      <c r="CJ57" s="758"/>
      <c r="CK57" s="758"/>
      <c r="CL57" s="758"/>
      <c r="CM57" s="758"/>
      <c r="CN57" s="758"/>
      <c r="CO57" s="758"/>
      <c r="CP57" s="758"/>
      <c r="CQ57" s="758"/>
      <c r="CR57" s="758"/>
      <c r="CS57" s="758"/>
      <c r="CT57" s="758"/>
      <c r="CU57" s="758"/>
      <c r="CV57" s="758"/>
      <c r="CW57" s="758"/>
      <c r="CX57" s="758"/>
      <c r="CY57" s="758"/>
      <c r="CZ57" s="758"/>
      <c r="DA57" s="758"/>
      <c r="DB57" s="758"/>
      <c r="DC57" s="758"/>
      <c r="DD57" s="758"/>
      <c r="DE57" s="758"/>
      <c r="DF57" s="758"/>
      <c r="DG57" s="758"/>
      <c r="DH57" s="758"/>
      <c r="DI57" s="758"/>
      <c r="DJ57" s="758"/>
      <c r="DK57" s="758"/>
      <c r="DL57" s="758"/>
      <c r="DM57" s="758"/>
      <c r="DN57" s="758"/>
      <c r="DO57" s="758"/>
      <c r="DP57" s="758"/>
      <c r="DQ57" s="758"/>
      <c r="DR57" s="758"/>
      <c r="DS57" s="758"/>
      <c r="DT57" s="758"/>
      <c r="DU57" s="758"/>
      <c r="DV57" s="758"/>
    </row>
    <row r="58" spans="1:126" s="734" customFormat="1" ht="15" customHeight="1" x14ac:dyDescent="0.25">
      <c r="A58" s="1148" t="s">
        <v>133</v>
      </c>
      <c r="B58" s="938"/>
      <c r="C58" s="802"/>
      <c r="D58" s="802"/>
      <c r="E58" s="804"/>
      <c r="F58" s="795"/>
      <c r="G58" s="1161"/>
      <c r="H58" s="775"/>
      <c r="I58" s="1254"/>
      <c r="J58" s="1302"/>
      <c r="K58" s="1302"/>
      <c r="L58" s="1302"/>
      <c r="M58" s="1302"/>
      <c r="N58" s="1302"/>
      <c r="O58" s="1302"/>
      <c r="P58" s="1302"/>
      <c r="Q58" s="1302"/>
      <c r="R58" s="1302"/>
      <c r="S58" s="1302"/>
      <c r="T58" s="1302"/>
      <c r="U58" s="1302"/>
      <c r="V58" s="1302"/>
      <c r="W58" s="1302"/>
      <c r="X58" s="1302"/>
      <c r="Y58" s="1302"/>
      <c r="Z58" s="1302"/>
      <c r="AA58" s="1302"/>
      <c r="AB58" s="1302"/>
      <c r="AC58" s="1302"/>
      <c r="AD58" s="1302"/>
      <c r="AE58" s="1302"/>
      <c r="AF58" s="1302"/>
      <c r="AG58" s="1302"/>
      <c r="AH58" s="1302"/>
      <c r="AI58" s="1302"/>
      <c r="AJ58" s="1302"/>
      <c r="AK58" s="1302"/>
      <c r="AL58" s="1302"/>
      <c r="AM58" s="1302"/>
      <c r="AN58" s="1302"/>
      <c r="AO58" s="1302"/>
      <c r="AP58" s="1302"/>
      <c r="AQ58" s="1302"/>
      <c r="AR58" s="757"/>
      <c r="AS58" s="757"/>
      <c r="AT58" s="757"/>
      <c r="AU58" s="757"/>
      <c r="AV58" s="757"/>
      <c r="AW58" s="757"/>
      <c r="AX58" s="757"/>
      <c r="AY58" s="757"/>
      <c r="AZ58" s="757"/>
      <c r="BA58" s="757"/>
      <c r="BB58" s="757"/>
      <c r="BC58" s="757"/>
      <c r="BD58" s="757"/>
      <c r="BE58" s="757"/>
      <c r="BF58" s="757"/>
      <c r="BG58" s="757"/>
      <c r="BH58" s="757"/>
      <c r="BI58" s="758"/>
      <c r="BJ58" s="758"/>
      <c r="BK58" s="758"/>
      <c r="BL58" s="758"/>
      <c r="BM58" s="758"/>
      <c r="BN58" s="758"/>
      <c r="BO58" s="758"/>
      <c r="BP58" s="758"/>
      <c r="BQ58" s="758"/>
      <c r="BR58" s="758"/>
      <c r="BS58" s="758"/>
      <c r="BT58" s="758"/>
      <c r="BU58" s="758"/>
      <c r="BV58" s="758"/>
      <c r="BW58" s="758"/>
      <c r="BX58" s="758"/>
      <c r="BY58" s="758"/>
      <c r="BZ58" s="758"/>
      <c r="CA58" s="758"/>
      <c r="CB58" s="758"/>
      <c r="CC58" s="758"/>
      <c r="CD58" s="758"/>
      <c r="CE58" s="758"/>
      <c r="CF58" s="758"/>
      <c r="CG58" s="758"/>
      <c r="CH58" s="758"/>
      <c r="CI58" s="758"/>
      <c r="CJ58" s="758"/>
      <c r="CK58" s="758"/>
      <c r="CL58" s="758"/>
      <c r="CM58" s="758"/>
      <c r="CN58" s="758"/>
      <c r="CO58" s="758"/>
      <c r="CP58" s="758"/>
      <c r="CQ58" s="758"/>
      <c r="CR58" s="758"/>
      <c r="CS58" s="758"/>
      <c r="CT58" s="758"/>
      <c r="CU58" s="758"/>
      <c r="CV58" s="758"/>
      <c r="CW58" s="758"/>
      <c r="CX58" s="758"/>
      <c r="CY58" s="758"/>
      <c r="CZ58" s="758"/>
      <c r="DA58" s="758"/>
      <c r="DB58" s="758"/>
      <c r="DC58" s="758"/>
      <c r="DD58" s="758"/>
      <c r="DE58" s="758"/>
      <c r="DF58" s="758"/>
      <c r="DG58" s="758"/>
      <c r="DH58" s="758"/>
      <c r="DI58" s="758"/>
      <c r="DJ58" s="758"/>
      <c r="DK58" s="758"/>
      <c r="DL58" s="758"/>
      <c r="DM58" s="758"/>
      <c r="DN58" s="758"/>
      <c r="DO58" s="758"/>
      <c r="DP58" s="758"/>
      <c r="DQ58" s="758"/>
      <c r="DR58" s="758"/>
      <c r="DS58" s="758"/>
      <c r="DT58" s="758"/>
      <c r="DU58" s="758"/>
      <c r="DV58" s="758"/>
    </row>
    <row r="59" spans="1:126" s="734" customFormat="1" ht="15" customHeight="1" x14ac:dyDescent="0.25">
      <c r="A59" s="1148">
        <v>8.3000000000000007</v>
      </c>
      <c r="B59" s="1162" t="s">
        <v>834</v>
      </c>
      <c r="C59" s="2020" t="s">
        <v>134</v>
      </c>
      <c r="D59" s="1922"/>
      <c r="E59" s="1922"/>
      <c r="F59" s="795"/>
      <c r="G59" s="1161"/>
      <c r="H59" s="775"/>
      <c r="I59" s="1254"/>
      <c r="J59" s="1302"/>
      <c r="K59" s="1302"/>
      <c r="L59" s="1302"/>
      <c r="M59" s="1302"/>
      <c r="N59" s="1302"/>
      <c r="O59" s="1302"/>
      <c r="P59" s="1302"/>
      <c r="Q59" s="1302"/>
      <c r="R59" s="1302"/>
      <c r="S59" s="1302"/>
      <c r="T59" s="1302"/>
      <c r="U59" s="1302"/>
      <c r="V59" s="1302"/>
      <c r="W59" s="1302"/>
      <c r="X59" s="1302"/>
      <c r="Y59" s="1302"/>
      <c r="Z59" s="1302"/>
      <c r="AA59" s="1302"/>
      <c r="AB59" s="1302"/>
      <c r="AC59" s="1302"/>
      <c r="AD59" s="1302"/>
      <c r="AE59" s="1302"/>
      <c r="AF59" s="1302"/>
      <c r="AG59" s="1302"/>
      <c r="AH59" s="1302"/>
      <c r="AI59" s="1302"/>
      <c r="AJ59" s="1302"/>
      <c r="AK59" s="1302"/>
      <c r="AL59" s="1302"/>
      <c r="AM59" s="1302"/>
      <c r="AN59" s="1302"/>
      <c r="AO59" s="1302"/>
      <c r="AP59" s="1302"/>
      <c r="AQ59" s="1302"/>
      <c r="AR59" s="757"/>
      <c r="AS59" s="757"/>
      <c r="AT59" s="757"/>
      <c r="AU59" s="757"/>
      <c r="AV59" s="757"/>
      <c r="AW59" s="757"/>
      <c r="AX59" s="757"/>
      <c r="AY59" s="757"/>
      <c r="AZ59" s="757"/>
      <c r="BA59" s="757"/>
      <c r="BB59" s="757"/>
      <c r="BC59" s="757"/>
      <c r="BD59" s="757"/>
      <c r="BE59" s="757"/>
      <c r="BF59" s="757"/>
      <c r="BG59" s="757"/>
      <c r="BH59" s="757"/>
      <c r="BI59" s="758"/>
      <c r="BJ59" s="758"/>
      <c r="BK59" s="758"/>
      <c r="BL59" s="758"/>
      <c r="BM59" s="758"/>
      <c r="BN59" s="758"/>
      <c r="BO59" s="758"/>
      <c r="BP59" s="758"/>
      <c r="BQ59" s="758"/>
      <c r="BR59" s="758"/>
      <c r="BS59" s="758"/>
      <c r="BT59" s="758"/>
      <c r="BU59" s="758"/>
      <c r="BV59" s="758"/>
      <c r="BW59" s="758"/>
      <c r="BX59" s="758"/>
      <c r="BY59" s="758"/>
      <c r="BZ59" s="758"/>
      <c r="CA59" s="758"/>
      <c r="CB59" s="758"/>
      <c r="CC59" s="758"/>
      <c r="CD59" s="758"/>
      <c r="CE59" s="758"/>
      <c r="CF59" s="758"/>
      <c r="CG59" s="758"/>
      <c r="CH59" s="758"/>
      <c r="CI59" s="758"/>
      <c r="CJ59" s="758"/>
      <c r="CK59" s="758"/>
      <c r="CL59" s="758"/>
      <c r="CM59" s="758"/>
      <c r="CN59" s="758"/>
      <c r="CO59" s="758"/>
      <c r="CP59" s="758"/>
      <c r="CQ59" s="758"/>
      <c r="CR59" s="758"/>
      <c r="CS59" s="758"/>
      <c r="CT59" s="758"/>
      <c r="CU59" s="758"/>
      <c r="CV59" s="758"/>
      <c r="CW59" s="758"/>
      <c r="CX59" s="758"/>
      <c r="CY59" s="758"/>
      <c r="CZ59" s="758"/>
      <c r="DA59" s="758"/>
      <c r="DB59" s="758"/>
      <c r="DC59" s="758"/>
      <c r="DD59" s="758"/>
      <c r="DE59" s="758"/>
      <c r="DF59" s="758"/>
      <c r="DG59" s="758"/>
      <c r="DH59" s="758"/>
      <c r="DI59" s="758"/>
      <c r="DJ59" s="758"/>
      <c r="DK59" s="758"/>
      <c r="DL59" s="758"/>
      <c r="DM59" s="758"/>
      <c r="DN59" s="758"/>
      <c r="DO59" s="758"/>
      <c r="DP59" s="758"/>
      <c r="DQ59" s="758"/>
      <c r="DR59" s="758"/>
      <c r="DS59" s="758"/>
      <c r="DT59" s="758"/>
      <c r="DU59" s="758"/>
      <c r="DV59" s="758"/>
    </row>
    <row r="60" spans="1:126" s="734" customFormat="1" ht="26.25" customHeight="1" x14ac:dyDescent="0.25">
      <c r="A60" s="1308" t="s">
        <v>11</v>
      </c>
      <c r="B60" s="1309"/>
      <c r="C60" s="1298" t="s">
        <v>556</v>
      </c>
      <c r="D60" s="1920" t="s">
        <v>1206</v>
      </c>
      <c r="E60" s="1921"/>
      <c r="F60" s="1310" t="s">
        <v>1210</v>
      </c>
      <c r="G60" s="1089">
        <v>145</v>
      </c>
      <c r="H60" s="1311"/>
      <c r="I60" s="1254">
        <f t="shared" ref="I60" si="2">G60*H60</f>
        <v>0</v>
      </c>
      <c r="J60" s="1302"/>
      <c r="K60" s="1302"/>
      <c r="L60" s="1302"/>
      <c r="M60" s="1302"/>
      <c r="N60" s="1302"/>
      <c r="O60" s="1302"/>
      <c r="P60" s="1302"/>
      <c r="Q60" s="1302"/>
      <c r="R60" s="1302"/>
      <c r="S60" s="1302"/>
      <c r="T60" s="1302"/>
      <c r="U60" s="1302"/>
      <c r="V60" s="1302"/>
      <c r="W60" s="1302"/>
      <c r="X60" s="1302"/>
      <c r="Y60" s="1302"/>
      <c r="Z60" s="1302"/>
      <c r="AA60" s="1302"/>
      <c r="AB60" s="1302"/>
      <c r="AC60" s="1302"/>
      <c r="AD60" s="1302"/>
      <c r="AE60" s="1302"/>
      <c r="AF60" s="1302"/>
      <c r="AG60" s="1302"/>
      <c r="AH60" s="1302"/>
      <c r="AI60" s="1302"/>
      <c r="AJ60" s="1302"/>
      <c r="AK60" s="1302"/>
      <c r="AL60" s="1302"/>
      <c r="AM60" s="1302"/>
      <c r="AN60" s="1302"/>
      <c r="AO60" s="1302"/>
      <c r="AP60" s="1302"/>
      <c r="AQ60" s="1302"/>
      <c r="AR60" s="757"/>
      <c r="AS60" s="757"/>
      <c r="AT60" s="757"/>
      <c r="AU60" s="757"/>
      <c r="AV60" s="757"/>
      <c r="AW60" s="757"/>
      <c r="AX60" s="757"/>
      <c r="AY60" s="757"/>
      <c r="AZ60" s="757"/>
      <c r="BA60" s="757"/>
      <c r="BB60" s="757"/>
      <c r="BC60" s="757"/>
      <c r="BD60" s="757"/>
      <c r="BE60" s="757"/>
      <c r="BF60" s="757"/>
      <c r="BG60" s="757"/>
      <c r="BH60" s="757"/>
      <c r="BI60" s="758"/>
      <c r="BJ60" s="758"/>
      <c r="BK60" s="758"/>
      <c r="BL60" s="758"/>
      <c r="BM60" s="758"/>
      <c r="BN60" s="758"/>
      <c r="BO60" s="758"/>
      <c r="BP60" s="758"/>
      <c r="BQ60" s="758"/>
      <c r="BR60" s="758"/>
      <c r="BS60" s="758"/>
      <c r="BT60" s="758"/>
      <c r="BU60" s="758"/>
      <c r="BV60" s="758"/>
      <c r="BW60" s="758"/>
      <c r="BX60" s="758"/>
      <c r="BY60" s="758"/>
      <c r="BZ60" s="758"/>
      <c r="CA60" s="758"/>
      <c r="CB60" s="758"/>
      <c r="CC60" s="758"/>
      <c r="CD60" s="758"/>
      <c r="CE60" s="758"/>
      <c r="CF60" s="758"/>
      <c r="CG60" s="758"/>
      <c r="CH60" s="758"/>
      <c r="CI60" s="758"/>
      <c r="CJ60" s="758"/>
      <c r="CK60" s="758"/>
      <c r="CL60" s="758"/>
      <c r="CM60" s="758"/>
      <c r="CN60" s="758"/>
      <c r="CO60" s="758"/>
      <c r="CP60" s="758"/>
      <c r="CQ60" s="758"/>
      <c r="CR60" s="758"/>
      <c r="CS60" s="758"/>
      <c r="CT60" s="758"/>
      <c r="CU60" s="758"/>
      <c r="CV60" s="758"/>
      <c r="CW60" s="758"/>
      <c r="CX60" s="758"/>
      <c r="CY60" s="758"/>
      <c r="CZ60" s="758"/>
      <c r="DA60" s="758"/>
      <c r="DB60" s="758"/>
      <c r="DC60" s="758"/>
      <c r="DD60" s="758"/>
      <c r="DE60" s="758"/>
      <c r="DF60" s="758"/>
      <c r="DG60" s="758"/>
      <c r="DH60" s="758"/>
      <c r="DI60" s="758"/>
      <c r="DJ60" s="758"/>
      <c r="DK60" s="758"/>
      <c r="DL60" s="758"/>
      <c r="DM60" s="758"/>
      <c r="DN60" s="758"/>
      <c r="DO60" s="758"/>
      <c r="DP60" s="758"/>
      <c r="DQ60" s="758"/>
      <c r="DR60" s="758"/>
      <c r="DS60" s="758"/>
      <c r="DT60" s="758"/>
      <c r="DU60" s="758"/>
      <c r="DV60" s="758"/>
    </row>
    <row r="61" spans="1:126" s="734" customFormat="1" ht="27.75" customHeight="1" x14ac:dyDescent="0.25">
      <c r="A61" s="1148" t="s">
        <v>135</v>
      </c>
      <c r="B61" s="938"/>
      <c r="C61" s="1298" t="s">
        <v>557</v>
      </c>
      <c r="D61" s="1922" t="s">
        <v>209</v>
      </c>
      <c r="E61" s="1922"/>
      <c r="F61" s="795" t="s">
        <v>754</v>
      </c>
      <c r="G61" s="1161">
        <v>87</v>
      </c>
      <c r="H61" s="775"/>
      <c r="I61" s="1254">
        <f t="shared" si="1"/>
        <v>0</v>
      </c>
      <c r="J61" s="1302"/>
      <c r="K61" s="1302"/>
      <c r="L61" s="1302"/>
      <c r="M61" s="1302"/>
      <c r="N61" s="1302"/>
      <c r="O61" s="1302"/>
      <c r="P61" s="1302"/>
      <c r="Q61" s="1302"/>
      <c r="R61" s="1302"/>
      <c r="S61" s="1302"/>
      <c r="T61" s="1302"/>
      <c r="U61" s="1302"/>
      <c r="V61" s="1302"/>
      <c r="W61" s="1302"/>
      <c r="X61" s="1302"/>
      <c r="Y61" s="1302"/>
      <c r="Z61" s="1302"/>
      <c r="AA61" s="1302"/>
      <c r="AB61" s="1302"/>
      <c r="AC61" s="1302"/>
      <c r="AD61" s="1302"/>
      <c r="AE61" s="1302"/>
      <c r="AF61" s="1302"/>
      <c r="AG61" s="1302"/>
      <c r="AH61" s="1302"/>
      <c r="AI61" s="1302"/>
      <c r="AJ61" s="1302"/>
      <c r="AK61" s="1302"/>
      <c r="AL61" s="1302"/>
      <c r="AM61" s="1302"/>
      <c r="AN61" s="1302"/>
      <c r="AO61" s="1302"/>
      <c r="AP61" s="1302"/>
      <c r="AQ61" s="1302"/>
      <c r="AR61" s="757"/>
      <c r="AS61" s="757"/>
      <c r="AT61" s="757"/>
      <c r="AU61" s="757"/>
      <c r="AV61" s="757"/>
      <c r="AW61" s="757"/>
      <c r="AX61" s="757"/>
      <c r="AY61" s="757"/>
      <c r="AZ61" s="757"/>
      <c r="BA61" s="757"/>
      <c r="BB61" s="757"/>
      <c r="BC61" s="757"/>
      <c r="BD61" s="757"/>
      <c r="BE61" s="757"/>
      <c r="BF61" s="757"/>
      <c r="BG61" s="757"/>
      <c r="BH61" s="757"/>
      <c r="BI61" s="758"/>
      <c r="BJ61" s="758"/>
      <c r="BK61" s="758"/>
      <c r="BL61" s="758"/>
      <c r="BM61" s="758"/>
      <c r="BN61" s="758"/>
      <c r="BO61" s="758"/>
      <c r="BP61" s="758"/>
      <c r="BQ61" s="758"/>
      <c r="BR61" s="758"/>
      <c r="BS61" s="758"/>
      <c r="BT61" s="758"/>
      <c r="BU61" s="758"/>
      <c r="BV61" s="758"/>
      <c r="BW61" s="758"/>
      <c r="BX61" s="758"/>
      <c r="BY61" s="758"/>
      <c r="BZ61" s="758"/>
      <c r="CA61" s="758"/>
      <c r="CB61" s="758"/>
      <c r="CC61" s="758"/>
      <c r="CD61" s="758"/>
      <c r="CE61" s="758"/>
      <c r="CF61" s="758"/>
      <c r="CG61" s="758"/>
      <c r="CH61" s="758"/>
      <c r="CI61" s="758"/>
      <c r="CJ61" s="758"/>
      <c r="CK61" s="758"/>
      <c r="CL61" s="758"/>
      <c r="CM61" s="758"/>
      <c r="CN61" s="758"/>
      <c r="CO61" s="758"/>
      <c r="CP61" s="758"/>
      <c r="CQ61" s="758"/>
      <c r="CR61" s="758"/>
      <c r="CS61" s="758"/>
      <c r="CT61" s="758"/>
      <c r="CU61" s="758"/>
      <c r="CV61" s="758"/>
      <c r="CW61" s="758"/>
      <c r="CX61" s="758"/>
      <c r="CY61" s="758"/>
      <c r="CZ61" s="758"/>
      <c r="DA61" s="758"/>
      <c r="DB61" s="758"/>
      <c r="DC61" s="758"/>
      <c r="DD61" s="758"/>
      <c r="DE61" s="758"/>
      <c r="DF61" s="758"/>
      <c r="DG61" s="758"/>
      <c r="DH61" s="758"/>
      <c r="DI61" s="758"/>
      <c r="DJ61" s="758"/>
      <c r="DK61" s="758"/>
      <c r="DL61" s="758"/>
      <c r="DM61" s="758"/>
      <c r="DN61" s="758"/>
      <c r="DO61" s="758"/>
      <c r="DP61" s="758"/>
      <c r="DQ61" s="758"/>
      <c r="DR61" s="758"/>
      <c r="DS61" s="758"/>
      <c r="DT61" s="758"/>
      <c r="DU61" s="758"/>
      <c r="DV61" s="758"/>
    </row>
    <row r="62" spans="1:126" s="734" customFormat="1" ht="39.9" customHeight="1" x14ac:dyDescent="0.25">
      <c r="A62" s="1148" t="s">
        <v>9</v>
      </c>
      <c r="B62" s="938"/>
      <c r="C62" s="1298" t="s">
        <v>558</v>
      </c>
      <c r="D62" s="1922" t="s">
        <v>718</v>
      </c>
      <c r="E62" s="1922"/>
      <c r="F62" s="795" t="s">
        <v>754</v>
      </c>
      <c r="G62" s="1161">
        <v>72.5</v>
      </c>
      <c r="H62" s="775"/>
      <c r="I62" s="1254">
        <f t="shared" si="1"/>
        <v>0</v>
      </c>
      <c r="J62" s="1302"/>
      <c r="K62" s="1302"/>
      <c r="L62" s="1302"/>
      <c r="M62" s="1302"/>
      <c r="N62" s="1302"/>
      <c r="O62" s="1302"/>
      <c r="P62" s="1302"/>
      <c r="Q62" s="1302"/>
      <c r="R62" s="1302"/>
      <c r="S62" s="1302"/>
      <c r="T62" s="1302"/>
      <c r="U62" s="1302"/>
      <c r="V62" s="1302"/>
      <c r="W62" s="1302"/>
      <c r="X62" s="1302"/>
      <c r="Y62" s="1302"/>
      <c r="Z62" s="1302"/>
      <c r="AA62" s="1302"/>
      <c r="AB62" s="1302"/>
      <c r="AC62" s="1302"/>
      <c r="AD62" s="1302"/>
      <c r="AE62" s="1302"/>
      <c r="AF62" s="1302"/>
      <c r="AG62" s="1302"/>
      <c r="AH62" s="1302"/>
      <c r="AI62" s="1302"/>
      <c r="AJ62" s="1302"/>
      <c r="AK62" s="1302"/>
      <c r="AL62" s="1302"/>
      <c r="AM62" s="1302"/>
      <c r="AN62" s="1302"/>
      <c r="AO62" s="1302"/>
      <c r="AP62" s="1302"/>
      <c r="AQ62" s="1302"/>
      <c r="AR62" s="757"/>
      <c r="AS62" s="757"/>
      <c r="AT62" s="757"/>
      <c r="AU62" s="757"/>
      <c r="AV62" s="757"/>
      <c r="AW62" s="757"/>
      <c r="AX62" s="757"/>
      <c r="AY62" s="757"/>
      <c r="AZ62" s="757"/>
      <c r="BA62" s="757"/>
      <c r="BB62" s="757"/>
      <c r="BC62" s="757"/>
      <c r="BD62" s="757"/>
      <c r="BE62" s="757"/>
      <c r="BF62" s="757"/>
      <c r="BG62" s="757"/>
      <c r="BH62" s="757"/>
      <c r="BI62" s="758"/>
      <c r="BJ62" s="758"/>
      <c r="BK62" s="758"/>
      <c r="BL62" s="758"/>
      <c r="BM62" s="758"/>
      <c r="BN62" s="758"/>
      <c r="BO62" s="758"/>
      <c r="BP62" s="758"/>
      <c r="BQ62" s="758"/>
      <c r="BR62" s="758"/>
      <c r="BS62" s="758"/>
      <c r="BT62" s="758"/>
      <c r="BU62" s="758"/>
      <c r="BV62" s="758"/>
      <c r="BW62" s="758"/>
      <c r="BX62" s="758"/>
      <c r="BY62" s="758"/>
      <c r="BZ62" s="758"/>
      <c r="CA62" s="758"/>
      <c r="CB62" s="758"/>
      <c r="CC62" s="758"/>
      <c r="CD62" s="758"/>
      <c r="CE62" s="758"/>
      <c r="CF62" s="758"/>
      <c r="CG62" s="758"/>
      <c r="CH62" s="758"/>
      <c r="CI62" s="758"/>
      <c r="CJ62" s="758"/>
      <c r="CK62" s="758"/>
      <c r="CL62" s="758"/>
      <c r="CM62" s="758"/>
      <c r="CN62" s="758"/>
      <c r="CO62" s="758"/>
      <c r="CP62" s="758"/>
      <c r="CQ62" s="758"/>
      <c r="CR62" s="758"/>
      <c r="CS62" s="758"/>
      <c r="CT62" s="758"/>
      <c r="CU62" s="758"/>
      <c r="CV62" s="758"/>
      <c r="CW62" s="758"/>
      <c r="CX62" s="758"/>
      <c r="CY62" s="758"/>
      <c r="CZ62" s="758"/>
      <c r="DA62" s="758"/>
      <c r="DB62" s="758"/>
      <c r="DC62" s="758"/>
      <c r="DD62" s="758"/>
      <c r="DE62" s="758"/>
      <c r="DF62" s="758"/>
      <c r="DG62" s="758"/>
      <c r="DH62" s="758"/>
      <c r="DI62" s="758"/>
      <c r="DJ62" s="758"/>
      <c r="DK62" s="758"/>
      <c r="DL62" s="758"/>
      <c r="DM62" s="758"/>
      <c r="DN62" s="758"/>
      <c r="DO62" s="758"/>
      <c r="DP62" s="758"/>
      <c r="DQ62" s="758"/>
      <c r="DR62" s="758"/>
      <c r="DS62" s="758"/>
      <c r="DT62" s="758"/>
      <c r="DU62" s="758"/>
      <c r="DV62" s="758"/>
    </row>
    <row r="63" spans="1:126" s="734" customFormat="1" ht="39.9" customHeight="1" x14ac:dyDescent="0.25">
      <c r="A63" s="1148"/>
      <c r="B63" s="938"/>
      <c r="C63" s="1298" t="s">
        <v>559</v>
      </c>
      <c r="D63" s="1922" t="s">
        <v>1351</v>
      </c>
      <c r="E63" s="1922"/>
      <c r="F63" s="795" t="s">
        <v>754</v>
      </c>
      <c r="G63" s="1161">
        <v>14.5</v>
      </c>
      <c r="H63" s="775"/>
      <c r="I63" s="1254">
        <f t="shared" si="1"/>
        <v>0</v>
      </c>
      <c r="J63" s="1302"/>
      <c r="K63" s="1302"/>
      <c r="L63" s="1302"/>
      <c r="M63" s="1302"/>
      <c r="N63" s="1302"/>
      <c r="O63" s="1302"/>
      <c r="P63" s="1302"/>
      <c r="Q63" s="1302"/>
      <c r="R63" s="1302"/>
      <c r="S63" s="1302"/>
      <c r="T63" s="1302"/>
      <c r="U63" s="1302"/>
      <c r="V63" s="1302"/>
      <c r="W63" s="1302"/>
      <c r="X63" s="1302"/>
      <c r="Y63" s="1302"/>
      <c r="Z63" s="1302"/>
      <c r="AA63" s="1302"/>
      <c r="AB63" s="1302"/>
      <c r="AC63" s="1302"/>
      <c r="AD63" s="1302"/>
      <c r="AE63" s="1302"/>
      <c r="AF63" s="1302"/>
      <c r="AG63" s="1302"/>
      <c r="AH63" s="1302"/>
      <c r="AI63" s="1302"/>
      <c r="AJ63" s="1302"/>
      <c r="AK63" s="1302"/>
      <c r="AL63" s="1302"/>
      <c r="AM63" s="1302"/>
      <c r="AN63" s="1302"/>
      <c r="AO63" s="1302"/>
      <c r="AP63" s="1302"/>
      <c r="AQ63" s="1302"/>
      <c r="AR63" s="757"/>
      <c r="AS63" s="757"/>
      <c r="AT63" s="757"/>
      <c r="AU63" s="757"/>
      <c r="AV63" s="757"/>
      <c r="AW63" s="757"/>
      <c r="AX63" s="757"/>
      <c r="AY63" s="757"/>
      <c r="AZ63" s="757"/>
      <c r="BA63" s="757"/>
      <c r="BB63" s="757"/>
      <c r="BC63" s="757"/>
      <c r="BD63" s="757"/>
      <c r="BE63" s="757"/>
      <c r="BF63" s="757"/>
      <c r="BG63" s="757"/>
      <c r="BH63" s="757"/>
      <c r="BI63" s="758"/>
      <c r="BJ63" s="758"/>
      <c r="BK63" s="758"/>
      <c r="BL63" s="758"/>
      <c r="BM63" s="758"/>
      <c r="BN63" s="758"/>
      <c r="BO63" s="758"/>
      <c r="BP63" s="758"/>
      <c r="BQ63" s="758"/>
      <c r="BR63" s="758"/>
      <c r="BS63" s="758"/>
      <c r="BT63" s="758"/>
      <c r="BU63" s="758"/>
      <c r="BV63" s="758"/>
      <c r="BW63" s="758"/>
      <c r="BX63" s="758"/>
      <c r="BY63" s="758"/>
      <c r="BZ63" s="758"/>
      <c r="CA63" s="758"/>
      <c r="CB63" s="758"/>
      <c r="CC63" s="758"/>
      <c r="CD63" s="758"/>
      <c r="CE63" s="758"/>
      <c r="CF63" s="758"/>
      <c r="CG63" s="758"/>
      <c r="CH63" s="758"/>
      <c r="CI63" s="758"/>
      <c r="CJ63" s="758"/>
      <c r="CK63" s="758"/>
      <c r="CL63" s="758"/>
      <c r="CM63" s="758"/>
      <c r="CN63" s="758"/>
      <c r="CO63" s="758"/>
      <c r="CP63" s="758"/>
      <c r="CQ63" s="758"/>
      <c r="CR63" s="758"/>
      <c r="CS63" s="758"/>
      <c r="CT63" s="758"/>
      <c r="CU63" s="758"/>
      <c r="CV63" s="758"/>
      <c r="CW63" s="758"/>
      <c r="CX63" s="758"/>
      <c r="CY63" s="758"/>
      <c r="CZ63" s="758"/>
      <c r="DA63" s="758"/>
      <c r="DB63" s="758"/>
      <c r="DC63" s="758"/>
      <c r="DD63" s="758"/>
      <c r="DE63" s="758"/>
      <c r="DF63" s="758"/>
      <c r="DG63" s="758"/>
      <c r="DH63" s="758"/>
      <c r="DI63" s="758"/>
      <c r="DJ63" s="758"/>
      <c r="DK63" s="758"/>
      <c r="DL63" s="758"/>
      <c r="DM63" s="758"/>
      <c r="DN63" s="758"/>
      <c r="DO63" s="758"/>
      <c r="DP63" s="758"/>
      <c r="DQ63" s="758"/>
      <c r="DR63" s="758"/>
      <c r="DS63" s="758"/>
      <c r="DT63" s="758"/>
      <c r="DU63" s="758"/>
      <c r="DV63" s="758"/>
    </row>
    <row r="64" spans="1:126" s="734" customFormat="1" ht="15" customHeight="1" x14ac:dyDescent="0.25">
      <c r="A64" s="1149"/>
      <c r="B64" s="800"/>
      <c r="C64" s="1298" t="s">
        <v>485</v>
      </c>
      <c r="D64" s="804" t="s">
        <v>719</v>
      </c>
      <c r="E64" s="804"/>
      <c r="F64" s="795"/>
      <c r="G64" s="1161"/>
      <c r="H64" s="1165"/>
      <c r="I64" s="1254"/>
      <c r="J64" s="1302"/>
      <c r="K64" s="1302"/>
      <c r="L64" s="1302"/>
      <c r="M64" s="1302"/>
      <c r="N64" s="1302"/>
      <c r="O64" s="1302"/>
      <c r="P64" s="1302"/>
      <c r="Q64" s="1302"/>
      <c r="R64" s="1302"/>
      <c r="S64" s="1302"/>
      <c r="T64" s="1302"/>
      <c r="U64" s="1302"/>
      <c r="V64" s="1302"/>
      <c r="W64" s="1302"/>
      <c r="X64" s="1302"/>
      <c r="Y64" s="1302"/>
      <c r="Z64" s="1302"/>
      <c r="AA64" s="1302"/>
      <c r="AB64" s="1302"/>
      <c r="AC64" s="1302"/>
      <c r="AD64" s="1302"/>
      <c r="AE64" s="1302"/>
      <c r="AF64" s="1302"/>
      <c r="AG64" s="1302"/>
      <c r="AH64" s="1302"/>
      <c r="AI64" s="1302"/>
      <c r="AJ64" s="1302"/>
      <c r="AK64" s="1302"/>
      <c r="AL64" s="1302"/>
      <c r="AM64" s="1302"/>
      <c r="AN64" s="1302"/>
      <c r="AO64" s="1302"/>
      <c r="AP64" s="1302"/>
      <c r="AQ64" s="1302"/>
      <c r="AR64" s="757"/>
      <c r="AS64" s="757"/>
      <c r="AT64" s="757"/>
      <c r="AU64" s="757"/>
      <c r="AV64" s="757"/>
      <c r="AW64" s="757"/>
      <c r="AX64" s="757"/>
      <c r="AY64" s="757"/>
      <c r="AZ64" s="757"/>
      <c r="BA64" s="757"/>
      <c r="BB64" s="757"/>
      <c r="BC64" s="757"/>
      <c r="BD64" s="757"/>
      <c r="BE64" s="757"/>
      <c r="BF64" s="757"/>
      <c r="BG64" s="757"/>
      <c r="BH64" s="757"/>
      <c r="BI64" s="758"/>
      <c r="BJ64" s="758"/>
      <c r="BK64" s="758"/>
      <c r="BL64" s="758"/>
      <c r="BM64" s="758"/>
      <c r="BN64" s="758"/>
      <c r="BO64" s="758"/>
      <c r="BP64" s="758"/>
      <c r="BQ64" s="758"/>
      <c r="BR64" s="758"/>
      <c r="BS64" s="758"/>
      <c r="BT64" s="758"/>
      <c r="BU64" s="758"/>
      <c r="BV64" s="758"/>
      <c r="BW64" s="758"/>
      <c r="BX64" s="758"/>
      <c r="BY64" s="758"/>
      <c r="BZ64" s="758"/>
      <c r="CA64" s="758"/>
      <c r="CB64" s="758"/>
      <c r="CC64" s="758"/>
      <c r="CD64" s="758"/>
      <c r="CE64" s="758"/>
      <c r="CF64" s="758"/>
      <c r="CG64" s="758"/>
      <c r="CH64" s="758"/>
      <c r="CI64" s="758"/>
      <c r="CJ64" s="758"/>
      <c r="CK64" s="758"/>
      <c r="CL64" s="758"/>
      <c r="CM64" s="758"/>
      <c r="CN64" s="758"/>
      <c r="CO64" s="758"/>
      <c r="CP64" s="758"/>
      <c r="CQ64" s="758"/>
      <c r="CR64" s="758"/>
      <c r="CS64" s="758"/>
      <c r="CT64" s="758"/>
      <c r="CU64" s="758"/>
      <c r="CV64" s="758"/>
      <c r="CW64" s="758"/>
      <c r="CX64" s="758"/>
      <c r="CY64" s="758"/>
      <c r="CZ64" s="758"/>
      <c r="DA64" s="758"/>
      <c r="DB64" s="758"/>
      <c r="DC64" s="758"/>
      <c r="DD64" s="758"/>
      <c r="DE64" s="758"/>
      <c r="DF64" s="758"/>
      <c r="DG64" s="758"/>
      <c r="DH64" s="758"/>
      <c r="DI64" s="758"/>
      <c r="DJ64" s="758"/>
      <c r="DK64" s="758"/>
      <c r="DL64" s="758"/>
      <c r="DM64" s="758"/>
      <c r="DN64" s="758"/>
      <c r="DO64" s="758"/>
      <c r="DP64" s="758"/>
      <c r="DQ64" s="758"/>
      <c r="DR64" s="758"/>
      <c r="DS64" s="758"/>
      <c r="DT64" s="758"/>
      <c r="DU64" s="758"/>
      <c r="DV64" s="758"/>
    </row>
    <row r="65" spans="1:126" s="734" customFormat="1" ht="15" customHeight="1" x14ac:dyDescent="0.25">
      <c r="A65" s="1149"/>
      <c r="B65" s="939"/>
      <c r="C65" s="1298" t="s">
        <v>488</v>
      </c>
      <c r="D65" s="804" t="s">
        <v>556</v>
      </c>
      <c r="E65" s="804" t="s">
        <v>8</v>
      </c>
      <c r="F65" s="795" t="s">
        <v>104</v>
      </c>
      <c r="G65" s="1161">
        <v>36.25</v>
      </c>
      <c r="H65" s="1165"/>
      <c r="I65" s="1254">
        <f t="shared" si="1"/>
        <v>0</v>
      </c>
      <c r="J65" s="1302"/>
      <c r="K65" s="1302"/>
      <c r="L65" s="1302"/>
      <c r="M65" s="1302"/>
      <c r="N65" s="1302"/>
      <c r="O65" s="1302"/>
      <c r="P65" s="1302"/>
      <c r="Q65" s="1302"/>
      <c r="R65" s="1302"/>
      <c r="S65" s="1302"/>
      <c r="T65" s="1302"/>
      <c r="U65" s="1302"/>
      <c r="V65" s="1302"/>
      <c r="W65" s="1302"/>
      <c r="X65" s="1302"/>
      <c r="Y65" s="1302"/>
      <c r="Z65" s="1302"/>
      <c r="AA65" s="1302"/>
      <c r="AB65" s="1302"/>
      <c r="AC65" s="1302"/>
      <c r="AD65" s="1302"/>
      <c r="AE65" s="1302"/>
      <c r="AF65" s="1302"/>
      <c r="AG65" s="1302"/>
      <c r="AH65" s="1302"/>
      <c r="AI65" s="1302"/>
      <c r="AJ65" s="1302"/>
      <c r="AK65" s="1302"/>
      <c r="AL65" s="1302"/>
      <c r="AM65" s="1302"/>
      <c r="AN65" s="1302"/>
      <c r="AO65" s="1302"/>
      <c r="AP65" s="1302"/>
      <c r="AQ65" s="1302"/>
      <c r="AR65" s="757"/>
      <c r="AS65" s="757"/>
      <c r="AT65" s="757"/>
      <c r="AU65" s="757"/>
      <c r="AV65" s="757"/>
      <c r="AW65" s="757"/>
      <c r="AX65" s="757"/>
      <c r="AY65" s="757"/>
      <c r="AZ65" s="757"/>
      <c r="BA65" s="757"/>
      <c r="BB65" s="757"/>
      <c r="BC65" s="757"/>
      <c r="BD65" s="757"/>
      <c r="BE65" s="757"/>
      <c r="BF65" s="757"/>
      <c r="BG65" s="757"/>
      <c r="BH65" s="757"/>
      <c r="BI65" s="758"/>
      <c r="BJ65" s="758"/>
      <c r="BK65" s="758"/>
      <c r="BL65" s="758"/>
      <c r="BM65" s="758"/>
      <c r="BN65" s="758"/>
      <c r="BO65" s="758"/>
      <c r="BP65" s="758"/>
      <c r="BQ65" s="758"/>
      <c r="BR65" s="758"/>
      <c r="BS65" s="758"/>
      <c r="BT65" s="758"/>
      <c r="BU65" s="758"/>
      <c r="BV65" s="758"/>
      <c r="BW65" s="758"/>
      <c r="BX65" s="758"/>
      <c r="BY65" s="758"/>
      <c r="BZ65" s="758"/>
      <c r="CA65" s="758"/>
      <c r="CB65" s="758"/>
      <c r="CC65" s="758"/>
      <c r="CD65" s="758"/>
      <c r="CE65" s="758"/>
      <c r="CF65" s="758"/>
      <c r="CG65" s="758"/>
      <c r="CH65" s="758"/>
      <c r="CI65" s="758"/>
      <c r="CJ65" s="758"/>
      <c r="CK65" s="758"/>
      <c r="CL65" s="758"/>
      <c r="CM65" s="758"/>
      <c r="CN65" s="758"/>
      <c r="CO65" s="758"/>
      <c r="CP65" s="758"/>
      <c r="CQ65" s="758"/>
      <c r="CR65" s="758"/>
      <c r="CS65" s="758"/>
      <c r="CT65" s="758"/>
      <c r="CU65" s="758"/>
      <c r="CV65" s="758"/>
      <c r="CW65" s="758"/>
      <c r="CX65" s="758"/>
      <c r="CY65" s="758"/>
      <c r="CZ65" s="758"/>
      <c r="DA65" s="758"/>
      <c r="DB65" s="758"/>
      <c r="DC65" s="758"/>
      <c r="DD65" s="758"/>
      <c r="DE65" s="758"/>
      <c r="DF65" s="758"/>
      <c r="DG65" s="758"/>
      <c r="DH65" s="758"/>
      <c r="DI65" s="758"/>
      <c r="DJ65" s="758"/>
      <c r="DK65" s="758"/>
      <c r="DL65" s="758"/>
      <c r="DM65" s="758"/>
      <c r="DN65" s="758"/>
      <c r="DO65" s="758"/>
      <c r="DP65" s="758"/>
      <c r="DQ65" s="758"/>
      <c r="DR65" s="758"/>
      <c r="DS65" s="758"/>
      <c r="DT65" s="758"/>
      <c r="DU65" s="758"/>
      <c r="DV65" s="758"/>
    </row>
    <row r="66" spans="1:126" s="734" customFormat="1" ht="26.25" customHeight="1" x14ac:dyDescent="0.25">
      <c r="A66" s="1149"/>
      <c r="B66" s="939"/>
      <c r="C66" s="1298" t="s">
        <v>32</v>
      </c>
      <c r="D66" s="1920" t="s">
        <v>1221</v>
      </c>
      <c r="E66" s="1921"/>
      <c r="F66" s="1310" t="s">
        <v>755</v>
      </c>
      <c r="G66" s="1089">
        <v>145</v>
      </c>
      <c r="H66" s="1311"/>
      <c r="I66" s="1254">
        <f t="shared" si="1"/>
        <v>0</v>
      </c>
      <c r="J66" s="1302"/>
      <c r="K66" s="1302"/>
      <c r="L66" s="1302"/>
      <c r="M66" s="1302"/>
      <c r="N66" s="1302"/>
      <c r="O66" s="1302"/>
      <c r="P66" s="1302"/>
      <c r="Q66" s="1302"/>
      <c r="R66" s="1302"/>
      <c r="S66" s="1302"/>
      <c r="T66" s="1302"/>
      <c r="U66" s="1302"/>
      <c r="V66" s="1302"/>
      <c r="W66" s="1302"/>
      <c r="X66" s="1302"/>
      <c r="Y66" s="1302"/>
      <c r="Z66" s="1302"/>
      <c r="AA66" s="1302"/>
      <c r="AB66" s="1302"/>
      <c r="AC66" s="1302"/>
      <c r="AD66" s="1302"/>
      <c r="AE66" s="1302"/>
      <c r="AF66" s="1302"/>
      <c r="AG66" s="1302"/>
      <c r="AH66" s="1302"/>
      <c r="AI66" s="1302"/>
      <c r="AJ66" s="1302"/>
      <c r="AK66" s="1302"/>
      <c r="AL66" s="1302"/>
      <c r="AM66" s="1302"/>
      <c r="AN66" s="1302"/>
      <c r="AO66" s="1302"/>
      <c r="AP66" s="1302"/>
      <c r="AQ66" s="1302"/>
      <c r="AR66" s="757"/>
      <c r="AS66" s="757"/>
      <c r="AT66" s="757"/>
      <c r="AU66" s="757"/>
      <c r="AV66" s="757"/>
      <c r="AW66" s="757"/>
      <c r="AX66" s="757"/>
      <c r="AY66" s="757"/>
      <c r="AZ66" s="757"/>
      <c r="BA66" s="757"/>
      <c r="BB66" s="757"/>
      <c r="BC66" s="757"/>
      <c r="BD66" s="757"/>
      <c r="BE66" s="757"/>
      <c r="BF66" s="757"/>
      <c r="BG66" s="757"/>
      <c r="BH66" s="757"/>
      <c r="BI66" s="758"/>
      <c r="BJ66" s="758"/>
      <c r="BK66" s="758"/>
      <c r="BL66" s="758"/>
      <c r="BM66" s="758"/>
      <c r="BN66" s="758"/>
      <c r="BO66" s="758"/>
      <c r="BP66" s="758"/>
      <c r="BQ66" s="758"/>
      <c r="BR66" s="758"/>
      <c r="BS66" s="758"/>
      <c r="BT66" s="758"/>
      <c r="BU66" s="758"/>
      <c r="BV66" s="758"/>
      <c r="BW66" s="758"/>
      <c r="BX66" s="758"/>
      <c r="BY66" s="758"/>
      <c r="BZ66" s="758"/>
      <c r="CA66" s="758"/>
      <c r="CB66" s="758"/>
      <c r="CC66" s="758"/>
      <c r="CD66" s="758"/>
    </row>
    <row r="67" spans="1:126" s="734" customFormat="1" x14ac:dyDescent="0.25">
      <c r="A67" s="1149"/>
      <c r="B67" s="939"/>
      <c r="C67" s="1312"/>
      <c r="D67" s="1328"/>
      <c r="E67" s="1328"/>
      <c r="F67" s="1310"/>
      <c r="G67" s="1089"/>
      <c r="H67" s="1311"/>
      <c r="I67" s="1254"/>
      <c r="J67" s="1302"/>
      <c r="K67" s="1302"/>
      <c r="L67" s="1302"/>
      <c r="M67" s="1302"/>
      <c r="N67" s="1302"/>
      <c r="O67" s="1302"/>
      <c r="P67" s="1302"/>
      <c r="Q67" s="1302"/>
      <c r="R67" s="1302"/>
      <c r="S67" s="1302"/>
      <c r="T67" s="1302"/>
      <c r="U67" s="1302"/>
      <c r="V67" s="1302"/>
      <c r="W67" s="1302"/>
      <c r="X67" s="1302"/>
      <c r="Y67" s="1302"/>
      <c r="Z67" s="1302"/>
      <c r="AA67" s="1302"/>
      <c r="AB67" s="1302"/>
      <c r="AC67" s="1302"/>
      <c r="AD67" s="1302"/>
      <c r="AE67" s="1302"/>
      <c r="AF67" s="1302"/>
      <c r="AG67" s="1302"/>
      <c r="AH67" s="1302"/>
      <c r="AI67" s="1302"/>
      <c r="AJ67" s="1302"/>
      <c r="AK67" s="1302"/>
      <c r="AL67" s="1302"/>
      <c r="AM67" s="1302"/>
      <c r="AN67" s="1302"/>
      <c r="AO67" s="1302"/>
      <c r="AP67" s="1302"/>
      <c r="AQ67" s="1302"/>
      <c r="AR67" s="757"/>
      <c r="AS67" s="757"/>
      <c r="AT67" s="757"/>
      <c r="AU67" s="757"/>
      <c r="AV67" s="757"/>
      <c r="AW67" s="757"/>
      <c r="AX67" s="757"/>
      <c r="AY67" s="757"/>
      <c r="AZ67" s="757"/>
      <c r="BA67" s="757"/>
      <c r="BB67" s="757"/>
      <c r="BC67" s="757"/>
      <c r="BD67" s="757"/>
      <c r="BE67" s="757"/>
      <c r="BF67" s="757"/>
      <c r="BG67" s="757"/>
      <c r="BH67" s="757"/>
      <c r="BI67" s="758"/>
      <c r="BJ67" s="758"/>
      <c r="BK67" s="758"/>
      <c r="BL67" s="758"/>
      <c r="BM67" s="758"/>
      <c r="BN67" s="758"/>
      <c r="BO67" s="758"/>
      <c r="BP67" s="758"/>
      <c r="BQ67" s="758"/>
      <c r="BR67" s="758"/>
      <c r="BS67" s="758"/>
      <c r="BT67" s="758"/>
      <c r="BU67" s="758"/>
      <c r="BV67" s="758"/>
      <c r="BW67" s="758"/>
      <c r="BX67" s="758"/>
      <c r="BY67" s="758"/>
      <c r="BZ67" s="758"/>
      <c r="CA67" s="758"/>
      <c r="CB67" s="758"/>
      <c r="CC67" s="758"/>
      <c r="CD67" s="758"/>
    </row>
    <row r="68" spans="1:126" s="734" customFormat="1" ht="15" customHeight="1" x14ac:dyDescent="0.25">
      <c r="A68" s="1148" t="s">
        <v>969</v>
      </c>
      <c r="B68" s="950"/>
      <c r="C68" s="2020" t="s">
        <v>168</v>
      </c>
      <c r="D68" s="1922"/>
      <c r="E68" s="1922"/>
      <c r="F68" s="1310"/>
      <c r="G68" s="1161"/>
      <c r="H68" s="775"/>
      <c r="I68" s="1254"/>
      <c r="J68" s="1302"/>
      <c r="K68" s="1302"/>
      <c r="L68" s="1302"/>
      <c r="M68" s="1302"/>
      <c r="N68" s="1302"/>
      <c r="O68" s="1302"/>
      <c r="P68" s="1302"/>
      <c r="Q68" s="1302"/>
      <c r="R68" s="1302"/>
      <c r="S68" s="1302"/>
      <c r="T68" s="1302"/>
      <c r="U68" s="1302"/>
      <c r="V68" s="1302"/>
      <c r="W68" s="1302"/>
      <c r="X68" s="1302"/>
      <c r="Y68" s="1302"/>
      <c r="Z68" s="1302"/>
      <c r="AA68" s="757"/>
      <c r="AB68" s="757"/>
      <c r="AC68" s="757"/>
      <c r="AD68" s="757"/>
      <c r="AE68" s="757"/>
      <c r="AF68" s="757"/>
      <c r="AG68" s="757"/>
      <c r="AH68" s="757"/>
      <c r="AI68" s="757"/>
      <c r="AJ68" s="757"/>
      <c r="AK68" s="757"/>
      <c r="AL68" s="757"/>
      <c r="AM68" s="757"/>
      <c r="AN68" s="757"/>
      <c r="AO68" s="758"/>
      <c r="AP68" s="758"/>
      <c r="AQ68" s="758"/>
      <c r="AR68" s="758"/>
      <c r="AS68" s="758"/>
      <c r="AT68" s="758"/>
      <c r="AU68" s="758"/>
      <c r="AV68" s="758"/>
      <c r="AW68" s="758"/>
      <c r="AX68" s="758"/>
      <c r="AY68" s="758"/>
      <c r="AZ68" s="758"/>
      <c r="BA68" s="758"/>
      <c r="BB68" s="758"/>
      <c r="BC68" s="758"/>
      <c r="BD68" s="758"/>
      <c r="BE68" s="758"/>
      <c r="BF68" s="758"/>
      <c r="BG68" s="758"/>
      <c r="BH68" s="758"/>
      <c r="BI68" s="758"/>
      <c r="BJ68" s="758"/>
      <c r="BK68" s="758"/>
      <c r="BL68" s="758"/>
      <c r="BM68" s="758"/>
      <c r="BN68" s="758"/>
      <c r="BO68" s="758"/>
      <c r="BP68" s="758"/>
      <c r="BQ68" s="758"/>
      <c r="BR68" s="758"/>
      <c r="BS68" s="758"/>
      <c r="BT68" s="758"/>
      <c r="BU68" s="758"/>
      <c r="BV68" s="758"/>
      <c r="BW68" s="758"/>
      <c r="BX68" s="758"/>
      <c r="BY68" s="758"/>
      <c r="BZ68" s="758"/>
      <c r="CA68" s="758"/>
      <c r="CB68" s="758"/>
      <c r="CC68" s="758"/>
      <c r="CD68" s="758"/>
      <c r="CE68" s="758"/>
      <c r="CF68" s="758"/>
      <c r="CG68" s="758"/>
      <c r="CH68" s="758"/>
      <c r="CI68" s="758"/>
      <c r="CJ68" s="758"/>
      <c r="CK68" s="758"/>
      <c r="CL68" s="758"/>
      <c r="CM68" s="758"/>
      <c r="CN68" s="758"/>
      <c r="CO68" s="758"/>
      <c r="CP68" s="758"/>
      <c r="CQ68" s="758"/>
      <c r="CR68" s="758"/>
      <c r="CS68" s="758"/>
      <c r="CT68" s="758"/>
      <c r="CU68" s="758"/>
      <c r="CV68" s="758"/>
      <c r="CW68" s="758"/>
      <c r="CX68" s="758"/>
      <c r="CY68" s="758"/>
      <c r="CZ68" s="758"/>
      <c r="DA68" s="758"/>
      <c r="DB68" s="758"/>
      <c r="DC68" s="758"/>
      <c r="DD68" s="758"/>
      <c r="DE68" s="758"/>
      <c r="DF68" s="758"/>
      <c r="DG68" s="758"/>
      <c r="DH68" s="758"/>
      <c r="DI68" s="758"/>
      <c r="DJ68" s="758"/>
      <c r="DK68" s="758"/>
      <c r="DL68" s="758"/>
      <c r="DM68" s="758"/>
      <c r="DN68" s="758"/>
      <c r="DO68" s="758"/>
      <c r="DP68" s="758"/>
      <c r="DQ68" s="758"/>
      <c r="DR68" s="758"/>
      <c r="DS68" s="758"/>
      <c r="DT68" s="758"/>
      <c r="DU68" s="758"/>
      <c r="DV68" s="758"/>
    </row>
    <row r="69" spans="1:126" s="734" customFormat="1" ht="15" customHeight="1" x14ac:dyDescent="0.25">
      <c r="A69" s="1148" t="s">
        <v>169</v>
      </c>
      <c r="B69" s="938"/>
      <c r="C69" s="804"/>
      <c r="D69" s="804"/>
      <c r="E69" s="1282"/>
      <c r="F69" s="795"/>
      <c r="G69" s="1161"/>
      <c r="H69" s="775"/>
      <c r="I69" s="1254"/>
      <c r="J69" s="1302"/>
      <c r="K69" s="1302"/>
      <c r="L69" s="1302"/>
      <c r="M69" s="1302"/>
      <c r="N69" s="1302"/>
      <c r="O69" s="1302"/>
      <c r="P69" s="1302"/>
      <c r="Q69" s="1302"/>
      <c r="R69" s="1302"/>
      <c r="S69" s="1302"/>
      <c r="T69" s="1302"/>
      <c r="U69" s="1302"/>
      <c r="V69" s="1302"/>
      <c r="W69" s="1302"/>
      <c r="X69" s="1302"/>
      <c r="Y69" s="1302"/>
      <c r="Z69" s="1302"/>
      <c r="AA69" s="757"/>
      <c r="AB69" s="757"/>
      <c r="AC69" s="757"/>
      <c r="AD69" s="757"/>
      <c r="AE69" s="757"/>
      <c r="AF69" s="757"/>
      <c r="AG69" s="757"/>
      <c r="AH69" s="757"/>
      <c r="AI69" s="757"/>
      <c r="AJ69" s="757"/>
      <c r="AK69" s="757"/>
      <c r="AL69" s="757"/>
      <c r="AM69" s="757"/>
      <c r="AN69" s="757"/>
      <c r="AO69" s="758"/>
      <c r="AP69" s="758"/>
      <c r="AQ69" s="758"/>
      <c r="AR69" s="758"/>
      <c r="AS69" s="758"/>
      <c r="AT69" s="758"/>
      <c r="AU69" s="758"/>
      <c r="AV69" s="758"/>
      <c r="AW69" s="758"/>
      <c r="AX69" s="758"/>
      <c r="AY69" s="758"/>
      <c r="AZ69" s="758"/>
      <c r="BA69" s="758"/>
      <c r="BB69" s="758"/>
      <c r="BC69" s="758"/>
      <c r="BD69" s="758"/>
      <c r="BE69" s="758"/>
      <c r="BF69" s="758"/>
      <c r="BG69" s="758"/>
      <c r="BH69" s="758"/>
      <c r="BI69" s="758"/>
      <c r="BJ69" s="758"/>
      <c r="BK69" s="758"/>
      <c r="BL69" s="758"/>
      <c r="BM69" s="758"/>
      <c r="BN69" s="758"/>
      <c r="BO69" s="758"/>
      <c r="BP69" s="758"/>
      <c r="BQ69" s="758"/>
      <c r="BR69" s="758"/>
      <c r="BS69" s="758"/>
      <c r="BT69" s="758"/>
      <c r="BU69" s="758"/>
      <c r="BV69" s="758"/>
      <c r="BW69" s="758"/>
      <c r="BX69" s="758"/>
      <c r="BY69" s="758"/>
      <c r="BZ69" s="758"/>
      <c r="CA69" s="758"/>
      <c r="CB69" s="758"/>
      <c r="CC69" s="758"/>
      <c r="CD69" s="758"/>
      <c r="CE69" s="758"/>
      <c r="CF69" s="758"/>
      <c r="CG69" s="758"/>
      <c r="CH69" s="758"/>
      <c r="CI69" s="758"/>
      <c r="CJ69" s="758"/>
      <c r="CK69" s="758"/>
      <c r="CL69" s="758"/>
      <c r="CM69" s="758"/>
      <c r="CN69" s="758"/>
      <c r="CO69" s="758"/>
      <c r="CP69" s="758"/>
      <c r="CQ69" s="758"/>
      <c r="CR69" s="758"/>
      <c r="CS69" s="758"/>
      <c r="CT69" s="758"/>
      <c r="CU69" s="758"/>
      <c r="CV69" s="758"/>
      <c r="CW69" s="758"/>
      <c r="CX69" s="758"/>
      <c r="CY69" s="758"/>
      <c r="CZ69" s="758"/>
      <c r="DA69" s="758"/>
      <c r="DB69" s="758"/>
      <c r="DC69" s="758"/>
      <c r="DD69" s="758"/>
      <c r="DE69" s="758"/>
      <c r="DF69" s="758"/>
      <c r="DG69" s="758"/>
      <c r="DH69" s="758"/>
      <c r="DI69" s="758"/>
      <c r="DJ69" s="758"/>
      <c r="DK69" s="758"/>
      <c r="DL69" s="758"/>
      <c r="DM69" s="758"/>
      <c r="DN69" s="758"/>
      <c r="DO69" s="758"/>
      <c r="DP69" s="758"/>
      <c r="DQ69" s="758"/>
      <c r="DR69" s="758"/>
      <c r="DS69" s="758"/>
      <c r="DT69" s="758"/>
      <c r="DU69" s="758"/>
      <c r="DV69" s="758"/>
    </row>
    <row r="70" spans="1:126" s="734" customFormat="1" ht="15" customHeight="1" x14ac:dyDescent="0.25">
      <c r="A70" s="1148">
        <v>8.4</v>
      </c>
      <c r="B70" s="938"/>
      <c r="C70" s="2020" t="s">
        <v>170</v>
      </c>
      <c r="D70" s="1922"/>
      <c r="E70" s="1922"/>
      <c r="F70" s="795"/>
      <c r="G70" s="1161"/>
      <c r="H70" s="775"/>
      <c r="I70" s="1254"/>
      <c r="J70" s="1302"/>
      <c r="K70" s="1302"/>
      <c r="L70" s="1302"/>
      <c r="M70" s="1302"/>
      <c r="N70" s="1302"/>
      <c r="O70" s="1302"/>
      <c r="P70" s="1302"/>
      <c r="Q70" s="1302"/>
      <c r="R70" s="1302"/>
      <c r="S70" s="1302"/>
      <c r="T70" s="1302"/>
      <c r="U70" s="1302"/>
      <c r="V70" s="1302"/>
      <c r="W70" s="1302"/>
      <c r="X70" s="1302"/>
      <c r="Y70" s="1302"/>
      <c r="Z70" s="1302"/>
      <c r="AA70" s="757"/>
      <c r="AB70" s="757"/>
      <c r="AC70" s="757"/>
      <c r="AD70" s="757"/>
      <c r="AE70" s="757"/>
      <c r="AF70" s="757"/>
      <c r="AG70" s="757"/>
      <c r="AH70" s="757"/>
      <c r="AI70" s="757"/>
      <c r="AJ70" s="757"/>
      <c r="AK70" s="757"/>
      <c r="AL70" s="757"/>
      <c r="AM70" s="757"/>
      <c r="AN70" s="757"/>
      <c r="AO70" s="758"/>
      <c r="AP70" s="758"/>
      <c r="AQ70" s="758"/>
      <c r="AR70" s="758"/>
      <c r="AS70" s="758"/>
      <c r="AT70" s="758"/>
      <c r="AU70" s="758"/>
      <c r="AV70" s="758"/>
      <c r="AW70" s="758"/>
      <c r="AX70" s="758"/>
      <c r="AY70" s="758"/>
      <c r="AZ70" s="758"/>
      <c r="BA70" s="758"/>
      <c r="BB70" s="758"/>
      <c r="BC70" s="758"/>
      <c r="BD70" s="758"/>
      <c r="BE70" s="758"/>
      <c r="BF70" s="758"/>
      <c r="BG70" s="758"/>
      <c r="BH70" s="758"/>
      <c r="BI70" s="758"/>
      <c r="BJ70" s="758"/>
      <c r="BK70" s="758"/>
      <c r="BL70" s="758"/>
      <c r="BM70" s="758"/>
      <c r="BN70" s="758"/>
      <c r="BO70" s="758"/>
      <c r="BP70" s="758"/>
      <c r="BQ70" s="758"/>
      <c r="BR70" s="758"/>
      <c r="BS70" s="758"/>
      <c r="BT70" s="758"/>
      <c r="BU70" s="758"/>
      <c r="BV70" s="758"/>
      <c r="BW70" s="758"/>
      <c r="BX70" s="758"/>
      <c r="BY70" s="758"/>
      <c r="BZ70" s="758"/>
      <c r="CA70" s="758"/>
      <c r="CB70" s="758"/>
      <c r="CC70" s="758"/>
      <c r="CD70" s="758"/>
      <c r="CE70" s="758"/>
      <c r="CF70" s="758"/>
      <c r="CG70" s="758"/>
      <c r="CH70" s="758"/>
      <c r="CI70" s="758"/>
      <c r="CJ70" s="758"/>
      <c r="CK70" s="758"/>
      <c r="CL70" s="758"/>
      <c r="CM70" s="758"/>
      <c r="CN70" s="758"/>
      <c r="CO70" s="758"/>
      <c r="CP70" s="758"/>
      <c r="CQ70" s="758"/>
      <c r="CR70" s="758"/>
      <c r="CS70" s="758"/>
      <c r="CT70" s="758"/>
      <c r="CU70" s="758"/>
      <c r="CV70" s="758"/>
      <c r="CW70" s="758"/>
      <c r="CX70" s="758"/>
      <c r="CY70" s="758"/>
      <c r="CZ70" s="758"/>
      <c r="DA70" s="758"/>
      <c r="DB70" s="758"/>
      <c r="DC70" s="758"/>
      <c r="DD70" s="758"/>
      <c r="DE70" s="758"/>
      <c r="DF70" s="758"/>
      <c r="DG70" s="758"/>
      <c r="DH70" s="758"/>
      <c r="DI70" s="758"/>
      <c r="DJ70" s="758"/>
      <c r="DK70" s="758"/>
      <c r="DL70" s="758"/>
      <c r="DM70" s="758"/>
      <c r="DN70" s="758"/>
      <c r="DO70" s="758"/>
      <c r="DP70" s="758"/>
      <c r="DQ70" s="758"/>
      <c r="DR70" s="758"/>
      <c r="DS70" s="758"/>
      <c r="DT70" s="758"/>
      <c r="DU70" s="758"/>
      <c r="DV70" s="758"/>
    </row>
    <row r="71" spans="1:126" s="734" customFormat="1" ht="15" customHeight="1" x14ac:dyDescent="0.25">
      <c r="A71" s="1148" t="s">
        <v>171</v>
      </c>
      <c r="B71" s="1162" t="s">
        <v>835</v>
      </c>
      <c r="C71" s="2020" t="s">
        <v>172</v>
      </c>
      <c r="D71" s="1922"/>
      <c r="E71" s="1922"/>
      <c r="F71" s="795"/>
      <c r="G71" s="1161"/>
      <c r="H71" s="775"/>
      <c r="I71" s="1254"/>
      <c r="J71" s="1302"/>
      <c r="K71" s="1302"/>
      <c r="L71" s="1302"/>
      <c r="M71" s="1302"/>
      <c r="N71" s="1302"/>
      <c r="O71" s="1302"/>
      <c r="P71" s="1302"/>
      <c r="Q71" s="1302"/>
      <c r="R71" s="1302"/>
      <c r="S71" s="1302"/>
      <c r="T71" s="1302"/>
      <c r="U71" s="1302"/>
      <c r="V71" s="1302"/>
      <c r="W71" s="1302"/>
      <c r="X71" s="1302"/>
      <c r="Y71" s="1302"/>
      <c r="Z71" s="1302"/>
      <c r="AA71" s="757"/>
      <c r="AB71" s="757"/>
      <c r="AC71" s="757"/>
      <c r="AD71" s="757"/>
      <c r="AE71" s="757"/>
      <c r="AF71" s="757"/>
      <c r="AG71" s="757"/>
      <c r="AH71" s="757"/>
      <c r="AI71" s="757"/>
      <c r="AJ71" s="757"/>
      <c r="AK71" s="757"/>
      <c r="AL71" s="757"/>
      <c r="AM71" s="757"/>
      <c r="AN71" s="757"/>
      <c r="AO71" s="758"/>
      <c r="AP71" s="758"/>
      <c r="AQ71" s="758"/>
      <c r="AR71" s="758"/>
      <c r="AS71" s="758"/>
      <c r="AT71" s="758"/>
      <c r="AU71" s="758"/>
      <c r="AV71" s="758"/>
      <c r="AW71" s="758"/>
      <c r="AX71" s="758"/>
      <c r="AY71" s="758"/>
      <c r="AZ71" s="758"/>
      <c r="BA71" s="758"/>
      <c r="BB71" s="758"/>
      <c r="BC71" s="758"/>
      <c r="BD71" s="758"/>
      <c r="BE71" s="758"/>
      <c r="BF71" s="758"/>
      <c r="BG71" s="758"/>
      <c r="BH71" s="758"/>
      <c r="BI71" s="758"/>
      <c r="BJ71" s="758"/>
      <c r="BK71" s="758"/>
      <c r="BL71" s="758"/>
      <c r="BM71" s="758"/>
      <c r="BN71" s="758"/>
      <c r="BO71" s="758"/>
      <c r="BP71" s="758"/>
      <c r="BQ71" s="758"/>
      <c r="BR71" s="758"/>
      <c r="BS71" s="758"/>
      <c r="BT71" s="758"/>
      <c r="BU71" s="758"/>
      <c r="BV71" s="758"/>
      <c r="BW71" s="758"/>
      <c r="BX71" s="758"/>
      <c r="BY71" s="758"/>
      <c r="BZ71" s="758"/>
      <c r="CA71" s="758"/>
      <c r="CB71" s="758"/>
      <c r="CC71" s="758"/>
      <c r="CD71" s="758"/>
      <c r="CE71" s="758"/>
      <c r="CF71" s="758"/>
      <c r="CG71" s="758"/>
      <c r="CH71" s="758"/>
      <c r="CI71" s="758"/>
      <c r="CJ71" s="758"/>
      <c r="CK71" s="758"/>
      <c r="CL71" s="758"/>
      <c r="CM71" s="758"/>
      <c r="CN71" s="758"/>
      <c r="CO71" s="758"/>
      <c r="CP71" s="758"/>
      <c r="CQ71" s="758"/>
      <c r="CR71" s="758"/>
      <c r="CS71" s="758"/>
      <c r="CT71" s="758"/>
      <c r="CU71" s="758"/>
      <c r="CV71" s="758"/>
      <c r="CW71" s="758"/>
      <c r="CX71" s="758"/>
      <c r="CY71" s="758"/>
      <c r="CZ71" s="758"/>
      <c r="DA71" s="758"/>
      <c r="DB71" s="758"/>
      <c r="DC71" s="758"/>
      <c r="DD71" s="758"/>
      <c r="DE71" s="758"/>
      <c r="DF71" s="758"/>
      <c r="DG71" s="758"/>
      <c r="DH71" s="758"/>
      <c r="DI71" s="758"/>
      <c r="DJ71" s="758"/>
      <c r="DK71" s="758"/>
      <c r="DL71" s="758"/>
      <c r="DM71" s="758"/>
      <c r="DN71" s="758"/>
      <c r="DO71" s="758"/>
      <c r="DP71" s="758"/>
      <c r="DQ71" s="758"/>
      <c r="DR71" s="758"/>
      <c r="DS71" s="758"/>
      <c r="DT71" s="758"/>
      <c r="DU71" s="758"/>
      <c r="DV71" s="758"/>
    </row>
    <row r="72" spans="1:126" s="734" customFormat="1" ht="26.25" customHeight="1" x14ac:dyDescent="0.25">
      <c r="A72" s="1148"/>
      <c r="B72" s="938"/>
      <c r="C72" s="799" t="s">
        <v>556</v>
      </c>
      <c r="D72" s="1920" t="s">
        <v>1265</v>
      </c>
      <c r="E72" s="1921"/>
      <c r="F72" s="795" t="s">
        <v>754</v>
      </c>
      <c r="G72" s="1161">
        <v>3</v>
      </c>
      <c r="H72" s="775"/>
      <c r="I72" s="1254">
        <f t="shared" si="1"/>
        <v>0</v>
      </c>
      <c r="J72" s="1302"/>
      <c r="K72" s="1302"/>
      <c r="L72" s="1302"/>
      <c r="M72" s="1302"/>
      <c r="N72" s="1302"/>
      <c r="O72" s="1302"/>
      <c r="P72" s="1302"/>
      <c r="Q72" s="1302"/>
      <c r="R72" s="1302"/>
      <c r="S72" s="1302"/>
      <c r="T72" s="1302"/>
      <c r="U72" s="1302"/>
      <c r="V72" s="1302"/>
      <c r="W72" s="1302"/>
      <c r="X72" s="1302"/>
      <c r="Y72" s="1302"/>
      <c r="Z72" s="1302"/>
      <c r="AA72" s="757"/>
      <c r="AB72" s="757"/>
      <c r="AC72" s="757"/>
      <c r="AD72" s="757"/>
      <c r="AE72" s="757"/>
      <c r="AF72" s="757"/>
      <c r="AG72" s="757"/>
      <c r="AH72" s="757"/>
      <c r="AI72" s="757"/>
      <c r="AJ72" s="757"/>
      <c r="AK72" s="757"/>
      <c r="AL72" s="757"/>
      <c r="AM72" s="757"/>
      <c r="AN72" s="757"/>
      <c r="AO72" s="758"/>
      <c r="AP72" s="758"/>
      <c r="AQ72" s="758"/>
      <c r="AR72" s="758"/>
      <c r="AS72" s="758"/>
      <c r="AT72" s="758"/>
      <c r="AU72" s="758"/>
      <c r="AV72" s="758"/>
      <c r="AW72" s="758"/>
      <c r="AX72" s="758"/>
      <c r="AY72" s="758"/>
      <c r="AZ72" s="758"/>
      <c r="BA72" s="758"/>
      <c r="BB72" s="758"/>
      <c r="BC72" s="758"/>
      <c r="BD72" s="758"/>
      <c r="BE72" s="758"/>
      <c r="BF72" s="758"/>
      <c r="BG72" s="758"/>
      <c r="BH72" s="758"/>
      <c r="BI72" s="758"/>
      <c r="BJ72" s="758"/>
      <c r="BK72" s="758"/>
      <c r="BL72" s="758"/>
      <c r="BM72" s="758"/>
      <c r="BN72" s="758"/>
      <c r="BO72" s="758"/>
      <c r="BP72" s="758"/>
      <c r="BQ72" s="758"/>
      <c r="BR72" s="758"/>
      <c r="BS72" s="758"/>
      <c r="BT72" s="758"/>
      <c r="BU72" s="758"/>
      <c r="BV72" s="758"/>
      <c r="BW72" s="758"/>
      <c r="BX72" s="758"/>
      <c r="BY72" s="758"/>
      <c r="BZ72" s="758"/>
      <c r="CA72" s="758"/>
      <c r="CB72" s="758"/>
      <c r="CC72" s="758"/>
      <c r="CD72" s="758"/>
      <c r="CE72" s="758"/>
      <c r="CF72" s="758"/>
      <c r="CG72" s="758"/>
      <c r="CH72" s="758"/>
      <c r="CI72" s="758"/>
      <c r="CJ72" s="758"/>
      <c r="CK72" s="758"/>
      <c r="CL72" s="758"/>
      <c r="CM72" s="758"/>
      <c r="CN72" s="758"/>
      <c r="CO72" s="758"/>
      <c r="CP72" s="758"/>
      <c r="CQ72" s="758"/>
      <c r="CR72" s="758"/>
      <c r="CS72" s="758"/>
      <c r="CT72" s="758"/>
      <c r="CU72" s="758"/>
      <c r="CV72" s="758"/>
      <c r="CW72" s="758"/>
      <c r="CX72" s="758"/>
      <c r="CY72" s="758"/>
      <c r="CZ72" s="758"/>
      <c r="DA72" s="758"/>
      <c r="DB72" s="758"/>
      <c r="DC72" s="758"/>
      <c r="DD72" s="758"/>
      <c r="DE72" s="758"/>
      <c r="DF72" s="758"/>
      <c r="DG72" s="758"/>
      <c r="DH72" s="758"/>
      <c r="DI72" s="758"/>
      <c r="DJ72" s="758"/>
      <c r="DK72" s="758"/>
      <c r="DL72" s="758"/>
      <c r="DM72" s="758"/>
      <c r="DN72" s="758"/>
      <c r="DO72" s="758"/>
      <c r="DP72" s="758"/>
      <c r="DQ72" s="758"/>
      <c r="DR72" s="758"/>
      <c r="DS72" s="758"/>
      <c r="DT72" s="758"/>
      <c r="DU72" s="758"/>
      <c r="DV72" s="758"/>
    </row>
    <row r="73" spans="1:126" s="734" customFormat="1" ht="15" customHeight="1" x14ac:dyDescent="0.25">
      <c r="A73" s="1148"/>
      <c r="B73" s="938"/>
      <c r="C73" s="799" t="s">
        <v>557</v>
      </c>
      <c r="D73" s="1920" t="s">
        <v>1342</v>
      </c>
      <c r="E73" s="1921"/>
      <c r="F73" s="795" t="s">
        <v>754</v>
      </c>
      <c r="G73" s="1161">
        <v>75</v>
      </c>
      <c r="H73" s="775"/>
      <c r="I73" s="1254">
        <f t="shared" si="1"/>
        <v>0</v>
      </c>
      <c r="J73" s="1302"/>
      <c r="K73" s="1302"/>
      <c r="L73" s="1302"/>
      <c r="M73" s="1302"/>
      <c r="N73" s="1302"/>
      <c r="O73" s="1302"/>
      <c r="P73" s="1302"/>
      <c r="Q73" s="1302"/>
      <c r="R73" s="1302"/>
      <c r="S73" s="1302"/>
      <c r="T73" s="1302"/>
      <c r="U73" s="1302"/>
      <c r="V73" s="1302"/>
      <c r="W73" s="1302"/>
      <c r="X73" s="1302"/>
      <c r="Y73" s="1302"/>
      <c r="Z73" s="1302"/>
      <c r="AA73" s="757"/>
      <c r="AB73" s="757"/>
      <c r="AC73" s="757"/>
      <c r="AD73" s="757"/>
      <c r="AE73" s="757"/>
      <c r="AF73" s="757"/>
      <c r="AG73" s="757"/>
      <c r="AH73" s="757"/>
      <c r="AI73" s="757"/>
      <c r="AJ73" s="757"/>
      <c r="AK73" s="757"/>
      <c r="AL73" s="757"/>
      <c r="AM73" s="757"/>
      <c r="AN73" s="757"/>
      <c r="AO73" s="758"/>
      <c r="AP73" s="758"/>
      <c r="AQ73" s="758"/>
      <c r="AR73" s="758"/>
      <c r="AS73" s="758"/>
      <c r="AT73" s="758"/>
      <c r="AU73" s="758"/>
      <c r="AV73" s="758"/>
      <c r="AW73" s="758"/>
      <c r="AX73" s="758"/>
      <c r="AY73" s="758"/>
      <c r="AZ73" s="758"/>
      <c r="BA73" s="758"/>
      <c r="BB73" s="758"/>
      <c r="BC73" s="758"/>
      <c r="BD73" s="758"/>
      <c r="BE73" s="758"/>
      <c r="BF73" s="758"/>
      <c r="BG73" s="758"/>
      <c r="BH73" s="758"/>
      <c r="BI73" s="758"/>
      <c r="BJ73" s="758"/>
      <c r="BK73" s="758"/>
      <c r="BL73" s="758"/>
      <c r="BM73" s="758"/>
      <c r="BN73" s="758"/>
      <c r="BO73" s="758"/>
      <c r="BP73" s="758"/>
      <c r="BQ73" s="758"/>
      <c r="BR73" s="758"/>
      <c r="BS73" s="758"/>
      <c r="BT73" s="758"/>
      <c r="BU73" s="758"/>
      <c r="BV73" s="758"/>
      <c r="BW73" s="758"/>
      <c r="BX73" s="758"/>
      <c r="BY73" s="758"/>
      <c r="BZ73" s="758"/>
      <c r="CA73" s="758"/>
      <c r="CB73" s="758"/>
      <c r="CC73" s="758"/>
      <c r="CD73" s="758"/>
      <c r="CE73" s="758"/>
      <c r="CF73" s="758"/>
      <c r="CG73" s="758"/>
      <c r="CH73" s="758"/>
      <c r="CI73" s="758"/>
      <c r="CJ73" s="758"/>
      <c r="CK73" s="758"/>
      <c r="CL73" s="758"/>
      <c r="CM73" s="758"/>
      <c r="CN73" s="758"/>
      <c r="CO73" s="758"/>
      <c r="CP73" s="758"/>
      <c r="CQ73" s="758"/>
      <c r="CR73" s="758"/>
      <c r="CS73" s="758"/>
      <c r="CT73" s="758"/>
      <c r="CU73" s="758"/>
      <c r="CV73" s="758"/>
      <c r="CW73" s="758"/>
      <c r="CX73" s="758"/>
      <c r="CY73" s="758"/>
      <c r="CZ73" s="758"/>
      <c r="DA73" s="758"/>
      <c r="DB73" s="758"/>
      <c r="DC73" s="758"/>
      <c r="DD73" s="758"/>
      <c r="DE73" s="758"/>
      <c r="DF73" s="758"/>
      <c r="DG73" s="758"/>
      <c r="DH73" s="758"/>
      <c r="DI73" s="758"/>
      <c r="DJ73" s="758"/>
      <c r="DK73" s="758"/>
      <c r="DL73" s="758"/>
      <c r="DM73" s="758"/>
      <c r="DN73" s="758"/>
      <c r="DO73" s="758"/>
      <c r="DP73" s="758"/>
      <c r="DQ73" s="758"/>
      <c r="DR73" s="758"/>
      <c r="DS73" s="758"/>
      <c r="DT73" s="758"/>
      <c r="DU73" s="758"/>
      <c r="DV73" s="758"/>
    </row>
    <row r="74" spans="1:126" s="734" customFormat="1" ht="27" customHeight="1" x14ac:dyDescent="0.25">
      <c r="A74" s="1148"/>
      <c r="B74" s="938"/>
      <c r="C74" s="799" t="s">
        <v>558</v>
      </c>
      <c r="D74" s="1920" t="s">
        <v>1266</v>
      </c>
      <c r="E74" s="1921"/>
      <c r="F74" s="795" t="s">
        <v>754</v>
      </c>
      <c r="G74" s="1161">
        <v>10</v>
      </c>
      <c r="H74" s="775"/>
      <c r="I74" s="1254">
        <f t="shared" si="1"/>
        <v>0</v>
      </c>
      <c r="J74" s="1302"/>
      <c r="K74" s="1302"/>
      <c r="L74" s="1302"/>
      <c r="M74" s="1302"/>
      <c r="N74" s="1302"/>
      <c r="O74" s="1302"/>
      <c r="P74" s="1302"/>
      <c r="Q74" s="1302"/>
      <c r="R74" s="1302"/>
      <c r="S74" s="1302"/>
      <c r="T74" s="1302"/>
      <c r="U74" s="1302"/>
      <c r="V74" s="1302"/>
      <c r="W74" s="1302"/>
      <c r="X74" s="1302"/>
      <c r="Y74" s="1302"/>
      <c r="Z74" s="1302"/>
      <c r="AA74" s="757"/>
      <c r="AB74" s="757"/>
      <c r="AC74" s="757"/>
      <c r="AD74" s="757"/>
      <c r="AE74" s="757"/>
      <c r="AF74" s="757"/>
      <c r="AG74" s="757"/>
      <c r="AH74" s="757"/>
      <c r="AI74" s="757"/>
      <c r="AJ74" s="757"/>
      <c r="AK74" s="757"/>
      <c r="AL74" s="757"/>
      <c r="AM74" s="757"/>
      <c r="AN74" s="757"/>
      <c r="AO74" s="758"/>
      <c r="AP74" s="758"/>
      <c r="AQ74" s="758"/>
      <c r="AR74" s="758"/>
      <c r="AS74" s="758"/>
      <c r="AT74" s="758"/>
      <c r="AU74" s="758"/>
      <c r="AV74" s="758"/>
      <c r="AW74" s="758"/>
      <c r="AX74" s="758"/>
      <c r="AY74" s="758"/>
      <c r="AZ74" s="758"/>
      <c r="BA74" s="758"/>
      <c r="BB74" s="758"/>
      <c r="BC74" s="758"/>
      <c r="BD74" s="758"/>
      <c r="BE74" s="758"/>
      <c r="BF74" s="758"/>
      <c r="BG74" s="758"/>
      <c r="BH74" s="758"/>
      <c r="BI74" s="758"/>
      <c r="BJ74" s="758"/>
      <c r="BK74" s="758"/>
      <c r="BL74" s="758"/>
      <c r="BM74" s="758"/>
      <c r="BN74" s="758"/>
      <c r="BO74" s="758"/>
      <c r="BP74" s="758"/>
      <c r="BQ74" s="758"/>
      <c r="BR74" s="758"/>
      <c r="BS74" s="758"/>
      <c r="BT74" s="758"/>
      <c r="BU74" s="758"/>
      <c r="BV74" s="758"/>
      <c r="BW74" s="758"/>
      <c r="BX74" s="758"/>
      <c r="BY74" s="758"/>
      <c r="BZ74" s="758"/>
      <c r="CA74" s="758"/>
      <c r="CB74" s="758"/>
      <c r="CC74" s="758"/>
      <c r="CD74" s="758"/>
      <c r="CE74" s="758"/>
      <c r="CF74" s="758"/>
      <c r="CG74" s="758"/>
      <c r="CH74" s="758"/>
      <c r="CI74" s="758"/>
      <c r="CJ74" s="758"/>
      <c r="CK74" s="758"/>
      <c r="CL74" s="758"/>
      <c r="CM74" s="758"/>
      <c r="CN74" s="758"/>
      <c r="CO74" s="758"/>
      <c r="CP74" s="758"/>
      <c r="CQ74" s="758"/>
      <c r="CR74" s="758"/>
      <c r="CS74" s="758"/>
      <c r="CT74" s="758"/>
      <c r="CU74" s="758"/>
      <c r="CV74" s="758"/>
      <c r="CW74" s="758"/>
      <c r="CX74" s="758"/>
      <c r="CY74" s="758"/>
      <c r="CZ74" s="758"/>
      <c r="DA74" s="758"/>
      <c r="DB74" s="758"/>
      <c r="DC74" s="758"/>
      <c r="DD74" s="758"/>
      <c r="DE74" s="758"/>
      <c r="DF74" s="758"/>
      <c r="DG74" s="758"/>
      <c r="DH74" s="758"/>
      <c r="DI74" s="758"/>
      <c r="DJ74" s="758"/>
      <c r="DK74" s="758"/>
      <c r="DL74" s="758"/>
      <c r="DM74" s="758"/>
      <c r="DN74" s="758"/>
      <c r="DO74" s="758"/>
      <c r="DP74" s="758"/>
      <c r="DQ74" s="758"/>
      <c r="DR74" s="758"/>
      <c r="DS74" s="758"/>
      <c r="DT74" s="758"/>
      <c r="DU74" s="758"/>
      <c r="DV74" s="758"/>
    </row>
    <row r="75" spans="1:126" s="734" customFormat="1" ht="15" customHeight="1" x14ac:dyDescent="0.25">
      <c r="A75" s="1148"/>
      <c r="B75" s="938"/>
      <c r="C75" s="799"/>
      <c r="D75" s="1326"/>
      <c r="E75" s="1326"/>
      <c r="F75" s="795"/>
      <c r="G75" s="1161"/>
      <c r="H75" s="775"/>
      <c r="I75" s="1254"/>
      <c r="J75" s="1302"/>
      <c r="K75" s="1302"/>
      <c r="L75" s="1302"/>
      <c r="M75" s="1302"/>
      <c r="N75" s="1302"/>
      <c r="O75" s="1302"/>
      <c r="P75" s="1302"/>
      <c r="Q75" s="1302"/>
      <c r="R75" s="1302"/>
      <c r="S75" s="1302"/>
      <c r="T75" s="1302"/>
      <c r="U75" s="1302"/>
      <c r="V75" s="1302"/>
      <c r="W75" s="1302"/>
      <c r="X75" s="1302"/>
      <c r="Y75" s="1302"/>
      <c r="Z75" s="1302"/>
      <c r="AA75" s="757"/>
      <c r="AB75" s="757"/>
      <c r="AC75" s="757"/>
      <c r="AD75" s="757"/>
      <c r="AE75" s="757"/>
      <c r="AF75" s="757"/>
      <c r="AG75" s="757"/>
      <c r="AH75" s="757"/>
      <c r="AI75" s="757"/>
      <c r="AJ75" s="757"/>
      <c r="AK75" s="757"/>
      <c r="AL75" s="757"/>
      <c r="AM75" s="757"/>
      <c r="AN75" s="757"/>
      <c r="AO75" s="758"/>
      <c r="AP75" s="758"/>
      <c r="AQ75" s="758"/>
      <c r="AR75" s="758"/>
      <c r="AS75" s="758"/>
      <c r="AT75" s="758"/>
      <c r="AU75" s="758"/>
      <c r="AV75" s="758"/>
      <c r="AW75" s="758"/>
      <c r="AX75" s="758"/>
      <c r="AY75" s="758"/>
      <c r="AZ75" s="758"/>
      <c r="BA75" s="758"/>
      <c r="BB75" s="758"/>
      <c r="BC75" s="758"/>
      <c r="BD75" s="758"/>
      <c r="BE75" s="758"/>
      <c r="BF75" s="758"/>
      <c r="BG75" s="758"/>
      <c r="BH75" s="758"/>
      <c r="BI75" s="758"/>
      <c r="BJ75" s="758"/>
      <c r="BK75" s="758"/>
      <c r="BL75" s="758"/>
      <c r="BM75" s="758"/>
      <c r="BN75" s="758"/>
      <c r="BO75" s="758"/>
      <c r="BP75" s="758"/>
      <c r="BQ75" s="758"/>
      <c r="BR75" s="758"/>
      <c r="BS75" s="758"/>
      <c r="BT75" s="758"/>
      <c r="BU75" s="758"/>
      <c r="BV75" s="758"/>
      <c r="BW75" s="758"/>
      <c r="BX75" s="758"/>
      <c r="BY75" s="758"/>
      <c r="BZ75" s="758"/>
      <c r="CA75" s="758"/>
      <c r="CB75" s="758"/>
      <c r="CC75" s="758"/>
      <c r="CD75" s="758"/>
      <c r="CE75" s="758"/>
      <c r="CF75" s="758"/>
      <c r="CG75" s="758"/>
      <c r="CH75" s="758"/>
      <c r="CI75" s="758"/>
      <c r="CJ75" s="758"/>
      <c r="CK75" s="758"/>
      <c r="CL75" s="758"/>
      <c r="CM75" s="758"/>
      <c r="CN75" s="758"/>
      <c r="CO75" s="758"/>
      <c r="CP75" s="758"/>
      <c r="CQ75" s="758"/>
      <c r="CR75" s="758"/>
      <c r="CS75" s="758"/>
      <c r="CT75" s="758"/>
      <c r="CU75" s="758"/>
      <c r="CV75" s="758"/>
      <c r="CW75" s="758"/>
      <c r="CX75" s="758"/>
      <c r="CY75" s="758"/>
      <c r="CZ75" s="758"/>
      <c r="DA75" s="758"/>
      <c r="DB75" s="758"/>
      <c r="DC75" s="758"/>
      <c r="DD75" s="758"/>
      <c r="DE75" s="758"/>
      <c r="DF75" s="758"/>
      <c r="DG75" s="758"/>
      <c r="DH75" s="758"/>
      <c r="DI75" s="758"/>
      <c r="DJ75" s="758"/>
      <c r="DK75" s="758"/>
      <c r="DL75" s="758"/>
      <c r="DM75" s="758"/>
      <c r="DN75" s="758"/>
      <c r="DO75" s="758"/>
      <c r="DP75" s="758"/>
      <c r="DQ75" s="758"/>
      <c r="DR75" s="758"/>
      <c r="DS75" s="758"/>
      <c r="DT75" s="758"/>
      <c r="DU75" s="758"/>
      <c r="DV75" s="758"/>
    </row>
    <row r="76" spans="1:126" s="758" customFormat="1" ht="15" customHeight="1" x14ac:dyDescent="0.25">
      <c r="A76" s="1148" t="s">
        <v>969</v>
      </c>
      <c r="B76" s="1162"/>
      <c r="C76" s="937" t="s">
        <v>210</v>
      </c>
      <c r="D76" s="806"/>
      <c r="E76" s="807"/>
      <c r="F76" s="795"/>
      <c r="G76" s="1156"/>
      <c r="H76" s="1166"/>
      <c r="I76" s="1254"/>
    </row>
    <row r="77" spans="1:126" s="758" customFormat="1" ht="15" customHeight="1" x14ac:dyDescent="0.25">
      <c r="A77" s="1148" t="s">
        <v>10</v>
      </c>
      <c r="B77" s="1162" t="s">
        <v>836</v>
      </c>
      <c r="C77" s="2020" t="s">
        <v>211</v>
      </c>
      <c r="D77" s="2020"/>
      <c r="E77" s="2020"/>
      <c r="F77" s="795"/>
      <c r="G77" s="1156"/>
      <c r="H77" s="1166"/>
      <c r="I77" s="1254"/>
    </row>
    <row r="78" spans="1:126" s="1371" customFormat="1" ht="15" customHeight="1" x14ac:dyDescent="0.3">
      <c r="A78" s="1308"/>
      <c r="B78" s="1404"/>
      <c r="C78" s="1298" t="s">
        <v>556</v>
      </c>
      <c r="D78" s="1920" t="s">
        <v>1344</v>
      </c>
      <c r="E78" s="1921"/>
      <c r="F78" s="1310" t="s">
        <v>755</v>
      </c>
      <c r="G78" s="1089">
        <v>80</v>
      </c>
      <c r="H78" s="1311"/>
      <c r="I78" s="1122">
        <f>G78*H78</f>
        <v>0</v>
      </c>
    </row>
    <row r="79" spans="1:126" s="1371" customFormat="1" ht="15" customHeight="1" x14ac:dyDescent="0.3">
      <c r="A79" s="1308"/>
      <c r="B79" s="1404"/>
      <c r="C79" s="1298" t="s">
        <v>557</v>
      </c>
      <c r="D79" s="1920" t="s">
        <v>1345</v>
      </c>
      <c r="E79" s="1921"/>
      <c r="F79" s="1310" t="s">
        <v>755</v>
      </c>
      <c r="G79" s="1089">
        <v>80</v>
      </c>
      <c r="H79" s="1311"/>
      <c r="I79" s="1122">
        <f t="shared" ref="I79:I80" si="3">G79*H79</f>
        <v>0</v>
      </c>
    </row>
    <row r="80" spans="1:126" s="1371" customFormat="1" ht="15" customHeight="1" x14ac:dyDescent="0.3">
      <c r="A80" s="1308"/>
      <c r="B80" s="1404"/>
      <c r="C80" s="1298" t="s">
        <v>558</v>
      </c>
      <c r="D80" s="1920" t="s">
        <v>1287</v>
      </c>
      <c r="E80" s="1921"/>
      <c r="F80" s="1310" t="s">
        <v>755</v>
      </c>
      <c r="G80" s="1089">
        <v>20</v>
      </c>
      <c r="H80" s="1311"/>
      <c r="I80" s="1122">
        <f t="shared" si="3"/>
        <v>0</v>
      </c>
    </row>
    <row r="81" spans="1:126" s="1371" customFormat="1" ht="16.5" customHeight="1" x14ac:dyDescent="0.3">
      <c r="A81" s="1308"/>
      <c r="B81" s="1404"/>
      <c r="C81" s="1298" t="s">
        <v>559</v>
      </c>
      <c r="D81" s="1920" t="s">
        <v>1288</v>
      </c>
      <c r="E81" s="1921"/>
      <c r="F81" s="1310" t="s">
        <v>756</v>
      </c>
      <c r="G81" s="1089">
        <v>200</v>
      </c>
      <c r="H81" s="1311"/>
      <c r="I81" s="1122">
        <f>G81*H81</f>
        <v>0</v>
      </c>
    </row>
    <row r="82" spans="1:126" s="1371" customFormat="1" ht="16.5" customHeight="1" thickBot="1" x14ac:dyDescent="0.35">
      <c r="A82" s="1587"/>
      <c r="B82" s="1588"/>
      <c r="C82" s="1432" t="s">
        <v>485</v>
      </c>
      <c r="D82" s="2042" t="s">
        <v>1346</v>
      </c>
      <c r="E82" s="1972"/>
      <c r="F82" s="1590" t="s">
        <v>756</v>
      </c>
      <c r="G82" s="1236">
        <v>300</v>
      </c>
      <c r="H82" s="1562"/>
      <c r="I82" s="1136">
        <f>G82*H82</f>
        <v>0</v>
      </c>
    </row>
    <row r="83" spans="1:126" s="746" customFormat="1" ht="15" customHeight="1" x14ac:dyDescent="0.25">
      <c r="A83" s="1223"/>
      <c r="B83" s="1167" t="s">
        <v>837</v>
      </c>
      <c r="C83" s="1198" t="s">
        <v>757</v>
      </c>
      <c r="D83" s="1199"/>
      <c r="E83" s="1200"/>
      <c r="F83" s="987"/>
      <c r="G83" s="1292"/>
      <c r="H83" s="819"/>
      <c r="I83" s="1256"/>
      <c r="K83" s="929"/>
      <c r="L83" s="929"/>
      <c r="M83" s="929"/>
      <c r="N83" s="929"/>
      <c r="O83" s="929"/>
      <c r="P83" s="929"/>
      <c r="Q83" s="929"/>
      <c r="R83" s="929"/>
      <c r="S83" s="929"/>
      <c r="T83" s="929"/>
      <c r="U83" s="929"/>
      <c r="V83" s="929"/>
      <c r="W83" s="929"/>
      <c r="X83" s="929"/>
      <c r="Y83" s="929"/>
      <c r="Z83" s="929"/>
      <c r="AA83" s="929"/>
      <c r="AB83" s="929"/>
      <c r="AC83" s="929"/>
      <c r="AD83" s="929"/>
      <c r="AE83" s="929"/>
      <c r="AF83" s="929"/>
      <c r="AG83" s="929"/>
      <c r="AH83" s="929"/>
      <c r="AI83" s="929"/>
      <c r="AJ83" s="929"/>
      <c r="AK83" s="929"/>
      <c r="AL83" s="929"/>
      <c r="AM83" s="929"/>
      <c r="AN83" s="929"/>
      <c r="AO83" s="929"/>
      <c r="AP83" s="929"/>
      <c r="AQ83" s="929"/>
      <c r="AR83" s="929"/>
      <c r="AS83" s="929"/>
      <c r="AT83" s="929"/>
      <c r="AU83" s="929"/>
      <c r="AV83" s="929"/>
      <c r="AW83" s="929"/>
      <c r="AX83" s="929"/>
      <c r="AY83" s="929"/>
      <c r="AZ83" s="929"/>
      <c r="BA83" s="929"/>
      <c r="BB83" s="929"/>
      <c r="BC83" s="929"/>
      <c r="BD83" s="929"/>
      <c r="BE83" s="929"/>
      <c r="BF83" s="929"/>
      <c r="BG83" s="929"/>
      <c r="BH83" s="929"/>
      <c r="BI83" s="929"/>
      <c r="BJ83" s="929"/>
      <c r="BK83" s="929"/>
      <c r="BL83" s="929"/>
      <c r="BM83" s="929"/>
      <c r="BN83" s="929"/>
      <c r="BO83" s="929"/>
      <c r="BP83" s="929"/>
      <c r="BQ83" s="929"/>
      <c r="BR83" s="929"/>
      <c r="BS83" s="929"/>
      <c r="BT83" s="929"/>
      <c r="BU83" s="929"/>
      <c r="BV83" s="929"/>
      <c r="BW83" s="929"/>
      <c r="BX83" s="929"/>
      <c r="BY83" s="929"/>
      <c r="BZ83" s="929"/>
      <c r="CA83" s="929"/>
      <c r="CB83" s="929"/>
      <c r="CC83" s="929"/>
      <c r="CD83" s="929"/>
      <c r="CE83" s="929"/>
      <c r="CF83" s="929"/>
      <c r="CG83" s="929"/>
      <c r="CH83" s="929"/>
      <c r="CI83" s="929"/>
      <c r="CJ83" s="929"/>
      <c r="CK83" s="929"/>
      <c r="CL83" s="929"/>
      <c r="CM83" s="929"/>
      <c r="CN83" s="929"/>
      <c r="CO83" s="929"/>
      <c r="CP83" s="929"/>
      <c r="CQ83" s="929"/>
      <c r="CR83" s="929"/>
      <c r="CS83" s="929"/>
      <c r="CT83" s="929"/>
      <c r="CU83" s="929"/>
      <c r="CV83" s="929"/>
      <c r="CW83" s="929"/>
      <c r="CX83" s="929"/>
      <c r="CY83" s="929"/>
      <c r="CZ83" s="929"/>
      <c r="DA83" s="929"/>
      <c r="DB83" s="929"/>
      <c r="DC83" s="929"/>
      <c r="DD83" s="929"/>
      <c r="DE83" s="929"/>
      <c r="DF83" s="929"/>
      <c r="DG83" s="929"/>
      <c r="DH83" s="929"/>
      <c r="DI83" s="929"/>
      <c r="DJ83" s="929"/>
      <c r="DK83" s="929"/>
      <c r="DL83" s="929"/>
      <c r="DM83" s="929"/>
      <c r="DN83" s="929"/>
      <c r="DO83" s="929"/>
      <c r="DP83" s="929"/>
      <c r="DQ83" s="929"/>
      <c r="DR83" s="929"/>
      <c r="DS83" s="929"/>
      <c r="DT83" s="929"/>
      <c r="DU83" s="929"/>
      <c r="DV83" s="929"/>
    </row>
    <row r="84" spans="1:126" s="1371" customFormat="1" ht="15" customHeight="1" x14ac:dyDescent="0.3">
      <c r="A84" s="1308" t="s">
        <v>1225</v>
      </c>
      <c r="B84" s="1404"/>
      <c r="C84" s="1298" t="s">
        <v>556</v>
      </c>
      <c r="D84" s="1920" t="s">
        <v>1285</v>
      </c>
      <c r="E84" s="1921"/>
      <c r="F84" s="1310" t="s">
        <v>755</v>
      </c>
      <c r="G84" s="1089">
        <v>10</v>
      </c>
      <c r="H84" s="1311"/>
      <c r="I84" s="1621">
        <f>G84*H84</f>
        <v>0</v>
      </c>
    </row>
    <row r="85" spans="1:126" s="1371" customFormat="1" ht="15" customHeight="1" x14ac:dyDescent="0.3">
      <c r="A85" s="1308"/>
      <c r="B85" s="1404"/>
      <c r="C85" s="1298" t="s">
        <v>557</v>
      </c>
      <c r="D85" s="1920" t="s">
        <v>1286</v>
      </c>
      <c r="E85" s="1921"/>
      <c r="F85" s="1310" t="s">
        <v>755</v>
      </c>
      <c r="G85" s="1089">
        <v>5</v>
      </c>
      <c r="H85" s="1311"/>
      <c r="I85" s="1621">
        <f>G85*H85</f>
        <v>0</v>
      </c>
    </row>
    <row r="86" spans="1:126" s="746" customFormat="1" ht="15" customHeight="1" x14ac:dyDescent="0.25">
      <c r="A86" s="1231"/>
      <c r="B86" s="1171"/>
      <c r="C86" s="1298" t="s">
        <v>558</v>
      </c>
      <c r="D86" s="825" t="s">
        <v>786</v>
      </c>
      <c r="E86" s="985"/>
      <c r="F86" s="821" t="s">
        <v>755</v>
      </c>
      <c r="G86" s="986">
        <v>75</v>
      </c>
      <c r="H86" s="816"/>
      <c r="I86" s="1652">
        <f t="shared" si="1"/>
        <v>0</v>
      </c>
      <c r="K86" s="929"/>
      <c r="L86" s="929"/>
      <c r="M86" s="929"/>
      <c r="N86" s="929"/>
      <c r="O86" s="929"/>
      <c r="P86" s="929"/>
      <c r="Q86" s="929"/>
      <c r="R86" s="929"/>
      <c r="S86" s="929"/>
      <c r="T86" s="929"/>
      <c r="U86" s="929"/>
      <c r="V86" s="929"/>
      <c r="W86" s="929"/>
      <c r="X86" s="929"/>
      <c r="Y86" s="929"/>
      <c r="Z86" s="929"/>
      <c r="AA86" s="929"/>
      <c r="AB86" s="929"/>
      <c r="AC86" s="929"/>
      <c r="AD86" s="929"/>
      <c r="AE86" s="929"/>
      <c r="AF86" s="929"/>
      <c r="AG86" s="929"/>
      <c r="AH86" s="929"/>
      <c r="AI86" s="929"/>
      <c r="AJ86" s="929"/>
      <c r="AK86" s="929"/>
      <c r="AL86" s="929"/>
      <c r="AM86" s="929"/>
      <c r="AN86" s="929"/>
      <c r="AO86" s="929"/>
      <c r="AP86" s="929"/>
      <c r="AQ86" s="929"/>
      <c r="AR86" s="929"/>
      <c r="AS86" s="929"/>
      <c r="AT86" s="929"/>
      <c r="AU86" s="929"/>
      <c r="AV86" s="929"/>
      <c r="AW86" s="929"/>
      <c r="AX86" s="929"/>
      <c r="AY86" s="929"/>
      <c r="AZ86" s="929"/>
      <c r="BA86" s="929"/>
      <c r="BB86" s="929"/>
      <c r="BC86" s="929"/>
      <c r="BD86" s="929"/>
      <c r="BE86" s="929"/>
      <c r="BF86" s="929"/>
      <c r="BG86" s="929"/>
      <c r="BH86" s="929"/>
      <c r="BI86" s="929"/>
      <c r="BJ86" s="929"/>
      <c r="BK86" s="929"/>
      <c r="BL86" s="929"/>
      <c r="BM86" s="929"/>
      <c r="BN86" s="929"/>
      <c r="BO86" s="929"/>
      <c r="BP86" s="929"/>
      <c r="BQ86" s="929"/>
      <c r="BR86" s="929"/>
      <c r="BS86" s="929"/>
      <c r="BT86" s="929"/>
      <c r="BU86" s="929"/>
      <c r="BV86" s="929"/>
      <c r="BW86" s="929"/>
      <c r="BX86" s="929"/>
      <c r="BY86" s="929"/>
      <c r="BZ86" s="929"/>
      <c r="CA86" s="929"/>
      <c r="CB86" s="929"/>
      <c r="CC86" s="929"/>
      <c r="CD86" s="929"/>
      <c r="CE86" s="929"/>
      <c r="CF86" s="929"/>
      <c r="CG86" s="929"/>
      <c r="CH86" s="929"/>
      <c r="CI86" s="929"/>
      <c r="CJ86" s="929"/>
      <c r="CK86" s="929"/>
      <c r="CL86" s="929"/>
      <c r="CM86" s="929"/>
      <c r="CN86" s="929"/>
      <c r="CO86" s="929"/>
      <c r="CP86" s="929"/>
      <c r="CQ86" s="929"/>
      <c r="CR86" s="929"/>
      <c r="CS86" s="929"/>
      <c r="CT86" s="929"/>
      <c r="CU86" s="929"/>
      <c r="CV86" s="929"/>
      <c r="CW86" s="929"/>
      <c r="CX86" s="929"/>
      <c r="CY86" s="929"/>
      <c r="CZ86" s="929"/>
      <c r="DA86" s="929"/>
      <c r="DB86" s="929"/>
      <c r="DC86" s="929"/>
      <c r="DD86" s="929"/>
      <c r="DE86" s="929"/>
      <c r="DF86" s="929"/>
      <c r="DG86" s="929"/>
      <c r="DH86" s="929"/>
      <c r="DI86" s="929"/>
      <c r="DJ86" s="929"/>
      <c r="DK86" s="929"/>
      <c r="DL86" s="929"/>
      <c r="DM86" s="929"/>
      <c r="DN86" s="929"/>
      <c r="DO86" s="929"/>
      <c r="DP86" s="929"/>
      <c r="DQ86" s="929"/>
      <c r="DR86" s="929"/>
      <c r="DS86" s="929"/>
      <c r="DT86" s="929"/>
      <c r="DU86" s="929"/>
      <c r="DV86" s="929"/>
    </row>
    <row r="87" spans="1:126" s="746" customFormat="1" ht="15" customHeight="1" x14ac:dyDescent="0.25">
      <c r="A87" s="1148"/>
      <c r="B87" s="1162" t="s">
        <v>838</v>
      </c>
      <c r="C87" s="937" t="s">
        <v>1196</v>
      </c>
      <c r="D87" s="806"/>
      <c r="E87" s="807"/>
      <c r="F87" s="795"/>
      <c r="G87" s="1161"/>
      <c r="H87" s="775"/>
      <c r="I87" s="1621"/>
      <c r="K87" s="929"/>
      <c r="L87" s="929"/>
      <c r="M87" s="929"/>
      <c r="N87" s="929"/>
      <c r="O87" s="929"/>
      <c r="P87" s="929"/>
      <c r="Q87" s="929"/>
      <c r="R87" s="929"/>
      <c r="S87" s="929"/>
      <c r="T87" s="929"/>
      <c r="U87" s="929"/>
      <c r="V87" s="929"/>
      <c r="W87" s="929"/>
      <c r="X87" s="929"/>
      <c r="Y87" s="929"/>
      <c r="Z87" s="929"/>
      <c r="AA87" s="929"/>
      <c r="AB87" s="929"/>
      <c r="AC87" s="929"/>
      <c r="AD87" s="929"/>
      <c r="AE87" s="929"/>
      <c r="AF87" s="929"/>
      <c r="AG87" s="929"/>
      <c r="AH87" s="929"/>
      <c r="AI87" s="929"/>
      <c r="AJ87" s="929"/>
      <c r="AK87" s="929"/>
      <c r="AL87" s="929"/>
      <c r="AM87" s="929"/>
      <c r="AN87" s="929"/>
      <c r="AO87" s="929"/>
      <c r="AP87" s="929"/>
      <c r="AQ87" s="929"/>
      <c r="AR87" s="929"/>
      <c r="AS87" s="929"/>
      <c r="AT87" s="929"/>
      <c r="AU87" s="929"/>
      <c r="AV87" s="929"/>
      <c r="AW87" s="929"/>
      <c r="AX87" s="929"/>
      <c r="AY87" s="929"/>
      <c r="AZ87" s="929"/>
      <c r="BA87" s="929"/>
      <c r="BB87" s="929"/>
      <c r="BC87" s="929"/>
      <c r="BD87" s="929"/>
      <c r="BE87" s="929"/>
      <c r="BF87" s="929"/>
      <c r="BG87" s="929"/>
      <c r="BH87" s="929"/>
      <c r="BI87" s="929"/>
      <c r="BJ87" s="929"/>
      <c r="BK87" s="929"/>
      <c r="BL87" s="929"/>
      <c r="BM87" s="929"/>
      <c r="BN87" s="929"/>
      <c r="BO87" s="929"/>
      <c r="BP87" s="929"/>
      <c r="BQ87" s="929"/>
      <c r="BR87" s="929"/>
      <c r="BS87" s="929"/>
      <c r="BT87" s="929"/>
      <c r="BU87" s="929"/>
      <c r="BV87" s="929"/>
      <c r="BW87" s="929"/>
      <c r="BX87" s="929"/>
      <c r="BY87" s="929"/>
      <c r="BZ87" s="929"/>
      <c r="CA87" s="929"/>
      <c r="CB87" s="929"/>
      <c r="CC87" s="929"/>
      <c r="CD87" s="929"/>
      <c r="CE87" s="929"/>
      <c r="CF87" s="929"/>
      <c r="CG87" s="929"/>
      <c r="CH87" s="929"/>
      <c r="CI87" s="929"/>
      <c r="CJ87" s="929"/>
      <c r="CK87" s="929"/>
      <c r="CL87" s="929"/>
      <c r="CM87" s="929"/>
      <c r="CN87" s="929"/>
      <c r="CO87" s="929"/>
      <c r="CP87" s="929"/>
      <c r="CQ87" s="929"/>
      <c r="CR87" s="929"/>
      <c r="CS87" s="929"/>
      <c r="CT87" s="929"/>
      <c r="CU87" s="929"/>
      <c r="CV87" s="929"/>
      <c r="CW87" s="929"/>
      <c r="CX87" s="929"/>
      <c r="CY87" s="929"/>
      <c r="CZ87" s="929"/>
      <c r="DA87" s="929"/>
      <c r="DB87" s="929"/>
      <c r="DC87" s="929"/>
      <c r="DD87" s="929"/>
      <c r="DE87" s="929"/>
      <c r="DF87" s="929"/>
      <c r="DG87" s="929"/>
      <c r="DH87" s="929"/>
      <c r="DI87" s="929"/>
      <c r="DJ87" s="929"/>
      <c r="DK87" s="929"/>
      <c r="DL87" s="929"/>
      <c r="DM87" s="929"/>
      <c r="DN87" s="929"/>
      <c r="DO87" s="929"/>
      <c r="DP87" s="929"/>
      <c r="DQ87" s="929"/>
      <c r="DR87" s="929"/>
      <c r="DS87" s="929"/>
      <c r="DT87" s="929"/>
      <c r="DU87" s="929"/>
      <c r="DV87" s="929"/>
    </row>
    <row r="88" spans="1:126" s="746" customFormat="1" ht="39" customHeight="1" x14ac:dyDescent="0.25">
      <c r="A88" s="1148"/>
      <c r="B88" s="1162"/>
      <c r="C88" s="798" t="s">
        <v>556</v>
      </c>
      <c r="D88" s="2040" t="s">
        <v>1451</v>
      </c>
      <c r="E88" s="2041"/>
      <c r="F88" s="821" t="s">
        <v>491</v>
      </c>
      <c r="G88" s="986">
        <v>3</v>
      </c>
      <c r="H88" s="816"/>
      <c r="I88" s="1621">
        <f t="shared" ref="I88" si="4">G88*H88</f>
        <v>0</v>
      </c>
      <c r="K88" s="929"/>
      <c r="L88" s="929"/>
      <c r="M88" s="1907"/>
      <c r="N88" s="929"/>
      <c r="O88" s="929"/>
      <c r="P88" s="929"/>
      <c r="Q88" s="929"/>
      <c r="R88" s="929"/>
      <c r="S88" s="929"/>
      <c r="T88" s="929"/>
      <c r="U88" s="929"/>
      <c r="V88" s="929"/>
      <c r="W88" s="929"/>
      <c r="X88" s="929"/>
      <c r="Y88" s="929"/>
      <c r="Z88" s="929"/>
      <c r="AA88" s="929"/>
      <c r="AB88" s="929"/>
      <c r="AC88" s="929"/>
      <c r="AD88" s="929"/>
      <c r="AE88" s="929"/>
      <c r="AF88" s="929"/>
      <c r="AG88" s="929"/>
      <c r="AH88" s="929"/>
      <c r="AI88" s="929"/>
      <c r="AJ88" s="929"/>
      <c r="AK88" s="929"/>
      <c r="AL88" s="929"/>
      <c r="AM88" s="929"/>
      <c r="AN88" s="929"/>
      <c r="AO88" s="929"/>
      <c r="AP88" s="929"/>
      <c r="AQ88" s="929"/>
      <c r="AR88" s="929"/>
      <c r="AS88" s="929"/>
      <c r="AT88" s="929"/>
      <c r="AU88" s="929"/>
      <c r="AV88" s="929"/>
      <c r="AW88" s="929"/>
      <c r="AX88" s="929"/>
      <c r="AY88" s="929"/>
      <c r="AZ88" s="929"/>
      <c r="BA88" s="929"/>
      <c r="BB88" s="929"/>
      <c r="BC88" s="929"/>
      <c r="BD88" s="929"/>
      <c r="BE88" s="929"/>
      <c r="BF88" s="929"/>
      <c r="BG88" s="929"/>
      <c r="BH88" s="929"/>
      <c r="BI88" s="929"/>
      <c r="BJ88" s="929"/>
      <c r="BK88" s="929"/>
      <c r="BL88" s="929"/>
      <c r="BM88" s="929"/>
      <c r="BN88" s="929"/>
      <c r="BO88" s="929"/>
      <c r="BP88" s="929"/>
      <c r="BQ88" s="929"/>
      <c r="BR88" s="929"/>
      <c r="BS88" s="929"/>
      <c r="BT88" s="929"/>
      <c r="BU88" s="929"/>
      <c r="BV88" s="929"/>
      <c r="BW88" s="929"/>
      <c r="BX88" s="929"/>
      <c r="BY88" s="929"/>
      <c r="BZ88" s="929"/>
      <c r="CA88" s="929"/>
      <c r="CB88" s="929"/>
      <c r="CC88" s="929"/>
      <c r="CD88" s="929"/>
      <c r="CE88" s="929"/>
      <c r="CF88" s="929"/>
      <c r="CG88" s="929"/>
      <c r="CH88" s="929"/>
      <c r="CI88" s="929"/>
      <c r="CJ88" s="929"/>
      <c r="CK88" s="929"/>
      <c r="CL88" s="929"/>
      <c r="CM88" s="929"/>
      <c r="CN88" s="929"/>
      <c r="CO88" s="929"/>
      <c r="CP88" s="929"/>
      <c r="CQ88" s="929"/>
      <c r="CR88" s="929"/>
      <c r="CS88" s="929"/>
      <c r="CT88" s="929"/>
      <c r="CU88" s="929"/>
      <c r="CV88" s="929"/>
      <c r="CW88" s="929"/>
      <c r="CX88" s="929"/>
      <c r="CY88" s="929"/>
      <c r="CZ88" s="929"/>
      <c r="DA88" s="929"/>
      <c r="DB88" s="929"/>
      <c r="DC88" s="929"/>
      <c r="DD88" s="929"/>
      <c r="DE88" s="929"/>
      <c r="DF88" s="929"/>
      <c r="DG88" s="929"/>
      <c r="DH88" s="929"/>
      <c r="DI88" s="929"/>
      <c r="DJ88" s="929"/>
      <c r="DK88" s="929"/>
      <c r="DL88" s="929"/>
      <c r="DM88" s="929"/>
      <c r="DN88" s="929"/>
      <c r="DO88" s="929"/>
      <c r="DP88" s="929"/>
      <c r="DQ88" s="929"/>
      <c r="DR88" s="929"/>
      <c r="DS88" s="929"/>
      <c r="DT88" s="929"/>
      <c r="DU88" s="929"/>
      <c r="DV88" s="929"/>
    </row>
    <row r="89" spans="1:126" s="746" customFormat="1" x14ac:dyDescent="0.25">
      <c r="A89" s="1148"/>
      <c r="B89" s="1162"/>
      <c r="C89" s="798"/>
      <c r="D89" s="2040"/>
      <c r="E89" s="2041"/>
      <c r="F89" s="816"/>
      <c r="G89" s="816"/>
      <c r="H89" s="816"/>
      <c r="I89" s="1663"/>
      <c r="K89" s="929"/>
      <c r="L89" s="929"/>
      <c r="M89" s="1593"/>
      <c r="N89" s="929"/>
      <c r="O89" s="929"/>
      <c r="P89" s="929"/>
      <c r="Q89" s="929"/>
      <c r="R89" s="929"/>
      <c r="S89" s="929"/>
      <c r="T89" s="929"/>
      <c r="U89" s="929"/>
      <c r="V89" s="929"/>
      <c r="W89" s="929"/>
      <c r="X89" s="929"/>
      <c r="Y89" s="929"/>
      <c r="Z89" s="929"/>
      <c r="AA89" s="929"/>
      <c r="AB89" s="929"/>
      <c r="AC89" s="929"/>
      <c r="AD89" s="929"/>
      <c r="AE89" s="929"/>
      <c r="AF89" s="929"/>
      <c r="AG89" s="929"/>
      <c r="AH89" s="929"/>
      <c r="AI89" s="929"/>
      <c r="AJ89" s="929"/>
      <c r="AK89" s="929"/>
      <c r="AL89" s="929"/>
      <c r="AM89" s="929"/>
      <c r="AN89" s="929"/>
      <c r="AO89" s="929"/>
      <c r="AP89" s="929"/>
      <c r="AQ89" s="929"/>
      <c r="AR89" s="929"/>
      <c r="AS89" s="929"/>
      <c r="AT89" s="929"/>
      <c r="AU89" s="929"/>
      <c r="AV89" s="929"/>
      <c r="AW89" s="929"/>
      <c r="AX89" s="929"/>
      <c r="AY89" s="929"/>
      <c r="AZ89" s="929"/>
      <c r="BA89" s="929"/>
      <c r="BB89" s="929"/>
      <c r="BC89" s="929"/>
      <c r="BD89" s="929"/>
      <c r="BE89" s="929"/>
      <c r="BF89" s="929"/>
      <c r="BG89" s="929"/>
      <c r="BH89" s="929"/>
      <c r="BI89" s="929"/>
      <c r="BJ89" s="929"/>
      <c r="BK89" s="929"/>
      <c r="BL89" s="929"/>
      <c r="BM89" s="929"/>
      <c r="BN89" s="929"/>
      <c r="BO89" s="929"/>
      <c r="BP89" s="929"/>
      <c r="BQ89" s="929"/>
      <c r="BR89" s="929"/>
      <c r="BS89" s="929"/>
      <c r="BT89" s="929"/>
      <c r="BU89" s="929"/>
      <c r="BV89" s="929"/>
      <c r="BW89" s="929"/>
      <c r="BX89" s="929"/>
      <c r="BY89" s="929"/>
      <c r="BZ89" s="929"/>
      <c r="CA89" s="929"/>
      <c r="CB89" s="929"/>
      <c r="CC89" s="929"/>
      <c r="CD89" s="929"/>
      <c r="CE89" s="929"/>
      <c r="CF89" s="929"/>
      <c r="CG89" s="929"/>
      <c r="CH89" s="929"/>
      <c r="CI89" s="929"/>
      <c r="CJ89" s="929"/>
      <c r="CK89" s="929"/>
      <c r="CL89" s="929"/>
      <c r="CM89" s="929"/>
      <c r="CN89" s="929"/>
      <c r="CO89" s="929"/>
      <c r="CP89" s="929"/>
      <c r="CQ89" s="929"/>
      <c r="CR89" s="929"/>
      <c r="CS89" s="929"/>
      <c r="CT89" s="929"/>
      <c r="CU89" s="929"/>
      <c r="CV89" s="929"/>
      <c r="CW89" s="929"/>
      <c r="CX89" s="929"/>
      <c r="CY89" s="929"/>
      <c r="CZ89" s="929"/>
      <c r="DA89" s="929"/>
      <c r="DB89" s="929"/>
      <c r="DC89" s="929"/>
      <c r="DD89" s="929"/>
      <c r="DE89" s="929"/>
      <c r="DF89" s="929"/>
      <c r="DG89" s="929"/>
      <c r="DH89" s="929"/>
      <c r="DI89" s="929"/>
      <c r="DJ89" s="929"/>
      <c r="DK89" s="929"/>
      <c r="DL89" s="929"/>
      <c r="DM89" s="929"/>
      <c r="DN89" s="929"/>
      <c r="DO89" s="929"/>
      <c r="DP89" s="929"/>
      <c r="DQ89" s="929"/>
      <c r="DR89" s="929"/>
      <c r="DS89" s="929"/>
      <c r="DT89" s="929"/>
      <c r="DU89" s="929"/>
      <c r="DV89" s="929"/>
    </row>
    <row r="90" spans="1:126" s="746" customFormat="1" ht="15" customHeight="1" x14ac:dyDescent="0.25">
      <c r="A90" s="1148"/>
      <c r="B90" s="1162"/>
      <c r="C90" s="2046" t="s">
        <v>758</v>
      </c>
      <c r="D90" s="2039"/>
      <c r="E90" s="2039"/>
      <c r="F90" s="816"/>
      <c r="G90" s="816"/>
      <c r="H90" s="816"/>
      <c r="I90" s="1664"/>
      <c r="K90" s="929"/>
      <c r="L90" s="929"/>
      <c r="M90" s="929"/>
      <c r="N90" s="929"/>
      <c r="O90" s="929"/>
      <c r="P90" s="929"/>
      <c r="Q90" s="929"/>
      <c r="R90" s="929"/>
      <c r="S90" s="929"/>
      <c r="T90" s="929"/>
      <c r="U90" s="929"/>
      <c r="V90" s="929"/>
      <c r="W90" s="929"/>
      <c r="X90" s="929"/>
      <c r="Y90" s="929"/>
      <c r="Z90" s="929"/>
      <c r="AA90" s="929"/>
      <c r="AB90" s="929"/>
      <c r="AC90" s="929"/>
      <c r="AD90" s="929"/>
      <c r="AE90" s="929"/>
      <c r="AF90" s="929"/>
      <c r="AG90" s="929"/>
      <c r="AH90" s="929"/>
      <c r="AI90" s="929"/>
      <c r="AJ90" s="929"/>
      <c r="AK90" s="929"/>
      <c r="AL90" s="929"/>
      <c r="AM90" s="929"/>
      <c r="AN90" s="929"/>
      <c r="AO90" s="929"/>
      <c r="AP90" s="929"/>
      <c r="AQ90" s="929"/>
      <c r="AR90" s="929"/>
      <c r="AS90" s="929"/>
      <c r="AT90" s="929"/>
      <c r="AU90" s="929"/>
      <c r="AV90" s="929"/>
      <c r="AW90" s="929"/>
      <c r="AX90" s="929"/>
      <c r="AY90" s="929"/>
      <c r="AZ90" s="929"/>
      <c r="BA90" s="929"/>
      <c r="BB90" s="929"/>
      <c r="BC90" s="929"/>
      <c r="BD90" s="929"/>
      <c r="BE90" s="929"/>
      <c r="BF90" s="929"/>
      <c r="BG90" s="929"/>
      <c r="BH90" s="929"/>
      <c r="BI90" s="929"/>
      <c r="BJ90" s="929"/>
      <c r="BK90" s="929"/>
      <c r="BL90" s="929"/>
      <c r="BM90" s="929"/>
      <c r="BN90" s="929"/>
      <c r="BO90" s="929"/>
      <c r="BP90" s="929"/>
      <c r="BQ90" s="929"/>
      <c r="BR90" s="929"/>
      <c r="BS90" s="929"/>
      <c r="BT90" s="929"/>
      <c r="BU90" s="929"/>
      <c r="BV90" s="929"/>
      <c r="BW90" s="929"/>
      <c r="BX90" s="929"/>
      <c r="BY90" s="929"/>
      <c r="BZ90" s="929"/>
      <c r="CA90" s="929"/>
      <c r="CB90" s="929"/>
      <c r="CC90" s="929"/>
      <c r="CD90" s="929"/>
      <c r="CE90" s="929"/>
      <c r="CF90" s="929"/>
      <c r="CG90" s="929"/>
      <c r="CH90" s="929"/>
      <c r="CI90" s="929"/>
      <c r="CJ90" s="929"/>
      <c r="CK90" s="929"/>
      <c r="CL90" s="929"/>
      <c r="CM90" s="929"/>
      <c r="CN90" s="929"/>
      <c r="CO90" s="929"/>
      <c r="CP90" s="929"/>
      <c r="CQ90" s="929"/>
      <c r="CR90" s="929"/>
      <c r="CS90" s="929"/>
      <c r="CT90" s="929"/>
      <c r="CU90" s="929"/>
      <c r="CV90" s="929"/>
      <c r="CW90" s="929"/>
      <c r="CX90" s="929"/>
      <c r="CY90" s="929"/>
      <c r="CZ90" s="929"/>
      <c r="DA90" s="929"/>
      <c r="DB90" s="929"/>
      <c r="DC90" s="929"/>
      <c r="DD90" s="929"/>
      <c r="DE90" s="929"/>
      <c r="DF90" s="929"/>
      <c r="DG90" s="929"/>
      <c r="DH90" s="929"/>
      <c r="DI90" s="929"/>
      <c r="DJ90" s="929"/>
      <c r="DK90" s="929"/>
      <c r="DL90" s="929"/>
      <c r="DM90" s="929"/>
      <c r="DN90" s="929"/>
      <c r="DO90" s="929"/>
      <c r="DP90" s="929"/>
      <c r="DQ90" s="929"/>
      <c r="DR90" s="929"/>
      <c r="DS90" s="929"/>
      <c r="DT90" s="929"/>
      <c r="DU90" s="929"/>
      <c r="DV90" s="929"/>
    </row>
    <row r="91" spans="1:126" s="1371" customFormat="1" ht="27.75" customHeight="1" x14ac:dyDescent="0.3">
      <c r="A91" s="1540"/>
      <c r="B91" s="1403"/>
      <c r="C91" s="1950" t="s">
        <v>1226</v>
      </c>
      <c r="D91" s="1940"/>
      <c r="E91" s="1946"/>
      <c r="F91" s="1310"/>
      <c r="G91" s="1089"/>
      <c r="H91" s="1311"/>
      <c r="I91" s="1254"/>
    </row>
    <row r="92" spans="1:126" s="746" customFormat="1" ht="15" customHeight="1" x14ac:dyDescent="0.25">
      <c r="A92" s="1148" t="s">
        <v>173</v>
      </c>
      <c r="B92" s="950" t="s">
        <v>1197</v>
      </c>
      <c r="C92" s="2020" t="s">
        <v>759</v>
      </c>
      <c r="D92" s="1922"/>
      <c r="E92" s="1922"/>
      <c r="F92" s="795"/>
      <c r="G92" s="1161"/>
      <c r="H92" s="775"/>
      <c r="I92" s="1254"/>
      <c r="K92" s="929"/>
      <c r="L92" s="929"/>
      <c r="M92" s="929"/>
      <c r="N92" s="929"/>
      <c r="O92" s="929"/>
      <c r="P92" s="929"/>
      <c r="Q92" s="929"/>
      <c r="R92" s="929"/>
      <c r="S92" s="929"/>
      <c r="T92" s="929"/>
      <c r="U92" s="929"/>
      <c r="V92" s="929"/>
      <c r="W92" s="929"/>
      <c r="X92" s="929"/>
      <c r="Y92" s="929"/>
      <c r="Z92" s="929"/>
      <c r="AA92" s="929"/>
      <c r="AB92" s="929"/>
      <c r="AC92" s="929"/>
      <c r="AD92" s="929"/>
      <c r="AE92" s="929"/>
      <c r="AF92" s="929"/>
      <c r="AG92" s="929"/>
      <c r="AH92" s="929"/>
      <c r="AI92" s="929"/>
      <c r="AJ92" s="929"/>
      <c r="AK92" s="929"/>
      <c r="AL92" s="929"/>
      <c r="AM92" s="929"/>
      <c r="AN92" s="929"/>
      <c r="AO92" s="929"/>
      <c r="AP92" s="929"/>
      <c r="AQ92" s="929"/>
      <c r="AR92" s="929"/>
      <c r="AS92" s="929"/>
      <c r="AT92" s="929"/>
      <c r="AU92" s="929"/>
      <c r="AV92" s="929"/>
      <c r="AW92" s="929"/>
      <c r="AX92" s="929"/>
      <c r="AY92" s="929"/>
      <c r="AZ92" s="929"/>
      <c r="BA92" s="929"/>
      <c r="BB92" s="929"/>
      <c r="BC92" s="929"/>
      <c r="BD92" s="929"/>
      <c r="BE92" s="929"/>
      <c r="BF92" s="929"/>
      <c r="BG92" s="929"/>
      <c r="BH92" s="929"/>
      <c r="BI92" s="929"/>
      <c r="BJ92" s="929"/>
      <c r="BK92" s="929"/>
      <c r="BL92" s="929"/>
      <c r="BM92" s="929"/>
      <c r="BN92" s="929"/>
      <c r="BO92" s="929"/>
      <c r="BP92" s="929"/>
      <c r="BQ92" s="929"/>
      <c r="BR92" s="929"/>
      <c r="BS92" s="929"/>
      <c r="BT92" s="929"/>
      <c r="BU92" s="929"/>
      <c r="BV92" s="929"/>
      <c r="BW92" s="929"/>
      <c r="BX92" s="929"/>
      <c r="BY92" s="929"/>
      <c r="BZ92" s="929"/>
      <c r="CA92" s="929"/>
      <c r="CB92" s="929"/>
      <c r="CC92" s="929"/>
      <c r="CD92" s="929"/>
      <c r="CE92" s="929"/>
      <c r="CF92" s="929"/>
      <c r="CG92" s="929"/>
      <c r="CH92" s="929"/>
      <c r="CI92" s="929"/>
      <c r="CJ92" s="929"/>
      <c r="CK92" s="929"/>
      <c r="CL92" s="929"/>
      <c r="CM92" s="929"/>
      <c r="CN92" s="929"/>
      <c r="CO92" s="929"/>
      <c r="CP92" s="929"/>
      <c r="CQ92" s="929"/>
      <c r="CR92" s="929"/>
      <c r="CS92" s="929"/>
      <c r="CT92" s="929"/>
      <c r="CU92" s="929"/>
      <c r="CV92" s="929"/>
      <c r="CW92" s="929"/>
      <c r="CX92" s="929"/>
      <c r="CY92" s="929"/>
      <c r="CZ92" s="929"/>
      <c r="DA92" s="929"/>
      <c r="DB92" s="929"/>
      <c r="DC92" s="929"/>
      <c r="DD92" s="929"/>
      <c r="DE92" s="929"/>
      <c r="DF92" s="929"/>
      <c r="DG92" s="929"/>
      <c r="DH92" s="929"/>
      <c r="DI92" s="929"/>
      <c r="DJ92" s="929"/>
      <c r="DK92" s="929"/>
      <c r="DL92" s="929"/>
      <c r="DM92" s="929"/>
      <c r="DN92" s="929"/>
      <c r="DO92" s="929"/>
      <c r="DP92" s="929"/>
      <c r="DQ92" s="929"/>
      <c r="DR92" s="929"/>
      <c r="DS92" s="929"/>
      <c r="DT92" s="929"/>
      <c r="DU92" s="929"/>
      <c r="DV92" s="929"/>
    </row>
    <row r="93" spans="1:126" s="746" customFormat="1" ht="15" customHeight="1" x14ac:dyDescent="0.25">
      <c r="A93" s="1245"/>
      <c r="B93" s="948"/>
      <c r="C93" s="799" t="s">
        <v>556</v>
      </c>
      <c r="D93" s="1922" t="s">
        <v>174</v>
      </c>
      <c r="E93" s="1922"/>
      <c r="F93" s="795"/>
      <c r="G93" s="1161"/>
      <c r="H93" s="775"/>
      <c r="I93" s="1254"/>
      <c r="K93" s="929"/>
      <c r="L93" s="929"/>
      <c r="M93" s="929"/>
      <c r="N93" s="929"/>
      <c r="O93" s="929"/>
      <c r="P93" s="929"/>
      <c r="Q93" s="929"/>
      <c r="R93" s="929"/>
      <c r="S93" s="929"/>
      <c r="T93" s="929"/>
      <c r="U93" s="929"/>
      <c r="V93" s="929"/>
      <c r="W93" s="929"/>
      <c r="X93" s="929"/>
      <c r="Y93" s="929"/>
      <c r="Z93" s="929"/>
      <c r="AA93" s="929"/>
      <c r="AB93" s="929"/>
      <c r="AC93" s="929"/>
      <c r="AD93" s="929"/>
      <c r="AE93" s="929"/>
      <c r="AF93" s="929"/>
      <c r="AG93" s="929"/>
      <c r="AH93" s="929"/>
      <c r="AI93" s="929"/>
      <c r="AJ93" s="929"/>
      <c r="AK93" s="929"/>
      <c r="AL93" s="929"/>
      <c r="AM93" s="929"/>
      <c r="AN93" s="929"/>
      <c r="AO93" s="929"/>
      <c r="AP93" s="929"/>
      <c r="AQ93" s="929"/>
      <c r="AR93" s="929"/>
      <c r="AS93" s="929"/>
      <c r="AT93" s="929"/>
      <c r="AU93" s="929"/>
      <c r="AV93" s="929"/>
      <c r="AW93" s="929"/>
      <c r="AX93" s="929"/>
      <c r="AY93" s="929"/>
      <c r="AZ93" s="929"/>
      <c r="BA93" s="929"/>
      <c r="BB93" s="929"/>
      <c r="BC93" s="929"/>
      <c r="BD93" s="929"/>
      <c r="BE93" s="929"/>
      <c r="BF93" s="929"/>
      <c r="BG93" s="929"/>
      <c r="BH93" s="929"/>
      <c r="BI93" s="929"/>
      <c r="BJ93" s="929"/>
      <c r="BK93" s="929"/>
      <c r="BL93" s="929"/>
      <c r="BM93" s="929"/>
      <c r="BN93" s="929"/>
      <c r="BO93" s="929"/>
      <c r="BP93" s="929"/>
      <c r="BQ93" s="929"/>
      <c r="BR93" s="929"/>
      <c r="BS93" s="929"/>
      <c r="BT93" s="929"/>
      <c r="BU93" s="929"/>
      <c r="BV93" s="929"/>
      <c r="BW93" s="929"/>
      <c r="BX93" s="929"/>
      <c r="BY93" s="929"/>
      <c r="BZ93" s="929"/>
      <c r="CA93" s="929"/>
      <c r="CB93" s="929"/>
      <c r="CC93" s="929"/>
      <c r="CD93" s="929"/>
      <c r="CE93" s="929"/>
      <c r="CF93" s="929"/>
      <c r="CG93" s="929"/>
      <c r="CH93" s="929"/>
      <c r="CI93" s="929"/>
      <c r="CJ93" s="929"/>
      <c r="CK93" s="929"/>
      <c r="CL93" s="929"/>
      <c r="CM93" s="929"/>
      <c r="CN93" s="929"/>
      <c r="CO93" s="929"/>
      <c r="CP93" s="929"/>
      <c r="CQ93" s="929"/>
      <c r="CR93" s="929"/>
      <c r="CS93" s="929"/>
      <c r="CT93" s="929"/>
      <c r="CU93" s="929"/>
      <c r="CV93" s="929"/>
      <c r="CW93" s="929"/>
      <c r="CX93" s="929"/>
      <c r="CY93" s="929"/>
      <c r="CZ93" s="929"/>
      <c r="DA93" s="929"/>
      <c r="DB93" s="929"/>
      <c r="DC93" s="929"/>
      <c r="DD93" s="929"/>
      <c r="DE93" s="929"/>
      <c r="DF93" s="929"/>
      <c r="DG93" s="929"/>
      <c r="DH93" s="929"/>
      <c r="DI93" s="929"/>
      <c r="DJ93" s="929"/>
      <c r="DK93" s="929"/>
      <c r="DL93" s="929"/>
      <c r="DM93" s="929"/>
      <c r="DN93" s="929"/>
      <c r="DO93" s="929"/>
      <c r="DP93" s="929"/>
      <c r="DQ93" s="929"/>
      <c r="DR93" s="929"/>
      <c r="DS93" s="929"/>
      <c r="DT93" s="929"/>
      <c r="DU93" s="929"/>
      <c r="DV93" s="929"/>
    </row>
    <row r="94" spans="1:126" s="746" customFormat="1" ht="26.25" customHeight="1" x14ac:dyDescent="0.25">
      <c r="A94" s="1148"/>
      <c r="B94" s="938"/>
      <c r="C94" s="799"/>
      <c r="D94" s="799" t="s">
        <v>556</v>
      </c>
      <c r="E94" s="1279" t="s">
        <v>760</v>
      </c>
      <c r="F94" s="795" t="s">
        <v>486</v>
      </c>
      <c r="G94" s="1161">
        <v>1</v>
      </c>
      <c r="H94" s="775"/>
      <c r="I94" s="1254">
        <f t="shared" si="1"/>
        <v>0</v>
      </c>
      <c r="K94" s="929"/>
      <c r="L94" s="929"/>
      <c r="M94" s="929"/>
      <c r="N94" s="929"/>
      <c r="O94" s="929"/>
      <c r="P94" s="929"/>
      <c r="Q94" s="929"/>
      <c r="R94" s="929"/>
      <c r="S94" s="929"/>
      <c r="T94" s="929"/>
      <c r="U94" s="929"/>
      <c r="V94" s="929"/>
      <c r="W94" s="929"/>
      <c r="X94" s="929"/>
      <c r="Y94" s="929"/>
      <c r="Z94" s="929"/>
      <c r="AA94" s="929"/>
      <c r="AB94" s="929"/>
      <c r="AC94" s="929"/>
      <c r="AD94" s="929"/>
      <c r="AE94" s="929"/>
      <c r="AF94" s="929"/>
      <c r="AG94" s="929"/>
      <c r="AH94" s="929"/>
      <c r="AI94" s="929"/>
      <c r="AJ94" s="929"/>
      <c r="AK94" s="929"/>
      <c r="AL94" s="929"/>
      <c r="AM94" s="929"/>
      <c r="AN94" s="929"/>
      <c r="AO94" s="929"/>
      <c r="AP94" s="929"/>
      <c r="AQ94" s="929"/>
      <c r="AR94" s="929"/>
      <c r="AS94" s="929"/>
      <c r="AT94" s="929"/>
      <c r="AU94" s="929"/>
      <c r="AV94" s="929"/>
      <c r="AW94" s="929"/>
      <c r="AX94" s="929"/>
      <c r="AY94" s="929"/>
      <c r="AZ94" s="929"/>
      <c r="BA94" s="929"/>
      <c r="BB94" s="929"/>
      <c r="BC94" s="929"/>
      <c r="BD94" s="929"/>
      <c r="BE94" s="929"/>
      <c r="BF94" s="929"/>
      <c r="BG94" s="929"/>
      <c r="BH94" s="929"/>
      <c r="BI94" s="929"/>
      <c r="BJ94" s="929"/>
      <c r="BK94" s="929"/>
      <c r="BL94" s="929"/>
      <c r="BM94" s="929"/>
      <c r="BN94" s="929"/>
      <c r="BO94" s="929"/>
      <c r="BP94" s="929"/>
      <c r="BQ94" s="929"/>
      <c r="BR94" s="929"/>
      <c r="BS94" s="929"/>
      <c r="BT94" s="929"/>
      <c r="BU94" s="929"/>
      <c r="BV94" s="929"/>
      <c r="BW94" s="929"/>
      <c r="BX94" s="929"/>
      <c r="BY94" s="929"/>
      <c r="BZ94" s="929"/>
      <c r="CA94" s="929"/>
      <c r="CB94" s="929"/>
      <c r="CC94" s="929"/>
      <c r="CD94" s="929"/>
      <c r="CE94" s="929"/>
      <c r="CF94" s="929"/>
      <c r="CG94" s="929"/>
      <c r="CH94" s="929"/>
      <c r="CI94" s="929"/>
      <c r="CJ94" s="929"/>
      <c r="CK94" s="929"/>
      <c r="CL94" s="929"/>
      <c r="CM94" s="929"/>
      <c r="CN94" s="929"/>
      <c r="CO94" s="929"/>
      <c r="CP94" s="929"/>
      <c r="CQ94" s="929"/>
      <c r="CR94" s="929"/>
      <c r="CS94" s="929"/>
      <c r="CT94" s="929"/>
      <c r="CU94" s="929"/>
      <c r="CV94" s="929"/>
      <c r="CW94" s="929"/>
      <c r="CX94" s="929"/>
      <c r="CY94" s="929"/>
      <c r="CZ94" s="929"/>
      <c r="DA94" s="929"/>
      <c r="DB94" s="929"/>
      <c r="DC94" s="929"/>
      <c r="DD94" s="929"/>
      <c r="DE94" s="929"/>
      <c r="DF94" s="929"/>
      <c r="DG94" s="929"/>
      <c r="DH94" s="929"/>
      <c r="DI94" s="929"/>
      <c r="DJ94" s="929"/>
      <c r="DK94" s="929"/>
      <c r="DL94" s="929"/>
      <c r="DM94" s="929"/>
      <c r="DN94" s="929"/>
      <c r="DO94" s="929"/>
      <c r="DP94" s="929"/>
      <c r="DQ94" s="929"/>
      <c r="DR94" s="929"/>
      <c r="DS94" s="929"/>
      <c r="DT94" s="929"/>
      <c r="DU94" s="929"/>
      <c r="DV94" s="929"/>
    </row>
    <row r="95" spans="1:126" s="734" customFormat="1" ht="15" customHeight="1" x14ac:dyDescent="0.25">
      <c r="A95" s="1148"/>
      <c r="B95" s="938"/>
      <c r="C95" s="799" t="s">
        <v>557</v>
      </c>
      <c r="D95" s="1922" t="s">
        <v>717</v>
      </c>
      <c r="E95" s="1922"/>
      <c r="F95" s="795"/>
      <c r="G95" s="1161"/>
      <c r="H95" s="775"/>
      <c r="I95" s="1254"/>
      <c r="J95" s="1302"/>
      <c r="K95" s="1302"/>
      <c r="L95" s="1302"/>
      <c r="M95" s="1302"/>
      <c r="N95" s="1302"/>
      <c r="O95" s="1302"/>
      <c r="P95" s="1302"/>
      <c r="Q95" s="1302"/>
      <c r="R95" s="1302"/>
      <c r="S95" s="1302"/>
      <c r="T95" s="1302"/>
      <c r="U95" s="1302"/>
      <c r="V95" s="1302"/>
      <c r="W95" s="1302"/>
      <c r="X95" s="1302"/>
      <c r="Y95" s="1302"/>
      <c r="Z95" s="1302"/>
      <c r="AA95" s="1302"/>
      <c r="AB95" s="1302"/>
      <c r="AC95" s="1302"/>
      <c r="AD95" s="1302"/>
      <c r="AE95" s="1302"/>
      <c r="AF95" s="1302"/>
      <c r="AG95" s="1302"/>
      <c r="AH95" s="1302"/>
      <c r="AI95" s="1302"/>
      <c r="AJ95" s="1302"/>
      <c r="AK95" s="1302"/>
      <c r="AL95" s="1302"/>
      <c r="AM95" s="1302"/>
      <c r="AN95" s="1302"/>
      <c r="AO95" s="1302"/>
      <c r="AP95" s="1302"/>
      <c r="AQ95" s="1302"/>
      <c r="AR95" s="757"/>
      <c r="AS95" s="757"/>
      <c r="AT95" s="757"/>
      <c r="AU95" s="757"/>
      <c r="AV95" s="757"/>
      <c r="AW95" s="757"/>
      <c r="AX95" s="757"/>
      <c r="AY95" s="757"/>
      <c r="AZ95" s="757"/>
      <c r="BA95" s="757"/>
      <c r="BB95" s="757"/>
      <c r="BC95" s="757"/>
      <c r="BD95" s="757"/>
      <c r="BE95" s="757"/>
      <c r="BF95" s="757"/>
      <c r="BG95" s="757"/>
      <c r="BH95" s="757"/>
      <c r="BI95" s="758"/>
      <c r="BJ95" s="758"/>
      <c r="BK95" s="758"/>
      <c r="BL95" s="758"/>
      <c r="BM95" s="758"/>
      <c r="BN95" s="758"/>
      <c r="BO95" s="758"/>
      <c r="BP95" s="758"/>
      <c r="BQ95" s="758"/>
      <c r="BR95" s="758"/>
      <c r="BS95" s="758"/>
      <c r="BT95" s="758"/>
      <c r="BU95" s="758"/>
      <c r="BV95" s="758"/>
      <c r="BW95" s="758"/>
      <c r="BX95" s="758"/>
      <c r="BY95" s="758"/>
      <c r="BZ95" s="758"/>
      <c r="CA95" s="758"/>
      <c r="CB95" s="758"/>
      <c r="CC95" s="758"/>
      <c r="CD95" s="758"/>
      <c r="CE95" s="758"/>
      <c r="CF95" s="758"/>
      <c r="CG95" s="758"/>
      <c r="CH95" s="758"/>
      <c r="CI95" s="758"/>
      <c r="CJ95" s="758"/>
      <c r="CK95" s="758"/>
      <c r="CL95" s="758"/>
      <c r="CM95" s="758"/>
      <c r="CN95" s="758"/>
      <c r="CO95" s="758"/>
      <c r="CP95" s="758"/>
      <c r="CQ95" s="758"/>
      <c r="CR95" s="758"/>
      <c r="CS95" s="758"/>
      <c r="CT95" s="758"/>
      <c r="CU95" s="758"/>
      <c r="CV95" s="758"/>
      <c r="CW95" s="758"/>
      <c r="CX95" s="758"/>
      <c r="CY95" s="758"/>
      <c r="CZ95" s="758"/>
      <c r="DA95" s="758"/>
      <c r="DB95" s="758"/>
      <c r="DC95" s="758"/>
      <c r="DD95" s="758"/>
      <c r="DE95" s="758"/>
      <c r="DF95" s="758"/>
      <c r="DG95" s="758"/>
      <c r="DH95" s="758"/>
      <c r="DI95" s="758"/>
      <c r="DJ95" s="758"/>
      <c r="DK95" s="758"/>
      <c r="DL95" s="758"/>
      <c r="DM95" s="758"/>
      <c r="DN95" s="758"/>
      <c r="DO95" s="758"/>
      <c r="DP95" s="758"/>
      <c r="DQ95" s="758"/>
      <c r="DR95" s="758"/>
      <c r="DS95" s="758"/>
      <c r="DT95" s="758"/>
      <c r="DU95" s="758"/>
      <c r="DV95" s="758"/>
    </row>
    <row r="96" spans="1:126" s="734" customFormat="1" ht="15" customHeight="1" x14ac:dyDescent="0.25">
      <c r="A96" s="1223"/>
      <c r="B96" s="988"/>
      <c r="C96" s="998" t="s">
        <v>558</v>
      </c>
      <c r="D96" s="2039" t="s">
        <v>212</v>
      </c>
      <c r="E96" s="2039"/>
      <c r="F96" s="987"/>
      <c r="G96" s="1292"/>
      <c r="H96" s="819"/>
      <c r="I96" s="1256"/>
      <c r="J96" s="1302"/>
      <c r="K96" s="1302"/>
      <c r="L96" s="1302"/>
      <c r="M96" s="1302"/>
      <c r="N96" s="1302"/>
      <c r="O96" s="1302"/>
      <c r="P96" s="1302"/>
      <c r="Q96" s="1302"/>
      <c r="R96" s="1302"/>
      <c r="S96" s="1302"/>
      <c r="T96" s="1302"/>
      <c r="U96" s="1302"/>
      <c r="V96" s="1302"/>
      <c r="W96" s="1302"/>
      <c r="X96" s="1302"/>
      <c r="Y96" s="1302"/>
      <c r="Z96" s="1302"/>
      <c r="AA96" s="1302"/>
      <c r="AB96" s="1302"/>
      <c r="AC96" s="1302"/>
      <c r="AD96" s="1302"/>
      <c r="AE96" s="1302"/>
      <c r="AF96" s="1302"/>
      <c r="AG96" s="1302"/>
      <c r="AH96" s="1302"/>
      <c r="AI96" s="1302"/>
      <c r="AJ96" s="1302"/>
      <c r="AK96" s="1302"/>
      <c r="AL96" s="1302"/>
      <c r="AM96" s="1302"/>
      <c r="AN96" s="1302"/>
      <c r="AO96" s="1302"/>
      <c r="AP96" s="1302"/>
      <c r="AQ96" s="1302"/>
      <c r="AR96" s="757"/>
      <c r="AS96" s="757"/>
      <c r="AT96" s="757"/>
      <c r="AU96" s="757"/>
      <c r="AV96" s="757"/>
      <c r="AW96" s="757"/>
      <c r="AX96" s="757"/>
      <c r="AY96" s="757"/>
      <c r="AZ96" s="757"/>
      <c r="BA96" s="757"/>
      <c r="BB96" s="757"/>
      <c r="BC96" s="757"/>
      <c r="BD96" s="757"/>
      <c r="BE96" s="757"/>
      <c r="BF96" s="757"/>
      <c r="BG96" s="757"/>
      <c r="BH96" s="757"/>
      <c r="BI96" s="758"/>
      <c r="BJ96" s="758"/>
      <c r="BK96" s="758"/>
      <c r="BL96" s="758"/>
      <c r="BM96" s="758"/>
      <c r="BN96" s="758"/>
      <c r="BO96" s="758"/>
      <c r="BP96" s="758"/>
      <c r="BQ96" s="758"/>
      <c r="BR96" s="758"/>
      <c r="BS96" s="758"/>
      <c r="BT96" s="758"/>
      <c r="BU96" s="758"/>
      <c r="BV96" s="758"/>
      <c r="BW96" s="758"/>
      <c r="BX96" s="758"/>
      <c r="BY96" s="758"/>
      <c r="BZ96" s="758"/>
      <c r="CA96" s="758"/>
      <c r="CB96" s="758"/>
      <c r="CC96" s="758"/>
      <c r="CD96" s="758"/>
      <c r="CE96" s="758"/>
      <c r="CF96" s="758"/>
      <c r="CG96" s="758"/>
      <c r="CH96" s="758"/>
      <c r="CI96" s="758"/>
      <c r="CJ96" s="758"/>
      <c r="CK96" s="758"/>
      <c r="CL96" s="758"/>
      <c r="CM96" s="758"/>
      <c r="CN96" s="758"/>
      <c r="CO96" s="758"/>
      <c r="CP96" s="758"/>
      <c r="CQ96" s="758"/>
      <c r="CR96" s="758"/>
      <c r="CS96" s="758"/>
      <c r="CT96" s="758"/>
      <c r="CU96" s="758"/>
      <c r="CV96" s="758"/>
      <c r="CW96" s="758"/>
      <c r="CX96" s="758"/>
      <c r="CY96" s="758"/>
      <c r="CZ96" s="758"/>
      <c r="DA96" s="758"/>
      <c r="DB96" s="758"/>
      <c r="DC96" s="758"/>
      <c r="DD96" s="758"/>
      <c r="DE96" s="758"/>
      <c r="DF96" s="758"/>
      <c r="DG96" s="758"/>
      <c r="DH96" s="758"/>
      <c r="DI96" s="758"/>
      <c r="DJ96" s="758"/>
      <c r="DK96" s="758"/>
      <c r="DL96" s="758"/>
      <c r="DM96" s="758"/>
      <c r="DN96" s="758"/>
      <c r="DO96" s="758"/>
      <c r="DP96" s="758"/>
      <c r="DQ96" s="758"/>
      <c r="DR96" s="758"/>
      <c r="DS96" s="758"/>
      <c r="DT96" s="758"/>
      <c r="DU96" s="758"/>
      <c r="DV96" s="758"/>
    </row>
    <row r="97" spans="1:126" s="734" customFormat="1" ht="54" customHeight="1" x14ac:dyDescent="0.25">
      <c r="A97" s="1148"/>
      <c r="B97" s="938"/>
      <c r="C97" s="799"/>
      <c r="D97" s="799"/>
      <c r="E97" s="1279" t="s">
        <v>787</v>
      </c>
      <c r="F97" s="795" t="s">
        <v>486</v>
      </c>
      <c r="G97" s="1161">
        <v>5</v>
      </c>
      <c r="H97" s="775"/>
      <c r="I97" s="1256">
        <f t="shared" si="1"/>
        <v>0</v>
      </c>
      <c r="J97" s="1302"/>
      <c r="K97" s="1302"/>
      <c r="L97" s="1302"/>
      <c r="M97" s="1302"/>
      <c r="N97" s="1302"/>
      <c r="O97" s="1302"/>
      <c r="P97" s="1302"/>
      <c r="Q97" s="1302"/>
      <c r="R97" s="1302"/>
      <c r="S97" s="1302"/>
      <c r="T97" s="1302"/>
      <c r="U97" s="1302"/>
      <c r="V97" s="1302"/>
      <c r="W97" s="1302"/>
      <c r="X97" s="1302"/>
      <c r="Y97" s="1302"/>
      <c r="Z97" s="1302"/>
      <c r="AA97" s="1302"/>
      <c r="AB97" s="1302"/>
      <c r="AC97" s="1302"/>
      <c r="AD97" s="1302"/>
      <c r="AE97" s="1302"/>
      <c r="AF97" s="1302"/>
      <c r="AG97" s="1302"/>
      <c r="AH97" s="1302"/>
      <c r="AI97" s="1302"/>
      <c r="AJ97" s="1302"/>
      <c r="AK97" s="1302"/>
      <c r="AL97" s="1302"/>
      <c r="AM97" s="1302"/>
      <c r="AN97" s="1302"/>
      <c r="AO97" s="1302"/>
      <c r="AP97" s="1302"/>
      <c r="AQ97" s="1302"/>
      <c r="AR97" s="757"/>
      <c r="AS97" s="757"/>
      <c r="AT97" s="757"/>
      <c r="AU97" s="757"/>
      <c r="AV97" s="757"/>
      <c r="AW97" s="757"/>
      <c r="AX97" s="757"/>
      <c r="AY97" s="757"/>
      <c r="AZ97" s="757"/>
      <c r="BA97" s="757"/>
      <c r="BB97" s="757"/>
      <c r="BC97" s="757"/>
      <c r="BD97" s="757"/>
      <c r="BE97" s="757"/>
      <c r="BF97" s="757"/>
      <c r="BG97" s="757"/>
      <c r="BH97" s="757"/>
      <c r="BI97" s="758"/>
      <c r="BJ97" s="758"/>
      <c r="BK97" s="758"/>
      <c r="BL97" s="758"/>
      <c r="BM97" s="758"/>
      <c r="BN97" s="758"/>
      <c r="BO97" s="758"/>
      <c r="BP97" s="758"/>
      <c r="BQ97" s="758"/>
      <c r="BR97" s="758"/>
      <c r="BS97" s="758"/>
      <c r="BT97" s="758"/>
      <c r="BU97" s="758"/>
      <c r="BV97" s="758"/>
      <c r="BW97" s="758"/>
      <c r="BX97" s="758"/>
      <c r="BY97" s="758"/>
      <c r="BZ97" s="758"/>
      <c r="CA97" s="758"/>
      <c r="CB97" s="758"/>
      <c r="CC97" s="758"/>
      <c r="CD97" s="758"/>
      <c r="CE97" s="758"/>
      <c r="CF97" s="758"/>
      <c r="CG97" s="758"/>
      <c r="CH97" s="758"/>
      <c r="CI97" s="758"/>
      <c r="CJ97" s="758"/>
      <c r="CK97" s="758"/>
      <c r="CL97" s="758"/>
      <c r="CM97" s="758"/>
      <c r="CN97" s="758"/>
      <c r="CO97" s="758"/>
      <c r="CP97" s="758"/>
      <c r="CQ97" s="758"/>
      <c r="CR97" s="758"/>
      <c r="CS97" s="758"/>
      <c r="CT97" s="758"/>
      <c r="CU97" s="758"/>
      <c r="CV97" s="758"/>
      <c r="CW97" s="758"/>
      <c r="CX97" s="758"/>
      <c r="CY97" s="758"/>
      <c r="CZ97" s="758"/>
      <c r="DA97" s="758"/>
      <c r="DB97" s="758"/>
      <c r="DC97" s="758"/>
      <c r="DD97" s="758"/>
      <c r="DE97" s="758"/>
      <c r="DF97" s="758"/>
      <c r="DG97" s="758"/>
      <c r="DH97" s="758"/>
      <c r="DI97" s="758"/>
      <c r="DJ97" s="758"/>
      <c r="DK97" s="758"/>
      <c r="DL97" s="758"/>
      <c r="DM97" s="758"/>
      <c r="DN97" s="758"/>
      <c r="DO97" s="758"/>
      <c r="DP97" s="758"/>
      <c r="DQ97" s="758"/>
      <c r="DR97" s="758"/>
      <c r="DS97" s="758"/>
      <c r="DT97" s="758"/>
      <c r="DU97" s="758"/>
      <c r="DV97" s="758"/>
    </row>
    <row r="98" spans="1:126" s="734" customFormat="1" ht="54" customHeight="1" x14ac:dyDescent="0.25">
      <c r="A98" s="1148"/>
      <c r="B98" s="938"/>
      <c r="C98" s="799"/>
      <c r="D98" s="799"/>
      <c r="E98" s="1279" t="s">
        <v>788</v>
      </c>
      <c r="F98" s="795" t="s">
        <v>486</v>
      </c>
      <c r="G98" s="1161">
        <v>8</v>
      </c>
      <c r="H98" s="775"/>
      <c r="I98" s="1254">
        <f t="shared" si="1"/>
        <v>0</v>
      </c>
      <c r="J98" s="1302"/>
      <c r="K98" s="1302"/>
      <c r="L98" s="1302"/>
      <c r="M98" s="1302"/>
      <c r="N98" s="1302"/>
      <c r="O98" s="1302"/>
      <c r="P98" s="1302"/>
      <c r="Q98" s="1302"/>
      <c r="R98" s="1302"/>
      <c r="S98" s="1302"/>
      <c r="T98" s="1302"/>
      <c r="U98" s="1302"/>
      <c r="V98" s="1302"/>
      <c r="W98" s="1302"/>
      <c r="X98" s="1302"/>
      <c r="Y98" s="1302"/>
      <c r="Z98" s="1302"/>
      <c r="AA98" s="1302"/>
      <c r="AB98" s="1302"/>
      <c r="AC98" s="1302"/>
      <c r="AD98" s="1302"/>
      <c r="AE98" s="1302"/>
      <c r="AF98" s="1302"/>
      <c r="AG98" s="1302"/>
      <c r="AH98" s="1302"/>
      <c r="AI98" s="1302"/>
      <c r="AJ98" s="1302"/>
      <c r="AK98" s="1302"/>
      <c r="AL98" s="1302"/>
      <c r="AM98" s="1302"/>
      <c r="AN98" s="1302"/>
      <c r="AO98" s="1302"/>
      <c r="AP98" s="1302"/>
      <c r="AQ98" s="1302"/>
      <c r="AR98" s="757"/>
      <c r="AS98" s="757"/>
      <c r="AT98" s="757"/>
      <c r="AU98" s="757"/>
      <c r="AV98" s="757"/>
      <c r="AW98" s="757"/>
      <c r="AX98" s="757"/>
      <c r="AY98" s="757"/>
      <c r="AZ98" s="757"/>
      <c r="BA98" s="757"/>
      <c r="BB98" s="757"/>
      <c r="BC98" s="757"/>
      <c r="BD98" s="757"/>
      <c r="BE98" s="757"/>
      <c r="BF98" s="757"/>
      <c r="BG98" s="757"/>
      <c r="BH98" s="757"/>
      <c r="BI98" s="758"/>
      <c r="BJ98" s="758"/>
      <c r="BK98" s="758"/>
      <c r="BL98" s="758"/>
      <c r="BM98" s="758"/>
      <c r="BN98" s="758"/>
      <c r="BO98" s="758"/>
      <c r="BP98" s="758"/>
      <c r="BQ98" s="758"/>
      <c r="BR98" s="758"/>
      <c r="BS98" s="758"/>
      <c r="BT98" s="758"/>
      <c r="BU98" s="758"/>
      <c r="BV98" s="758"/>
      <c r="BW98" s="758"/>
      <c r="BX98" s="758"/>
      <c r="BY98" s="758"/>
      <c r="BZ98" s="758"/>
      <c r="CA98" s="758"/>
      <c r="CB98" s="758"/>
      <c r="CC98" s="758"/>
      <c r="CD98" s="758"/>
      <c r="CE98" s="758"/>
      <c r="CF98" s="758"/>
      <c r="CG98" s="758"/>
      <c r="CH98" s="758"/>
      <c r="CI98" s="758"/>
      <c r="CJ98" s="758"/>
      <c r="CK98" s="758"/>
      <c r="CL98" s="758"/>
      <c r="CM98" s="758"/>
      <c r="CN98" s="758"/>
      <c r="CO98" s="758"/>
      <c r="CP98" s="758"/>
      <c r="CQ98" s="758"/>
      <c r="CR98" s="758"/>
      <c r="CS98" s="758"/>
      <c r="CT98" s="758"/>
      <c r="CU98" s="758"/>
      <c r="CV98" s="758"/>
      <c r="CW98" s="758"/>
      <c r="CX98" s="758"/>
      <c r="CY98" s="758"/>
      <c r="CZ98" s="758"/>
      <c r="DA98" s="758"/>
      <c r="DB98" s="758"/>
      <c r="DC98" s="758"/>
      <c r="DD98" s="758"/>
      <c r="DE98" s="758"/>
      <c r="DF98" s="758"/>
      <c r="DG98" s="758"/>
      <c r="DH98" s="758"/>
      <c r="DI98" s="758"/>
      <c r="DJ98" s="758"/>
      <c r="DK98" s="758"/>
      <c r="DL98" s="758"/>
      <c r="DM98" s="758"/>
      <c r="DN98" s="758"/>
      <c r="DO98" s="758"/>
      <c r="DP98" s="758"/>
      <c r="DQ98" s="758"/>
      <c r="DR98" s="758"/>
      <c r="DS98" s="758"/>
      <c r="DT98" s="758"/>
      <c r="DU98" s="758"/>
      <c r="DV98" s="758"/>
    </row>
    <row r="99" spans="1:126" s="734" customFormat="1" ht="15" customHeight="1" x14ac:dyDescent="0.25">
      <c r="A99" s="1148" t="s">
        <v>586</v>
      </c>
      <c r="B99" s="1162" t="s">
        <v>839</v>
      </c>
      <c r="C99" s="2020" t="s">
        <v>202</v>
      </c>
      <c r="D99" s="2020"/>
      <c r="E99" s="2020"/>
      <c r="F99" s="795"/>
      <c r="G99" s="1161"/>
      <c r="H99" s="775"/>
      <c r="I99" s="1254"/>
      <c r="J99" s="1302"/>
      <c r="K99" s="1302"/>
      <c r="L99" s="1302"/>
      <c r="M99" s="1302"/>
      <c r="N99" s="1302"/>
      <c r="O99" s="1302"/>
      <c r="P99" s="1302"/>
      <c r="Q99" s="1302"/>
      <c r="R99" s="1302"/>
      <c r="S99" s="1302"/>
      <c r="T99" s="1302"/>
      <c r="U99" s="1302"/>
      <c r="V99" s="1302"/>
      <c r="W99" s="1302"/>
      <c r="X99" s="1302"/>
      <c r="Y99" s="1302"/>
      <c r="Z99" s="1302"/>
      <c r="AA99" s="1302"/>
      <c r="AB99" s="1302"/>
      <c r="AC99" s="1302"/>
      <c r="AD99" s="1302"/>
      <c r="AE99" s="1302"/>
      <c r="AF99" s="1302"/>
      <c r="AG99" s="1302"/>
      <c r="AH99" s="1302"/>
      <c r="AI99" s="1302"/>
      <c r="AJ99" s="1302"/>
      <c r="AK99" s="1302"/>
      <c r="AL99" s="1302"/>
      <c r="AM99" s="1302"/>
      <c r="AN99" s="1302"/>
      <c r="AO99" s="1302"/>
      <c r="AP99" s="1302"/>
      <c r="AQ99" s="1302"/>
      <c r="AR99" s="757"/>
      <c r="AS99" s="757"/>
      <c r="AT99" s="757"/>
      <c r="AU99" s="757"/>
      <c r="AV99" s="757"/>
      <c r="AW99" s="757"/>
      <c r="AX99" s="757"/>
      <c r="AY99" s="757"/>
      <c r="AZ99" s="757"/>
      <c r="BA99" s="757"/>
      <c r="BB99" s="757"/>
      <c r="BC99" s="757"/>
      <c r="BD99" s="757"/>
      <c r="BE99" s="757"/>
      <c r="BF99" s="757"/>
      <c r="BG99" s="757"/>
      <c r="BH99" s="757"/>
      <c r="BI99" s="758"/>
      <c r="BJ99" s="758"/>
      <c r="BK99" s="758"/>
      <c r="BL99" s="758"/>
      <c r="BM99" s="758"/>
      <c r="BN99" s="758"/>
      <c r="BO99" s="758"/>
      <c r="BP99" s="758"/>
      <c r="BQ99" s="758"/>
      <c r="BR99" s="758"/>
      <c r="BS99" s="758"/>
      <c r="BT99" s="758"/>
      <c r="BU99" s="758"/>
      <c r="BV99" s="758"/>
      <c r="BW99" s="758"/>
      <c r="BX99" s="758"/>
      <c r="BY99" s="758"/>
      <c r="BZ99" s="758"/>
      <c r="CA99" s="758"/>
      <c r="CB99" s="758"/>
      <c r="CC99" s="758"/>
      <c r="CD99" s="758"/>
      <c r="CE99" s="758"/>
      <c r="CF99" s="758"/>
      <c r="CG99" s="758"/>
      <c r="CH99" s="758"/>
      <c r="CI99" s="758"/>
      <c r="CJ99" s="758"/>
      <c r="CK99" s="758"/>
      <c r="CL99" s="758"/>
      <c r="CM99" s="758"/>
      <c r="CN99" s="758"/>
      <c r="CO99" s="758"/>
      <c r="CP99" s="758"/>
      <c r="CQ99" s="758"/>
      <c r="CR99" s="758"/>
      <c r="CS99" s="758"/>
      <c r="CT99" s="758"/>
      <c r="CU99" s="758"/>
      <c r="CV99" s="758"/>
      <c r="CW99" s="758"/>
      <c r="CX99" s="758"/>
      <c r="CY99" s="758"/>
      <c r="CZ99" s="758"/>
      <c r="DA99" s="758"/>
      <c r="DB99" s="758"/>
      <c r="DC99" s="758"/>
      <c r="DD99" s="758"/>
      <c r="DE99" s="758"/>
      <c r="DF99" s="758"/>
      <c r="DG99" s="758"/>
      <c r="DH99" s="758"/>
      <c r="DI99" s="758"/>
      <c r="DJ99" s="758"/>
      <c r="DK99" s="758"/>
      <c r="DL99" s="758"/>
      <c r="DM99" s="758"/>
      <c r="DN99" s="758"/>
      <c r="DO99" s="758"/>
      <c r="DP99" s="758"/>
      <c r="DQ99" s="758"/>
      <c r="DR99" s="758"/>
      <c r="DS99" s="758"/>
      <c r="DT99" s="758"/>
      <c r="DU99" s="758"/>
      <c r="DV99" s="758"/>
    </row>
    <row r="100" spans="1:126" s="734" customFormat="1" ht="15" customHeight="1" x14ac:dyDescent="0.25">
      <c r="A100" s="1148"/>
      <c r="B100" s="938"/>
      <c r="C100" s="807" t="s">
        <v>556</v>
      </c>
      <c r="D100" s="807" t="s">
        <v>535</v>
      </c>
      <c r="E100" s="1282"/>
      <c r="F100" s="795"/>
      <c r="G100" s="1161"/>
      <c r="H100" s="775"/>
      <c r="I100" s="1254"/>
      <c r="J100" s="1302"/>
      <c r="K100" s="1302"/>
      <c r="L100" s="1302"/>
      <c r="M100" s="1302"/>
      <c r="N100" s="1302"/>
      <c r="O100" s="1302"/>
      <c r="P100" s="1302"/>
      <c r="Q100" s="1302"/>
      <c r="R100" s="1302"/>
      <c r="S100" s="1302"/>
      <c r="T100" s="1302"/>
      <c r="U100" s="1302"/>
      <c r="V100" s="1302"/>
      <c r="W100" s="1302"/>
      <c r="X100" s="1302"/>
      <c r="Y100" s="1302"/>
      <c r="Z100" s="1302"/>
      <c r="AA100" s="1302"/>
      <c r="AB100" s="1302"/>
      <c r="AC100" s="1302"/>
      <c r="AD100" s="1302"/>
      <c r="AE100" s="1302"/>
      <c r="AF100" s="1302"/>
      <c r="AG100" s="1302"/>
      <c r="AH100" s="1302"/>
      <c r="AI100" s="1302"/>
      <c r="AJ100" s="1302"/>
      <c r="AK100" s="1302"/>
      <c r="AL100" s="1302"/>
      <c r="AM100" s="1302"/>
      <c r="AN100" s="1302"/>
      <c r="AO100" s="1302"/>
      <c r="AP100" s="1302"/>
      <c r="AQ100" s="1302"/>
      <c r="AR100" s="757"/>
      <c r="AS100" s="757"/>
      <c r="AT100" s="757"/>
      <c r="AU100" s="757"/>
      <c r="AV100" s="757"/>
      <c r="AW100" s="757"/>
      <c r="AX100" s="757"/>
      <c r="AY100" s="757"/>
      <c r="AZ100" s="757"/>
      <c r="BA100" s="757"/>
      <c r="BB100" s="757"/>
      <c r="BC100" s="757"/>
      <c r="BD100" s="757"/>
      <c r="BE100" s="757"/>
      <c r="BF100" s="757"/>
      <c r="BG100" s="757"/>
      <c r="BH100" s="757"/>
      <c r="BI100" s="758"/>
      <c r="BJ100" s="758"/>
      <c r="BK100" s="758"/>
      <c r="BL100" s="758"/>
      <c r="BM100" s="758"/>
      <c r="BN100" s="758"/>
      <c r="BO100" s="758"/>
      <c r="BP100" s="758"/>
      <c r="BQ100" s="758"/>
      <c r="BR100" s="758"/>
      <c r="BS100" s="758"/>
      <c r="BT100" s="758"/>
      <c r="BU100" s="758"/>
      <c r="BV100" s="758"/>
      <c r="BW100" s="758"/>
      <c r="BX100" s="758"/>
      <c r="BY100" s="758"/>
      <c r="BZ100" s="758"/>
      <c r="CA100" s="758"/>
      <c r="CB100" s="758"/>
      <c r="CC100" s="758"/>
      <c r="CD100" s="758"/>
      <c r="CE100" s="758"/>
      <c r="CF100" s="758"/>
      <c r="CG100" s="758"/>
      <c r="CH100" s="758"/>
      <c r="CI100" s="758"/>
      <c r="CJ100" s="758"/>
      <c r="CK100" s="758"/>
      <c r="CL100" s="758"/>
      <c r="CM100" s="758"/>
      <c r="CN100" s="758"/>
      <c r="CO100" s="758"/>
      <c r="CP100" s="758"/>
      <c r="CQ100" s="758"/>
      <c r="CR100" s="758"/>
      <c r="CS100" s="758"/>
      <c r="CT100" s="758"/>
      <c r="CU100" s="758"/>
      <c r="CV100" s="758"/>
      <c r="CW100" s="758"/>
      <c r="CX100" s="758"/>
      <c r="CY100" s="758"/>
      <c r="CZ100" s="758"/>
      <c r="DA100" s="758"/>
      <c r="DB100" s="758"/>
      <c r="DC100" s="758"/>
      <c r="DD100" s="758"/>
      <c r="DE100" s="758"/>
      <c r="DF100" s="758"/>
      <c r="DG100" s="758"/>
      <c r="DH100" s="758"/>
      <c r="DI100" s="758"/>
      <c r="DJ100" s="758"/>
      <c r="DK100" s="758"/>
      <c r="DL100" s="758"/>
      <c r="DM100" s="758"/>
      <c r="DN100" s="758"/>
      <c r="DO100" s="758"/>
      <c r="DP100" s="758"/>
      <c r="DQ100" s="758"/>
      <c r="DR100" s="758"/>
      <c r="DS100" s="758"/>
      <c r="DT100" s="758"/>
      <c r="DU100" s="758"/>
      <c r="DV100" s="758"/>
    </row>
    <row r="101" spans="1:126" s="734" customFormat="1" ht="27.75" customHeight="1" x14ac:dyDescent="0.25">
      <c r="A101" s="1148" t="s">
        <v>586</v>
      </c>
      <c r="B101" s="938"/>
      <c r="C101" s="799"/>
      <c r="D101" s="799" t="s">
        <v>556</v>
      </c>
      <c r="E101" s="1279" t="s">
        <v>720</v>
      </c>
      <c r="F101" s="795" t="s">
        <v>486</v>
      </c>
      <c r="G101" s="1161">
        <v>1</v>
      </c>
      <c r="H101" s="775"/>
      <c r="I101" s="1254">
        <f t="shared" ref="I101:I109" si="5">G101*H101</f>
        <v>0</v>
      </c>
      <c r="J101" s="1302"/>
      <c r="K101" s="1302"/>
      <c r="L101" s="1302"/>
      <c r="M101" s="1302"/>
      <c r="N101" s="1302"/>
      <c r="O101" s="1302"/>
      <c r="P101" s="1302"/>
      <c r="Q101" s="1302"/>
      <c r="R101" s="1302"/>
      <c r="S101" s="1302"/>
      <c r="T101" s="1302"/>
      <c r="U101" s="1302"/>
      <c r="V101" s="1302"/>
      <c r="W101" s="1302"/>
      <c r="X101" s="1302"/>
      <c r="Y101" s="1302"/>
      <c r="Z101" s="1302"/>
      <c r="AA101" s="1302"/>
      <c r="AB101" s="1302"/>
      <c r="AC101" s="1302"/>
      <c r="AD101" s="1302"/>
      <c r="AE101" s="1302"/>
      <c r="AF101" s="1302"/>
      <c r="AG101" s="1302"/>
      <c r="AH101" s="1302"/>
      <c r="AI101" s="1302"/>
      <c r="AJ101" s="1302"/>
      <c r="AK101" s="1302"/>
      <c r="AL101" s="1302"/>
      <c r="AM101" s="1302"/>
      <c r="AN101" s="1302"/>
      <c r="AO101" s="1302"/>
      <c r="AP101" s="1302"/>
      <c r="AQ101" s="1302"/>
      <c r="AR101" s="757"/>
      <c r="AS101" s="757"/>
      <c r="AT101" s="757"/>
      <c r="AU101" s="757"/>
      <c r="AV101" s="757"/>
      <c r="AW101" s="757"/>
      <c r="AX101" s="757"/>
      <c r="AY101" s="757"/>
      <c r="AZ101" s="757"/>
      <c r="BA101" s="757"/>
      <c r="BB101" s="757"/>
      <c r="BC101" s="757"/>
      <c r="BD101" s="757"/>
      <c r="BE101" s="757"/>
      <c r="BF101" s="757"/>
      <c r="BG101" s="757"/>
      <c r="BH101" s="757"/>
      <c r="BI101" s="758"/>
      <c r="BJ101" s="758"/>
      <c r="BK101" s="758"/>
      <c r="BL101" s="758"/>
      <c r="BM101" s="758"/>
      <c r="BN101" s="758"/>
      <c r="BO101" s="758"/>
      <c r="BP101" s="758"/>
      <c r="BQ101" s="758"/>
      <c r="BR101" s="758"/>
      <c r="BS101" s="758"/>
      <c r="BT101" s="758"/>
      <c r="BU101" s="758"/>
      <c r="BV101" s="758"/>
      <c r="BW101" s="758"/>
      <c r="BX101" s="758"/>
      <c r="BY101" s="758"/>
      <c r="BZ101" s="758"/>
      <c r="CA101" s="758"/>
      <c r="CB101" s="758"/>
      <c r="CC101" s="758"/>
      <c r="CD101" s="758"/>
      <c r="CE101" s="758"/>
      <c r="CF101" s="758"/>
      <c r="CG101" s="758"/>
      <c r="CH101" s="758"/>
      <c r="CI101" s="758"/>
      <c r="CJ101" s="758"/>
      <c r="CK101" s="758"/>
      <c r="CL101" s="758"/>
      <c r="CM101" s="758"/>
      <c r="CN101" s="758"/>
      <c r="CO101" s="758"/>
      <c r="CP101" s="758"/>
      <c r="CQ101" s="758"/>
      <c r="CR101" s="758"/>
      <c r="CS101" s="758"/>
      <c r="CT101" s="758"/>
      <c r="CU101" s="758"/>
      <c r="CV101" s="758"/>
      <c r="CW101" s="758"/>
      <c r="CX101" s="758"/>
      <c r="CY101" s="758"/>
      <c r="CZ101" s="758"/>
      <c r="DA101" s="758"/>
      <c r="DB101" s="758"/>
      <c r="DC101" s="758"/>
      <c r="DD101" s="758"/>
      <c r="DE101" s="758"/>
      <c r="DF101" s="758"/>
      <c r="DG101" s="758"/>
      <c r="DH101" s="758"/>
      <c r="DI101" s="758"/>
      <c r="DJ101" s="758"/>
      <c r="DK101" s="758"/>
      <c r="DL101" s="758"/>
      <c r="DM101" s="758"/>
      <c r="DN101" s="758"/>
      <c r="DO101" s="758"/>
      <c r="DP101" s="758"/>
      <c r="DQ101" s="758"/>
      <c r="DR101" s="758"/>
      <c r="DS101" s="758"/>
      <c r="DT101" s="758"/>
      <c r="DU101" s="758"/>
      <c r="DV101" s="758"/>
    </row>
    <row r="102" spans="1:126" s="746" customFormat="1" ht="15" customHeight="1" x14ac:dyDescent="0.25">
      <c r="A102" s="1148" t="s">
        <v>533</v>
      </c>
      <c r="B102" s="1162" t="s">
        <v>840</v>
      </c>
      <c r="C102" s="2020" t="s">
        <v>534</v>
      </c>
      <c r="D102" s="2020"/>
      <c r="E102" s="2020"/>
      <c r="F102" s="795"/>
      <c r="G102" s="1161"/>
      <c r="H102" s="775"/>
      <c r="I102" s="1257"/>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c r="AK102" s="929"/>
      <c r="AL102" s="929"/>
      <c r="AM102" s="929"/>
      <c r="AN102" s="929"/>
      <c r="AO102" s="929"/>
      <c r="AP102" s="929"/>
      <c r="AQ102" s="929"/>
      <c r="AR102" s="929"/>
      <c r="AS102" s="929"/>
      <c r="AT102" s="929"/>
      <c r="AU102" s="929"/>
      <c r="AV102" s="929"/>
      <c r="AW102" s="929"/>
      <c r="AX102" s="929"/>
      <c r="AY102" s="929"/>
      <c r="AZ102" s="929"/>
      <c r="BA102" s="929"/>
      <c r="BB102" s="929"/>
      <c r="BC102" s="929"/>
      <c r="BD102" s="929"/>
      <c r="BE102" s="929"/>
      <c r="BF102" s="929"/>
      <c r="BG102" s="929"/>
      <c r="BH102" s="929"/>
      <c r="BI102" s="929"/>
      <c r="BJ102" s="929"/>
      <c r="BK102" s="929"/>
      <c r="BL102" s="929"/>
      <c r="BM102" s="929"/>
      <c r="BN102" s="929"/>
      <c r="BO102" s="929"/>
      <c r="BP102" s="929"/>
      <c r="BQ102" s="929"/>
      <c r="BR102" s="929"/>
      <c r="BS102" s="929"/>
      <c r="BT102" s="929"/>
      <c r="BU102" s="929"/>
      <c r="BV102" s="929"/>
      <c r="BW102" s="929"/>
      <c r="BX102" s="929"/>
      <c r="BY102" s="929"/>
      <c r="BZ102" s="929"/>
      <c r="CA102" s="929"/>
      <c r="CB102" s="929"/>
      <c r="CC102" s="929"/>
      <c r="CD102" s="929"/>
      <c r="CE102" s="929"/>
      <c r="CF102" s="929"/>
      <c r="CG102" s="929"/>
      <c r="CH102" s="929"/>
      <c r="CI102" s="929"/>
      <c r="CJ102" s="929"/>
      <c r="CK102" s="929"/>
      <c r="CL102" s="929"/>
      <c r="CM102" s="929"/>
      <c r="CN102" s="929"/>
      <c r="CO102" s="929"/>
      <c r="CP102" s="929"/>
      <c r="CQ102" s="929"/>
      <c r="CR102" s="929"/>
      <c r="CS102" s="929"/>
      <c r="CT102" s="929"/>
      <c r="CU102" s="929"/>
      <c r="CV102" s="929"/>
      <c r="CW102" s="929"/>
      <c r="CX102" s="929"/>
      <c r="CY102" s="929"/>
      <c r="CZ102" s="929"/>
      <c r="DA102" s="929"/>
      <c r="DB102" s="929"/>
      <c r="DC102" s="929"/>
      <c r="DD102" s="929"/>
      <c r="DE102" s="929"/>
      <c r="DF102" s="929"/>
      <c r="DG102" s="929"/>
      <c r="DH102" s="929"/>
      <c r="DI102" s="929"/>
      <c r="DJ102" s="929"/>
      <c r="DK102" s="929"/>
      <c r="DL102" s="929"/>
      <c r="DM102" s="929"/>
      <c r="DN102" s="929"/>
      <c r="DO102" s="929"/>
      <c r="DP102" s="929"/>
      <c r="DQ102" s="929"/>
      <c r="DR102" s="929"/>
      <c r="DS102" s="929"/>
      <c r="DT102" s="929"/>
      <c r="DU102" s="929"/>
      <c r="DV102" s="929"/>
    </row>
    <row r="103" spans="1:126" s="746" customFormat="1" ht="15" customHeight="1" x14ac:dyDescent="0.25">
      <c r="A103" s="1148"/>
      <c r="B103" s="938"/>
      <c r="C103" s="799" t="s">
        <v>556</v>
      </c>
      <c r="D103" s="1922" t="s">
        <v>535</v>
      </c>
      <c r="E103" s="1922"/>
      <c r="F103" s="795"/>
      <c r="G103" s="1161"/>
      <c r="H103" s="775"/>
      <c r="I103" s="1257"/>
      <c r="K103" s="929"/>
      <c r="L103" s="929"/>
      <c r="M103" s="929"/>
      <c r="N103" s="929"/>
      <c r="O103" s="929"/>
      <c r="P103" s="929"/>
      <c r="Q103" s="929"/>
      <c r="R103" s="929"/>
      <c r="S103" s="929"/>
      <c r="T103" s="929"/>
      <c r="U103" s="929"/>
      <c r="V103" s="929"/>
      <c r="W103" s="929"/>
      <c r="X103" s="929"/>
      <c r="Y103" s="929"/>
      <c r="Z103" s="929"/>
      <c r="AA103" s="929"/>
      <c r="AB103" s="929"/>
      <c r="AC103" s="929"/>
      <c r="AD103" s="929"/>
      <c r="AE103" s="929"/>
      <c r="AF103" s="929"/>
      <c r="AG103" s="929"/>
      <c r="AH103" s="929"/>
      <c r="AI103" s="929"/>
      <c r="AJ103" s="929"/>
      <c r="AK103" s="929"/>
      <c r="AL103" s="929"/>
      <c r="AM103" s="929"/>
      <c r="AN103" s="929"/>
      <c r="AO103" s="929"/>
      <c r="AP103" s="929"/>
      <c r="AQ103" s="929"/>
      <c r="AR103" s="929"/>
      <c r="AS103" s="929"/>
      <c r="AT103" s="929"/>
      <c r="AU103" s="929"/>
      <c r="AV103" s="929"/>
      <c r="AW103" s="929"/>
      <c r="AX103" s="929"/>
      <c r="AY103" s="929"/>
      <c r="AZ103" s="929"/>
      <c r="BA103" s="929"/>
      <c r="BB103" s="929"/>
      <c r="BC103" s="929"/>
      <c r="BD103" s="929"/>
      <c r="BE103" s="929"/>
      <c r="BF103" s="929"/>
      <c r="BG103" s="929"/>
      <c r="BH103" s="929"/>
      <c r="BI103" s="929"/>
      <c r="BJ103" s="929"/>
      <c r="BK103" s="929"/>
      <c r="BL103" s="929"/>
      <c r="BM103" s="929"/>
      <c r="BN103" s="929"/>
      <c r="BO103" s="929"/>
      <c r="BP103" s="929"/>
      <c r="BQ103" s="929"/>
      <c r="BR103" s="929"/>
      <c r="BS103" s="929"/>
      <c r="BT103" s="929"/>
      <c r="BU103" s="929"/>
      <c r="BV103" s="929"/>
      <c r="BW103" s="929"/>
      <c r="BX103" s="929"/>
      <c r="BY103" s="929"/>
      <c r="BZ103" s="929"/>
      <c r="CA103" s="929"/>
      <c r="CB103" s="929"/>
      <c r="CC103" s="929"/>
      <c r="CD103" s="929"/>
      <c r="CE103" s="929"/>
      <c r="CF103" s="929"/>
      <c r="CG103" s="929"/>
      <c r="CH103" s="929"/>
      <c r="CI103" s="929"/>
      <c r="CJ103" s="929"/>
      <c r="CK103" s="929"/>
      <c r="CL103" s="929"/>
      <c r="CM103" s="929"/>
      <c r="CN103" s="929"/>
      <c r="CO103" s="929"/>
      <c r="CP103" s="929"/>
      <c r="CQ103" s="929"/>
      <c r="CR103" s="929"/>
      <c r="CS103" s="929"/>
      <c r="CT103" s="929"/>
      <c r="CU103" s="929"/>
      <c r="CV103" s="929"/>
      <c r="CW103" s="929"/>
      <c r="CX103" s="929"/>
      <c r="CY103" s="929"/>
      <c r="CZ103" s="929"/>
      <c r="DA103" s="929"/>
      <c r="DB103" s="929"/>
      <c r="DC103" s="929"/>
      <c r="DD103" s="929"/>
      <c r="DE103" s="929"/>
      <c r="DF103" s="929"/>
      <c r="DG103" s="929"/>
      <c r="DH103" s="929"/>
      <c r="DI103" s="929"/>
      <c r="DJ103" s="929"/>
      <c r="DK103" s="929"/>
      <c r="DL103" s="929"/>
      <c r="DM103" s="929"/>
      <c r="DN103" s="929"/>
      <c r="DO103" s="929"/>
      <c r="DP103" s="929"/>
      <c r="DQ103" s="929"/>
      <c r="DR103" s="929"/>
      <c r="DS103" s="929"/>
      <c r="DT103" s="929"/>
      <c r="DU103" s="929"/>
      <c r="DV103" s="929"/>
    </row>
    <row r="104" spans="1:126" s="746" customFormat="1" ht="39.9" customHeight="1" x14ac:dyDescent="0.25">
      <c r="A104" s="1148"/>
      <c r="B104" s="938"/>
      <c r="C104" s="1279"/>
      <c r="D104" s="799" t="s">
        <v>556</v>
      </c>
      <c r="E104" s="1279" t="s">
        <v>711</v>
      </c>
      <c r="F104" s="795" t="s">
        <v>486</v>
      </c>
      <c r="G104" s="1161">
        <v>1</v>
      </c>
      <c r="H104" s="775"/>
      <c r="I104" s="1257">
        <f t="shared" si="5"/>
        <v>0</v>
      </c>
      <c r="K104" s="929"/>
      <c r="L104" s="929"/>
      <c r="M104" s="929"/>
      <c r="N104" s="929"/>
      <c r="O104" s="929"/>
      <c r="P104" s="929"/>
      <c r="Q104" s="929"/>
      <c r="R104" s="929"/>
      <c r="S104" s="929"/>
      <c r="T104" s="929"/>
      <c r="U104" s="929"/>
      <c r="V104" s="929"/>
      <c r="W104" s="929"/>
      <c r="X104" s="929"/>
      <c r="Y104" s="929"/>
      <c r="Z104" s="929"/>
      <c r="AA104" s="929"/>
      <c r="AB104" s="929"/>
      <c r="AC104" s="929"/>
      <c r="AD104" s="929"/>
      <c r="AE104" s="929"/>
      <c r="AF104" s="929"/>
      <c r="AG104" s="929"/>
      <c r="AH104" s="929"/>
      <c r="AI104" s="929"/>
      <c r="AJ104" s="929"/>
      <c r="AK104" s="929"/>
      <c r="AL104" s="929"/>
      <c r="AM104" s="929"/>
      <c r="AN104" s="929"/>
      <c r="AO104" s="929"/>
      <c r="AP104" s="929"/>
      <c r="AQ104" s="929"/>
      <c r="AR104" s="929"/>
      <c r="AS104" s="929"/>
      <c r="AT104" s="929"/>
      <c r="AU104" s="929"/>
      <c r="AV104" s="929"/>
      <c r="AW104" s="929"/>
      <c r="AX104" s="929"/>
      <c r="AY104" s="929"/>
      <c r="AZ104" s="929"/>
      <c r="BA104" s="929"/>
      <c r="BB104" s="929"/>
      <c r="BC104" s="929"/>
      <c r="BD104" s="929"/>
      <c r="BE104" s="929"/>
      <c r="BF104" s="929"/>
      <c r="BG104" s="929"/>
      <c r="BH104" s="929"/>
      <c r="BI104" s="929"/>
      <c r="BJ104" s="929"/>
      <c r="BK104" s="929"/>
      <c r="BL104" s="929"/>
      <c r="BM104" s="929"/>
      <c r="BN104" s="929"/>
      <c r="BO104" s="929"/>
      <c r="BP104" s="929"/>
      <c r="BQ104" s="929"/>
      <c r="BR104" s="929"/>
      <c r="BS104" s="929"/>
      <c r="BT104" s="929"/>
      <c r="BU104" s="929"/>
      <c r="BV104" s="929"/>
      <c r="BW104" s="929"/>
      <c r="BX104" s="929"/>
      <c r="BY104" s="929"/>
      <c r="BZ104" s="929"/>
      <c r="CA104" s="929"/>
      <c r="CB104" s="929"/>
      <c r="CC104" s="929"/>
      <c r="CD104" s="929"/>
      <c r="CE104" s="929"/>
      <c r="CF104" s="929"/>
      <c r="CG104" s="929"/>
      <c r="CH104" s="929"/>
      <c r="CI104" s="929"/>
      <c r="CJ104" s="929"/>
      <c r="CK104" s="929"/>
      <c r="CL104" s="929"/>
      <c r="CM104" s="929"/>
      <c r="CN104" s="929"/>
      <c r="CO104" s="929"/>
      <c r="CP104" s="929"/>
      <c r="CQ104" s="929"/>
      <c r="CR104" s="929"/>
      <c r="CS104" s="929"/>
      <c r="CT104" s="929"/>
      <c r="CU104" s="929"/>
      <c r="CV104" s="929"/>
      <c r="CW104" s="929"/>
      <c r="CX104" s="929"/>
      <c r="CY104" s="929"/>
      <c r="CZ104" s="929"/>
      <c r="DA104" s="929"/>
      <c r="DB104" s="929"/>
      <c r="DC104" s="929"/>
      <c r="DD104" s="929"/>
      <c r="DE104" s="929"/>
      <c r="DF104" s="929"/>
      <c r="DG104" s="929"/>
      <c r="DH104" s="929"/>
      <c r="DI104" s="929"/>
      <c r="DJ104" s="929"/>
      <c r="DK104" s="929"/>
      <c r="DL104" s="929"/>
      <c r="DM104" s="929"/>
      <c r="DN104" s="929"/>
      <c r="DO104" s="929"/>
      <c r="DP104" s="929"/>
      <c r="DQ104" s="929"/>
      <c r="DR104" s="929"/>
      <c r="DS104" s="929"/>
      <c r="DT104" s="929"/>
      <c r="DU104" s="929"/>
      <c r="DV104" s="929"/>
    </row>
    <row r="105" spans="1:126" s="746" customFormat="1" ht="30" customHeight="1" x14ac:dyDescent="0.25">
      <c r="A105" s="1148"/>
      <c r="B105" s="1162"/>
      <c r="C105" s="799"/>
      <c r="D105" s="799" t="s">
        <v>557</v>
      </c>
      <c r="E105" s="1279" t="s">
        <v>712</v>
      </c>
      <c r="F105" s="795" t="s">
        <v>486</v>
      </c>
      <c r="G105" s="1161">
        <v>1</v>
      </c>
      <c r="H105" s="775"/>
      <c r="I105" s="1257">
        <f t="shared" si="5"/>
        <v>0</v>
      </c>
      <c r="K105" s="929"/>
      <c r="L105" s="929"/>
      <c r="M105" s="929"/>
      <c r="N105" s="929"/>
      <c r="O105" s="929"/>
      <c r="P105" s="929"/>
      <c r="Q105" s="929"/>
      <c r="R105" s="929"/>
      <c r="S105" s="929"/>
      <c r="T105" s="929"/>
      <c r="U105" s="929"/>
      <c r="V105" s="929"/>
      <c r="W105" s="929"/>
      <c r="X105" s="929"/>
      <c r="Y105" s="929"/>
      <c r="Z105" s="929"/>
      <c r="AA105" s="929"/>
      <c r="AB105" s="929"/>
      <c r="AC105" s="929"/>
      <c r="AD105" s="929"/>
      <c r="AE105" s="929"/>
      <c r="AF105" s="929"/>
      <c r="AG105" s="929"/>
      <c r="AH105" s="929"/>
      <c r="AI105" s="929"/>
      <c r="AJ105" s="929"/>
      <c r="AK105" s="929"/>
      <c r="AL105" s="929"/>
      <c r="AM105" s="929"/>
      <c r="AN105" s="929"/>
      <c r="AO105" s="929"/>
      <c r="AP105" s="929"/>
      <c r="AQ105" s="929"/>
      <c r="AR105" s="929"/>
      <c r="AS105" s="929"/>
      <c r="AT105" s="929"/>
      <c r="AU105" s="929"/>
      <c r="AV105" s="929"/>
      <c r="AW105" s="929"/>
      <c r="AX105" s="929"/>
      <c r="AY105" s="929"/>
      <c r="AZ105" s="929"/>
      <c r="BA105" s="929"/>
      <c r="BB105" s="929"/>
      <c r="BC105" s="929"/>
      <c r="BD105" s="929"/>
      <c r="BE105" s="929"/>
      <c r="BF105" s="929"/>
      <c r="BG105" s="929"/>
      <c r="BH105" s="929"/>
      <c r="BI105" s="929"/>
      <c r="BJ105" s="929"/>
      <c r="BK105" s="929"/>
      <c r="BL105" s="929"/>
      <c r="BM105" s="929"/>
      <c r="BN105" s="929"/>
      <c r="BO105" s="929"/>
      <c r="BP105" s="929"/>
      <c r="BQ105" s="929"/>
      <c r="BR105" s="929"/>
      <c r="BS105" s="929"/>
      <c r="BT105" s="929"/>
      <c r="BU105" s="929"/>
      <c r="BV105" s="929"/>
      <c r="BW105" s="929"/>
      <c r="BX105" s="929"/>
      <c r="BY105" s="929"/>
      <c r="BZ105" s="929"/>
      <c r="CA105" s="929"/>
      <c r="CB105" s="929"/>
      <c r="CC105" s="929"/>
      <c r="CD105" s="929"/>
      <c r="CE105" s="929"/>
      <c r="CF105" s="929"/>
      <c r="CG105" s="929"/>
      <c r="CH105" s="929"/>
      <c r="CI105" s="929"/>
      <c r="CJ105" s="929"/>
      <c r="CK105" s="929"/>
      <c r="CL105" s="929"/>
      <c r="CM105" s="929"/>
      <c r="CN105" s="929"/>
      <c r="CO105" s="929"/>
      <c r="CP105" s="929"/>
      <c r="CQ105" s="929"/>
      <c r="CR105" s="929"/>
      <c r="CS105" s="929"/>
      <c r="CT105" s="929"/>
      <c r="CU105" s="929"/>
      <c r="CV105" s="929"/>
      <c r="CW105" s="929"/>
      <c r="CX105" s="929"/>
      <c r="CY105" s="929"/>
      <c r="CZ105" s="929"/>
      <c r="DA105" s="929"/>
      <c r="DB105" s="929"/>
      <c r="DC105" s="929"/>
      <c r="DD105" s="929"/>
      <c r="DE105" s="929"/>
      <c r="DF105" s="929"/>
      <c r="DG105" s="929"/>
      <c r="DH105" s="929"/>
      <c r="DI105" s="929"/>
      <c r="DJ105" s="929"/>
      <c r="DK105" s="929"/>
      <c r="DL105" s="929"/>
      <c r="DM105" s="929"/>
      <c r="DN105" s="929"/>
      <c r="DO105" s="929"/>
      <c r="DP105" s="929"/>
      <c r="DQ105" s="929"/>
      <c r="DR105" s="929"/>
      <c r="DS105" s="929"/>
      <c r="DT105" s="929"/>
      <c r="DU105" s="929"/>
      <c r="DV105" s="929"/>
    </row>
    <row r="106" spans="1:126" s="1371" customFormat="1" ht="27.6" x14ac:dyDescent="0.3">
      <c r="A106" s="1308"/>
      <c r="B106" s="1549"/>
      <c r="C106" s="1440"/>
      <c r="D106" s="799" t="s">
        <v>558</v>
      </c>
      <c r="E106" s="1398" t="s">
        <v>1311</v>
      </c>
      <c r="F106" s="1310" t="s">
        <v>486</v>
      </c>
      <c r="G106" s="1089">
        <v>4</v>
      </c>
      <c r="H106" s="1311"/>
      <c r="I106" s="1122">
        <f>G106*H106</f>
        <v>0</v>
      </c>
    </row>
    <row r="107" spans="1:126" s="734" customFormat="1" ht="15" customHeight="1" x14ac:dyDescent="0.25">
      <c r="A107" s="1223"/>
      <c r="B107" s="988"/>
      <c r="C107" s="998" t="s">
        <v>557</v>
      </c>
      <c r="D107" s="2039" t="s">
        <v>634</v>
      </c>
      <c r="E107" s="2039"/>
      <c r="F107" s="987"/>
      <c r="G107" s="1292"/>
      <c r="H107" s="819"/>
      <c r="I107" s="1255"/>
      <c r="J107" s="1302"/>
      <c r="K107" s="1302"/>
      <c r="L107" s="1302"/>
      <c r="M107" s="1302"/>
      <c r="N107" s="1302"/>
      <c r="O107" s="1302"/>
      <c r="P107" s="1302"/>
      <c r="Q107" s="1302"/>
      <c r="R107" s="1302"/>
      <c r="S107" s="1302"/>
      <c r="T107" s="1302"/>
      <c r="U107" s="1302"/>
      <c r="V107" s="1302"/>
      <c r="W107" s="1302"/>
      <c r="X107" s="1302"/>
      <c r="Y107" s="1302"/>
      <c r="Z107" s="1302"/>
      <c r="AA107" s="1302"/>
      <c r="AB107" s="1302"/>
      <c r="AC107" s="1302"/>
      <c r="AD107" s="1302"/>
      <c r="AE107" s="1302"/>
      <c r="AF107" s="1302"/>
      <c r="AG107" s="1302"/>
      <c r="AH107" s="1302"/>
      <c r="AI107" s="1302"/>
      <c r="AJ107" s="1302"/>
      <c r="AK107" s="1302"/>
      <c r="AL107" s="1302"/>
      <c r="AM107" s="1302"/>
      <c r="AN107" s="1302"/>
      <c r="AO107" s="1302"/>
      <c r="AP107" s="1302"/>
      <c r="AQ107" s="1302"/>
      <c r="AR107" s="757"/>
      <c r="AS107" s="757"/>
      <c r="AT107" s="757"/>
      <c r="AU107" s="757"/>
      <c r="AV107" s="757"/>
      <c r="AW107" s="757"/>
      <c r="AX107" s="757"/>
      <c r="AY107" s="757"/>
      <c r="AZ107" s="757"/>
      <c r="BA107" s="757"/>
      <c r="BB107" s="757"/>
      <c r="BC107" s="757"/>
      <c r="BD107" s="757"/>
      <c r="BE107" s="757"/>
      <c r="BF107" s="757"/>
      <c r="BG107" s="757"/>
      <c r="BH107" s="757"/>
      <c r="BI107" s="758"/>
      <c r="BJ107" s="758"/>
      <c r="BK107" s="758"/>
      <c r="BL107" s="758"/>
      <c r="BM107" s="758"/>
      <c r="BN107" s="758"/>
      <c r="BO107" s="758"/>
      <c r="BP107" s="758"/>
      <c r="BQ107" s="758"/>
      <c r="BR107" s="758"/>
      <c r="BS107" s="758"/>
      <c r="BT107" s="758"/>
      <c r="BU107" s="758"/>
      <c r="BV107" s="758"/>
      <c r="BW107" s="758"/>
      <c r="BX107" s="758"/>
      <c r="BY107" s="758"/>
      <c r="BZ107" s="758"/>
      <c r="CA107" s="758"/>
      <c r="CB107" s="758"/>
      <c r="CC107" s="758"/>
      <c r="CD107" s="758"/>
      <c r="CE107" s="758"/>
      <c r="CF107" s="758"/>
      <c r="CG107" s="758"/>
      <c r="CH107" s="758"/>
      <c r="CI107" s="758"/>
      <c r="CJ107" s="758"/>
      <c r="CK107" s="758"/>
      <c r="CL107" s="758"/>
      <c r="CM107" s="758"/>
      <c r="CN107" s="758"/>
      <c r="CO107" s="758"/>
      <c r="CP107" s="758"/>
      <c r="CQ107" s="758"/>
      <c r="CR107" s="758"/>
      <c r="CS107" s="758"/>
      <c r="CT107" s="758"/>
      <c r="CU107" s="758"/>
      <c r="CV107" s="758"/>
      <c r="CW107" s="758"/>
      <c r="CX107" s="758"/>
      <c r="CY107" s="758"/>
      <c r="CZ107" s="758"/>
      <c r="DA107" s="758"/>
      <c r="DB107" s="758"/>
      <c r="DC107" s="758"/>
      <c r="DD107" s="758"/>
      <c r="DE107" s="758"/>
      <c r="DF107" s="758"/>
      <c r="DG107" s="758"/>
      <c r="DH107" s="758"/>
      <c r="DI107" s="758"/>
      <c r="DJ107" s="758"/>
      <c r="DK107" s="758"/>
      <c r="DL107" s="758"/>
      <c r="DM107" s="758"/>
      <c r="DN107" s="758"/>
      <c r="DO107" s="758"/>
      <c r="DP107" s="758"/>
      <c r="DQ107" s="758"/>
      <c r="DR107" s="758"/>
      <c r="DS107" s="758"/>
      <c r="DT107" s="758"/>
      <c r="DU107" s="758"/>
      <c r="DV107" s="758"/>
    </row>
    <row r="108" spans="1:126" s="734" customFormat="1" ht="15" customHeight="1" x14ac:dyDescent="0.25">
      <c r="A108" s="1148"/>
      <c r="B108" s="938"/>
      <c r="C108" s="1279"/>
      <c r="D108" s="799" t="s">
        <v>556</v>
      </c>
      <c r="E108" s="1398" t="s">
        <v>1236</v>
      </c>
      <c r="F108" s="795" t="s">
        <v>487</v>
      </c>
      <c r="G108" s="1161">
        <v>15</v>
      </c>
      <c r="H108" s="775"/>
      <c r="I108" s="1254">
        <f t="shared" si="5"/>
        <v>0</v>
      </c>
      <c r="J108" s="1302"/>
      <c r="K108" s="1302"/>
      <c r="L108" s="1302"/>
      <c r="M108" s="1302"/>
      <c r="N108" s="1302"/>
      <c r="O108" s="1302"/>
      <c r="P108" s="1302"/>
      <c r="Q108" s="1302"/>
      <c r="R108" s="1302"/>
      <c r="S108" s="1302"/>
      <c r="T108" s="1302"/>
      <c r="U108" s="1302"/>
      <c r="V108" s="1302"/>
      <c r="W108" s="1302"/>
      <c r="X108" s="1302"/>
      <c r="Y108" s="1302"/>
      <c r="Z108" s="1302"/>
      <c r="AA108" s="1302"/>
      <c r="AB108" s="1302"/>
      <c r="AC108" s="1302"/>
      <c r="AD108" s="1302"/>
      <c r="AE108" s="1302"/>
      <c r="AF108" s="1302"/>
      <c r="AG108" s="1302"/>
      <c r="AH108" s="1302"/>
      <c r="AI108" s="1302"/>
      <c r="AJ108" s="1302"/>
      <c r="AK108" s="1302"/>
      <c r="AL108" s="1302"/>
      <c r="AM108" s="1302"/>
      <c r="AN108" s="1302"/>
      <c r="AO108" s="1302"/>
      <c r="AP108" s="1302"/>
      <c r="AQ108" s="1302"/>
      <c r="AR108" s="757"/>
      <c r="AS108" s="757"/>
      <c r="AT108" s="757"/>
      <c r="AU108" s="757"/>
      <c r="AV108" s="757"/>
      <c r="AW108" s="757"/>
      <c r="AX108" s="757"/>
      <c r="AY108" s="757"/>
      <c r="AZ108" s="757"/>
      <c r="BA108" s="757"/>
      <c r="BB108" s="757"/>
      <c r="BC108" s="757"/>
      <c r="BD108" s="757"/>
      <c r="BE108" s="757"/>
      <c r="BF108" s="757"/>
      <c r="BG108" s="757"/>
      <c r="BH108" s="757"/>
      <c r="BI108" s="758"/>
      <c r="BJ108" s="758"/>
      <c r="BK108" s="758"/>
      <c r="BL108" s="758"/>
      <c r="BM108" s="758"/>
      <c r="BN108" s="758"/>
      <c r="BO108" s="758"/>
      <c r="BP108" s="758"/>
      <c r="BQ108" s="758"/>
      <c r="BR108" s="758"/>
      <c r="BS108" s="758"/>
      <c r="BT108" s="758"/>
      <c r="BU108" s="758"/>
      <c r="BV108" s="758"/>
      <c r="BW108" s="758"/>
      <c r="BX108" s="758"/>
      <c r="BY108" s="758"/>
      <c r="BZ108" s="758"/>
      <c r="CA108" s="758"/>
      <c r="CB108" s="758"/>
      <c r="CC108" s="758"/>
      <c r="CD108" s="758"/>
      <c r="CE108" s="758"/>
      <c r="CF108" s="758"/>
      <c r="CG108" s="758"/>
      <c r="CH108" s="758"/>
      <c r="CI108" s="758"/>
      <c r="CJ108" s="758"/>
      <c r="CK108" s="758"/>
      <c r="CL108" s="758"/>
      <c r="CM108" s="758"/>
      <c r="CN108" s="758"/>
      <c r="CO108" s="758"/>
      <c r="CP108" s="758"/>
      <c r="CQ108" s="758"/>
      <c r="CR108" s="758"/>
      <c r="CS108" s="758"/>
      <c r="CT108" s="758"/>
      <c r="CU108" s="758"/>
      <c r="CV108" s="758"/>
      <c r="CW108" s="758"/>
      <c r="CX108" s="758"/>
      <c r="CY108" s="758"/>
      <c r="CZ108" s="758"/>
      <c r="DA108" s="758"/>
      <c r="DB108" s="758"/>
      <c r="DC108" s="758"/>
      <c r="DD108" s="758"/>
      <c r="DE108" s="758"/>
      <c r="DF108" s="758"/>
      <c r="DG108" s="758"/>
      <c r="DH108" s="758"/>
      <c r="DI108" s="758"/>
      <c r="DJ108" s="758"/>
      <c r="DK108" s="758"/>
      <c r="DL108" s="758"/>
      <c r="DM108" s="758"/>
      <c r="DN108" s="758"/>
      <c r="DO108" s="758"/>
      <c r="DP108" s="758"/>
      <c r="DQ108" s="758"/>
      <c r="DR108" s="758"/>
      <c r="DS108" s="758"/>
      <c r="DT108" s="758"/>
      <c r="DU108" s="758"/>
      <c r="DV108" s="758"/>
    </row>
    <row r="109" spans="1:126" s="734" customFormat="1" ht="39.9" customHeight="1" x14ac:dyDescent="0.25">
      <c r="A109" s="1148"/>
      <c r="B109" s="938"/>
      <c r="C109" s="1279"/>
      <c r="D109" s="799" t="s">
        <v>557</v>
      </c>
      <c r="E109" s="1279" t="s">
        <v>713</v>
      </c>
      <c r="F109" s="795" t="s">
        <v>487</v>
      </c>
      <c r="G109" s="1161">
        <v>9</v>
      </c>
      <c r="H109" s="775"/>
      <c r="I109" s="1254">
        <f t="shared" si="5"/>
        <v>0</v>
      </c>
      <c r="J109" s="1302"/>
      <c r="K109" s="1302"/>
      <c r="L109" s="1302"/>
      <c r="M109" s="1302"/>
      <c r="N109" s="1302"/>
      <c r="O109" s="1302"/>
      <c r="P109" s="1302"/>
      <c r="Q109" s="1302"/>
      <c r="R109" s="1302"/>
      <c r="S109" s="1302"/>
      <c r="T109" s="1302"/>
      <c r="U109" s="1302"/>
      <c r="V109" s="1302"/>
      <c r="W109" s="1302"/>
      <c r="X109" s="1302"/>
      <c r="Y109" s="1302"/>
      <c r="Z109" s="1302"/>
      <c r="AA109" s="1302"/>
      <c r="AB109" s="1302"/>
      <c r="AC109" s="1302"/>
      <c r="AD109" s="1302"/>
      <c r="AE109" s="1302"/>
      <c r="AF109" s="1302"/>
      <c r="AG109" s="1302"/>
      <c r="AH109" s="1302"/>
      <c r="AI109" s="1302"/>
      <c r="AJ109" s="1302"/>
      <c r="AK109" s="1302"/>
      <c r="AL109" s="1302"/>
      <c r="AM109" s="1302"/>
      <c r="AN109" s="1302"/>
      <c r="AO109" s="1302"/>
      <c r="AP109" s="1302"/>
      <c r="AQ109" s="1302"/>
      <c r="AR109" s="757"/>
      <c r="AS109" s="757"/>
      <c r="AT109" s="757"/>
      <c r="AU109" s="757"/>
      <c r="AV109" s="757"/>
      <c r="AW109" s="757"/>
      <c r="AX109" s="757"/>
      <c r="AY109" s="757"/>
      <c r="AZ109" s="757"/>
      <c r="BA109" s="757"/>
      <c r="BB109" s="757"/>
      <c r="BC109" s="757"/>
      <c r="BD109" s="757"/>
      <c r="BE109" s="757"/>
      <c r="BF109" s="757"/>
      <c r="BG109" s="757"/>
      <c r="BH109" s="757"/>
      <c r="BI109" s="758"/>
      <c r="BJ109" s="758"/>
      <c r="BK109" s="758"/>
      <c r="BL109" s="758"/>
      <c r="BM109" s="758"/>
      <c r="BN109" s="758"/>
      <c r="BO109" s="758"/>
      <c r="BP109" s="758"/>
      <c r="BQ109" s="758"/>
      <c r="BR109" s="758"/>
      <c r="BS109" s="758"/>
      <c r="BT109" s="758"/>
      <c r="BU109" s="758"/>
      <c r="BV109" s="758"/>
      <c r="BW109" s="758"/>
      <c r="BX109" s="758"/>
      <c r="BY109" s="758"/>
      <c r="BZ109" s="758"/>
      <c r="CA109" s="758"/>
      <c r="CB109" s="758"/>
      <c r="CC109" s="758"/>
      <c r="CD109" s="758"/>
      <c r="CE109" s="758"/>
      <c r="CF109" s="758"/>
      <c r="CG109" s="758"/>
      <c r="CH109" s="758"/>
      <c r="CI109" s="758"/>
      <c r="CJ109" s="758"/>
      <c r="CK109" s="758"/>
      <c r="CL109" s="758"/>
      <c r="CM109" s="758"/>
      <c r="CN109" s="758"/>
      <c r="CO109" s="758"/>
      <c r="CP109" s="758"/>
      <c r="CQ109" s="758"/>
      <c r="CR109" s="758"/>
      <c r="CS109" s="758"/>
      <c r="CT109" s="758"/>
      <c r="CU109" s="758"/>
      <c r="CV109" s="758"/>
      <c r="CW109" s="758"/>
      <c r="CX109" s="758"/>
      <c r="CY109" s="758"/>
      <c r="CZ109" s="758"/>
      <c r="DA109" s="758"/>
      <c r="DB109" s="758"/>
      <c r="DC109" s="758"/>
      <c r="DD109" s="758"/>
      <c r="DE109" s="758"/>
      <c r="DF109" s="758"/>
      <c r="DG109" s="758"/>
      <c r="DH109" s="758"/>
      <c r="DI109" s="758"/>
      <c r="DJ109" s="758"/>
      <c r="DK109" s="758"/>
      <c r="DL109" s="758"/>
      <c r="DM109" s="758"/>
      <c r="DN109" s="758"/>
      <c r="DO109" s="758"/>
      <c r="DP109" s="758"/>
      <c r="DQ109" s="758"/>
      <c r="DR109" s="758"/>
      <c r="DS109" s="758"/>
      <c r="DT109" s="758"/>
      <c r="DU109" s="758"/>
      <c r="DV109" s="758"/>
    </row>
    <row r="110" spans="1:126" s="734" customFormat="1" ht="39.9" customHeight="1" x14ac:dyDescent="0.25">
      <c r="A110" s="1259"/>
      <c r="B110" s="1242"/>
      <c r="C110" s="1280"/>
      <c r="D110" s="998" t="s">
        <v>558</v>
      </c>
      <c r="E110" s="1280" t="s">
        <v>714</v>
      </c>
      <c r="F110" s="987" t="s">
        <v>487</v>
      </c>
      <c r="G110" s="1292">
        <v>9</v>
      </c>
      <c r="H110" s="819"/>
      <c r="I110" s="1256">
        <f>G110*H110</f>
        <v>0</v>
      </c>
      <c r="J110" s="1302"/>
      <c r="K110" s="1302"/>
      <c r="L110" s="1302"/>
      <c r="M110" s="1302"/>
      <c r="N110" s="1302"/>
      <c r="O110" s="1302"/>
      <c r="P110" s="1302"/>
      <c r="Q110" s="1302"/>
      <c r="R110" s="1302"/>
      <c r="S110" s="1302"/>
      <c r="T110" s="1302"/>
      <c r="U110" s="1302"/>
      <c r="V110" s="1302"/>
      <c r="W110" s="1302"/>
      <c r="X110" s="1302"/>
      <c r="Y110" s="1302"/>
      <c r="Z110" s="1302"/>
      <c r="AA110" s="1302"/>
      <c r="AB110" s="1302"/>
      <c r="AC110" s="1302"/>
      <c r="AD110" s="1302"/>
      <c r="AE110" s="1302"/>
      <c r="AF110" s="1302"/>
      <c r="AG110" s="1302"/>
      <c r="AH110" s="1302"/>
      <c r="AI110" s="1302"/>
      <c r="AJ110" s="1302"/>
      <c r="AK110" s="1302"/>
      <c r="AL110" s="1302"/>
      <c r="AM110" s="1302"/>
      <c r="AN110" s="1302"/>
      <c r="AO110" s="1302"/>
      <c r="AP110" s="1302"/>
      <c r="AQ110" s="1302"/>
      <c r="AR110" s="757"/>
      <c r="AS110" s="757"/>
      <c r="AT110" s="757"/>
      <c r="AU110" s="757"/>
      <c r="AV110" s="757"/>
      <c r="AW110" s="757"/>
      <c r="AX110" s="757"/>
      <c r="AY110" s="757"/>
      <c r="AZ110" s="757"/>
      <c r="BA110" s="757"/>
      <c r="BB110" s="757"/>
      <c r="BC110" s="757"/>
      <c r="BD110" s="757"/>
      <c r="BE110" s="757"/>
      <c r="BF110" s="757"/>
      <c r="BG110" s="757"/>
      <c r="BH110" s="757"/>
      <c r="BI110" s="758"/>
      <c r="BJ110" s="758"/>
      <c r="BK110" s="758"/>
      <c r="BL110" s="758"/>
      <c r="BM110" s="758"/>
      <c r="BN110" s="758"/>
      <c r="BO110" s="758"/>
      <c r="BP110" s="758"/>
      <c r="BQ110" s="758"/>
      <c r="BR110" s="758"/>
      <c r="BS110" s="758"/>
      <c r="BT110" s="758"/>
      <c r="BU110" s="758"/>
      <c r="BV110" s="758"/>
      <c r="BW110" s="758"/>
      <c r="BX110" s="758"/>
      <c r="BY110" s="758"/>
      <c r="BZ110" s="758"/>
      <c r="CA110" s="758"/>
      <c r="CB110" s="758"/>
      <c r="CC110" s="758"/>
      <c r="CD110" s="758"/>
      <c r="CE110" s="758"/>
      <c r="CF110" s="758"/>
      <c r="CG110" s="758"/>
      <c r="CH110" s="758"/>
      <c r="CI110" s="758"/>
      <c r="CJ110" s="758"/>
      <c r="CK110" s="758"/>
      <c r="CL110" s="758"/>
      <c r="CM110" s="758"/>
      <c r="CN110" s="758"/>
      <c r="CO110" s="758"/>
      <c r="CP110" s="758"/>
      <c r="CQ110" s="758"/>
      <c r="CR110" s="758"/>
      <c r="CS110" s="758"/>
      <c r="CT110" s="758"/>
      <c r="CU110" s="758"/>
      <c r="CV110" s="758"/>
      <c r="CW110" s="758"/>
      <c r="CX110" s="758"/>
      <c r="CY110" s="758"/>
      <c r="CZ110" s="758"/>
      <c r="DA110" s="758"/>
      <c r="DB110" s="758"/>
      <c r="DC110" s="758"/>
      <c r="DD110" s="758"/>
      <c r="DE110" s="758"/>
      <c r="DF110" s="758"/>
      <c r="DG110" s="758"/>
      <c r="DH110" s="758"/>
      <c r="DI110" s="758"/>
      <c r="DJ110" s="758"/>
      <c r="DK110" s="758"/>
      <c r="DL110" s="758"/>
      <c r="DM110" s="758"/>
      <c r="DN110" s="758"/>
      <c r="DO110" s="758"/>
      <c r="DP110" s="758"/>
      <c r="DQ110" s="758"/>
      <c r="DR110" s="758"/>
      <c r="DS110" s="758"/>
      <c r="DT110" s="758"/>
      <c r="DU110" s="758"/>
      <c r="DV110" s="758"/>
    </row>
    <row r="111" spans="1:126" s="734" customFormat="1" ht="15" customHeight="1" x14ac:dyDescent="0.25">
      <c r="A111" s="1224"/>
      <c r="B111" s="809"/>
      <c r="C111" s="799"/>
      <c r="D111" s="799" t="s">
        <v>559</v>
      </c>
      <c r="E111" s="1279" t="s">
        <v>76</v>
      </c>
      <c r="F111" s="795" t="s">
        <v>487</v>
      </c>
      <c r="G111" s="1161">
        <v>35</v>
      </c>
      <c r="H111" s="775"/>
      <c r="I111" s="1254">
        <f t="shared" ref="I111:I129" si="6">G111*H111</f>
        <v>0</v>
      </c>
      <c r="J111" s="1302"/>
      <c r="K111" s="1302"/>
      <c r="L111" s="1302"/>
      <c r="M111" s="1302"/>
      <c r="N111" s="1302"/>
      <c r="O111" s="1302"/>
      <c r="P111" s="1302"/>
      <c r="Q111" s="1302"/>
      <c r="R111" s="1302"/>
      <c r="S111" s="1302"/>
      <c r="T111" s="1302"/>
      <c r="U111" s="1302"/>
      <c r="V111" s="1302"/>
      <c r="W111" s="1302"/>
      <c r="X111" s="1302"/>
      <c r="Y111" s="1302"/>
      <c r="Z111" s="1302"/>
      <c r="AA111" s="1302"/>
      <c r="AB111" s="1302"/>
      <c r="AC111" s="1302"/>
      <c r="AD111" s="1302"/>
      <c r="AE111" s="1302"/>
      <c r="AF111" s="1302"/>
      <c r="AG111" s="1302"/>
      <c r="AH111" s="1302"/>
      <c r="AI111" s="1302"/>
      <c r="AJ111" s="1302"/>
      <c r="AK111" s="1302"/>
      <c r="AL111" s="1302"/>
      <c r="AM111" s="1302"/>
      <c r="AN111" s="1302"/>
      <c r="AO111" s="1302"/>
      <c r="AP111" s="1302"/>
      <c r="AQ111" s="1302"/>
      <c r="AR111" s="757"/>
      <c r="AS111" s="757"/>
      <c r="AT111" s="757"/>
      <c r="AU111" s="757"/>
      <c r="AV111" s="757"/>
      <c r="AW111" s="757"/>
      <c r="AX111" s="757"/>
      <c r="AY111" s="757"/>
      <c r="AZ111" s="757"/>
      <c r="BA111" s="757"/>
      <c r="BB111" s="757"/>
      <c r="BC111" s="757"/>
      <c r="BD111" s="757"/>
      <c r="BE111" s="757"/>
      <c r="BF111" s="757"/>
      <c r="BG111" s="757"/>
      <c r="BH111" s="757"/>
      <c r="BI111" s="758"/>
      <c r="BJ111" s="758"/>
      <c r="BK111" s="758"/>
      <c r="BL111" s="758"/>
      <c r="BM111" s="758"/>
      <c r="BN111" s="758"/>
      <c r="BO111" s="758"/>
      <c r="BP111" s="758"/>
      <c r="BQ111" s="758"/>
      <c r="BR111" s="758"/>
      <c r="BS111" s="758"/>
      <c r="BT111" s="758"/>
      <c r="BU111" s="758"/>
      <c r="BV111" s="758"/>
      <c r="BW111" s="758"/>
      <c r="BX111" s="758"/>
      <c r="BY111" s="758"/>
      <c r="BZ111" s="758"/>
      <c r="CA111" s="758"/>
      <c r="CB111" s="758"/>
      <c r="CC111" s="758"/>
      <c r="CD111" s="758"/>
      <c r="CE111" s="758"/>
      <c r="CF111" s="758"/>
      <c r="CG111" s="758"/>
      <c r="CH111" s="758"/>
      <c r="CI111" s="758"/>
      <c r="CJ111" s="758"/>
      <c r="CK111" s="758"/>
      <c r="CL111" s="758"/>
      <c r="CM111" s="758"/>
      <c r="CN111" s="758"/>
      <c r="CO111" s="758"/>
      <c r="CP111" s="758"/>
      <c r="CQ111" s="758"/>
      <c r="CR111" s="758"/>
      <c r="CS111" s="758"/>
      <c r="CT111" s="758"/>
      <c r="CU111" s="758"/>
      <c r="CV111" s="758"/>
      <c r="CW111" s="758"/>
      <c r="CX111" s="758"/>
      <c r="CY111" s="758"/>
      <c r="CZ111" s="758"/>
      <c r="DA111" s="758"/>
      <c r="DB111" s="758"/>
      <c r="DC111" s="758"/>
      <c r="DD111" s="758"/>
      <c r="DE111" s="758"/>
      <c r="DF111" s="758"/>
      <c r="DG111" s="758"/>
      <c r="DH111" s="758"/>
      <c r="DI111" s="758"/>
      <c r="DJ111" s="758"/>
      <c r="DK111" s="758"/>
      <c r="DL111" s="758"/>
      <c r="DM111" s="758"/>
      <c r="DN111" s="758"/>
      <c r="DO111" s="758"/>
      <c r="DP111" s="758"/>
      <c r="DQ111" s="758"/>
      <c r="DR111" s="758"/>
      <c r="DS111" s="758"/>
      <c r="DT111" s="758"/>
      <c r="DU111" s="758"/>
      <c r="DV111" s="758"/>
    </row>
    <row r="112" spans="1:126" s="1371" customFormat="1" x14ac:dyDescent="0.3">
      <c r="A112" s="1308" t="s">
        <v>1237</v>
      </c>
      <c r="B112" s="1404"/>
      <c r="C112" s="1428"/>
      <c r="D112" s="1312" t="s">
        <v>485</v>
      </c>
      <c r="E112" s="1328" t="s">
        <v>1238</v>
      </c>
      <c r="F112" s="1434" t="s">
        <v>487</v>
      </c>
      <c r="G112" s="1435">
        <v>0</v>
      </c>
      <c r="H112" s="1346"/>
      <c r="I112" s="1122">
        <f>G112*H112</f>
        <v>0</v>
      </c>
      <c r="K112" s="1591"/>
    </row>
    <row r="113" spans="1:126" s="1371" customFormat="1" x14ac:dyDescent="0.3">
      <c r="A113" s="1308"/>
      <c r="B113" s="1404"/>
      <c r="C113" s="1428"/>
      <c r="D113" s="1312" t="s">
        <v>488</v>
      </c>
      <c r="E113" s="1328" t="s">
        <v>1239</v>
      </c>
      <c r="F113" s="1434" t="s">
        <v>487</v>
      </c>
      <c r="G113" s="1435">
        <v>350</v>
      </c>
      <c r="H113" s="1346"/>
      <c r="I113" s="1122">
        <f>G113*H113</f>
        <v>0</v>
      </c>
      <c r="K113" s="1591"/>
    </row>
    <row r="114" spans="1:126" s="734" customFormat="1" ht="15" customHeight="1" x14ac:dyDescent="0.3">
      <c r="A114" s="1224"/>
      <c r="B114" s="809"/>
      <c r="C114" s="799" t="s">
        <v>558</v>
      </c>
      <c r="D114" s="1922" t="s">
        <v>156</v>
      </c>
      <c r="E114" s="1922"/>
      <c r="F114" s="795"/>
      <c r="G114" s="1161"/>
      <c r="H114" s="775"/>
      <c r="I114" s="1254"/>
      <c r="J114" s="1302"/>
      <c r="K114" s="1591"/>
      <c r="L114" s="1302"/>
      <c r="M114" s="1302"/>
      <c r="N114" s="1302"/>
      <c r="O114" s="1302"/>
      <c r="P114" s="1302"/>
      <c r="Q114" s="1302"/>
      <c r="R114" s="1302"/>
      <c r="S114" s="1302"/>
      <c r="T114" s="1302"/>
      <c r="U114" s="1302"/>
      <c r="V114" s="1302"/>
      <c r="W114" s="1302"/>
      <c r="X114" s="1302"/>
      <c r="Y114" s="1302"/>
      <c r="Z114" s="1302"/>
      <c r="AA114" s="1302"/>
      <c r="AB114" s="1302"/>
      <c r="AC114" s="1302"/>
      <c r="AD114" s="1302"/>
      <c r="AE114" s="1302"/>
      <c r="AF114" s="1302"/>
      <c r="AG114" s="1302"/>
      <c r="AH114" s="1302"/>
      <c r="AI114" s="1302"/>
      <c r="AJ114" s="1302"/>
      <c r="AK114" s="1302"/>
      <c r="AL114" s="1302"/>
      <c r="AM114" s="1302"/>
      <c r="AN114" s="1302"/>
      <c r="AO114" s="1302"/>
      <c r="AP114" s="1302"/>
      <c r="AQ114" s="1302"/>
      <c r="AR114" s="757"/>
      <c r="AS114" s="757"/>
      <c r="AT114" s="757"/>
      <c r="AU114" s="757"/>
      <c r="AV114" s="757"/>
      <c r="AW114" s="757"/>
      <c r="AX114" s="757"/>
      <c r="AY114" s="757"/>
      <c r="AZ114" s="757"/>
      <c r="BA114" s="757"/>
      <c r="BB114" s="757"/>
      <c r="BC114" s="757"/>
      <c r="BD114" s="757"/>
      <c r="BE114" s="757"/>
      <c r="BF114" s="757"/>
      <c r="BG114" s="757"/>
      <c r="BH114" s="757"/>
      <c r="BI114" s="758"/>
      <c r="BJ114" s="758"/>
      <c r="BK114" s="758"/>
      <c r="BL114" s="758"/>
      <c r="BM114" s="758"/>
      <c r="BN114" s="758"/>
      <c r="BO114" s="758"/>
      <c r="BP114" s="758"/>
      <c r="BQ114" s="758"/>
      <c r="BR114" s="758"/>
      <c r="BS114" s="758"/>
      <c r="BT114" s="758"/>
      <c r="BU114" s="758"/>
      <c r="BV114" s="758"/>
      <c r="BW114" s="758"/>
      <c r="BX114" s="758"/>
      <c r="BY114" s="758"/>
      <c r="BZ114" s="758"/>
      <c r="CA114" s="758"/>
      <c r="CB114" s="758"/>
      <c r="CC114" s="758"/>
      <c r="CD114" s="758"/>
      <c r="CE114" s="758"/>
      <c r="CF114" s="758"/>
      <c r="CG114" s="758"/>
      <c r="CH114" s="758"/>
      <c r="CI114" s="758"/>
      <c r="CJ114" s="758"/>
      <c r="CK114" s="758"/>
      <c r="CL114" s="758"/>
      <c r="CM114" s="758"/>
      <c r="CN114" s="758"/>
      <c r="CO114" s="758"/>
      <c r="CP114" s="758"/>
      <c r="CQ114" s="758"/>
      <c r="CR114" s="758"/>
      <c r="CS114" s="758"/>
      <c r="CT114" s="758"/>
      <c r="CU114" s="758"/>
      <c r="CV114" s="758"/>
      <c r="CW114" s="758"/>
      <c r="CX114" s="758"/>
      <c r="CY114" s="758"/>
      <c r="CZ114" s="758"/>
      <c r="DA114" s="758"/>
      <c r="DB114" s="758"/>
      <c r="DC114" s="758"/>
      <c r="DD114" s="758"/>
      <c r="DE114" s="758"/>
      <c r="DF114" s="758"/>
      <c r="DG114" s="758"/>
      <c r="DH114" s="758"/>
      <c r="DI114" s="758"/>
      <c r="DJ114" s="758"/>
      <c r="DK114" s="758"/>
      <c r="DL114" s="758"/>
      <c r="DM114" s="758"/>
      <c r="DN114" s="758"/>
      <c r="DO114" s="758"/>
      <c r="DP114" s="758"/>
      <c r="DQ114" s="758"/>
      <c r="DR114" s="758"/>
      <c r="DS114" s="758"/>
      <c r="DT114" s="758"/>
      <c r="DU114" s="758"/>
      <c r="DV114" s="758"/>
    </row>
    <row r="115" spans="1:126" s="734" customFormat="1" ht="15" customHeight="1" x14ac:dyDescent="0.25">
      <c r="A115" s="1224"/>
      <c r="B115" s="809"/>
      <c r="C115" s="961"/>
      <c r="D115" s="799" t="s">
        <v>556</v>
      </c>
      <c r="E115" s="1322" t="s">
        <v>715</v>
      </c>
      <c r="F115" s="795" t="s">
        <v>755</v>
      </c>
      <c r="G115" s="1161">
        <f>55+10</f>
        <v>65</v>
      </c>
      <c r="H115" s="775"/>
      <c r="I115" s="1254">
        <f t="shared" si="6"/>
        <v>0</v>
      </c>
      <c r="J115" s="1302"/>
      <c r="K115" s="1302"/>
      <c r="L115" s="1302"/>
      <c r="M115" s="1302"/>
      <c r="N115" s="1302"/>
      <c r="O115" s="1302"/>
      <c r="P115" s="1302"/>
      <c r="Q115" s="1302"/>
      <c r="R115" s="1302"/>
      <c r="S115" s="1302"/>
      <c r="T115" s="1302"/>
      <c r="U115" s="1302"/>
      <c r="V115" s="1302"/>
      <c r="W115" s="1302"/>
      <c r="X115" s="1302"/>
      <c r="Y115" s="1302"/>
      <c r="Z115" s="1302"/>
      <c r="AA115" s="1302"/>
      <c r="AB115" s="1302"/>
      <c r="AC115" s="1302"/>
      <c r="AD115" s="1302"/>
      <c r="AE115" s="1302"/>
      <c r="AF115" s="1302"/>
      <c r="AG115" s="1302"/>
      <c r="AH115" s="1302"/>
      <c r="AI115" s="1302"/>
      <c r="AJ115" s="1302"/>
      <c r="AK115" s="1302"/>
      <c r="AL115" s="1302"/>
      <c r="AM115" s="1302"/>
      <c r="AN115" s="1302"/>
      <c r="AO115" s="1302"/>
      <c r="AP115" s="1302"/>
      <c r="AQ115" s="1302"/>
      <c r="AR115" s="757"/>
      <c r="AS115" s="757"/>
      <c r="AT115" s="757"/>
      <c r="AU115" s="757"/>
      <c r="AV115" s="757"/>
      <c r="AW115" s="757"/>
      <c r="AX115" s="757"/>
      <c r="AY115" s="757"/>
      <c r="AZ115" s="757"/>
      <c r="BA115" s="757"/>
      <c r="BB115" s="757"/>
      <c r="BC115" s="757"/>
      <c r="BD115" s="757"/>
      <c r="BE115" s="757"/>
      <c r="BF115" s="757"/>
      <c r="BG115" s="757"/>
      <c r="BH115" s="757"/>
      <c r="BI115" s="758"/>
      <c r="BJ115" s="758"/>
      <c r="BK115" s="758"/>
      <c r="BL115" s="758"/>
      <c r="BM115" s="758"/>
      <c r="BN115" s="758"/>
      <c r="BO115" s="758"/>
      <c r="BP115" s="758"/>
      <c r="BQ115" s="758"/>
      <c r="BR115" s="758"/>
      <c r="BS115" s="758"/>
      <c r="BT115" s="758"/>
      <c r="BU115" s="758"/>
      <c r="BV115" s="758"/>
      <c r="BW115" s="758"/>
      <c r="BX115" s="758"/>
      <c r="BY115" s="758"/>
      <c r="BZ115" s="758"/>
      <c r="CA115" s="758"/>
      <c r="CB115" s="758"/>
      <c r="CC115" s="758"/>
      <c r="CD115" s="758"/>
      <c r="CE115" s="758"/>
      <c r="CF115" s="758"/>
      <c r="CG115" s="758"/>
      <c r="CH115" s="758"/>
      <c r="CI115" s="758"/>
      <c r="CJ115" s="758"/>
      <c r="CK115" s="758"/>
      <c r="CL115" s="758"/>
      <c r="CM115" s="758"/>
      <c r="CN115" s="758"/>
      <c r="CO115" s="758"/>
      <c r="CP115" s="758"/>
      <c r="CQ115" s="758"/>
      <c r="CR115" s="758"/>
      <c r="CS115" s="758"/>
      <c r="CT115" s="758"/>
      <c r="CU115" s="758"/>
      <c r="CV115" s="758"/>
      <c r="CW115" s="758"/>
      <c r="CX115" s="758"/>
      <c r="CY115" s="758"/>
      <c r="CZ115" s="758"/>
      <c r="DA115" s="758"/>
      <c r="DB115" s="758"/>
      <c r="DC115" s="758"/>
      <c r="DD115" s="758"/>
      <c r="DE115" s="758"/>
      <c r="DF115" s="758"/>
      <c r="DG115" s="758"/>
      <c r="DH115" s="758"/>
      <c r="DI115" s="758"/>
      <c r="DJ115" s="758"/>
      <c r="DK115" s="758"/>
      <c r="DL115" s="758"/>
      <c r="DM115" s="758"/>
      <c r="DN115" s="758"/>
      <c r="DO115" s="758"/>
      <c r="DP115" s="758"/>
      <c r="DQ115" s="758"/>
      <c r="DR115" s="758"/>
      <c r="DS115" s="758"/>
      <c r="DT115" s="758"/>
      <c r="DU115" s="758"/>
      <c r="DV115" s="758"/>
    </row>
    <row r="116" spans="1:126" s="734" customFormat="1" ht="39.9" customHeight="1" x14ac:dyDescent="0.25">
      <c r="A116" s="1224"/>
      <c r="B116" s="809"/>
      <c r="C116" s="961"/>
      <c r="D116" s="799" t="s">
        <v>557</v>
      </c>
      <c r="E116" s="1398" t="s">
        <v>1312</v>
      </c>
      <c r="F116" s="795" t="s">
        <v>755</v>
      </c>
      <c r="G116" s="1161">
        <v>55</v>
      </c>
      <c r="H116" s="775"/>
      <c r="I116" s="1254">
        <f t="shared" si="6"/>
        <v>0</v>
      </c>
      <c r="J116" s="1302"/>
      <c r="K116" s="1302"/>
      <c r="L116" s="1302"/>
      <c r="M116" s="1302"/>
      <c r="N116" s="1302"/>
      <c r="O116" s="1302"/>
      <c r="P116" s="1302"/>
      <c r="Q116" s="1302"/>
      <c r="R116" s="1302"/>
      <c r="S116" s="1302"/>
      <c r="T116" s="1302"/>
      <c r="U116" s="1302"/>
      <c r="V116" s="1302"/>
      <c r="W116" s="1302"/>
      <c r="X116" s="1302"/>
      <c r="Y116" s="1302"/>
      <c r="Z116" s="1302"/>
      <c r="AA116" s="1302"/>
      <c r="AB116" s="1302"/>
      <c r="AC116" s="1302"/>
      <c r="AD116" s="1302"/>
      <c r="AE116" s="1302"/>
      <c r="AF116" s="1302"/>
      <c r="AG116" s="1302"/>
      <c r="AH116" s="1302"/>
      <c r="AI116" s="1302"/>
      <c r="AJ116" s="1302"/>
      <c r="AK116" s="1302"/>
      <c r="AL116" s="1302"/>
      <c r="AM116" s="1302"/>
      <c r="AN116" s="1302"/>
      <c r="AO116" s="1302"/>
      <c r="AP116" s="1302"/>
      <c r="AQ116" s="1302"/>
      <c r="AR116" s="757"/>
      <c r="AS116" s="757"/>
      <c r="AT116" s="757"/>
      <c r="AU116" s="757"/>
      <c r="AV116" s="757"/>
      <c r="AW116" s="757"/>
      <c r="AX116" s="757"/>
      <c r="AY116" s="757"/>
      <c r="AZ116" s="757"/>
      <c r="BA116" s="757"/>
      <c r="BB116" s="757"/>
      <c r="BC116" s="757"/>
      <c r="BD116" s="757"/>
      <c r="BE116" s="757"/>
      <c r="BF116" s="757"/>
      <c r="BG116" s="757"/>
      <c r="BH116" s="757"/>
      <c r="BI116" s="758"/>
      <c r="BJ116" s="758"/>
      <c r="BK116" s="758"/>
      <c r="BL116" s="758"/>
      <c r="BM116" s="758"/>
      <c r="BN116" s="758"/>
      <c r="BO116" s="758"/>
      <c r="BP116" s="758"/>
      <c r="BQ116" s="758"/>
      <c r="BR116" s="758"/>
      <c r="BS116" s="758"/>
      <c r="BT116" s="758"/>
      <c r="BU116" s="758"/>
      <c r="BV116" s="758"/>
      <c r="BW116" s="758"/>
      <c r="BX116" s="758"/>
      <c r="BY116" s="758"/>
      <c r="BZ116" s="758"/>
      <c r="CA116" s="758"/>
      <c r="CB116" s="758"/>
      <c r="CC116" s="758"/>
      <c r="CD116" s="758"/>
      <c r="CE116" s="758"/>
      <c r="CF116" s="758"/>
      <c r="CG116" s="758"/>
      <c r="CH116" s="758"/>
      <c r="CI116" s="758"/>
      <c r="CJ116" s="758"/>
      <c r="CK116" s="758"/>
      <c r="CL116" s="758"/>
      <c r="CM116" s="758"/>
      <c r="CN116" s="758"/>
      <c r="CO116" s="758"/>
      <c r="CP116" s="758"/>
      <c r="CQ116" s="758"/>
      <c r="CR116" s="758"/>
      <c r="CS116" s="758"/>
      <c r="CT116" s="758"/>
      <c r="CU116" s="758"/>
      <c r="CV116" s="758"/>
      <c r="CW116" s="758"/>
      <c r="CX116" s="758"/>
      <c r="CY116" s="758"/>
      <c r="CZ116" s="758"/>
      <c r="DA116" s="758"/>
      <c r="DB116" s="758"/>
      <c r="DC116" s="758"/>
      <c r="DD116" s="758"/>
      <c r="DE116" s="758"/>
      <c r="DF116" s="758"/>
      <c r="DG116" s="758"/>
      <c r="DH116" s="758"/>
      <c r="DI116" s="758"/>
      <c r="DJ116" s="758"/>
      <c r="DK116" s="758"/>
      <c r="DL116" s="758"/>
      <c r="DM116" s="758"/>
      <c r="DN116" s="758"/>
      <c r="DO116" s="758"/>
      <c r="DP116" s="758"/>
      <c r="DQ116" s="758"/>
      <c r="DR116" s="758"/>
      <c r="DS116" s="758"/>
      <c r="DT116" s="758"/>
      <c r="DU116" s="758"/>
      <c r="DV116" s="758"/>
    </row>
    <row r="117" spans="1:126" s="734" customFormat="1" ht="28.5" customHeight="1" x14ac:dyDescent="0.25">
      <c r="A117" s="1224"/>
      <c r="B117" s="809"/>
      <c r="C117" s="961"/>
      <c r="D117" s="799" t="s">
        <v>558</v>
      </c>
      <c r="E117" s="1322" t="s">
        <v>1241</v>
      </c>
      <c r="F117" s="795" t="s">
        <v>755</v>
      </c>
      <c r="G117" s="1161">
        <v>25</v>
      </c>
      <c r="H117" s="775"/>
      <c r="I117" s="1254">
        <f>G117*H117</f>
        <v>0</v>
      </c>
      <c r="J117" s="1302"/>
      <c r="K117" s="1302"/>
      <c r="L117" s="1302"/>
      <c r="M117" s="1302"/>
      <c r="N117" s="1302"/>
      <c r="O117" s="1302"/>
      <c r="P117" s="1302"/>
      <c r="Q117" s="1302"/>
      <c r="R117" s="1302"/>
      <c r="S117" s="1302"/>
      <c r="T117" s="1302"/>
      <c r="U117" s="1302"/>
      <c r="V117" s="1302"/>
      <c r="W117" s="1302"/>
      <c r="X117" s="1302"/>
      <c r="Y117" s="1302"/>
      <c r="Z117" s="1302"/>
      <c r="AA117" s="1302"/>
      <c r="AB117" s="1302"/>
      <c r="AC117" s="1302"/>
      <c r="AD117" s="1302"/>
      <c r="AE117" s="1302"/>
      <c r="AF117" s="1302"/>
      <c r="AG117" s="1302"/>
      <c r="AH117" s="1302"/>
      <c r="AI117" s="1302"/>
      <c r="AJ117" s="1302"/>
      <c r="AK117" s="1302"/>
      <c r="AL117" s="1302"/>
      <c r="AM117" s="1302"/>
      <c r="AN117" s="1302"/>
      <c r="AO117" s="1302"/>
      <c r="AP117" s="1302"/>
      <c r="AQ117" s="1302"/>
      <c r="AR117" s="757"/>
      <c r="AS117" s="757"/>
      <c r="AT117" s="757"/>
      <c r="AU117" s="757"/>
      <c r="AV117" s="757"/>
      <c r="AW117" s="757"/>
      <c r="AX117" s="757"/>
      <c r="AY117" s="757"/>
      <c r="AZ117" s="757"/>
      <c r="BA117" s="757"/>
      <c r="BB117" s="757"/>
      <c r="BC117" s="757"/>
      <c r="BD117" s="757"/>
      <c r="BE117" s="757"/>
      <c r="BF117" s="757"/>
      <c r="BG117" s="757"/>
      <c r="BH117" s="757"/>
      <c r="BI117" s="758"/>
      <c r="BJ117" s="758"/>
      <c r="BK117" s="758"/>
      <c r="BL117" s="758"/>
      <c r="BM117" s="758"/>
      <c r="BN117" s="758"/>
      <c r="BO117" s="758"/>
      <c r="BP117" s="758"/>
      <c r="BQ117" s="758"/>
      <c r="BR117" s="758"/>
      <c r="BS117" s="758"/>
      <c r="BT117" s="758"/>
      <c r="BU117" s="758"/>
      <c r="BV117" s="758"/>
      <c r="BW117" s="758"/>
      <c r="BX117" s="758"/>
      <c r="BY117" s="758"/>
      <c r="BZ117" s="758"/>
      <c r="CA117" s="758"/>
      <c r="CB117" s="758"/>
      <c r="CC117" s="758"/>
      <c r="CD117" s="758"/>
      <c r="CE117" s="758"/>
      <c r="CF117" s="758"/>
      <c r="CG117" s="758"/>
      <c r="CH117" s="758"/>
      <c r="CI117" s="758"/>
      <c r="CJ117" s="758"/>
      <c r="CK117" s="758"/>
      <c r="CL117" s="758"/>
      <c r="CM117" s="758"/>
      <c r="CN117" s="758"/>
      <c r="CO117" s="758"/>
      <c r="CP117" s="758"/>
      <c r="CQ117" s="758"/>
      <c r="CR117" s="758"/>
      <c r="CS117" s="758"/>
      <c r="CT117" s="758"/>
      <c r="CU117" s="758"/>
      <c r="CV117" s="758"/>
      <c r="CW117" s="758"/>
      <c r="CX117" s="758"/>
      <c r="CY117" s="758"/>
      <c r="CZ117" s="758"/>
      <c r="DA117" s="758"/>
      <c r="DB117" s="758"/>
      <c r="DC117" s="758"/>
      <c r="DD117" s="758"/>
      <c r="DE117" s="758"/>
      <c r="DF117" s="758"/>
      <c r="DG117" s="758"/>
      <c r="DH117" s="758"/>
      <c r="DI117" s="758"/>
      <c r="DJ117" s="758"/>
      <c r="DK117" s="758"/>
      <c r="DL117" s="758"/>
      <c r="DM117" s="758"/>
      <c r="DN117" s="758"/>
      <c r="DO117" s="758"/>
      <c r="DP117" s="758"/>
      <c r="DQ117" s="758"/>
      <c r="DR117" s="758"/>
      <c r="DS117" s="758"/>
      <c r="DT117" s="758"/>
      <c r="DU117" s="758"/>
      <c r="DV117" s="758"/>
    </row>
    <row r="118" spans="1:126" s="734" customFormat="1" ht="15" customHeight="1" x14ac:dyDescent="0.25">
      <c r="A118" s="1224"/>
      <c r="B118" s="809"/>
      <c r="C118" s="961"/>
      <c r="D118" s="799" t="s">
        <v>559</v>
      </c>
      <c r="E118" s="1279" t="s">
        <v>157</v>
      </c>
      <c r="F118" s="795" t="s">
        <v>755</v>
      </c>
      <c r="G118" s="1161">
        <v>55</v>
      </c>
      <c r="H118" s="775"/>
      <c r="I118" s="1254">
        <f>G118*H118</f>
        <v>0</v>
      </c>
      <c r="J118" s="1302"/>
      <c r="K118" s="1302"/>
      <c r="L118" s="1302"/>
      <c r="M118" s="1302"/>
      <c r="N118" s="1302"/>
      <c r="O118" s="1302"/>
      <c r="P118" s="1302"/>
      <c r="Q118" s="1302"/>
      <c r="R118" s="1302"/>
      <c r="S118" s="1302"/>
      <c r="T118" s="1302"/>
      <c r="U118" s="1302"/>
      <c r="V118" s="1302"/>
      <c r="W118" s="1302"/>
      <c r="X118" s="1302"/>
      <c r="Y118" s="1302"/>
      <c r="Z118" s="1302"/>
      <c r="AA118" s="1302"/>
      <c r="AB118" s="1302"/>
      <c r="AC118" s="1302"/>
      <c r="AD118" s="1302"/>
      <c r="AE118" s="1302"/>
      <c r="AF118" s="1302"/>
      <c r="AG118" s="1302"/>
      <c r="AH118" s="1302"/>
      <c r="AI118" s="1302"/>
      <c r="AJ118" s="1302"/>
      <c r="AK118" s="1302"/>
      <c r="AL118" s="1302"/>
      <c r="AM118" s="1302"/>
      <c r="AN118" s="1302"/>
      <c r="AO118" s="1302"/>
      <c r="AP118" s="1302"/>
      <c r="AQ118" s="1302"/>
      <c r="AR118" s="757"/>
      <c r="AS118" s="757"/>
      <c r="AT118" s="757"/>
      <c r="AU118" s="757"/>
      <c r="AV118" s="757"/>
      <c r="AW118" s="757"/>
      <c r="AX118" s="757"/>
      <c r="AY118" s="757"/>
      <c r="AZ118" s="757"/>
      <c r="BA118" s="757"/>
      <c r="BB118" s="757"/>
      <c r="BC118" s="757"/>
      <c r="BD118" s="757"/>
      <c r="BE118" s="757"/>
      <c r="BF118" s="757"/>
      <c r="BG118" s="757"/>
      <c r="BH118" s="757"/>
      <c r="BI118" s="758"/>
      <c r="BJ118" s="758"/>
      <c r="BK118" s="758"/>
      <c r="BL118" s="758"/>
      <c r="BM118" s="758"/>
      <c r="BN118" s="758"/>
      <c r="BO118" s="758"/>
      <c r="BP118" s="758"/>
      <c r="BQ118" s="758"/>
      <c r="BR118" s="758"/>
      <c r="BS118" s="758"/>
      <c r="BT118" s="758"/>
      <c r="BU118" s="758"/>
      <c r="BV118" s="758"/>
      <c r="BW118" s="758"/>
      <c r="BX118" s="758"/>
      <c r="BY118" s="758"/>
      <c r="BZ118" s="758"/>
      <c r="CA118" s="758"/>
      <c r="CB118" s="758"/>
      <c r="CC118" s="758"/>
      <c r="CD118" s="758"/>
      <c r="CE118" s="758"/>
      <c r="CF118" s="758"/>
      <c r="CG118" s="758"/>
      <c r="CH118" s="758"/>
      <c r="CI118" s="758"/>
      <c r="CJ118" s="758"/>
      <c r="CK118" s="758"/>
      <c r="CL118" s="758"/>
      <c r="CM118" s="758"/>
      <c r="CN118" s="758"/>
      <c r="CO118" s="758"/>
      <c r="CP118" s="758"/>
      <c r="CQ118" s="758"/>
      <c r="CR118" s="758"/>
      <c r="CS118" s="758"/>
      <c r="CT118" s="758"/>
      <c r="CU118" s="758"/>
      <c r="CV118" s="758"/>
      <c r="CW118" s="758"/>
      <c r="CX118" s="758"/>
      <c r="CY118" s="758"/>
      <c r="CZ118" s="758"/>
      <c r="DA118" s="758"/>
      <c r="DB118" s="758"/>
      <c r="DC118" s="758"/>
      <c r="DD118" s="758"/>
      <c r="DE118" s="758"/>
      <c r="DF118" s="758"/>
      <c r="DG118" s="758"/>
      <c r="DH118" s="758"/>
      <c r="DI118" s="758"/>
      <c r="DJ118" s="758"/>
      <c r="DK118" s="758"/>
      <c r="DL118" s="758"/>
      <c r="DM118" s="758"/>
      <c r="DN118" s="758"/>
      <c r="DO118" s="758"/>
      <c r="DP118" s="758"/>
      <c r="DQ118" s="758"/>
      <c r="DR118" s="758"/>
      <c r="DS118" s="758"/>
      <c r="DT118" s="758"/>
      <c r="DU118" s="758"/>
      <c r="DV118" s="758"/>
    </row>
    <row r="119" spans="1:126" s="1591" customFormat="1" ht="42" thickBot="1" x14ac:dyDescent="0.35">
      <c r="A119" s="1225"/>
      <c r="B119" s="1226"/>
      <c r="C119" s="1868"/>
      <c r="D119" s="1868" t="s">
        <v>485</v>
      </c>
      <c r="E119" s="1330" t="s">
        <v>1450</v>
      </c>
      <c r="F119" s="1228" t="s">
        <v>487</v>
      </c>
      <c r="G119" s="1229">
        <v>8</v>
      </c>
      <c r="H119" s="1230"/>
      <c r="I119" s="1258">
        <f>G119*H119</f>
        <v>0</v>
      </c>
    </row>
    <row r="120" spans="1:126" s="734" customFormat="1" ht="15" customHeight="1" x14ac:dyDescent="0.25">
      <c r="A120" s="1223"/>
      <c r="B120" s="991"/>
      <c r="C120" s="2050" t="s">
        <v>198</v>
      </c>
      <c r="D120" s="2051"/>
      <c r="E120" s="2052"/>
      <c r="F120" s="1594"/>
      <c r="G120" s="1595"/>
      <c r="H120" s="819"/>
      <c r="I120" s="1256"/>
      <c r="J120" s="1302"/>
      <c r="K120" s="1302"/>
      <c r="L120" s="1302"/>
      <c r="M120" s="1302"/>
      <c r="N120" s="1302"/>
      <c r="O120" s="1302"/>
      <c r="P120" s="1302"/>
      <c r="Q120" s="1302"/>
      <c r="R120" s="1302"/>
      <c r="S120" s="1302"/>
      <c r="T120" s="1302"/>
      <c r="U120" s="1302"/>
      <c r="V120" s="1302"/>
      <c r="W120" s="1302"/>
      <c r="X120" s="1302"/>
      <c r="Y120" s="1302"/>
      <c r="Z120" s="1302"/>
      <c r="AA120" s="1302"/>
      <c r="AB120" s="1302"/>
      <c r="AC120" s="1302"/>
      <c r="AD120" s="1302"/>
      <c r="AE120" s="1302"/>
      <c r="AF120" s="1302"/>
      <c r="AG120" s="1302"/>
      <c r="AH120" s="1302"/>
      <c r="AI120" s="1302"/>
      <c r="AJ120" s="1302"/>
      <c r="AK120" s="1302"/>
      <c r="AL120" s="1302"/>
      <c r="AM120" s="1302"/>
      <c r="AN120" s="1302"/>
      <c r="AO120" s="1302"/>
      <c r="AP120" s="1302"/>
      <c r="AQ120" s="1302"/>
      <c r="AR120" s="757"/>
      <c r="AS120" s="757"/>
      <c r="AT120" s="757"/>
      <c r="AU120" s="757"/>
      <c r="AV120" s="757"/>
      <c r="AW120" s="757"/>
      <c r="AX120" s="757"/>
      <c r="AY120" s="757"/>
      <c r="AZ120" s="757"/>
      <c r="BA120" s="757"/>
      <c r="BB120" s="757"/>
      <c r="BC120" s="757"/>
      <c r="BD120" s="757"/>
      <c r="BE120" s="757"/>
      <c r="BF120" s="757"/>
      <c r="BG120" s="757"/>
      <c r="BH120" s="757"/>
      <c r="BI120" s="758"/>
      <c r="BJ120" s="758"/>
      <c r="BK120" s="758"/>
      <c r="BL120" s="758"/>
      <c r="BM120" s="758"/>
      <c r="BN120" s="758"/>
      <c r="BO120" s="758"/>
      <c r="BP120" s="758"/>
      <c r="BQ120" s="758"/>
      <c r="BR120" s="758"/>
      <c r="BS120" s="758"/>
      <c r="BT120" s="758"/>
      <c r="BU120" s="758"/>
      <c r="BV120" s="758"/>
      <c r="BW120" s="758"/>
      <c r="BX120" s="758"/>
      <c r="BY120" s="758"/>
      <c r="BZ120" s="758"/>
      <c r="CA120" s="758"/>
      <c r="CB120" s="758"/>
      <c r="CC120" s="758"/>
      <c r="CD120" s="758"/>
      <c r="CE120" s="758"/>
      <c r="CF120" s="758"/>
      <c r="CG120" s="758"/>
      <c r="CH120" s="758"/>
      <c r="CI120" s="758"/>
      <c r="CJ120" s="758"/>
      <c r="CK120" s="758"/>
      <c r="CL120" s="758"/>
      <c r="CM120" s="758"/>
      <c r="CN120" s="758"/>
      <c r="CO120" s="758"/>
      <c r="CP120" s="758"/>
      <c r="CQ120" s="758"/>
      <c r="CR120" s="758"/>
      <c r="CS120" s="758"/>
      <c r="CT120" s="758"/>
      <c r="CU120" s="758"/>
      <c r="CV120" s="758"/>
      <c r="CW120" s="758"/>
      <c r="CX120" s="758"/>
      <c r="CY120" s="758"/>
      <c r="CZ120" s="758"/>
      <c r="DA120" s="758"/>
      <c r="DB120" s="758"/>
      <c r="DC120" s="758"/>
      <c r="DD120" s="758"/>
      <c r="DE120" s="758"/>
      <c r="DF120" s="758"/>
      <c r="DG120" s="758"/>
      <c r="DH120" s="758"/>
      <c r="DI120" s="758"/>
      <c r="DJ120" s="758"/>
      <c r="DK120" s="758"/>
      <c r="DL120" s="758"/>
      <c r="DM120" s="758"/>
      <c r="DN120" s="758"/>
      <c r="DO120" s="758"/>
      <c r="DP120" s="758"/>
      <c r="DQ120" s="758"/>
      <c r="DR120" s="758"/>
      <c r="DS120" s="758"/>
      <c r="DT120" s="758"/>
      <c r="DU120" s="758"/>
      <c r="DV120" s="758"/>
    </row>
    <row r="121" spans="1:126" s="734" customFormat="1" ht="15" customHeight="1" x14ac:dyDescent="0.25">
      <c r="A121" s="1148" t="s">
        <v>199</v>
      </c>
      <c r="B121" s="1162" t="s">
        <v>841</v>
      </c>
      <c r="C121" s="2020" t="s">
        <v>200</v>
      </c>
      <c r="D121" s="2020"/>
      <c r="E121" s="2020"/>
      <c r="F121" s="795"/>
      <c r="G121" s="1161"/>
      <c r="H121" s="775"/>
      <c r="I121" s="1254"/>
      <c r="J121" s="1302"/>
      <c r="K121" s="1302"/>
      <c r="L121" s="1302"/>
      <c r="M121" s="1302"/>
      <c r="N121" s="1302"/>
      <c r="O121" s="1302"/>
      <c r="P121" s="1302"/>
      <c r="Q121" s="1302"/>
      <c r="R121" s="1302"/>
      <c r="S121" s="1302"/>
      <c r="T121" s="1302"/>
      <c r="U121" s="1302"/>
      <c r="V121" s="1302"/>
      <c r="W121" s="1302"/>
      <c r="X121" s="1302"/>
      <c r="Y121" s="1302"/>
      <c r="Z121" s="1302"/>
      <c r="AA121" s="1302"/>
      <c r="AB121" s="1302"/>
      <c r="AC121" s="1302"/>
      <c r="AD121" s="1302"/>
      <c r="AE121" s="1302"/>
      <c r="AF121" s="1302"/>
      <c r="AG121" s="1302"/>
      <c r="AH121" s="1302"/>
      <c r="AI121" s="1302"/>
      <c r="AJ121" s="1302"/>
      <c r="AK121" s="1302"/>
      <c r="AL121" s="1302"/>
      <c r="AM121" s="1302"/>
      <c r="AN121" s="1302"/>
      <c r="AO121" s="1302"/>
      <c r="AP121" s="1302"/>
      <c r="AQ121" s="1302"/>
      <c r="AR121" s="757"/>
      <c r="AS121" s="757"/>
      <c r="AT121" s="757"/>
      <c r="AU121" s="757"/>
      <c r="AV121" s="757"/>
      <c r="AW121" s="757"/>
      <c r="AX121" s="757"/>
      <c r="AY121" s="757"/>
      <c r="AZ121" s="757"/>
      <c r="BA121" s="757"/>
      <c r="BB121" s="757"/>
      <c r="BC121" s="757"/>
      <c r="BD121" s="757"/>
      <c r="BE121" s="757"/>
      <c r="BF121" s="757"/>
      <c r="BG121" s="757"/>
      <c r="BH121" s="757"/>
      <c r="BI121" s="758"/>
      <c r="BJ121" s="758"/>
      <c r="BK121" s="758"/>
      <c r="BL121" s="758"/>
      <c r="BM121" s="758"/>
      <c r="BN121" s="758"/>
      <c r="BO121" s="758"/>
      <c r="BP121" s="758"/>
      <c r="BQ121" s="758"/>
      <c r="BR121" s="758"/>
      <c r="BS121" s="758"/>
      <c r="BT121" s="758"/>
      <c r="BU121" s="758"/>
      <c r="BV121" s="758"/>
      <c r="BW121" s="758"/>
      <c r="BX121" s="758"/>
      <c r="BY121" s="758"/>
      <c r="BZ121" s="758"/>
      <c r="CA121" s="758"/>
      <c r="CB121" s="758"/>
      <c r="CC121" s="758"/>
      <c r="CD121" s="758"/>
      <c r="CE121" s="758"/>
      <c r="CF121" s="758"/>
      <c r="CG121" s="758"/>
      <c r="CH121" s="758"/>
      <c r="CI121" s="758"/>
      <c r="CJ121" s="758"/>
      <c r="CK121" s="758"/>
      <c r="CL121" s="758"/>
      <c r="CM121" s="758"/>
      <c r="CN121" s="758"/>
      <c r="CO121" s="758"/>
      <c r="CP121" s="758"/>
      <c r="CQ121" s="758"/>
      <c r="CR121" s="758"/>
      <c r="CS121" s="758"/>
      <c r="CT121" s="758"/>
      <c r="CU121" s="758"/>
      <c r="CV121" s="758"/>
      <c r="CW121" s="758"/>
      <c r="CX121" s="758"/>
      <c r="CY121" s="758"/>
      <c r="CZ121" s="758"/>
      <c r="DA121" s="758"/>
      <c r="DB121" s="758"/>
      <c r="DC121" s="758"/>
      <c r="DD121" s="758"/>
      <c r="DE121" s="758"/>
      <c r="DF121" s="758"/>
      <c r="DG121" s="758"/>
      <c r="DH121" s="758"/>
      <c r="DI121" s="758"/>
      <c r="DJ121" s="758"/>
      <c r="DK121" s="758"/>
      <c r="DL121" s="758"/>
      <c r="DM121" s="758"/>
      <c r="DN121" s="758"/>
      <c r="DO121" s="758"/>
      <c r="DP121" s="758"/>
      <c r="DQ121" s="758"/>
      <c r="DR121" s="758"/>
      <c r="DS121" s="758"/>
      <c r="DT121" s="758"/>
      <c r="DU121" s="758"/>
      <c r="DV121" s="758"/>
    </row>
    <row r="122" spans="1:126" s="734" customFormat="1" ht="15" customHeight="1" x14ac:dyDescent="0.25">
      <c r="A122" s="1148"/>
      <c r="B122" s="938"/>
      <c r="C122" s="799" t="s">
        <v>556</v>
      </c>
      <c r="D122" s="1922" t="s">
        <v>1127</v>
      </c>
      <c r="E122" s="1922"/>
      <c r="F122" s="795" t="s">
        <v>755</v>
      </c>
      <c r="G122" s="1161">
        <v>75</v>
      </c>
      <c r="H122" s="775"/>
      <c r="I122" s="1254">
        <f t="shared" si="6"/>
        <v>0</v>
      </c>
      <c r="J122" s="1302"/>
      <c r="K122" s="1302"/>
      <c r="L122" s="1302"/>
      <c r="M122" s="930"/>
      <c r="N122" s="930"/>
      <c r="O122" s="930"/>
      <c r="P122" s="930"/>
      <c r="Q122" s="930"/>
      <c r="R122" s="930"/>
      <c r="S122" s="1302"/>
      <c r="T122" s="1302"/>
      <c r="U122" s="930"/>
      <c r="V122" s="930"/>
      <c r="W122" s="930"/>
      <c r="X122" s="930"/>
      <c r="Y122" s="930"/>
      <c r="Z122" s="930"/>
      <c r="AA122" s="1302"/>
      <c r="AB122" s="1302"/>
      <c r="AC122" s="1302"/>
      <c r="AD122" s="1302"/>
      <c r="AE122" s="1302"/>
      <c r="AF122" s="930"/>
      <c r="AG122" s="930"/>
      <c r="AH122" s="930"/>
      <c r="AI122" s="930"/>
      <c r="AJ122" s="930"/>
      <c r="AK122" s="930"/>
      <c r="AL122" s="930"/>
      <c r="AM122" s="930"/>
      <c r="AN122" s="930"/>
      <c r="AO122" s="930"/>
      <c r="AP122" s="930"/>
      <c r="AQ122" s="930"/>
      <c r="AR122" s="758"/>
      <c r="AS122" s="758"/>
      <c r="AT122" s="758"/>
      <c r="AU122" s="758"/>
      <c r="AV122" s="758"/>
      <c r="AW122" s="758"/>
      <c r="AX122" s="758"/>
      <c r="AY122" s="758"/>
      <c r="AZ122" s="758"/>
      <c r="BA122" s="758"/>
      <c r="BB122" s="758"/>
      <c r="BC122" s="758"/>
      <c r="BD122" s="758"/>
      <c r="BE122" s="758"/>
      <c r="BF122" s="758"/>
      <c r="BG122" s="758"/>
      <c r="BH122" s="758"/>
      <c r="BI122" s="758"/>
      <c r="BJ122" s="758"/>
      <c r="BK122" s="758"/>
      <c r="BL122" s="758"/>
      <c r="BM122" s="758"/>
      <c r="BN122" s="758"/>
      <c r="BO122" s="758"/>
      <c r="BP122" s="758"/>
      <c r="BQ122" s="758"/>
      <c r="BR122" s="758"/>
      <c r="BS122" s="758"/>
      <c r="BT122" s="758"/>
      <c r="BU122" s="758"/>
      <c r="BV122" s="758"/>
      <c r="BW122" s="758"/>
      <c r="BX122" s="758"/>
      <c r="BY122" s="758"/>
      <c r="BZ122" s="758"/>
      <c r="CA122" s="758"/>
      <c r="CB122" s="758"/>
      <c r="CC122" s="758"/>
      <c r="CD122" s="758"/>
      <c r="CE122" s="758"/>
      <c r="CF122" s="758"/>
      <c r="CG122" s="758"/>
      <c r="CH122" s="758"/>
      <c r="CI122" s="758"/>
      <c r="CJ122" s="758"/>
      <c r="CK122" s="758"/>
      <c r="CL122" s="758"/>
      <c r="CM122" s="758"/>
      <c r="CN122" s="758"/>
      <c r="CO122" s="758"/>
      <c r="CP122" s="758"/>
      <c r="CQ122" s="758"/>
      <c r="CR122" s="758"/>
      <c r="CS122" s="758"/>
      <c r="CT122" s="758"/>
      <c r="CU122" s="758"/>
      <c r="CV122" s="758"/>
      <c r="CW122" s="758"/>
      <c r="CX122" s="758"/>
      <c r="CY122" s="758"/>
      <c r="CZ122" s="758"/>
      <c r="DA122" s="758"/>
      <c r="DB122" s="758"/>
      <c r="DC122" s="758"/>
      <c r="DD122" s="758"/>
      <c r="DE122" s="758"/>
      <c r="DF122" s="758"/>
      <c r="DG122" s="758"/>
      <c r="DH122" s="758"/>
      <c r="DI122" s="758"/>
      <c r="DJ122" s="758"/>
      <c r="DK122" s="758"/>
      <c r="DL122" s="758"/>
      <c r="DM122" s="758"/>
      <c r="DN122" s="758"/>
      <c r="DO122" s="758"/>
      <c r="DP122" s="758"/>
      <c r="DQ122" s="758"/>
      <c r="DR122" s="758"/>
      <c r="DS122" s="758"/>
      <c r="DT122" s="758"/>
      <c r="DU122" s="758"/>
      <c r="DV122" s="758"/>
    </row>
    <row r="123" spans="1:126" s="734" customFormat="1" ht="15" customHeight="1" x14ac:dyDescent="0.25">
      <c r="A123" s="1148" t="s">
        <v>201</v>
      </c>
      <c r="B123" s="1162" t="s">
        <v>842</v>
      </c>
      <c r="C123" s="2020" t="s">
        <v>202</v>
      </c>
      <c r="D123" s="2020"/>
      <c r="E123" s="2020"/>
      <c r="F123" s="795"/>
      <c r="G123" s="1161"/>
      <c r="H123" s="819"/>
      <c r="I123" s="1254"/>
      <c r="J123" s="1302"/>
      <c r="K123" s="1302"/>
      <c r="L123" s="1302"/>
      <c r="M123" s="1302"/>
      <c r="N123" s="1302"/>
      <c r="O123" s="1302"/>
      <c r="P123" s="1302"/>
      <c r="Q123" s="1302"/>
      <c r="R123" s="1302"/>
      <c r="S123" s="1302"/>
      <c r="T123" s="1302"/>
      <c r="U123" s="1302"/>
      <c r="V123" s="1302"/>
      <c r="W123" s="1302"/>
      <c r="X123" s="1302"/>
      <c r="Y123" s="1302"/>
      <c r="Z123" s="1302"/>
      <c r="AA123" s="1302"/>
      <c r="AB123" s="1302"/>
      <c r="AC123" s="1302"/>
      <c r="AD123" s="1302"/>
      <c r="AE123" s="1302"/>
      <c r="AF123" s="1302"/>
      <c r="AG123" s="1302"/>
      <c r="AH123" s="1302"/>
      <c r="AI123" s="1302"/>
      <c r="AJ123" s="1302"/>
      <c r="AK123" s="1302"/>
      <c r="AL123" s="1302"/>
      <c r="AM123" s="1302"/>
      <c r="AN123" s="1302"/>
      <c r="AO123" s="1302"/>
      <c r="AP123" s="1302"/>
      <c r="AQ123" s="1302"/>
      <c r="AR123" s="757"/>
      <c r="AS123" s="757"/>
      <c r="AT123" s="757"/>
      <c r="AU123" s="757"/>
      <c r="AV123" s="757"/>
      <c r="AW123" s="757"/>
      <c r="AX123" s="757"/>
      <c r="AY123" s="757"/>
      <c r="AZ123" s="757"/>
      <c r="BA123" s="757"/>
      <c r="BB123" s="757"/>
      <c r="BC123" s="757"/>
      <c r="BD123" s="757"/>
      <c r="BE123" s="757"/>
      <c r="BF123" s="757"/>
      <c r="BG123" s="757"/>
      <c r="BH123" s="757"/>
      <c r="BI123" s="758"/>
      <c r="BJ123" s="758"/>
      <c r="BK123" s="758"/>
      <c r="BL123" s="758"/>
      <c r="BM123" s="758"/>
      <c r="BN123" s="758"/>
      <c r="BO123" s="758"/>
      <c r="BP123" s="758"/>
      <c r="BQ123" s="758"/>
      <c r="BR123" s="758"/>
      <c r="BS123" s="758"/>
      <c r="BT123" s="758"/>
      <c r="BU123" s="758"/>
      <c r="BV123" s="758"/>
      <c r="BW123" s="758"/>
      <c r="BX123" s="758"/>
      <c r="BY123" s="758"/>
      <c r="BZ123" s="758"/>
      <c r="CA123" s="758"/>
      <c r="CB123" s="758"/>
      <c r="CC123" s="758"/>
      <c r="CD123" s="758"/>
      <c r="CE123" s="758"/>
      <c r="CF123" s="758"/>
      <c r="CG123" s="758"/>
      <c r="CH123" s="758"/>
      <c r="CI123" s="758"/>
      <c r="CJ123" s="758"/>
      <c r="CK123" s="758"/>
      <c r="CL123" s="758"/>
      <c r="CM123" s="758"/>
      <c r="CN123" s="758"/>
      <c r="CO123" s="758"/>
      <c r="CP123" s="758"/>
      <c r="CQ123" s="758"/>
      <c r="CR123" s="758"/>
      <c r="CS123" s="758"/>
      <c r="CT123" s="758"/>
      <c r="CU123" s="758"/>
      <c r="CV123" s="758"/>
      <c r="CW123" s="758"/>
      <c r="CX123" s="758"/>
      <c r="CY123" s="758"/>
      <c r="CZ123" s="758"/>
      <c r="DA123" s="758"/>
      <c r="DB123" s="758"/>
      <c r="DC123" s="758"/>
      <c r="DD123" s="758"/>
      <c r="DE123" s="758"/>
      <c r="DF123" s="758"/>
      <c r="DG123" s="758"/>
      <c r="DH123" s="758"/>
      <c r="DI123" s="758"/>
      <c r="DJ123" s="758"/>
      <c r="DK123" s="758"/>
      <c r="DL123" s="758"/>
      <c r="DM123" s="758"/>
      <c r="DN123" s="758"/>
      <c r="DO123" s="758"/>
      <c r="DP123" s="758"/>
      <c r="DQ123" s="758"/>
      <c r="DR123" s="758"/>
      <c r="DS123" s="758"/>
      <c r="DT123" s="758"/>
      <c r="DU123" s="758"/>
      <c r="DV123" s="758"/>
    </row>
    <row r="124" spans="1:126" s="734" customFormat="1" ht="15" customHeight="1" x14ac:dyDescent="0.25">
      <c r="A124" s="1148"/>
      <c r="B124" s="938"/>
      <c r="C124" s="799" t="s">
        <v>556</v>
      </c>
      <c r="D124" s="1922" t="s">
        <v>634</v>
      </c>
      <c r="E124" s="1922"/>
      <c r="F124" s="795"/>
      <c r="G124" s="1161"/>
      <c r="H124" s="775"/>
      <c r="I124" s="1254"/>
      <c r="J124" s="1302"/>
      <c r="K124" s="1302"/>
      <c r="L124" s="1302"/>
      <c r="M124" s="1302"/>
      <c r="N124" s="1302"/>
      <c r="O124" s="1302"/>
      <c r="P124" s="1302"/>
      <c r="Q124" s="1302"/>
      <c r="R124" s="1302"/>
      <c r="S124" s="1302"/>
      <c r="T124" s="1302"/>
      <c r="U124" s="1302"/>
      <c r="V124" s="1302"/>
      <c r="W124" s="1302"/>
      <c r="X124" s="1302"/>
      <c r="Y124" s="1302"/>
      <c r="Z124" s="1302"/>
      <c r="AA124" s="1302"/>
      <c r="AB124" s="1302"/>
      <c r="AC124" s="1302"/>
      <c r="AD124" s="1302"/>
      <c r="AE124" s="1302"/>
      <c r="AF124" s="1302"/>
      <c r="AG124" s="1302"/>
      <c r="AH124" s="1302"/>
      <c r="AI124" s="1302"/>
      <c r="AJ124" s="1302"/>
      <c r="AK124" s="1302"/>
      <c r="AL124" s="1302"/>
      <c r="AM124" s="1302"/>
      <c r="AN124" s="1302"/>
      <c r="AO124" s="1302"/>
      <c r="AP124" s="1302"/>
      <c r="AQ124" s="1302"/>
      <c r="AR124" s="757"/>
      <c r="AS124" s="757"/>
      <c r="AT124" s="757"/>
      <c r="AU124" s="757"/>
      <c r="AV124" s="757"/>
      <c r="AW124" s="757"/>
      <c r="AX124" s="757"/>
      <c r="AY124" s="757"/>
      <c r="AZ124" s="757"/>
      <c r="BA124" s="757"/>
      <c r="BB124" s="757"/>
      <c r="BC124" s="757"/>
      <c r="BD124" s="757"/>
      <c r="BE124" s="757"/>
      <c r="BF124" s="757"/>
      <c r="BG124" s="757"/>
      <c r="BH124" s="757"/>
      <c r="BI124" s="758"/>
      <c r="BJ124" s="758"/>
      <c r="BK124" s="758"/>
      <c r="BL124" s="758"/>
      <c r="BM124" s="758"/>
      <c r="BN124" s="758"/>
      <c r="BO124" s="758"/>
      <c r="BP124" s="758"/>
      <c r="BQ124" s="758"/>
      <c r="BR124" s="758"/>
      <c r="BS124" s="758"/>
      <c r="BT124" s="758"/>
      <c r="BU124" s="758"/>
      <c r="BV124" s="758"/>
      <c r="BW124" s="758"/>
      <c r="BX124" s="758"/>
      <c r="BY124" s="758"/>
      <c r="BZ124" s="758"/>
      <c r="CA124" s="758"/>
      <c r="CB124" s="758"/>
      <c r="CC124" s="758"/>
      <c r="CD124" s="758"/>
      <c r="CE124" s="758"/>
      <c r="CF124" s="758"/>
      <c r="CG124" s="758"/>
      <c r="CH124" s="758"/>
      <c r="CI124" s="758"/>
      <c r="CJ124" s="758"/>
      <c r="CK124" s="758"/>
      <c r="CL124" s="758"/>
      <c r="CM124" s="758"/>
      <c r="CN124" s="758"/>
      <c r="CO124" s="758"/>
      <c r="CP124" s="758"/>
      <c r="CQ124" s="758"/>
      <c r="CR124" s="758"/>
      <c r="CS124" s="758"/>
      <c r="CT124" s="758"/>
      <c r="CU124" s="758"/>
      <c r="CV124" s="758"/>
      <c r="CW124" s="758"/>
      <c r="CX124" s="758"/>
      <c r="CY124" s="758"/>
      <c r="CZ124" s="758"/>
      <c r="DA124" s="758"/>
      <c r="DB124" s="758"/>
      <c r="DC124" s="758"/>
      <c r="DD124" s="758"/>
      <c r="DE124" s="758"/>
      <c r="DF124" s="758"/>
      <c r="DG124" s="758"/>
      <c r="DH124" s="758"/>
      <c r="DI124" s="758"/>
      <c r="DJ124" s="758"/>
      <c r="DK124" s="758"/>
      <c r="DL124" s="758"/>
      <c r="DM124" s="758"/>
      <c r="DN124" s="758"/>
      <c r="DO124" s="758"/>
      <c r="DP124" s="758"/>
      <c r="DQ124" s="758"/>
      <c r="DR124" s="758"/>
      <c r="DS124" s="758"/>
      <c r="DT124" s="758"/>
      <c r="DU124" s="758"/>
      <c r="DV124" s="758"/>
    </row>
    <row r="125" spans="1:126" s="734" customFormat="1" ht="17.25" customHeight="1" x14ac:dyDescent="0.25">
      <c r="A125" s="1148"/>
      <c r="B125" s="938"/>
      <c r="C125" s="1279"/>
      <c r="D125" s="799" t="s">
        <v>556</v>
      </c>
      <c r="E125" s="1279" t="s">
        <v>203</v>
      </c>
      <c r="F125" s="795" t="s">
        <v>487</v>
      </c>
      <c r="G125" s="1161">
        <v>35</v>
      </c>
      <c r="H125" s="775"/>
      <c r="I125" s="1254">
        <f t="shared" si="6"/>
        <v>0</v>
      </c>
      <c r="J125" s="1302"/>
      <c r="K125" s="1302"/>
      <c r="L125" s="1302"/>
      <c r="M125" s="1302"/>
      <c r="N125" s="1302"/>
      <c r="O125" s="1302"/>
      <c r="P125" s="1302"/>
      <c r="Q125" s="1302"/>
      <c r="R125" s="1302"/>
      <c r="S125" s="1302"/>
      <c r="T125" s="1302"/>
      <c r="U125" s="1302"/>
      <c r="V125" s="1302"/>
      <c r="W125" s="1302"/>
      <c r="X125" s="1302"/>
      <c r="Y125" s="1302"/>
      <c r="Z125" s="1302"/>
      <c r="AA125" s="1302"/>
      <c r="AB125" s="1302"/>
      <c r="AC125" s="1302"/>
      <c r="AD125" s="1302"/>
      <c r="AE125" s="1302"/>
      <c r="AF125" s="1302"/>
      <c r="AG125" s="1302"/>
      <c r="AH125" s="1302"/>
      <c r="AI125" s="1302"/>
      <c r="AJ125" s="1302"/>
      <c r="AK125" s="1302"/>
      <c r="AL125" s="1302"/>
      <c r="AM125" s="1302"/>
      <c r="AN125" s="1302"/>
      <c r="AO125" s="1302"/>
      <c r="AP125" s="1302"/>
      <c r="AQ125" s="1302"/>
      <c r="AR125" s="757"/>
      <c r="AS125" s="757"/>
      <c r="AT125" s="757"/>
      <c r="AU125" s="757"/>
      <c r="AV125" s="757"/>
      <c r="AW125" s="757"/>
      <c r="AX125" s="757"/>
      <c r="AY125" s="757"/>
      <c r="AZ125" s="757"/>
      <c r="BA125" s="757"/>
      <c r="BB125" s="757"/>
      <c r="BC125" s="757"/>
      <c r="BD125" s="757"/>
      <c r="BE125" s="757"/>
      <c r="BF125" s="757"/>
      <c r="BG125" s="757"/>
      <c r="BH125" s="757"/>
      <c r="BI125" s="758"/>
      <c r="BJ125" s="758"/>
      <c r="BK125" s="758"/>
      <c r="BL125" s="758"/>
      <c r="BM125" s="758"/>
      <c r="BN125" s="758"/>
      <c r="BO125" s="758"/>
      <c r="BP125" s="758"/>
      <c r="BQ125" s="758"/>
      <c r="BR125" s="758"/>
      <c r="BS125" s="758"/>
      <c r="BT125" s="758"/>
      <c r="BU125" s="758"/>
      <c r="BV125" s="758"/>
      <c r="BW125" s="758"/>
      <c r="BX125" s="758"/>
      <c r="BY125" s="758"/>
      <c r="BZ125" s="758"/>
      <c r="CA125" s="758"/>
      <c r="CB125" s="758"/>
      <c r="CC125" s="758"/>
      <c r="CD125" s="758"/>
      <c r="CE125" s="758"/>
      <c r="CF125" s="758"/>
      <c r="CG125" s="758"/>
      <c r="CH125" s="758"/>
      <c r="CI125" s="758"/>
      <c r="CJ125" s="758"/>
      <c r="CK125" s="758"/>
      <c r="CL125" s="758"/>
      <c r="CM125" s="758"/>
      <c r="CN125" s="758"/>
      <c r="CO125" s="758"/>
      <c r="CP125" s="758"/>
      <c r="CQ125" s="758"/>
      <c r="CR125" s="758"/>
      <c r="CS125" s="758"/>
      <c r="CT125" s="758"/>
      <c r="CU125" s="758"/>
      <c r="CV125" s="758"/>
      <c r="CW125" s="758"/>
      <c r="CX125" s="758"/>
      <c r="CY125" s="758"/>
      <c r="CZ125" s="758"/>
      <c r="DA125" s="758"/>
      <c r="DB125" s="758"/>
      <c r="DC125" s="758"/>
      <c r="DD125" s="758"/>
      <c r="DE125" s="758"/>
      <c r="DF125" s="758"/>
      <c r="DG125" s="758"/>
      <c r="DH125" s="758"/>
      <c r="DI125" s="758"/>
      <c r="DJ125" s="758"/>
      <c r="DK125" s="758"/>
      <c r="DL125" s="758"/>
      <c r="DM125" s="758"/>
      <c r="DN125" s="758"/>
      <c r="DO125" s="758"/>
      <c r="DP125" s="758"/>
      <c r="DQ125" s="758"/>
      <c r="DR125" s="758"/>
      <c r="DS125" s="758"/>
      <c r="DT125" s="758"/>
      <c r="DU125" s="758"/>
      <c r="DV125" s="758"/>
    </row>
    <row r="126" spans="1:126" s="734" customFormat="1" ht="15" customHeight="1" x14ac:dyDescent="0.25">
      <c r="A126" s="1148" t="s">
        <v>204</v>
      </c>
      <c r="B126" s="1162" t="s">
        <v>843</v>
      </c>
      <c r="C126" s="2020" t="s">
        <v>205</v>
      </c>
      <c r="D126" s="2020"/>
      <c r="E126" s="2020"/>
      <c r="F126" s="795"/>
      <c r="G126" s="1161"/>
      <c r="H126" s="775"/>
      <c r="I126" s="1254"/>
      <c r="J126" s="1302"/>
      <c r="K126" s="1302"/>
      <c r="L126" s="1302"/>
      <c r="M126" s="1302"/>
      <c r="N126" s="1302"/>
      <c r="O126" s="1302"/>
      <c r="P126" s="1302"/>
      <c r="Q126" s="1302"/>
      <c r="R126" s="1302"/>
      <c r="S126" s="1302"/>
      <c r="T126" s="1302"/>
      <c r="U126" s="1302"/>
      <c r="V126" s="1302"/>
      <c r="W126" s="1302"/>
      <c r="X126" s="1302"/>
      <c r="Y126" s="1302"/>
      <c r="Z126" s="1302"/>
      <c r="AA126" s="1302"/>
      <c r="AB126" s="1302"/>
      <c r="AC126" s="1302"/>
      <c r="AD126" s="1302"/>
      <c r="AE126" s="1302"/>
      <c r="AF126" s="1302"/>
      <c r="AG126" s="1302"/>
      <c r="AH126" s="1302"/>
      <c r="AI126" s="1302"/>
      <c r="AJ126" s="1302"/>
      <c r="AK126" s="1302"/>
      <c r="AL126" s="1302"/>
      <c r="AM126" s="1302"/>
      <c r="AN126" s="1302"/>
      <c r="AO126" s="1302"/>
      <c r="AP126" s="1302"/>
      <c r="AQ126" s="1302"/>
      <c r="AR126" s="757"/>
      <c r="AS126" s="757"/>
      <c r="AT126" s="757"/>
      <c r="AU126" s="757"/>
      <c r="AV126" s="757"/>
      <c r="AW126" s="757"/>
      <c r="AX126" s="757"/>
      <c r="AY126" s="757"/>
      <c r="AZ126" s="757"/>
      <c r="BA126" s="757"/>
      <c r="BB126" s="757"/>
      <c r="BC126" s="757"/>
      <c r="BD126" s="757"/>
      <c r="BE126" s="757"/>
      <c r="BF126" s="757"/>
      <c r="BG126" s="757"/>
      <c r="BH126" s="757"/>
      <c r="BI126" s="758"/>
      <c r="BJ126" s="758"/>
      <c r="BK126" s="758"/>
      <c r="BL126" s="758"/>
      <c r="BM126" s="758"/>
      <c r="BN126" s="758"/>
      <c r="BO126" s="758"/>
      <c r="BP126" s="758"/>
      <c r="BQ126" s="758"/>
      <c r="BR126" s="758"/>
      <c r="BS126" s="758"/>
      <c r="BT126" s="758"/>
      <c r="BU126" s="758"/>
      <c r="BV126" s="758"/>
      <c r="BW126" s="758"/>
      <c r="BX126" s="758"/>
      <c r="BY126" s="758"/>
      <c r="BZ126" s="758"/>
      <c r="CA126" s="758"/>
      <c r="CB126" s="758"/>
      <c r="CC126" s="758"/>
      <c r="CD126" s="758"/>
      <c r="CE126" s="758"/>
      <c r="CF126" s="758"/>
      <c r="CG126" s="758"/>
      <c r="CH126" s="758"/>
      <c r="CI126" s="758"/>
      <c r="CJ126" s="758"/>
      <c r="CK126" s="758"/>
      <c r="CL126" s="758"/>
      <c r="CM126" s="758"/>
      <c r="CN126" s="758"/>
      <c r="CO126" s="758"/>
      <c r="CP126" s="758"/>
      <c r="CQ126" s="758"/>
      <c r="CR126" s="758"/>
      <c r="CS126" s="758"/>
      <c r="CT126" s="758"/>
      <c r="CU126" s="758"/>
      <c r="CV126" s="758"/>
      <c r="CW126" s="758"/>
      <c r="CX126" s="758"/>
      <c r="CY126" s="758"/>
      <c r="CZ126" s="758"/>
      <c r="DA126" s="758"/>
      <c r="DB126" s="758"/>
      <c r="DC126" s="758"/>
      <c r="DD126" s="758"/>
      <c r="DE126" s="758"/>
      <c r="DF126" s="758"/>
      <c r="DG126" s="758"/>
      <c r="DH126" s="758"/>
      <c r="DI126" s="758"/>
      <c r="DJ126" s="758"/>
      <c r="DK126" s="758"/>
      <c r="DL126" s="758"/>
      <c r="DM126" s="758"/>
      <c r="DN126" s="758"/>
      <c r="DO126" s="758"/>
      <c r="DP126" s="758"/>
      <c r="DQ126" s="758"/>
      <c r="DR126" s="758"/>
      <c r="DS126" s="758"/>
      <c r="DT126" s="758"/>
      <c r="DU126" s="758"/>
      <c r="DV126" s="758"/>
    </row>
    <row r="127" spans="1:126" s="734" customFormat="1" ht="15" customHeight="1" x14ac:dyDescent="0.25">
      <c r="A127" s="1148"/>
      <c r="B127" s="939"/>
      <c r="C127" s="799" t="s">
        <v>556</v>
      </c>
      <c r="D127" s="1922" t="s">
        <v>156</v>
      </c>
      <c r="E127" s="1922"/>
      <c r="F127" s="795"/>
      <c r="G127" s="1161"/>
      <c r="H127" s="775"/>
      <c r="I127" s="1254"/>
      <c r="J127" s="1302"/>
      <c r="K127" s="1302"/>
      <c r="L127" s="1302"/>
      <c r="M127" s="1302"/>
      <c r="N127" s="1302"/>
      <c r="O127" s="1302"/>
      <c r="P127" s="1302"/>
      <c r="Q127" s="1302"/>
      <c r="R127" s="1302"/>
      <c r="S127" s="1302"/>
      <c r="T127" s="1302"/>
      <c r="U127" s="1302"/>
      <c r="V127" s="1302"/>
      <c r="W127" s="1302"/>
      <c r="X127" s="1302"/>
      <c r="Y127" s="1302"/>
      <c r="Z127" s="1302"/>
      <c r="AA127" s="1302"/>
      <c r="AB127" s="1302"/>
      <c r="AC127" s="1302"/>
      <c r="AD127" s="1302"/>
      <c r="AE127" s="1302"/>
      <c r="AF127" s="1302"/>
      <c r="AG127" s="1302"/>
      <c r="AH127" s="1302"/>
      <c r="AI127" s="1302"/>
      <c r="AJ127" s="1302"/>
      <c r="AK127" s="1302"/>
      <c r="AL127" s="1302"/>
      <c r="AM127" s="1302"/>
      <c r="AN127" s="1302"/>
      <c r="AO127" s="1302"/>
      <c r="AP127" s="1302"/>
      <c r="AQ127" s="1302"/>
      <c r="AR127" s="757"/>
      <c r="AS127" s="757"/>
      <c r="AT127" s="757"/>
      <c r="AU127" s="757"/>
      <c r="AV127" s="757"/>
      <c r="AW127" s="757"/>
      <c r="AX127" s="757"/>
      <c r="AY127" s="757"/>
      <c r="AZ127" s="757"/>
      <c r="BA127" s="757"/>
      <c r="BB127" s="757"/>
      <c r="BC127" s="757"/>
      <c r="BD127" s="757"/>
      <c r="BE127" s="757"/>
      <c r="BF127" s="757"/>
      <c r="BG127" s="757"/>
      <c r="BH127" s="757"/>
      <c r="BI127" s="758"/>
      <c r="BJ127" s="758"/>
      <c r="BK127" s="758"/>
      <c r="BL127" s="758"/>
      <c r="BM127" s="758"/>
      <c r="BN127" s="758"/>
      <c r="BO127" s="758"/>
      <c r="BP127" s="758"/>
      <c r="BQ127" s="758"/>
      <c r="BR127" s="758"/>
      <c r="BS127" s="758"/>
      <c r="BT127" s="758"/>
      <c r="BU127" s="758"/>
      <c r="BV127" s="758"/>
      <c r="BW127" s="758"/>
      <c r="BX127" s="758"/>
      <c r="BY127" s="758"/>
      <c r="BZ127" s="758"/>
      <c r="CA127" s="758"/>
      <c r="CB127" s="758"/>
      <c r="CC127" s="758"/>
      <c r="CD127" s="758"/>
      <c r="CE127" s="758"/>
      <c r="CF127" s="758"/>
      <c r="CG127" s="758"/>
      <c r="CH127" s="758"/>
      <c r="CI127" s="758"/>
      <c r="CJ127" s="758"/>
      <c r="CK127" s="758"/>
      <c r="CL127" s="758"/>
      <c r="CM127" s="758"/>
      <c r="CN127" s="758"/>
      <c r="CO127" s="758"/>
      <c r="CP127" s="758"/>
      <c r="CQ127" s="758"/>
      <c r="CR127" s="758"/>
      <c r="CS127" s="758"/>
      <c r="CT127" s="758"/>
      <c r="CU127" s="758"/>
      <c r="CV127" s="758"/>
      <c r="CW127" s="758"/>
      <c r="CX127" s="758"/>
      <c r="CY127" s="758"/>
      <c r="CZ127" s="758"/>
      <c r="DA127" s="758"/>
      <c r="DB127" s="758"/>
      <c r="DC127" s="758"/>
      <c r="DD127" s="758"/>
      <c r="DE127" s="758"/>
      <c r="DF127" s="758"/>
      <c r="DG127" s="758"/>
      <c r="DH127" s="758"/>
      <c r="DI127" s="758"/>
      <c r="DJ127" s="758"/>
      <c r="DK127" s="758"/>
      <c r="DL127" s="758"/>
      <c r="DM127" s="758"/>
      <c r="DN127" s="758"/>
      <c r="DO127" s="758"/>
      <c r="DP127" s="758"/>
      <c r="DQ127" s="758"/>
      <c r="DR127" s="758"/>
      <c r="DS127" s="758"/>
      <c r="DT127" s="758"/>
      <c r="DU127" s="758"/>
      <c r="DV127" s="758"/>
    </row>
    <row r="128" spans="1:126" s="734" customFormat="1" ht="15" customHeight="1" x14ac:dyDescent="0.25">
      <c r="A128" s="1148"/>
      <c r="B128" s="939"/>
      <c r="C128" s="1279"/>
      <c r="D128" s="799" t="s">
        <v>556</v>
      </c>
      <c r="E128" s="1279" t="s">
        <v>206</v>
      </c>
      <c r="F128" s="795" t="s">
        <v>755</v>
      </c>
      <c r="G128" s="1161">
        <v>75</v>
      </c>
      <c r="H128" s="775"/>
      <c r="I128" s="1254">
        <f t="shared" si="6"/>
        <v>0</v>
      </c>
      <c r="J128" s="1302"/>
      <c r="K128" s="1302"/>
      <c r="L128" s="1302"/>
      <c r="M128" s="1302"/>
      <c r="N128" s="1302"/>
      <c r="O128" s="1302"/>
      <c r="P128" s="1302"/>
      <c r="Q128" s="1302"/>
      <c r="R128" s="1302"/>
      <c r="S128" s="1302"/>
      <c r="T128" s="1302"/>
      <c r="U128" s="1302"/>
      <c r="V128" s="1302"/>
      <c r="W128" s="1302"/>
      <c r="X128" s="1302"/>
      <c r="Y128" s="1302"/>
      <c r="Z128" s="1302"/>
      <c r="AA128" s="1302"/>
      <c r="AB128" s="1302"/>
      <c r="AC128" s="1302"/>
      <c r="AD128" s="1302"/>
      <c r="AE128" s="1302"/>
      <c r="AF128" s="1302"/>
      <c r="AG128" s="1302"/>
      <c r="AH128" s="1302"/>
      <c r="AI128" s="1302"/>
      <c r="AJ128" s="1302"/>
      <c r="AK128" s="1302"/>
      <c r="AL128" s="1302"/>
      <c r="AM128" s="1302"/>
      <c r="AN128" s="1302"/>
      <c r="AO128" s="1302"/>
      <c r="AP128" s="1302"/>
      <c r="AQ128" s="1302"/>
      <c r="AR128" s="757"/>
      <c r="AS128" s="757"/>
      <c r="AT128" s="757"/>
      <c r="AU128" s="757"/>
      <c r="AV128" s="757"/>
      <c r="AW128" s="757"/>
      <c r="AX128" s="757"/>
      <c r="AY128" s="757"/>
      <c r="AZ128" s="757"/>
      <c r="BA128" s="757"/>
      <c r="BB128" s="757"/>
      <c r="BC128" s="757"/>
      <c r="BD128" s="757"/>
      <c r="BE128" s="757"/>
      <c r="BF128" s="757"/>
      <c r="BG128" s="757"/>
      <c r="BH128" s="757"/>
      <c r="BI128" s="758"/>
      <c r="BJ128" s="758"/>
      <c r="BK128" s="758"/>
      <c r="BL128" s="758"/>
      <c r="BM128" s="758"/>
      <c r="BN128" s="758"/>
      <c r="BO128" s="758"/>
      <c r="BP128" s="758"/>
      <c r="BQ128" s="758"/>
      <c r="BR128" s="758"/>
      <c r="BS128" s="758"/>
      <c r="BT128" s="758"/>
      <c r="BU128" s="758"/>
      <c r="BV128" s="758"/>
      <c r="BW128" s="758"/>
      <c r="BX128" s="758"/>
      <c r="BY128" s="758"/>
      <c r="BZ128" s="758"/>
      <c r="CA128" s="758"/>
      <c r="CB128" s="758"/>
      <c r="CC128" s="758"/>
      <c r="CD128" s="758"/>
      <c r="CE128" s="758"/>
      <c r="CF128" s="758"/>
      <c r="CG128" s="758"/>
      <c r="CH128" s="758"/>
      <c r="CI128" s="758"/>
      <c r="CJ128" s="758"/>
      <c r="CK128" s="758"/>
      <c r="CL128" s="758"/>
      <c r="CM128" s="758"/>
      <c r="CN128" s="758"/>
      <c r="CO128" s="758"/>
      <c r="CP128" s="758"/>
      <c r="CQ128" s="758"/>
      <c r="CR128" s="758"/>
      <c r="CS128" s="758"/>
      <c r="CT128" s="758"/>
      <c r="CU128" s="758"/>
      <c r="CV128" s="758"/>
      <c r="CW128" s="758"/>
      <c r="CX128" s="758"/>
      <c r="CY128" s="758"/>
      <c r="CZ128" s="758"/>
      <c r="DA128" s="758"/>
      <c r="DB128" s="758"/>
      <c r="DC128" s="758"/>
      <c r="DD128" s="758"/>
      <c r="DE128" s="758"/>
      <c r="DF128" s="758"/>
      <c r="DG128" s="758"/>
      <c r="DH128" s="758"/>
      <c r="DI128" s="758"/>
      <c r="DJ128" s="758"/>
      <c r="DK128" s="758"/>
      <c r="DL128" s="758"/>
      <c r="DM128" s="758"/>
      <c r="DN128" s="758"/>
      <c r="DO128" s="758"/>
      <c r="DP128" s="758"/>
      <c r="DQ128" s="758"/>
      <c r="DR128" s="758"/>
      <c r="DS128" s="758"/>
      <c r="DT128" s="758"/>
      <c r="DU128" s="758"/>
      <c r="DV128" s="758"/>
    </row>
    <row r="129" spans="1:126" s="734" customFormat="1" ht="15" customHeight="1" x14ac:dyDescent="0.25">
      <c r="A129" s="1148"/>
      <c r="B129" s="939"/>
      <c r="C129" s="1722"/>
      <c r="D129" s="799" t="s">
        <v>557</v>
      </c>
      <c r="E129" s="1722" t="s">
        <v>1128</v>
      </c>
      <c r="F129" s="795" t="s">
        <v>755</v>
      </c>
      <c r="G129" s="1161">
        <v>60</v>
      </c>
      <c r="H129" s="775"/>
      <c r="I129" s="1254">
        <f t="shared" si="6"/>
        <v>0</v>
      </c>
      <c r="J129" s="1302"/>
      <c r="K129" s="1302"/>
      <c r="L129" s="1302"/>
      <c r="M129" s="1302"/>
      <c r="N129" s="1302"/>
      <c r="O129" s="1302"/>
      <c r="P129" s="1302"/>
      <c r="Q129" s="1302"/>
      <c r="R129" s="1302"/>
      <c r="S129" s="1302"/>
      <c r="T129" s="1302"/>
      <c r="U129" s="1302"/>
      <c r="V129" s="1302"/>
      <c r="W129" s="1302"/>
      <c r="X129" s="1302"/>
      <c r="Y129" s="1302"/>
      <c r="Z129" s="1302"/>
      <c r="AA129" s="1302"/>
      <c r="AB129" s="1302"/>
      <c r="AC129" s="1302"/>
      <c r="AD129" s="1302"/>
      <c r="AE129" s="1302"/>
      <c r="AF129" s="1302"/>
      <c r="AG129" s="1302"/>
      <c r="AH129" s="1302"/>
      <c r="AI129" s="1302"/>
      <c r="AJ129" s="1302"/>
      <c r="AK129" s="1302"/>
      <c r="AL129" s="1302"/>
      <c r="AM129" s="1302"/>
      <c r="AN129" s="1302"/>
      <c r="AO129" s="1302"/>
      <c r="AP129" s="1302"/>
      <c r="AQ129" s="1302"/>
      <c r="AR129" s="757"/>
      <c r="AS129" s="757"/>
      <c r="AT129" s="757"/>
      <c r="AU129" s="757"/>
      <c r="AV129" s="757"/>
      <c r="AW129" s="757"/>
      <c r="AX129" s="757"/>
      <c r="AY129" s="757"/>
      <c r="AZ129" s="757"/>
      <c r="BA129" s="757"/>
      <c r="BB129" s="757"/>
      <c r="BC129" s="757"/>
      <c r="BD129" s="757"/>
      <c r="BE129" s="757"/>
      <c r="BF129" s="757"/>
      <c r="BG129" s="757"/>
      <c r="BH129" s="757"/>
      <c r="BI129" s="758"/>
      <c r="BJ129" s="758"/>
      <c r="BK129" s="758"/>
      <c r="BL129" s="758"/>
      <c r="BM129" s="758"/>
      <c r="BN129" s="758"/>
      <c r="BO129" s="758"/>
      <c r="BP129" s="758"/>
      <c r="BQ129" s="758"/>
      <c r="BR129" s="758"/>
      <c r="BS129" s="758"/>
      <c r="BT129" s="758"/>
      <c r="BU129" s="758"/>
      <c r="BV129" s="758"/>
      <c r="BW129" s="758"/>
      <c r="BX129" s="758"/>
      <c r="BY129" s="758"/>
      <c r="BZ129" s="758"/>
      <c r="CA129" s="758"/>
      <c r="CB129" s="758"/>
      <c r="CC129" s="758"/>
      <c r="CD129" s="758"/>
      <c r="CE129" s="758"/>
      <c r="CF129" s="758"/>
      <c r="CG129" s="758"/>
      <c r="CH129" s="758"/>
      <c r="CI129" s="758"/>
      <c r="CJ129" s="758"/>
      <c r="CK129" s="758"/>
      <c r="CL129" s="758"/>
      <c r="CM129" s="758"/>
      <c r="CN129" s="758"/>
      <c r="CO129" s="758"/>
      <c r="CP129" s="758"/>
      <c r="CQ129" s="758"/>
      <c r="CR129" s="758"/>
      <c r="CS129" s="758"/>
      <c r="CT129" s="758"/>
      <c r="CU129" s="758"/>
      <c r="CV129" s="758"/>
      <c r="CW129" s="758"/>
      <c r="CX129" s="758"/>
      <c r="CY129" s="758"/>
      <c r="CZ129" s="758"/>
      <c r="DA129" s="758"/>
      <c r="DB129" s="758"/>
      <c r="DC129" s="758"/>
      <c r="DD129" s="758"/>
      <c r="DE129" s="758"/>
      <c r="DF129" s="758"/>
      <c r="DG129" s="758"/>
      <c r="DH129" s="758"/>
      <c r="DI129" s="758"/>
      <c r="DJ129" s="758"/>
      <c r="DK129" s="758"/>
      <c r="DL129" s="758"/>
      <c r="DM129" s="758"/>
      <c r="DN129" s="758"/>
      <c r="DO129" s="758"/>
      <c r="DP129" s="758"/>
      <c r="DQ129" s="758"/>
      <c r="DR129" s="758"/>
      <c r="DS129" s="758"/>
      <c r="DT129" s="758"/>
      <c r="DU129" s="758"/>
      <c r="DV129" s="758"/>
    </row>
    <row r="130" spans="1:126" s="734" customFormat="1" ht="144.75" customHeight="1" x14ac:dyDescent="0.25">
      <c r="A130" s="1148"/>
      <c r="B130" s="939"/>
      <c r="C130" s="1722"/>
      <c r="D130" s="799"/>
      <c r="E130" s="1722" t="s">
        <v>1129</v>
      </c>
      <c r="F130" s="795"/>
      <c r="G130" s="1161"/>
      <c r="H130" s="775"/>
      <c r="I130" s="1254"/>
      <c r="J130" s="1302"/>
      <c r="K130" s="1302"/>
      <c r="L130" s="1302"/>
      <c r="M130" s="1302"/>
      <c r="N130" s="1302"/>
      <c r="O130" s="1302"/>
      <c r="P130" s="1302"/>
      <c r="Q130" s="1302"/>
      <c r="R130" s="1302"/>
      <c r="S130" s="1302"/>
      <c r="T130" s="1302"/>
      <c r="U130" s="1302"/>
      <c r="V130" s="1302"/>
      <c r="W130" s="1302"/>
      <c r="X130" s="1302"/>
      <c r="Y130" s="1302"/>
      <c r="Z130" s="1302"/>
      <c r="AA130" s="1302"/>
      <c r="AB130" s="1302"/>
      <c r="AC130" s="1302"/>
      <c r="AD130" s="1302"/>
      <c r="AE130" s="1302"/>
      <c r="AF130" s="1302"/>
      <c r="AG130" s="1302"/>
      <c r="AH130" s="1302"/>
      <c r="AI130" s="1302"/>
      <c r="AJ130" s="1302"/>
      <c r="AK130" s="1302"/>
      <c r="AL130" s="1302"/>
      <c r="AM130" s="1302"/>
      <c r="AN130" s="1302"/>
      <c r="AO130" s="1302"/>
      <c r="AP130" s="1302"/>
      <c r="AQ130" s="1302"/>
      <c r="AR130" s="757"/>
      <c r="AS130" s="757"/>
      <c r="AT130" s="757"/>
      <c r="AU130" s="757"/>
      <c r="AV130" s="757"/>
      <c r="AW130" s="757"/>
      <c r="AX130" s="757"/>
      <c r="AY130" s="757"/>
      <c r="AZ130" s="757"/>
      <c r="BA130" s="757"/>
      <c r="BB130" s="757"/>
      <c r="BC130" s="757"/>
      <c r="BD130" s="757"/>
      <c r="BE130" s="757"/>
      <c r="BF130" s="757"/>
      <c r="BG130" s="757"/>
      <c r="BH130" s="757"/>
      <c r="BI130" s="758"/>
      <c r="BJ130" s="758"/>
      <c r="BK130" s="758"/>
      <c r="BL130" s="758"/>
      <c r="BM130" s="758"/>
      <c r="BN130" s="758"/>
      <c r="BO130" s="758"/>
      <c r="BP130" s="758"/>
      <c r="BQ130" s="758"/>
      <c r="BR130" s="758"/>
      <c r="BS130" s="758"/>
      <c r="BT130" s="758"/>
      <c r="BU130" s="758"/>
      <c r="BV130" s="758"/>
      <c r="BW130" s="758"/>
      <c r="BX130" s="758"/>
      <c r="BY130" s="758"/>
      <c r="BZ130" s="758"/>
      <c r="CA130" s="758"/>
      <c r="CB130" s="758"/>
      <c r="CC130" s="758"/>
      <c r="CD130" s="758"/>
      <c r="CE130" s="758"/>
      <c r="CF130" s="758"/>
      <c r="CG130" s="758"/>
      <c r="CH130" s="758"/>
      <c r="CI130" s="758"/>
      <c r="CJ130" s="758"/>
      <c r="CK130" s="758"/>
      <c r="CL130" s="758"/>
      <c r="CM130" s="758"/>
      <c r="CN130" s="758"/>
      <c r="CO130" s="758"/>
      <c r="CP130" s="758"/>
      <c r="CQ130" s="758"/>
      <c r="CR130" s="758"/>
      <c r="CS130" s="758"/>
      <c r="CT130" s="758"/>
      <c r="CU130" s="758"/>
      <c r="CV130" s="758"/>
      <c r="CW130" s="758"/>
      <c r="CX130" s="758"/>
      <c r="CY130" s="758"/>
      <c r="CZ130" s="758"/>
      <c r="DA130" s="758"/>
      <c r="DB130" s="758"/>
      <c r="DC130" s="758"/>
      <c r="DD130" s="758"/>
      <c r="DE130" s="758"/>
      <c r="DF130" s="758"/>
      <c r="DG130" s="758"/>
      <c r="DH130" s="758"/>
      <c r="DI130" s="758"/>
      <c r="DJ130" s="758"/>
      <c r="DK130" s="758"/>
      <c r="DL130" s="758"/>
      <c r="DM130" s="758"/>
      <c r="DN130" s="758"/>
      <c r="DO130" s="758"/>
      <c r="DP130" s="758"/>
      <c r="DQ130" s="758"/>
      <c r="DR130" s="758"/>
      <c r="DS130" s="758"/>
      <c r="DT130" s="758"/>
      <c r="DU130" s="758"/>
      <c r="DV130" s="758"/>
    </row>
    <row r="131" spans="1:126" s="734" customFormat="1" ht="15" customHeight="1" x14ac:dyDescent="0.25">
      <c r="A131" s="1148"/>
      <c r="B131" s="939" t="s">
        <v>844</v>
      </c>
      <c r="C131" s="2046" t="s">
        <v>207</v>
      </c>
      <c r="D131" s="2046"/>
      <c r="E131" s="2046"/>
      <c r="F131" s="987"/>
      <c r="G131" s="1161"/>
      <c r="H131" s="775"/>
      <c r="I131" s="1254"/>
      <c r="J131" s="1302"/>
      <c r="K131" s="1302"/>
      <c r="L131" s="1302"/>
      <c r="M131" s="1302"/>
      <c r="N131" s="1302"/>
      <c r="O131" s="1302"/>
      <c r="P131" s="1302"/>
      <c r="Q131" s="1302"/>
      <c r="R131" s="1302"/>
      <c r="S131" s="1302"/>
      <c r="T131" s="1302"/>
      <c r="U131" s="1302"/>
      <c r="V131" s="1302"/>
      <c r="W131" s="1302"/>
      <c r="X131" s="1302"/>
      <c r="Y131" s="1302"/>
      <c r="Z131" s="1302"/>
      <c r="AA131" s="1302"/>
      <c r="AB131" s="1302"/>
      <c r="AC131" s="1302"/>
      <c r="AD131" s="1302"/>
      <c r="AE131" s="1302"/>
      <c r="AF131" s="1302"/>
      <c r="AG131" s="1302"/>
      <c r="AH131" s="1302"/>
      <c r="AI131" s="1302"/>
      <c r="AJ131" s="1302"/>
      <c r="AK131" s="1302"/>
      <c r="AL131" s="1302"/>
      <c r="AM131" s="1302"/>
      <c r="AN131" s="1302"/>
      <c r="AO131" s="1302"/>
      <c r="AP131" s="1302"/>
      <c r="AQ131" s="1302"/>
      <c r="AR131" s="757"/>
      <c r="AS131" s="757"/>
      <c r="AT131" s="757"/>
      <c r="AU131" s="757"/>
      <c r="AV131" s="757"/>
      <c r="AW131" s="757"/>
      <c r="AX131" s="757"/>
      <c r="AY131" s="757"/>
      <c r="AZ131" s="757"/>
      <c r="BA131" s="757"/>
      <c r="BB131" s="757"/>
      <c r="BC131" s="757"/>
      <c r="BD131" s="757"/>
      <c r="BE131" s="757"/>
      <c r="BF131" s="757"/>
      <c r="BG131" s="757"/>
      <c r="BH131" s="757"/>
      <c r="BI131" s="758"/>
      <c r="BJ131" s="758"/>
      <c r="BK131" s="758"/>
      <c r="BL131" s="758"/>
      <c r="BM131" s="758"/>
      <c r="BN131" s="758"/>
      <c r="BO131" s="758"/>
      <c r="BP131" s="758"/>
      <c r="BQ131" s="758"/>
      <c r="BR131" s="758"/>
      <c r="BS131" s="758"/>
      <c r="BT131" s="758"/>
      <c r="BU131" s="758"/>
      <c r="BV131" s="758"/>
      <c r="BW131" s="758"/>
      <c r="BX131" s="758"/>
      <c r="BY131" s="758"/>
      <c r="BZ131" s="758"/>
      <c r="CA131" s="758"/>
      <c r="CB131" s="758"/>
      <c r="CC131" s="758"/>
      <c r="CD131" s="758"/>
      <c r="CE131" s="758"/>
      <c r="CF131" s="758"/>
      <c r="CG131" s="758"/>
      <c r="CH131" s="758"/>
      <c r="CI131" s="758"/>
      <c r="CJ131" s="758"/>
      <c r="CK131" s="758"/>
      <c r="CL131" s="758"/>
      <c r="CM131" s="758"/>
      <c r="CN131" s="758"/>
      <c r="CO131" s="758"/>
      <c r="CP131" s="758"/>
      <c r="CQ131" s="758"/>
      <c r="CR131" s="758"/>
      <c r="CS131" s="758"/>
      <c r="CT131" s="758"/>
      <c r="CU131" s="758"/>
      <c r="CV131" s="758"/>
      <c r="CW131" s="758"/>
      <c r="CX131" s="758"/>
      <c r="CY131" s="758"/>
      <c r="CZ131" s="758"/>
      <c r="DA131" s="758"/>
      <c r="DB131" s="758"/>
      <c r="DC131" s="758"/>
      <c r="DD131" s="758"/>
      <c r="DE131" s="758"/>
      <c r="DF131" s="758"/>
      <c r="DG131" s="758"/>
      <c r="DH131" s="758"/>
      <c r="DI131" s="758"/>
      <c r="DJ131" s="758"/>
      <c r="DK131" s="758"/>
      <c r="DL131" s="758"/>
      <c r="DM131" s="758"/>
      <c r="DN131" s="758"/>
      <c r="DO131" s="758"/>
      <c r="DP131" s="758"/>
      <c r="DQ131" s="758"/>
      <c r="DR131" s="758"/>
      <c r="DS131" s="758"/>
      <c r="DT131" s="758"/>
      <c r="DU131" s="758"/>
      <c r="DV131" s="758"/>
    </row>
    <row r="132" spans="1:126" s="1591" customFormat="1" ht="27.6" x14ac:dyDescent="0.3">
      <c r="A132" s="1148"/>
      <c r="B132" s="939"/>
      <c r="C132" s="802"/>
      <c r="D132" s="799" t="s">
        <v>556</v>
      </c>
      <c r="E132" s="1322" t="s">
        <v>1353</v>
      </c>
      <c r="F132" s="795" t="s">
        <v>486</v>
      </c>
      <c r="G132" s="1161">
        <v>1</v>
      </c>
      <c r="H132" s="775"/>
      <c r="I132" s="1254">
        <f>G132*H132</f>
        <v>0</v>
      </c>
    </row>
    <row r="133" spans="1:126" s="1591" customFormat="1" ht="27.6" x14ac:dyDescent="0.3">
      <c r="A133" s="1148"/>
      <c r="B133" s="938"/>
      <c r="C133" s="802"/>
      <c r="D133" s="799" t="s">
        <v>557</v>
      </c>
      <c r="E133" s="1322" t="s">
        <v>1354</v>
      </c>
      <c r="F133" s="795" t="s">
        <v>486</v>
      </c>
      <c r="G133" s="1161">
        <v>1</v>
      </c>
      <c r="H133" s="775"/>
      <c r="I133" s="1254">
        <f>G133*H133</f>
        <v>0</v>
      </c>
    </row>
    <row r="134" spans="1:126" s="734" customFormat="1" ht="15" customHeight="1" x14ac:dyDescent="0.25">
      <c r="A134" s="1148"/>
      <c r="B134" s="947"/>
      <c r="C134" s="2020" t="s">
        <v>541</v>
      </c>
      <c r="D134" s="2020"/>
      <c r="E134" s="2020"/>
      <c r="F134" s="795"/>
      <c r="G134" s="1161"/>
      <c r="H134" s="775"/>
      <c r="I134" s="1254"/>
      <c r="J134" s="1302"/>
      <c r="K134" s="1302"/>
      <c r="L134" s="1302"/>
      <c r="M134" s="1302"/>
      <c r="N134" s="1302"/>
      <c r="O134" s="1302"/>
      <c r="P134" s="1302"/>
      <c r="Q134" s="1302"/>
      <c r="R134" s="1302"/>
      <c r="S134" s="1302"/>
      <c r="T134" s="1302"/>
      <c r="U134" s="1302"/>
      <c r="V134" s="1302"/>
      <c r="W134" s="1302"/>
      <c r="X134" s="1302"/>
      <c r="Y134" s="1302"/>
      <c r="Z134" s="1302"/>
      <c r="AA134" s="1302"/>
      <c r="AB134" s="1302"/>
      <c r="AC134" s="1302"/>
      <c r="AD134" s="1302"/>
      <c r="AE134" s="1302"/>
      <c r="AF134" s="1302"/>
      <c r="AG134" s="1302"/>
      <c r="AH134" s="1302"/>
      <c r="AI134" s="1302"/>
      <c r="AJ134" s="1302"/>
      <c r="AK134" s="1302"/>
      <c r="AL134" s="1302"/>
      <c r="AM134" s="1302"/>
      <c r="AN134" s="1302"/>
      <c r="AO134" s="1302"/>
      <c r="AP134" s="1302"/>
      <c r="AQ134" s="1302"/>
      <c r="AR134" s="757"/>
      <c r="AS134" s="757"/>
      <c r="AT134" s="757"/>
      <c r="AU134" s="757"/>
      <c r="AV134" s="757"/>
      <c r="AW134" s="757"/>
      <c r="AX134" s="757"/>
      <c r="AY134" s="757"/>
      <c r="AZ134" s="757"/>
      <c r="BA134" s="757"/>
      <c r="BB134" s="757"/>
      <c r="BC134" s="757"/>
      <c r="BD134" s="757"/>
      <c r="BE134" s="757"/>
      <c r="BF134" s="757"/>
      <c r="BG134" s="757"/>
      <c r="BH134" s="757"/>
      <c r="BI134" s="758"/>
      <c r="BJ134" s="758"/>
      <c r="BK134" s="758"/>
      <c r="BL134" s="758"/>
      <c r="BM134" s="758"/>
      <c r="BN134" s="758"/>
      <c r="BO134" s="758"/>
      <c r="BP134" s="758"/>
      <c r="BQ134" s="758"/>
      <c r="BR134" s="758"/>
      <c r="BS134" s="758"/>
      <c r="BT134" s="758"/>
      <c r="BU134" s="758"/>
      <c r="BV134" s="758"/>
      <c r="BW134" s="758"/>
      <c r="BX134" s="758"/>
      <c r="BY134" s="758"/>
      <c r="BZ134" s="758"/>
      <c r="CA134" s="758"/>
      <c r="CB134" s="758"/>
      <c r="CC134" s="758"/>
      <c r="CD134" s="758"/>
      <c r="CE134" s="758"/>
      <c r="CF134" s="758"/>
      <c r="CG134" s="758"/>
      <c r="CH134" s="758"/>
      <c r="CI134" s="758"/>
      <c r="CJ134" s="758"/>
      <c r="CK134" s="758"/>
      <c r="CL134" s="758"/>
      <c r="CM134" s="758"/>
      <c r="CN134" s="758"/>
      <c r="CO134" s="758"/>
      <c r="CP134" s="758"/>
      <c r="CQ134" s="758"/>
      <c r="CR134" s="758"/>
      <c r="CS134" s="758"/>
      <c r="CT134" s="758"/>
      <c r="CU134" s="758"/>
      <c r="CV134" s="758"/>
      <c r="CW134" s="758"/>
      <c r="CX134" s="758"/>
      <c r="CY134" s="758"/>
      <c r="CZ134" s="758"/>
      <c r="DA134" s="758"/>
      <c r="DB134" s="758"/>
      <c r="DC134" s="758"/>
      <c r="DD134" s="758"/>
      <c r="DE134" s="758"/>
      <c r="DF134" s="758"/>
      <c r="DG134" s="758"/>
      <c r="DH134" s="758"/>
      <c r="DI134" s="758"/>
      <c r="DJ134" s="758"/>
      <c r="DK134" s="758"/>
      <c r="DL134" s="758"/>
      <c r="DM134" s="758"/>
      <c r="DN134" s="758"/>
      <c r="DO134" s="758"/>
      <c r="DP134" s="758"/>
      <c r="DQ134" s="758"/>
      <c r="DR134" s="758"/>
      <c r="DS134" s="758"/>
      <c r="DT134" s="758"/>
      <c r="DU134" s="758"/>
      <c r="DV134" s="758"/>
    </row>
    <row r="135" spans="1:126" s="734" customFormat="1" ht="15" customHeight="1" x14ac:dyDescent="0.25">
      <c r="A135" s="1148"/>
      <c r="B135" s="938"/>
      <c r="C135" s="1922" t="s">
        <v>39</v>
      </c>
      <c r="D135" s="1922"/>
      <c r="E135" s="1922"/>
      <c r="F135" s="795"/>
      <c r="G135" s="1161"/>
      <c r="H135" s="775"/>
      <c r="I135" s="1254"/>
      <c r="J135" s="1302"/>
      <c r="K135" s="1302"/>
      <c r="L135" s="1302"/>
      <c r="M135" s="1302"/>
      <c r="N135" s="1302"/>
      <c r="O135" s="1302"/>
      <c r="P135" s="1302"/>
      <c r="Q135" s="1302"/>
      <c r="R135" s="1302"/>
      <c r="S135" s="1302"/>
      <c r="T135" s="1302"/>
      <c r="U135" s="1302"/>
      <c r="V135" s="1302"/>
      <c r="W135" s="1302"/>
      <c r="X135" s="1302"/>
      <c r="Y135" s="1302"/>
      <c r="Z135" s="1302"/>
      <c r="AA135" s="1302"/>
      <c r="AB135" s="1302"/>
      <c r="AC135" s="1302"/>
      <c r="AD135" s="1302"/>
      <c r="AE135" s="1302"/>
      <c r="AF135" s="1302"/>
      <c r="AG135" s="1302"/>
      <c r="AH135" s="1302"/>
      <c r="AI135" s="1302"/>
      <c r="AJ135" s="1302"/>
      <c r="AK135" s="1302"/>
      <c r="AL135" s="1302"/>
      <c r="AM135" s="1302"/>
      <c r="AN135" s="1302"/>
      <c r="AO135" s="1302"/>
      <c r="AP135" s="1302"/>
      <c r="AQ135" s="1302"/>
      <c r="AR135" s="757"/>
      <c r="AS135" s="757"/>
      <c r="AT135" s="757"/>
      <c r="AU135" s="757"/>
      <c r="AV135" s="757"/>
      <c r="AW135" s="757"/>
      <c r="AX135" s="757"/>
      <c r="AY135" s="757"/>
      <c r="AZ135" s="757"/>
      <c r="BA135" s="757"/>
      <c r="BB135" s="757"/>
      <c r="BC135" s="757"/>
      <c r="BD135" s="757"/>
      <c r="BE135" s="757"/>
      <c r="BF135" s="757"/>
      <c r="BG135" s="757"/>
      <c r="BH135" s="757"/>
      <c r="BI135" s="758"/>
      <c r="BJ135" s="758"/>
      <c r="BK135" s="758"/>
      <c r="BL135" s="758"/>
      <c r="BM135" s="758"/>
      <c r="BN135" s="758"/>
      <c r="BO135" s="758"/>
      <c r="BP135" s="758"/>
      <c r="BQ135" s="758"/>
      <c r="BR135" s="758"/>
      <c r="BS135" s="758"/>
      <c r="BT135" s="758"/>
      <c r="BU135" s="758"/>
      <c r="BV135" s="758"/>
      <c r="BW135" s="758"/>
      <c r="BX135" s="758"/>
      <c r="BY135" s="758"/>
      <c r="BZ135" s="758"/>
      <c r="CA135" s="758"/>
      <c r="CB135" s="758"/>
      <c r="CC135" s="758"/>
      <c r="CD135" s="758"/>
      <c r="CE135" s="758"/>
      <c r="CF135" s="758"/>
      <c r="CG135" s="758"/>
      <c r="CH135" s="758"/>
      <c r="CI135" s="758"/>
      <c r="CJ135" s="758"/>
      <c r="CK135" s="758"/>
      <c r="CL135" s="758"/>
      <c r="CM135" s="758"/>
      <c r="CN135" s="758"/>
      <c r="CO135" s="758"/>
      <c r="CP135" s="758"/>
      <c r="CQ135" s="758"/>
      <c r="CR135" s="758"/>
      <c r="CS135" s="758"/>
      <c r="CT135" s="758"/>
      <c r="CU135" s="758"/>
      <c r="CV135" s="758"/>
      <c r="CW135" s="758"/>
      <c r="CX135" s="758"/>
      <c r="CY135" s="758"/>
      <c r="CZ135" s="758"/>
      <c r="DA135" s="758"/>
      <c r="DB135" s="758"/>
      <c r="DC135" s="758"/>
      <c r="DD135" s="758"/>
      <c r="DE135" s="758"/>
      <c r="DF135" s="758"/>
      <c r="DG135" s="758"/>
      <c r="DH135" s="758"/>
      <c r="DI135" s="758"/>
      <c r="DJ135" s="758"/>
      <c r="DK135" s="758"/>
      <c r="DL135" s="758"/>
      <c r="DM135" s="758"/>
      <c r="DN135" s="758"/>
      <c r="DO135" s="758"/>
      <c r="DP135" s="758"/>
      <c r="DQ135" s="758"/>
      <c r="DR135" s="758"/>
      <c r="DS135" s="758"/>
      <c r="DT135" s="758"/>
      <c r="DU135" s="758"/>
      <c r="DV135" s="758"/>
    </row>
    <row r="136" spans="1:126" s="734" customFormat="1" ht="15" customHeight="1" x14ac:dyDescent="0.25">
      <c r="A136" s="1148" t="s">
        <v>588</v>
      </c>
      <c r="B136" s="1162" t="s">
        <v>845</v>
      </c>
      <c r="C136" s="2020" t="s">
        <v>707</v>
      </c>
      <c r="D136" s="2020"/>
      <c r="E136" s="2020"/>
      <c r="F136" s="795"/>
      <c r="G136" s="1161"/>
      <c r="H136" s="775"/>
      <c r="I136" s="1254"/>
      <c r="J136" s="1302"/>
      <c r="K136" s="1302"/>
      <c r="L136" s="1302"/>
      <c r="M136" s="1302"/>
      <c r="N136" s="1302"/>
      <c r="O136" s="1302"/>
      <c r="P136" s="1302"/>
      <c r="Q136" s="1302"/>
      <c r="R136" s="1302"/>
      <c r="S136" s="1302"/>
      <c r="T136" s="1302"/>
      <c r="U136" s="1302"/>
      <c r="V136" s="1302"/>
      <c r="W136" s="1302"/>
      <c r="X136" s="1302"/>
      <c r="Y136" s="1302"/>
      <c r="Z136" s="1302"/>
      <c r="AA136" s="1302"/>
      <c r="AB136" s="1302"/>
      <c r="AC136" s="1302"/>
      <c r="AD136" s="1302"/>
      <c r="AE136" s="1302"/>
      <c r="AF136" s="1302"/>
      <c r="AG136" s="1302"/>
      <c r="AH136" s="1302"/>
      <c r="AI136" s="1302"/>
      <c r="AJ136" s="1302"/>
      <c r="AK136" s="1302"/>
      <c r="AL136" s="1302"/>
      <c r="AM136" s="1302"/>
      <c r="AN136" s="1302"/>
      <c r="AO136" s="1302"/>
      <c r="AP136" s="1302"/>
      <c r="AQ136" s="1302"/>
      <c r="AR136" s="757"/>
      <c r="AS136" s="757"/>
      <c r="AT136" s="757"/>
      <c r="AU136" s="757"/>
      <c r="AV136" s="757"/>
      <c r="AW136" s="757"/>
      <c r="AX136" s="757"/>
      <c r="AY136" s="757"/>
      <c r="AZ136" s="757"/>
      <c r="BA136" s="757"/>
      <c r="BB136" s="757"/>
      <c r="BC136" s="757"/>
      <c r="BD136" s="757"/>
      <c r="BE136" s="757"/>
      <c r="BF136" s="757"/>
      <c r="BG136" s="757"/>
      <c r="BH136" s="757"/>
      <c r="BI136" s="758"/>
      <c r="BJ136" s="758"/>
      <c r="BK136" s="758"/>
      <c r="BL136" s="758"/>
      <c r="BM136" s="758"/>
      <c r="BN136" s="758"/>
      <c r="BO136" s="758"/>
      <c r="BP136" s="758"/>
      <c r="BQ136" s="758"/>
      <c r="BR136" s="758"/>
      <c r="BS136" s="758"/>
      <c r="BT136" s="758"/>
      <c r="BU136" s="758"/>
      <c r="BV136" s="758"/>
      <c r="BW136" s="758"/>
      <c r="BX136" s="758"/>
      <c r="BY136" s="758"/>
      <c r="BZ136" s="758"/>
      <c r="CA136" s="758"/>
      <c r="CB136" s="758"/>
      <c r="CC136" s="758"/>
      <c r="CD136" s="758"/>
      <c r="CE136" s="758"/>
      <c r="CF136" s="758"/>
      <c r="CG136" s="758"/>
      <c r="CH136" s="758"/>
      <c r="CI136" s="758"/>
      <c r="CJ136" s="758"/>
      <c r="CK136" s="758"/>
      <c r="CL136" s="758"/>
      <c r="CM136" s="758"/>
      <c r="CN136" s="758"/>
      <c r="CO136" s="758"/>
      <c r="CP136" s="758"/>
      <c r="CQ136" s="758"/>
      <c r="CR136" s="758"/>
      <c r="CS136" s="758"/>
      <c r="CT136" s="758"/>
      <c r="CU136" s="758"/>
      <c r="CV136" s="758"/>
      <c r="CW136" s="758"/>
      <c r="CX136" s="758"/>
      <c r="CY136" s="758"/>
      <c r="CZ136" s="758"/>
      <c r="DA136" s="758"/>
      <c r="DB136" s="758"/>
      <c r="DC136" s="758"/>
      <c r="DD136" s="758"/>
      <c r="DE136" s="758"/>
      <c r="DF136" s="758"/>
      <c r="DG136" s="758"/>
      <c r="DH136" s="758"/>
      <c r="DI136" s="758"/>
      <c r="DJ136" s="758"/>
      <c r="DK136" s="758"/>
      <c r="DL136" s="758"/>
      <c r="DM136" s="758"/>
      <c r="DN136" s="758"/>
      <c r="DO136" s="758"/>
      <c r="DP136" s="758"/>
      <c r="DQ136" s="758"/>
      <c r="DR136" s="758"/>
      <c r="DS136" s="758"/>
      <c r="DT136" s="758"/>
      <c r="DU136" s="758"/>
      <c r="DV136" s="758"/>
    </row>
    <row r="137" spans="1:126" s="734" customFormat="1" ht="15" customHeight="1" x14ac:dyDescent="0.25">
      <c r="A137" s="1148"/>
      <c r="B137" s="938"/>
      <c r="C137" s="799" t="s">
        <v>556</v>
      </c>
      <c r="D137" s="1922" t="s">
        <v>590</v>
      </c>
      <c r="E137" s="1922"/>
      <c r="F137" s="795"/>
      <c r="G137" s="1161"/>
      <c r="H137" s="775"/>
      <c r="I137" s="1254"/>
      <c r="J137" s="1302"/>
      <c r="K137" s="1302"/>
      <c r="L137" s="1302"/>
      <c r="M137" s="1302"/>
      <c r="N137" s="1302"/>
      <c r="O137" s="1302"/>
      <c r="P137" s="1302"/>
      <c r="Q137" s="1302"/>
      <c r="R137" s="1302"/>
      <c r="S137" s="1302"/>
      <c r="T137" s="1302"/>
      <c r="U137" s="1302"/>
      <c r="V137" s="1302"/>
      <c r="W137" s="1302"/>
      <c r="X137" s="1302"/>
      <c r="Y137" s="1302"/>
      <c r="Z137" s="1302"/>
      <c r="AA137" s="1302"/>
      <c r="AB137" s="1302"/>
      <c r="AC137" s="1302"/>
      <c r="AD137" s="1302"/>
      <c r="AE137" s="1302"/>
      <c r="AF137" s="1302"/>
      <c r="AG137" s="1302"/>
      <c r="AH137" s="1302"/>
      <c r="AI137" s="1302"/>
      <c r="AJ137" s="1302"/>
      <c r="AK137" s="1302"/>
      <c r="AL137" s="1302"/>
      <c r="AM137" s="1302"/>
      <c r="AN137" s="1302"/>
      <c r="AO137" s="1302"/>
      <c r="AP137" s="1302"/>
      <c r="AQ137" s="1302"/>
      <c r="AR137" s="757"/>
      <c r="AS137" s="757"/>
      <c r="AT137" s="757"/>
      <c r="AU137" s="757"/>
      <c r="AV137" s="757"/>
      <c r="AW137" s="757"/>
      <c r="AX137" s="757"/>
      <c r="AY137" s="757"/>
      <c r="AZ137" s="757"/>
      <c r="BA137" s="757"/>
      <c r="BB137" s="757"/>
      <c r="BC137" s="757"/>
      <c r="BD137" s="757"/>
      <c r="BE137" s="757"/>
      <c r="BF137" s="757"/>
      <c r="BG137" s="757"/>
      <c r="BH137" s="757"/>
      <c r="BI137" s="758"/>
      <c r="BJ137" s="758"/>
      <c r="BK137" s="758"/>
      <c r="BL137" s="758"/>
      <c r="BM137" s="758"/>
      <c r="BN137" s="758"/>
      <c r="BO137" s="758"/>
      <c r="BP137" s="758"/>
      <c r="BQ137" s="758"/>
      <c r="BR137" s="758"/>
      <c r="BS137" s="758"/>
      <c r="BT137" s="758"/>
      <c r="BU137" s="758"/>
      <c r="BV137" s="758"/>
      <c r="BW137" s="758"/>
      <c r="BX137" s="758"/>
      <c r="BY137" s="758"/>
      <c r="BZ137" s="758"/>
      <c r="CA137" s="758"/>
      <c r="CB137" s="758"/>
      <c r="CC137" s="758"/>
      <c r="CD137" s="758"/>
      <c r="CE137" s="758"/>
      <c r="CF137" s="758"/>
      <c r="CG137" s="758"/>
      <c r="CH137" s="758"/>
      <c r="CI137" s="758"/>
      <c r="CJ137" s="758"/>
      <c r="CK137" s="758"/>
      <c r="CL137" s="758"/>
      <c r="CM137" s="758"/>
      <c r="CN137" s="758"/>
      <c r="CO137" s="758"/>
      <c r="CP137" s="758"/>
      <c r="CQ137" s="758"/>
      <c r="CR137" s="758"/>
      <c r="CS137" s="758"/>
      <c r="CT137" s="758"/>
      <c r="CU137" s="758"/>
      <c r="CV137" s="758"/>
      <c r="CW137" s="758"/>
      <c r="CX137" s="758"/>
      <c r="CY137" s="758"/>
      <c r="CZ137" s="758"/>
      <c r="DA137" s="758"/>
      <c r="DB137" s="758"/>
      <c r="DC137" s="758"/>
      <c r="DD137" s="758"/>
      <c r="DE137" s="758"/>
      <c r="DF137" s="758"/>
      <c r="DG137" s="758"/>
      <c r="DH137" s="758"/>
      <c r="DI137" s="758"/>
      <c r="DJ137" s="758"/>
      <c r="DK137" s="758"/>
      <c r="DL137" s="758"/>
      <c r="DM137" s="758"/>
      <c r="DN137" s="758"/>
      <c r="DO137" s="758"/>
      <c r="DP137" s="758"/>
      <c r="DQ137" s="758"/>
      <c r="DR137" s="758"/>
      <c r="DS137" s="758"/>
      <c r="DT137" s="758"/>
      <c r="DU137" s="758"/>
      <c r="DV137" s="758"/>
    </row>
    <row r="138" spans="1:126" s="734" customFormat="1" ht="66.75" customHeight="1" x14ac:dyDescent="0.25">
      <c r="A138" s="1148"/>
      <c r="B138" s="938"/>
      <c r="C138" s="1279"/>
      <c r="D138" s="799" t="s">
        <v>556</v>
      </c>
      <c r="E138" s="1279" t="s">
        <v>1130</v>
      </c>
      <c r="F138" s="795"/>
      <c r="G138" s="1161"/>
      <c r="H138" s="816"/>
      <c r="I138" s="1257"/>
      <c r="J138" s="1302"/>
      <c r="K138" s="1302"/>
      <c r="L138" s="1302"/>
      <c r="M138" s="1302"/>
      <c r="N138" s="1302"/>
      <c r="O138" s="1302"/>
      <c r="P138" s="1302"/>
      <c r="Q138" s="1302"/>
      <c r="R138" s="1302"/>
      <c r="S138" s="1302"/>
      <c r="T138" s="1302"/>
      <c r="U138" s="1302"/>
      <c r="V138" s="1302"/>
      <c r="W138" s="1302"/>
      <c r="X138" s="1302"/>
      <c r="Y138" s="1302"/>
      <c r="Z138" s="1302"/>
      <c r="AA138" s="1302"/>
      <c r="AB138" s="1302"/>
      <c r="AC138" s="1302"/>
      <c r="AD138" s="1302"/>
      <c r="AE138" s="1302"/>
      <c r="AF138" s="1302"/>
      <c r="AG138" s="1302"/>
      <c r="AH138" s="1302"/>
      <c r="AI138" s="1302"/>
      <c r="AJ138" s="1302"/>
      <c r="AK138" s="1302"/>
      <c r="AL138" s="1302"/>
      <c r="AM138" s="1302"/>
      <c r="AN138" s="1302"/>
      <c r="AO138" s="1302"/>
      <c r="AP138" s="1302"/>
      <c r="AQ138" s="1302"/>
      <c r="AR138" s="757"/>
      <c r="AS138" s="757"/>
      <c r="AT138" s="757"/>
      <c r="AU138" s="757"/>
      <c r="AV138" s="757"/>
      <c r="AW138" s="757"/>
      <c r="AX138" s="757"/>
      <c r="AY138" s="757"/>
      <c r="AZ138" s="757"/>
      <c r="BA138" s="757"/>
      <c r="BB138" s="757"/>
      <c r="BC138" s="757"/>
      <c r="BD138" s="757"/>
      <c r="BE138" s="757"/>
      <c r="BF138" s="757"/>
      <c r="BG138" s="757"/>
      <c r="BH138" s="757"/>
      <c r="BI138" s="758"/>
      <c r="BJ138" s="758"/>
      <c r="BK138" s="758"/>
      <c r="BL138" s="758"/>
      <c r="BM138" s="758"/>
      <c r="BN138" s="758"/>
      <c r="BO138" s="758"/>
      <c r="BP138" s="758"/>
      <c r="BQ138" s="758"/>
      <c r="BR138" s="758"/>
      <c r="BS138" s="758"/>
      <c r="BT138" s="758"/>
      <c r="BU138" s="758"/>
      <c r="BV138" s="758"/>
      <c r="BW138" s="758"/>
      <c r="BX138" s="758"/>
      <c r="BY138" s="758"/>
      <c r="BZ138" s="758"/>
      <c r="CA138" s="758"/>
      <c r="CB138" s="758"/>
      <c r="CC138" s="758"/>
      <c r="CD138" s="758"/>
      <c r="CE138" s="758"/>
      <c r="CF138" s="758"/>
      <c r="CG138" s="758"/>
      <c r="CH138" s="758"/>
      <c r="CI138" s="758"/>
      <c r="CJ138" s="758"/>
      <c r="CK138" s="758"/>
      <c r="CL138" s="758"/>
      <c r="CM138" s="758"/>
      <c r="CN138" s="758"/>
      <c r="CO138" s="758"/>
      <c r="CP138" s="758"/>
      <c r="CQ138" s="758"/>
      <c r="CR138" s="758"/>
      <c r="CS138" s="758"/>
      <c r="CT138" s="758"/>
      <c r="CU138" s="758"/>
      <c r="CV138" s="758"/>
      <c r="CW138" s="758"/>
      <c r="CX138" s="758"/>
      <c r="CY138" s="758"/>
      <c r="CZ138" s="758"/>
      <c r="DA138" s="758"/>
      <c r="DB138" s="758"/>
      <c r="DC138" s="758"/>
      <c r="DD138" s="758"/>
      <c r="DE138" s="758"/>
      <c r="DF138" s="758"/>
      <c r="DG138" s="758"/>
      <c r="DH138" s="758"/>
      <c r="DI138" s="758"/>
      <c r="DJ138" s="758"/>
      <c r="DK138" s="758"/>
      <c r="DL138" s="758"/>
      <c r="DM138" s="758"/>
      <c r="DN138" s="758"/>
      <c r="DO138" s="758"/>
      <c r="DP138" s="758"/>
      <c r="DQ138" s="758"/>
      <c r="DR138" s="758"/>
      <c r="DS138" s="758"/>
      <c r="DT138" s="758"/>
      <c r="DU138" s="758"/>
      <c r="DV138" s="758"/>
    </row>
    <row r="139" spans="1:126" s="734" customFormat="1" ht="15" customHeight="1" x14ac:dyDescent="0.25">
      <c r="A139" s="1148"/>
      <c r="B139" s="938"/>
      <c r="C139" s="1279"/>
      <c r="D139" s="1279"/>
      <c r="E139" s="1279" t="s">
        <v>591</v>
      </c>
      <c r="F139" s="795" t="s">
        <v>755</v>
      </c>
      <c r="G139" s="1161">
        <v>60</v>
      </c>
      <c r="H139" s="775"/>
      <c r="I139" s="1254">
        <f>G139*H139</f>
        <v>0</v>
      </c>
      <c r="J139" s="1302"/>
      <c r="K139" s="1302"/>
      <c r="L139" s="1302"/>
      <c r="M139" s="1302"/>
      <c r="N139" s="1302"/>
      <c r="O139" s="1302"/>
      <c r="P139" s="1302"/>
      <c r="Q139" s="1302"/>
      <c r="R139" s="1302"/>
      <c r="S139" s="1302"/>
      <c r="T139" s="1302"/>
      <c r="U139" s="1302"/>
      <c r="V139" s="1302"/>
      <c r="W139" s="1302"/>
      <c r="X139" s="1302"/>
      <c r="Y139" s="1302"/>
      <c r="Z139" s="1302"/>
      <c r="AA139" s="1302"/>
      <c r="AB139" s="1302"/>
      <c r="AC139" s="1302"/>
      <c r="AD139" s="1302"/>
      <c r="AE139" s="1302"/>
      <c r="AF139" s="1302"/>
      <c r="AG139" s="1302"/>
      <c r="AH139" s="1302"/>
      <c r="AI139" s="1302"/>
      <c r="AJ139" s="1302"/>
      <c r="AK139" s="1302"/>
      <c r="AL139" s="1302"/>
      <c r="AM139" s="1302"/>
      <c r="AN139" s="1302"/>
      <c r="AO139" s="1302"/>
      <c r="AP139" s="1302"/>
      <c r="AQ139" s="1302"/>
      <c r="AR139" s="757"/>
      <c r="AS139" s="757"/>
      <c r="AT139" s="757"/>
      <c r="AU139" s="757"/>
      <c r="AV139" s="757"/>
      <c r="AW139" s="757"/>
      <c r="AX139" s="757"/>
      <c r="AY139" s="757"/>
      <c r="AZ139" s="757"/>
      <c r="BA139" s="757"/>
      <c r="BB139" s="757"/>
      <c r="BC139" s="757"/>
      <c r="BD139" s="757"/>
      <c r="BE139" s="757"/>
      <c r="BF139" s="757"/>
      <c r="BG139" s="757"/>
      <c r="BH139" s="757"/>
      <c r="BI139" s="758"/>
      <c r="BJ139" s="758"/>
      <c r="BK139" s="758"/>
      <c r="BL139" s="758"/>
      <c r="BM139" s="758"/>
      <c r="BN139" s="758"/>
      <c r="BO139" s="758"/>
      <c r="BP139" s="758"/>
      <c r="BQ139" s="758"/>
      <c r="BR139" s="758"/>
      <c r="BS139" s="758"/>
      <c r="BT139" s="758"/>
      <c r="BU139" s="758"/>
      <c r="BV139" s="758"/>
      <c r="BW139" s="758"/>
      <c r="BX139" s="758"/>
      <c r="BY139" s="758"/>
      <c r="BZ139" s="758"/>
      <c r="CA139" s="758"/>
      <c r="CB139" s="758"/>
      <c r="CC139" s="758"/>
      <c r="CD139" s="758"/>
      <c r="CE139" s="758"/>
      <c r="CF139" s="758"/>
      <c r="CG139" s="758"/>
      <c r="CH139" s="758"/>
      <c r="CI139" s="758"/>
      <c r="CJ139" s="758"/>
      <c r="CK139" s="758"/>
      <c r="CL139" s="758"/>
      <c r="CM139" s="758"/>
      <c r="CN139" s="758"/>
      <c r="CO139" s="758"/>
      <c r="CP139" s="758"/>
      <c r="CQ139" s="758"/>
      <c r="CR139" s="758"/>
      <c r="CS139" s="758"/>
      <c r="CT139" s="758"/>
      <c r="CU139" s="758"/>
      <c r="CV139" s="758"/>
      <c r="CW139" s="758"/>
      <c r="CX139" s="758"/>
      <c r="CY139" s="758"/>
      <c r="CZ139" s="758"/>
      <c r="DA139" s="758"/>
      <c r="DB139" s="758"/>
      <c r="DC139" s="758"/>
      <c r="DD139" s="758"/>
      <c r="DE139" s="758"/>
      <c r="DF139" s="758"/>
      <c r="DG139" s="758"/>
      <c r="DH139" s="758"/>
      <c r="DI139" s="758"/>
      <c r="DJ139" s="758"/>
      <c r="DK139" s="758"/>
      <c r="DL139" s="758"/>
      <c r="DM139" s="758"/>
      <c r="DN139" s="758"/>
      <c r="DO139" s="758"/>
      <c r="DP139" s="758"/>
      <c r="DQ139" s="758"/>
      <c r="DR139" s="758"/>
      <c r="DS139" s="758"/>
      <c r="DT139" s="758"/>
      <c r="DU139" s="758"/>
      <c r="DV139" s="758"/>
    </row>
    <row r="140" spans="1:126" s="734" customFormat="1" ht="15" customHeight="1" x14ac:dyDescent="0.25">
      <c r="A140" s="1148"/>
      <c r="B140" s="938"/>
      <c r="C140" s="799" t="s">
        <v>557</v>
      </c>
      <c r="D140" s="1922" t="s">
        <v>330</v>
      </c>
      <c r="E140" s="1922"/>
      <c r="F140" s="795"/>
      <c r="G140" s="1161"/>
      <c r="H140" s="775"/>
      <c r="I140" s="1254"/>
      <c r="J140" s="1302"/>
      <c r="K140" s="1302"/>
      <c r="L140" s="1302"/>
      <c r="M140" s="1302"/>
      <c r="N140" s="1302"/>
      <c r="O140" s="1302"/>
      <c r="P140" s="1302"/>
      <c r="Q140" s="1302"/>
      <c r="R140" s="1302"/>
      <c r="S140" s="1302"/>
      <c r="T140" s="1302"/>
      <c r="U140" s="1302"/>
      <c r="V140" s="1302"/>
      <c r="W140" s="1302"/>
      <c r="X140" s="1302"/>
      <c r="Y140" s="1302"/>
      <c r="Z140" s="1302"/>
      <c r="AA140" s="1302"/>
      <c r="AB140" s="1302"/>
      <c r="AC140" s="1302"/>
      <c r="AD140" s="1302"/>
      <c r="AE140" s="1302"/>
      <c r="AF140" s="1302"/>
      <c r="AG140" s="1302"/>
      <c r="AH140" s="1302"/>
      <c r="AI140" s="1302"/>
      <c r="AJ140" s="1302"/>
      <c r="AK140" s="1302"/>
      <c r="AL140" s="1302"/>
      <c r="AM140" s="1302"/>
      <c r="AN140" s="1302"/>
      <c r="AO140" s="1302"/>
      <c r="AP140" s="1302"/>
      <c r="AQ140" s="1302"/>
      <c r="AR140" s="757"/>
      <c r="AS140" s="757"/>
      <c r="AT140" s="757"/>
      <c r="AU140" s="757"/>
      <c r="AV140" s="757"/>
      <c r="AW140" s="757"/>
      <c r="AX140" s="757"/>
      <c r="AY140" s="757"/>
      <c r="AZ140" s="757"/>
      <c r="BA140" s="757"/>
      <c r="BB140" s="757"/>
      <c r="BC140" s="757"/>
      <c r="BD140" s="757"/>
      <c r="BE140" s="757"/>
      <c r="BF140" s="757"/>
      <c r="BG140" s="757"/>
      <c r="BH140" s="757"/>
      <c r="BI140" s="758"/>
      <c r="BJ140" s="758"/>
      <c r="BK140" s="758"/>
      <c r="BL140" s="758"/>
      <c r="BM140" s="758"/>
      <c r="BN140" s="758"/>
      <c r="BO140" s="758"/>
      <c r="BP140" s="758"/>
      <c r="BQ140" s="758"/>
      <c r="BR140" s="758"/>
      <c r="BS140" s="758"/>
      <c r="BT140" s="758"/>
      <c r="BU140" s="758"/>
      <c r="BV140" s="758"/>
      <c r="BW140" s="758"/>
      <c r="BX140" s="758"/>
      <c r="BY140" s="758"/>
      <c r="BZ140" s="758"/>
      <c r="CA140" s="758"/>
      <c r="CB140" s="758"/>
      <c r="CC140" s="758"/>
      <c r="CD140" s="758"/>
      <c r="CE140" s="758"/>
      <c r="CF140" s="758"/>
      <c r="CG140" s="758"/>
      <c r="CH140" s="758"/>
      <c r="CI140" s="758"/>
      <c r="CJ140" s="758"/>
      <c r="CK140" s="758"/>
      <c r="CL140" s="758"/>
      <c r="CM140" s="758"/>
      <c r="CN140" s="758"/>
      <c r="CO140" s="758"/>
      <c r="CP140" s="758"/>
      <c r="CQ140" s="758"/>
      <c r="CR140" s="758"/>
      <c r="CS140" s="758"/>
      <c r="CT140" s="758"/>
      <c r="CU140" s="758"/>
      <c r="CV140" s="758"/>
      <c r="CW140" s="758"/>
      <c r="CX140" s="758"/>
      <c r="CY140" s="758"/>
      <c r="CZ140" s="758"/>
      <c r="DA140" s="758"/>
      <c r="DB140" s="758"/>
      <c r="DC140" s="758"/>
      <c r="DD140" s="758"/>
      <c r="DE140" s="758"/>
      <c r="DF140" s="758"/>
      <c r="DG140" s="758"/>
      <c r="DH140" s="758"/>
      <c r="DI140" s="758"/>
      <c r="DJ140" s="758"/>
      <c r="DK140" s="758"/>
      <c r="DL140" s="758"/>
      <c r="DM140" s="758"/>
      <c r="DN140" s="758"/>
      <c r="DO140" s="758"/>
      <c r="DP140" s="758"/>
      <c r="DQ140" s="758"/>
      <c r="DR140" s="758"/>
      <c r="DS140" s="758"/>
      <c r="DT140" s="758"/>
      <c r="DU140" s="758"/>
      <c r="DV140" s="758"/>
    </row>
    <row r="141" spans="1:126" s="734" customFormat="1" ht="15.75" customHeight="1" x14ac:dyDescent="0.25">
      <c r="A141" s="1148"/>
      <c r="B141" s="1162"/>
      <c r="C141" s="799"/>
      <c r="D141" s="799" t="s">
        <v>556</v>
      </c>
      <c r="E141" s="1279" t="s">
        <v>592</v>
      </c>
      <c r="F141" s="795"/>
      <c r="G141" s="1161"/>
      <c r="H141" s="775"/>
      <c r="I141" s="1254"/>
      <c r="J141" s="1302"/>
      <c r="K141" s="1302"/>
      <c r="L141" s="1302"/>
      <c r="M141" s="1302"/>
      <c r="N141" s="1302"/>
      <c r="O141" s="1302"/>
      <c r="P141" s="1302"/>
      <c r="Q141" s="1302"/>
      <c r="R141" s="1302"/>
      <c r="S141" s="1302"/>
      <c r="T141" s="1302"/>
      <c r="U141" s="1302"/>
      <c r="V141" s="1302"/>
      <c r="W141" s="1302"/>
      <c r="X141" s="1302"/>
      <c r="Y141" s="1302"/>
      <c r="Z141" s="1302"/>
      <c r="AA141" s="1302"/>
      <c r="AB141" s="1302"/>
      <c r="AC141" s="1302"/>
      <c r="AD141" s="1302"/>
      <c r="AE141" s="1302"/>
      <c r="AF141" s="1302"/>
      <c r="AG141" s="1302"/>
      <c r="AH141" s="1302"/>
      <c r="AI141" s="1302"/>
      <c r="AJ141" s="1302"/>
      <c r="AK141" s="1302"/>
      <c r="AL141" s="1302"/>
      <c r="AM141" s="1302"/>
      <c r="AN141" s="1302"/>
      <c r="AO141" s="1302"/>
      <c r="AP141" s="1302"/>
      <c r="AQ141" s="1302"/>
      <c r="AR141" s="757"/>
      <c r="AS141" s="757"/>
      <c r="AT141" s="757"/>
      <c r="AU141" s="757"/>
      <c r="AV141" s="757"/>
      <c r="AW141" s="757"/>
      <c r="AX141" s="757"/>
      <c r="AY141" s="757"/>
      <c r="AZ141" s="757"/>
      <c r="BA141" s="757"/>
      <c r="BB141" s="757"/>
      <c r="BC141" s="757"/>
      <c r="BD141" s="757"/>
      <c r="BE141" s="757"/>
      <c r="BF141" s="757"/>
      <c r="BG141" s="757"/>
      <c r="BH141" s="757"/>
      <c r="BI141" s="758"/>
      <c r="BJ141" s="758"/>
      <c r="BK141" s="758"/>
      <c r="BL141" s="758"/>
      <c r="BM141" s="758"/>
      <c r="BN141" s="758"/>
      <c r="BO141" s="758"/>
      <c r="BP141" s="758"/>
      <c r="BQ141" s="758"/>
      <c r="BR141" s="758"/>
      <c r="BS141" s="758"/>
      <c r="BT141" s="758"/>
      <c r="BU141" s="758"/>
      <c r="BV141" s="758"/>
      <c r="BW141" s="758"/>
      <c r="BX141" s="758"/>
      <c r="BY141" s="758"/>
      <c r="BZ141" s="758"/>
      <c r="CA141" s="758"/>
      <c r="CB141" s="758"/>
      <c r="CC141" s="758"/>
      <c r="CD141" s="758"/>
      <c r="CE141" s="758"/>
      <c r="CF141" s="758"/>
      <c r="CG141" s="758"/>
      <c r="CH141" s="758"/>
      <c r="CI141" s="758"/>
      <c r="CJ141" s="758"/>
      <c r="CK141" s="758"/>
      <c r="CL141" s="758"/>
      <c r="CM141" s="758"/>
      <c r="CN141" s="758"/>
      <c r="CO141" s="758"/>
      <c r="CP141" s="758"/>
      <c r="CQ141" s="758"/>
      <c r="CR141" s="758"/>
      <c r="CS141" s="758"/>
      <c r="CT141" s="758"/>
      <c r="CU141" s="758"/>
      <c r="CV141" s="758"/>
      <c r="CW141" s="758"/>
      <c r="CX141" s="758"/>
      <c r="CY141" s="758"/>
      <c r="CZ141" s="758"/>
      <c r="DA141" s="758"/>
      <c r="DB141" s="758"/>
      <c r="DC141" s="758"/>
      <c r="DD141" s="758"/>
      <c r="DE141" s="758"/>
      <c r="DF141" s="758"/>
      <c r="DG141" s="758"/>
      <c r="DH141" s="758"/>
      <c r="DI141" s="758"/>
      <c r="DJ141" s="758"/>
      <c r="DK141" s="758"/>
      <c r="DL141" s="758"/>
      <c r="DM141" s="758"/>
      <c r="DN141" s="758"/>
      <c r="DO141" s="758"/>
      <c r="DP141" s="758"/>
      <c r="DQ141" s="758"/>
      <c r="DR141" s="758"/>
      <c r="DS141" s="758"/>
      <c r="DT141" s="758"/>
      <c r="DU141" s="758"/>
      <c r="DV141" s="758"/>
    </row>
    <row r="142" spans="1:126" s="734" customFormat="1" ht="15" customHeight="1" x14ac:dyDescent="0.25">
      <c r="A142" s="1148"/>
      <c r="B142" s="938"/>
      <c r="C142" s="1279"/>
      <c r="D142" s="1279"/>
      <c r="E142" s="1279" t="s">
        <v>331</v>
      </c>
      <c r="F142" s="795" t="s">
        <v>755</v>
      </c>
      <c r="G142" s="1161">
        <v>85</v>
      </c>
      <c r="H142" s="775"/>
      <c r="I142" s="1254">
        <f t="shared" ref="I142" si="7">G142*H142</f>
        <v>0</v>
      </c>
      <c r="J142" s="1302"/>
      <c r="K142" s="1302"/>
      <c r="L142" s="1302"/>
      <c r="M142" s="1302"/>
      <c r="N142" s="1302"/>
      <c r="O142" s="1302"/>
      <c r="P142" s="1302"/>
      <c r="Q142" s="1302"/>
      <c r="R142" s="1302"/>
      <c r="S142" s="1302"/>
      <c r="T142" s="1302"/>
      <c r="U142" s="1302"/>
      <c r="V142" s="1302"/>
      <c r="W142" s="1302"/>
      <c r="X142" s="1302"/>
      <c r="Y142" s="1302"/>
      <c r="Z142" s="1302"/>
      <c r="AA142" s="1302"/>
      <c r="AB142" s="1302"/>
      <c r="AC142" s="1302"/>
      <c r="AD142" s="1302"/>
      <c r="AE142" s="1302"/>
      <c r="AF142" s="1302"/>
      <c r="AG142" s="1302"/>
      <c r="AH142" s="1302"/>
      <c r="AI142" s="1302"/>
      <c r="AJ142" s="1302"/>
      <c r="AK142" s="1302"/>
      <c r="AL142" s="1302"/>
      <c r="AM142" s="1302"/>
      <c r="AN142" s="1302"/>
      <c r="AO142" s="1302"/>
      <c r="AP142" s="1302"/>
      <c r="AQ142" s="1302"/>
      <c r="AR142" s="757"/>
      <c r="AS142" s="757"/>
      <c r="AT142" s="757"/>
      <c r="AU142" s="757"/>
      <c r="AV142" s="757"/>
      <c r="AW142" s="757"/>
      <c r="AX142" s="757"/>
      <c r="AY142" s="757"/>
      <c r="AZ142" s="757"/>
      <c r="BA142" s="757"/>
      <c r="BB142" s="757"/>
      <c r="BC142" s="757"/>
      <c r="BD142" s="757"/>
      <c r="BE142" s="757"/>
      <c r="BF142" s="757"/>
      <c r="BG142" s="757"/>
      <c r="BH142" s="757"/>
      <c r="BI142" s="758"/>
      <c r="BJ142" s="758"/>
      <c r="BK142" s="758"/>
      <c r="BL142" s="758"/>
      <c r="BM142" s="758"/>
      <c r="BN142" s="758"/>
      <c r="BO142" s="758"/>
      <c r="BP142" s="758"/>
      <c r="BQ142" s="758"/>
      <c r="BR142" s="758"/>
      <c r="BS142" s="758"/>
      <c r="BT142" s="758"/>
      <c r="BU142" s="758"/>
      <c r="BV142" s="758"/>
      <c r="BW142" s="758"/>
      <c r="BX142" s="758"/>
      <c r="BY142" s="758"/>
      <c r="BZ142" s="758"/>
      <c r="CA142" s="758"/>
      <c r="CB142" s="758"/>
      <c r="CC142" s="758"/>
      <c r="CD142" s="758"/>
      <c r="CE142" s="758"/>
      <c r="CF142" s="758"/>
      <c r="CG142" s="758"/>
      <c r="CH142" s="758"/>
      <c r="CI142" s="758"/>
      <c r="CJ142" s="758"/>
      <c r="CK142" s="758"/>
      <c r="CL142" s="758"/>
      <c r="CM142" s="758"/>
      <c r="CN142" s="758"/>
      <c r="CO142" s="758"/>
      <c r="CP142" s="758"/>
      <c r="CQ142" s="758"/>
      <c r="CR142" s="758"/>
      <c r="CS142" s="758"/>
      <c r="CT142" s="758"/>
      <c r="CU142" s="758"/>
      <c r="CV142" s="758"/>
      <c r="CW142" s="758"/>
      <c r="CX142" s="758"/>
      <c r="CY142" s="758"/>
      <c r="CZ142" s="758"/>
      <c r="DA142" s="758"/>
      <c r="DB142" s="758"/>
      <c r="DC142" s="758"/>
      <c r="DD142" s="758"/>
      <c r="DE142" s="758"/>
      <c r="DF142" s="758"/>
      <c r="DG142" s="758"/>
      <c r="DH142" s="758"/>
      <c r="DI142" s="758"/>
      <c r="DJ142" s="758"/>
      <c r="DK142" s="758"/>
      <c r="DL142" s="758"/>
      <c r="DM142" s="758"/>
      <c r="DN142" s="758"/>
      <c r="DO142" s="758"/>
      <c r="DP142" s="758"/>
      <c r="DQ142" s="758"/>
      <c r="DR142" s="758"/>
      <c r="DS142" s="758"/>
      <c r="DT142" s="758"/>
      <c r="DU142" s="758"/>
      <c r="DV142" s="758"/>
    </row>
    <row r="143" spans="1:126" s="734" customFormat="1" ht="15" customHeight="1" x14ac:dyDescent="0.25">
      <c r="A143" s="1148"/>
      <c r="B143" s="1162"/>
      <c r="C143" s="799" t="s">
        <v>558</v>
      </c>
      <c r="D143" s="1922" t="s">
        <v>631</v>
      </c>
      <c r="E143" s="1922"/>
      <c r="F143" s="795"/>
      <c r="G143" s="1161"/>
      <c r="H143" s="775"/>
      <c r="I143" s="1254"/>
      <c r="J143" s="1302"/>
      <c r="K143" s="1302"/>
      <c r="L143" s="1302"/>
      <c r="M143" s="1302"/>
      <c r="N143" s="1302"/>
      <c r="O143" s="1302"/>
      <c r="P143" s="1302"/>
      <c r="Q143" s="1302"/>
      <c r="R143" s="1302"/>
      <c r="S143" s="1302"/>
      <c r="T143" s="1302"/>
      <c r="U143" s="1302"/>
      <c r="V143" s="1302"/>
      <c r="W143" s="1302"/>
      <c r="X143" s="1302"/>
      <c r="Y143" s="1302"/>
      <c r="Z143" s="1302"/>
      <c r="AA143" s="1302"/>
      <c r="AB143" s="1302"/>
      <c r="AC143" s="1302"/>
      <c r="AD143" s="1302"/>
      <c r="AE143" s="1302"/>
      <c r="AF143" s="1302"/>
      <c r="AG143" s="1302"/>
      <c r="AH143" s="1302"/>
      <c r="AI143" s="1302"/>
      <c r="AJ143" s="1302"/>
      <c r="AK143" s="1302"/>
      <c r="AL143" s="1302"/>
      <c r="AM143" s="1302"/>
      <c r="AN143" s="1302"/>
      <c r="AO143" s="1302"/>
      <c r="AP143" s="1302"/>
      <c r="AQ143" s="1302"/>
      <c r="AR143" s="757"/>
      <c r="AS143" s="757"/>
      <c r="AT143" s="757"/>
      <c r="AU143" s="757"/>
      <c r="AV143" s="757"/>
      <c r="AW143" s="757"/>
      <c r="AX143" s="757"/>
      <c r="AY143" s="757"/>
      <c r="AZ143" s="757"/>
      <c r="BA143" s="757"/>
      <c r="BB143" s="757"/>
      <c r="BC143" s="757"/>
      <c r="BD143" s="757"/>
      <c r="BE143" s="757"/>
      <c r="BF143" s="757"/>
      <c r="BG143" s="757"/>
      <c r="BH143" s="757"/>
      <c r="BI143" s="758"/>
      <c r="BJ143" s="758"/>
      <c r="BK143" s="758"/>
      <c r="BL143" s="758"/>
      <c r="BM143" s="758"/>
      <c r="BN143" s="758"/>
      <c r="BO143" s="758"/>
      <c r="BP143" s="758"/>
      <c r="BQ143" s="758"/>
      <c r="BR143" s="758"/>
      <c r="BS143" s="758"/>
      <c r="BT143" s="758"/>
      <c r="BU143" s="758"/>
      <c r="BV143" s="758"/>
      <c r="BW143" s="758"/>
      <c r="BX143" s="758"/>
      <c r="BY143" s="758"/>
      <c r="BZ143" s="758"/>
      <c r="CA143" s="758"/>
      <c r="CB143" s="758"/>
      <c r="CC143" s="758"/>
      <c r="CD143" s="758"/>
      <c r="CE143" s="758"/>
      <c r="CF143" s="758"/>
      <c r="CG143" s="758"/>
      <c r="CH143" s="758"/>
      <c r="CI143" s="758"/>
      <c r="CJ143" s="758"/>
      <c r="CK143" s="758"/>
      <c r="CL143" s="758"/>
      <c r="CM143" s="758"/>
      <c r="CN143" s="758"/>
      <c r="CO143" s="758"/>
      <c r="CP143" s="758"/>
      <c r="CQ143" s="758"/>
      <c r="CR143" s="758"/>
      <c r="CS143" s="758"/>
      <c r="CT143" s="758"/>
      <c r="CU143" s="758"/>
      <c r="CV143" s="758"/>
      <c r="CW143" s="758"/>
      <c r="CX143" s="758"/>
      <c r="CY143" s="758"/>
      <c r="CZ143" s="758"/>
      <c r="DA143" s="758"/>
      <c r="DB143" s="758"/>
      <c r="DC143" s="758"/>
      <c r="DD143" s="758"/>
      <c r="DE143" s="758"/>
      <c r="DF143" s="758"/>
      <c r="DG143" s="758"/>
      <c r="DH143" s="758"/>
      <c r="DI143" s="758"/>
      <c r="DJ143" s="758"/>
      <c r="DK143" s="758"/>
      <c r="DL143" s="758"/>
      <c r="DM143" s="758"/>
      <c r="DN143" s="758"/>
      <c r="DO143" s="758"/>
      <c r="DP143" s="758"/>
      <c r="DQ143" s="758"/>
      <c r="DR143" s="758"/>
      <c r="DS143" s="758"/>
      <c r="DT143" s="758"/>
      <c r="DU143" s="758"/>
      <c r="DV143" s="758"/>
    </row>
    <row r="144" spans="1:126" s="734" customFormat="1" ht="41.4" x14ac:dyDescent="0.25">
      <c r="A144" s="1148"/>
      <c r="B144" s="938"/>
      <c r="C144" s="1279"/>
      <c r="D144" s="799" t="s">
        <v>556</v>
      </c>
      <c r="E144" s="1398" t="s">
        <v>1244</v>
      </c>
      <c r="F144" s="795"/>
      <c r="G144" s="1161"/>
      <c r="H144" s="809"/>
      <c r="I144" s="1262"/>
      <c r="J144" s="1302"/>
      <c r="K144" s="1302"/>
      <c r="L144" s="1302"/>
      <c r="M144" s="1302"/>
      <c r="N144" s="1302"/>
      <c r="O144" s="1302"/>
      <c r="P144" s="1302"/>
      <c r="Q144" s="1302"/>
      <c r="R144" s="1302"/>
      <c r="S144" s="1302"/>
      <c r="T144" s="1302"/>
      <c r="U144" s="1302"/>
      <c r="V144" s="1302"/>
      <c r="W144" s="1302"/>
      <c r="X144" s="1302"/>
      <c r="Y144" s="1302"/>
      <c r="Z144" s="1302"/>
      <c r="AA144" s="1302"/>
      <c r="AB144" s="1302"/>
      <c r="AC144" s="1302"/>
      <c r="AD144" s="1302"/>
      <c r="AE144" s="1302"/>
      <c r="AF144" s="1302"/>
      <c r="AG144" s="1302"/>
      <c r="AH144" s="1302"/>
      <c r="AI144" s="1302"/>
      <c r="AJ144" s="1302"/>
      <c r="AK144" s="1302"/>
      <c r="AL144" s="1302"/>
      <c r="AM144" s="1302"/>
      <c r="AN144" s="1302"/>
      <c r="AO144" s="1302"/>
      <c r="AP144" s="1302"/>
      <c r="AQ144" s="1302"/>
      <c r="AR144" s="757"/>
      <c r="AS144" s="757"/>
      <c r="AT144" s="757"/>
      <c r="AU144" s="757"/>
      <c r="AV144" s="757"/>
      <c r="AW144" s="757"/>
      <c r="AX144" s="757"/>
      <c r="AY144" s="757"/>
      <c r="AZ144" s="757"/>
      <c r="BA144" s="757"/>
      <c r="BB144" s="757"/>
      <c r="BC144" s="757"/>
      <c r="BD144" s="757"/>
      <c r="BE144" s="757"/>
      <c r="BF144" s="757"/>
      <c r="BG144" s="757"/>
      <c r="BH144" s="757"/>
      <c r="BI144" s="758"/>
      <c r="BJ144" s="758"/>
      <c r="BK144" s="758"/>
      <c r="BL144" s="758"/>
      <c r="BM144" s="758"/>
      <c r="BN144" s="758"/>
      <c r="BO144" s="758"/>
      <c r="BP144" s="758"/>
      <c r="BQ144" s="758"/>
      <c r="BR144" s="758"/>
      <c r="BS144" s="758"/>
      <c r="BT144" s="758"/>
      <c r="BU144" s="758"/>
      <c r="BV144" s="758"/>
      <c r="BW144" s="758"/>
      <c r="BX144" s="758"/>
      <c r="BY144" s="758"/>
      <c r="BZ144" s="758"/>
      <c r="CA144" s="758"/>
      <c r="CB144" s="758"/>
      <c r="CC144" s="758"/>
      <c r="CD144" s="758"/>
      <c r="CE144" s="758"/>
      <c r="CF144" s="758"/>
      <c r="CG144" s="758"/>
      <c r="CH144" s="758"/>
      <c r="CI144" s="758"/>
      <c r="CJ144" s="758"/>
      <c r="CK144" s="758"/>
      <c r="CL144" s="758"/>
      <c r="CM144" s="758"/>
      <c r="CN144" s="758"/>
      <c r="CO144" s="758"/>
      <c r="CP144" s="758"/>
      <c r="CQ144" s="758"/>
      <c r="CR144" s="758"/>
      <c r="CS144" s="758"/>
      <c r="CT144" s="758"/>
      <c r="CU144" s="758"/>
      <c r="CV144" s="758"/>
      <c r="CW144" s="758"/>
      <c r="CX144" s="758"/>
      <c r="CY144" s="758"/>
      <c r="CZ144" s="758"/>
      <c r="DA144" s="758"/>
      <c r="DB144" s="758"/>
      <c r="DC144" s="758"/>
      <c r="DD144" s="758"/>
      <c r="DE144" s="758"/>
      <c r="DF144" s="758"/>
      <c r="DG144" s="758"/>
      <c r="DH144" s="758"/>
      <c r="DI144" s="758"/>
      <c r="DJ144" s="758"/>
      <c r="DK144" s="758"/>
      <c r="DL144" s="758"/>
      <c r="DM144" s="758"/>
      <c r="DN144" s="758"/>
      <c r="DO144" s="758"/>
      <c r="DP144" s="758"/>
      <c r="DQ144" s="758"/>
      <c r="DR144" s="758"/>
      <c r="DS144" s="758"/>
      <c r="DT144" s="758"/>
      <c r="DU144" s="758"/>
      <c r="DV144" s="758"/>
    </row>
    <row r="145" spans="1:126" s="734" customFormat="1" ht="28.5" customHeight="1" x14ac:dyDescent="0.25">
      <c r="A145" s="1148"/>
      <c r="B145" s="938"/>
      <c r="C145" s="799"/>
      <c r="D145" s="799"/>
      <c r="E145" s="1279" t="s">
        <v>790</v>
      </c>
      <c r="F145" s="795" t="s">
        <v>755</v>
      </c>
      <c r="G145" s="1161">
        <v>20</v>
      </c>
      <c r="H145" s="775"/>
      <c r="I145" s="1254">
        <f t="shared" ref="I145:I163" si="8">G145*H145</f>
        <v>0</v>
      </c>
      <c r="J145" s="1302"/>
      <c r="K145" s="1302"/>
      <c r="L145" s="1302"/>
      <c r="M145" s="1302"/>
      <c r="N145" s="1302"/>
      <c r="O145" s="1302"/>
      <c r="P145" s="1302"/>
      <c r="Q145" s="1302"/>
      <c r="R145" s="1302"/>
      <c r="S145" s="1302"/>
      <c r="T145" s="1302"/>
      <c r="U145" s="1302"/>
      <c r="V145" s="1302"/>
      <c r="W145" s="1302"/>
      <c r="X145" s="1302"/>
      <c r="Y145" s="1302"/>
      <c r="Z145" s="1302"/>
      <c r="AA145" s="1302"/>
      <c r="AB145" s="1302"/>
      <c r="AC145" s="1302"/>
      <c r="AD145" s="1302"/>
      <c r="AE145" s="1302"/>
      <c r="AF145" s="1302"/>
      <c r="AG145" s="1302"/>
      <c r="AH145" s="1302"/>
      <c r="AI145" s="1302"/>
      <c r="AJ145" s="1302"/>
      <c r="AK145" s="1302"/>
      <c r="AL145" s="1302"/>
      <c r="AM145" s="1302"/>
      <c r="AN145" s="1302"/>
      <c r="AO145" s="1302"/>
      <c r="AP145" s="1302"/>
      <c r="AQ145" s="1302"/>
      <c r="AR145" s="757"/>
      <c r="AS145" s="757"/>
      <c r="AT145" s="757"/>
      <c r="AU145" s="757"/>
      <c r="AV145" s="757"/>
      <c r="AW145" s="757"/>
      <c r="AX145" s="757"/>
      <c r="AY145" s="757"/>
      <c r="AZ145" s="757"/>
      <c r="BA145" s="757"/>
      <c r="BB145" s="757"/>
      <c r="BC145" s="757"/>
      <c r="BD145" s="757"/>
      <c r="BE145" s="757"/>
      <c r="BF145" s="757"/>
      <c r="BG145" s="757"/>
      <c r="BH145" s="757"/>
      <c r="BI145" s="758"/>
      <c r="BJ145" s="758"/>
      <c r="BK145" s="758"/>
      <c r="BL145" s="758"/>
      <c r="BM145" s="758"/>
      <c r="BN145" s="758"/>
      <c r="BO145" s="758"/>
      <c r="BP145" s="758"/>
      <c r="BQ145" s="758"/>
      <c r="BR145" s="758"/>
      <c r="BS145" s="758"/>
      <c r="BT145" s="758"/>
      <c r="BU145" s="758"/>
      <c r="BV145" s="758"/>
      <c r="BW145" s="758"/>
      <c r="BX145" s="758"/>
      <c r="BY145" s="758"/>
      <c r="BZ145" s="758"/>
      <c r="CA145" s="758"/>
      <c r="CB145" s="758"/>
      <c r="CC145" s="758"/>
      <c r="CD145" s="758"/>
      <c r="CE145" s="758"/>
      <c r="CF145" s="758"/>
      <c r="CG145" s="758"/>
      <c r="CH145" s="758"/>
      <c r="CI145" s="758"/>
      <c r="CJ145" s="758"/>
      <c r="CK145" s="758"/>
      <c r="CL145" s="758"/>
      <c r="CM145" s="758"/>
      <c r="CN145" s="758"/>
      <c r="CO145" s="758"/>
      <c r="CP145" s="758"/>
      <c r="CQ145" s="758"/>
      <c r="CR145" s="758"/>
      <c r="CS145" s="758"/>
      <c r="CT145" s="758"/>
      <c r="CU145" s="758"/>
      <c r="CV145" s="758"/>
      <c r="CW145" s="758"/>
      <c r="CX145" s="758"/>
      <c r="CY145" s="758"/>
      <c r="CZ145" s="758"/>
      <c r="DA145" s="758"/>
      <c r="DB145" s="758"/>
      <c r="DC145" s="758"/>
      <c r="DD145" s="758"/>
      <c r="DE145" s="758"/>
      <c r="DF145" s="758"/>
      <c r="DG145" s="758"/>
      <c r="DH145" s="758"/>
      <c r="DI145" s="758"/>
      <c r="DJ145" s="758"/>
      <c r="DK145" s="758"/>
      <c r="DL145" s="758"/>
      <c r="DM145" s="758"/>
      <c r="DN145" s="758"/>
      <c r="DO145" s="758"/>
      <c r="DP145" s="758"/>
      <c r="DQ145" s="758"/>
      <c r="DR145" s="758"/>
      <c r="DS145" s="758"/>
      <c r="DT145" s="758"/>
      <c r="DU145" s="758"/>
      <c r="DV145" s="758"/>
    </row>
    <row r="146" spans="1:126" s="734" customFormat="1" ht="15" customHeight="1" x14ac:dyDescent="0.25">
      <c r="A146" s="1148"/>
      <c r="B146" s="938"/>
      <c r="C146" s="1279"/>
      <c r="D146" s="1279"/>
      <c r="E146" s="1279" t="s">
        <v>791</v>
      </c>
      <c r="F146" s="795" t="s">
        <v>755</v>
      </c>
      <c r="G146" s="1161">
        <v>1</v>
      </c>
      <c r="H146" s="775"/>
      <c r="I146" s="1254">
        <f t="shared" si="8"/>
        <v>0</v>
      </c>
      <c r="J146" s="1302"/>
      <c r="K146" s="1302"/>
      <c r="L146" s="1302"/>
      <c r="M146" s="1302"/>
      <c r="N146" s="1302"/>
      <c r="O146" s="1302"/>
      <c r="P146" s="1302"/>
      <c r="Q146" s="1302"/>
      <c r="R146" s="1302"/>
      <c r="S146" s="1302"/>
      <c r="T146" s="1302"/>
      <c r="U146" s="1302"/>
      <c r="V146" s="1302"/>
      <c r="W146" s="1302"/>
      <c r="X146" s="1302"/>
      <c r="Y146" s="1302"/>
      <c r="Z146" s="1302"/>
      <c r="AA146" s="1302"/>
      <c r="AB146" s="1302"/>
      <c r="AC146" s="1302"/>
      <c r="AD146" s="1302"/>
      <c r="AE146" s="1302"/>
      <c r="AF146" s="1302"/>
      <c r="AG146" s="1302"/>
      <c r="AH146" s="1302"/>
      <c r="AI146" s="1302"/>
      <c r="AJ146" s="1302"/>
      <c r="AK146" s="1302"/>
      <c r="AL146" s="1302"/>
      <c r="AM146" s="1302"/>
      <c r="AN146" s="1302"/>
      <c r="AO146" s="1302"/>
      <c r="AP146" s="1302"/>
      <c r="AQ146" s="1302"/>
      <c r="AR146" s="757"/>
      <c r="AS146" s="757"/>
      <c r="AT146" s="757"/>
      <c r="AU146" s="757"/>
      <c r="AV146" s="757"/>
      <c r="AW146" s="757"/>
      <c r="AX146" s="757"/>
      <c r="AY146" s="757"/>
      <c r="AZ146" s="757"/>
      <c r="BA146" s="757"/>
      <c r="BB146" s="757"/>
      <c r="BC146" s="757"/>
      <c r="BD146" s="757"/>
      <c r="BE146" s="757"/>
      <c r="BF146" s="757"/>
      <c r="BG146" s="757"/>
      <c r="BH146" s="757"/>
      <c r="BI146" s="758"/>
      <c r="BJ146" s="758"/>
      <c r="BK146" s="758"/>
      <c r="BL146" s="758"/>
      <c r="BM146" s="758"/>
      <c r="BN146" s="758"/>
      <c r="BO146" s="758"/>
      <c r="BP146" s="758"/>
      <c r="BQ146" s="758"/>
      <c r="BR146" s="758"/>
      <c r="BS146" s="758"/>
      <c r="BT146" s="758"/>
      <c r="BU146" s="758"/>
      <c r="BV146" s="758"/>
      <c r="BW146" s="758"/>
      <c r="BX146" s="758"/>
      <c r="BY146" s="758"/>
      <c r="BZ146" s="758"/>
      <c r="CA146" s="758"/>
      <c r="CB146" s="758"/>
      <c r="CC146" s="758"/>
      <c r="CD146" s="758"/>
      <c r="CE146" s="758"/>
      <c r="CF146" s="758"/>
      <c r="CG146" s="758"/>
      <c r="CH146" s="758"/>
      <c r="CI146" s="758"/>
      <c r="CJ146" s="758"/>
      <c r="CK146" s="758"/>
      <c r="CL146" s="758"/>
      <c r="CM146" s="758"/>
      <c r="CN146" s="758"/>
      <c r="CO146" s="758"/>
      <c r="CP146" s="758"/>
      <c r="CQ146" s="758"/>
      <c r="CR146" s="758"/>
      <c r="CS146" s="758"/>
      <c r="CT146" s="758"/>
      <c r="CU146" s="758"/>
      <c r="CV146" s="758"/>
      <c r="CW146" s="758"/>
      <c r="CX146" s="758"/>
      <c r="CY146" s="758"/>
      <c r="CZ146" s="758"/>
      <c r="DA146" s="758"/>
      <c r="DB146" s="758"/>
      <c r="DC146" s="758"/>
      <c r="DD146" s="758"/>
      <c r="DE146" s="758"/>
      <c r="DF146" s="758"/>
      <c r="DG146" s="758"/>
      <c r="DH146" s="758"/>
      <c r="DI146" s="758"/>
      <c r="DJ146" s="758"/>
      <c r="DK146" s="758"/>
      <c r="DL146" s="758"/>
      <c r="DM146" s="758"/>
      <c r="DN146" s="758"/>
      <c r="DO146" s="758"/>
      <c r="DP146" s="758"/>
      <c r="DQ146" s="758"/>
      <c r="DR146" s="758"/>
      <c r="DS146" s="758"/>
      <c r="DT146" s="758"/>
      <c r="DU146" s="758"/>
      <c r="DV146" s="758"/>
    </row>
    <row r="147" spans="1:126" s="734" customFormat="1" ht="27" customHeight="1" x14ac:dyDescent="0.25">
      <c r="A147" s="1148"/>
      <c r="B147" s="1162"/>
      <c r="C147" s="799" t="s">
        <v>558</v>
      </c>
      <c r="D147" s="799" t="s">
        <v>556</v>
      </c>
      <c r="E147" s="1279" t="s">
        <v>792</v>
      </c>
      <c r="F147" s="795" t="s">
        <v>487</v>
      </c>
      <c r="G147" s="1161">
        <v>5</v>
      </c>
      <c r="H147" s="775"/>
      <c r="I147" s="1254">
        <f t="shared" si="8"/>
        <v>0</v>
      </c>
      <c r="J147" s="1302"/>
      <c r="K147" s="1302"/>
      <c r="L147" s="1302"/>
      <c r="M147" s="1302"/>
      <c r="N147" s="1302"/>
      <c r="O147" s="1302"/>
      <c r="P147" s="1302"/>
      <c r="Q147" s="1302"/>
      <c r="R147" s="1302"/>
      <c r="S147" s="1302"/>
      <c r="T147" s="1302"/>
      <c r="U147" s="1302"/>
      <c r="V147" s="1302"/>
      <c r="W147" s="1302"/>
      <c r="X147" s="1302"/>
      <c r="Y147" s="1302"/>
      <c r="Z147" s="1302"/>
      <c r="AA147" s="1302"/>
      <c r="AB147" s="1302"/>
      <c r="AC147" s="1302"/>
      <c r="AD147" s="1302"/>
      <c r="AE147" s="1302"/>
      <c r="AF147" s="1302"/>
      <c r="AG147" s="1302"/>
      <c r="AH147" s="1302"/>
      <c r="AI147" s="1302"/>
      <c r="AJ147" s="1302"/>
      <c r="AK147" s="1302"/>
      <c r="AL147" s="1302"/>
      <c r="AM147" s="1302"/>
      <c r="AN147" s="1302"/>
      <c r="AO147" s="1302"/>
      <c r="AP147" s="1302"/>
      <c r="AQ147" s="1302"/>
      <c r="AR147" s="757"/>
      <c r="AS147" s="757"/>
      <c r="AT147" s="757"/>
      <c r="AU147" s="757"/>
      <c r="AV147" s="757"/>
      <c r="AW147" s="757"/>
      <c r="AX147" s="757"/>
      <c r="AY147" s="757"/>
      <c r="AZ147" s="757"/>
      <c r="BA147" s="757"/>
      <c r="BB147" s="757"/>
      <c r="BC147" s="757"/>
      <c r="BD147" s="757"/>
      <c r="BE147" s="757"/>
      <c r="BF147" s="757"/>
      <c r="BG147" s="757"/>
      <c r="BH147" s="757"/>
      <c r="BI147" s="758"/>
      <c r="BJ147" s="758"/>
      <c r="BK147" s="758"/>
      <c r="BL147" s="758"/>
      <c r="BM147" s="758"/>
      <c r="BN147" s="758"/>
      <c r="BO147" s="758"/>
      <c r="BP147" s="758"/>
      <c r="BQ147" s="758"/>
      <c r="BR147" s="758"/>
      <c r="BS147" s="758"/>
      <c r="BT147" s="758"/>
      <c r="BU147" s="758"/>
      <c r="BV147" s="758"/>
      <c r="BW147" s="758"/>
      <c r="BX147" s="758"/>
      <c r="BY147" s="758"/>
      <c r="BZ147" s="758"/>
      <c r="CA147" s="758"/>
      <c r="CB147" s="758"/>
      <c r="CC147" s="758"/>
      <c r="CD147" s="758"/>
      <c r="CE147" s="758"/>
      <c r="CF147" s="758"/>
      <c r="CG147" s="758"/>
      <c r="CH147" s="758"/>
      <c r="CI147" s="758"/>
      <c r="CJ147" s="758"/>
      <c r="CK147" s="758"/>
      <c r="CL147" s="758"/>
      <c r="CM147" s="758"/>
      <c r="CN147" s="758"/>
      <c r="CO147" s="758"/>
      <c r="CP147" s="758"/>
      <c r="CQ147" s="758"/>
      <c r="CR147" s="758"/>
      <c r="CS147" s="758"/>
      <c r="CT147" s="758"/>
      <c r="CU147" s="758"/>
      <c r="CV147" s="758"/>
      <c r="CW147" s="758"/>
      <c r="CX147" s="758"/>
      <c r="CY147" s="758"/>
      <c r="CZ147" s="758"/>
      <c r="DA147" s="758"/>
      <c r="DB147" s="758"/>
      <c r="DC147" s="758"/>
      <c r="DD147" s="758"/>
      <c r="DE147" s="758"/>
      <c r="DF147" s="758"/>
      <c r="DG147" s="758"/>
      <c r="DH147" s="758"/>
      <c r="DI147" s="758"/>
      <c r="DJ147" s="758"/>
      <c r="DK147" s="758"/>
      <c r="DL147" s="758"/>
      <c r="DM147" s="758"/>
      <c r="DN147" s="758"/>
      <c r="DO147" s="758"/>
      <c r="DP147" s="758"/>
      <c r="DQ147" s="758"/>
      <c r="DR147" s="758"/>
      <c r="DS147" s="758"/>
      <c r="DT147" s="758"/>
      <c r="DU147" s="758"/>
      <c r="DV147" s="758"/>
    </row>
    <row r="148" spans="1:126" s="734" customFormat="1" ht="15" customHeight="1" x14ac:dyDescent="0.25">
      <c r="A148" s="1149"/>
      <c r="B148" s="951"/>
      <c r="C148" s="1282"/>
      <c r="D148" s="1282"/>
      <c r="E148" s="1322" t="s">
        <v>1355</v>
      </c>
      <c r="F148" s="795" t="s">
        <v>755</v>
      </c>
      <c r="G148" s="1161">
        <v>95</v>
      </c>
      <c r="H148" s="775"/>
      <c r="I148" s="1254">
        <f t="shared" si="8"/>
        <v>0</v>
      </c>
      <c r="J148" s="935"/>
      <c r="K148" s="935"/>
      <c r="L148" s="935"/>
      <c r="M148" s="935"/>
      <c r="N148" s="935"/>
      <c r="O148" s="935"/>
      <c r="P148" s="935"/>
      <c r="Q148" s="935"/>
      <c r="R148" s="935"/>
      <c r="S148" s="935"/>
      <c r="T148" s="935"/>
      <c r="U148" s="935"/>
      <c r="V148" s="935"/>
      <c r="W148" s="935"/>
      <c r="X148" s="935"/>
      <c r="Y148" s="935"/>
      <c r="Z148" s="935"/>
      <c r="AA148" s="935"/>
      <c r="AB148" s="935"/>
      <c r="AC148" s="935"/>
      <c r="AD148" s="935"/>
      <c r="AE148" s="935"/>
      <c r="AF148" s="935"/>
      <c r="AG148" s="935"/>
      <c r="AH148" s="935"/>
      <c r="AI148" s="935"/>
      <c r="AJ148" s="935"/>
      <c r="AK148" s="935"/>
      <c r="AL148" s="935"/>
      <c r="AM148" s="935"/>
      <c r="AN148" s="935"/>
      <c r="AO148" s="935"/>
      <c r="AP148" s="935"/>
      <c r="AQ148" s="935"/>
      <c r="AR148" s="936"/>
      <c r="AS148" s="936"/>
      <c r="AT148" s="936"/>
      <c r="AU148" s="936"/>
      <c r="AV148" s="936"/>
      <c r="AW148" s="936"/>
      <c r="AX148" s="936"/>
      <c r="AY148" s="936"/>
      <c r="AZ148" s="936"/>
      <c r="BA148" s="936"/>
      <c r="BB148" s="936"/>
      <c r="BC148" s="936"/>
      <c r="BD148" s="936"/>
      <c r="BE148" s="936"/>
      <c r="BF148" s="936"/>
      <c r="BG148" s="936"/>
      <c r="BH148" s="936"/>
      <c r="BI148" s="758"/>
      <c r="BJ148" s="758"/>
      <c r="BK148" s="758"/>
      <c r="BL148" s="758"/>
      <c r="BM148" s="758"/>
      <c r="BN148" s="758"/>
      <c r="BO148" s="758"/>
      <c r="BP148" s="758"/>
      <c r="BQ148" s="758"/>
      <c r="BR148" s="758"/>
      <c r="BS148" s="758"/>
      <c r="BT148" s="758"/>
      <c r="BU148" s="758"/>
      <c r="BV148" s="758"/>
      <c r="BW148" s="758"/>
      <c r="BX148" s="758"/>
      <c r="BY148" s="758"/>
      <c r="BZ148" s="758"/>
      <c r="CA148" s="758"/>
      <c r="CB148" s="758"/>
      <c r="CC148" s="758"/>
      <c r="CD148" s="758"/>
      <c r="CE148" s="758"/>
      <c r="CF148" s="758"/>
      <c r="CG148" s="758"/>
      <c r="CH148" s="758"/>
      <c r="CI148" s="758"/>
      <c r="CJ148" s="758"/>
      <c r="CK148" s="758"/>
      <c r="CL148" s="758"/>
      <c r="CM148" s="758"/>
      <c r="CN148" s="758"/>
      <c r="CO148" s="758"/>
      <c r="CP148" s="758"/>
      <c r="CQ148" s="758"/>
      <c r="CR148" s="758"/>
      <c r="CS148" s="758"/>
      <c r="CT148" s="758"/>
      <c r="CU148" s="758"/>
      <c r="CV148" s="758"/>
      <c r="CW148" s="758"/>
      <c r="CX148" s="758"/>
      <c r="CY148" s="758"/>
      <c r="CZ148" s="758"/>
      <c r="DA148" s="758"/>
      <c r="DB148" s="758"/>
      <c r="DC148" s="758"/>
      <c r="DD148" s="758"/>
      <c r="DE148" s="758"/>
      <c r="DF148" s="758"/>
      <c r="DG148" s="758"/>
      <c r="DH148" s="758"/>
      <c r="DI148" s="758"/>
      <c r="DJ148" s="758"/>
      <c r="DK148" s="758"/>
      <c r="DL148" s="758"/>
      <c r="DM148" s="758"/>
      <c r="DN148" s="758"/>
      <c r="DO148" s="758"/>
      <c r="DP148" s="758"/>
      <c r="DQ148" s="758"/>
      <c r="DR148" s="758"/>
      <c r="DS148" s="758"/>
      <c r="DT148" s="758"/>
      <c r="DU148" s="758"/>
      <c r="DV148" s="758"/>
    </row>
    <row r="149" spans="1:126" s="734" customFormat="1" ht="15" customHeight="1" x14ac:dyDescent="0.25">
      <c r="A149" s="1148"/>
      <c r="B149" s="1162"/>
      <c r="C149" s="799" t="s">
        <v>488</v>
      </c>
      <c r="D149" s="1922" t="s">
        <v>355</v>
      </c>
      <c r="E149" s="1922"/>
      <c r="F149" s="795"/>
      <c r="G149" s="1161"/>
      <c r="H149" s="775"/>
      <c r="I149" s="1254">
        <f t="shared" si="8"/>
        <v>0</v>
      </c>
      <c r="J149" s="1302"/>
      <c r="K149" s="1302"/>
      <c r="L149" s="1302"/>
      <c r="M149" s="1302"/>
      <c r="N149" s="1302"/>
      <c r="O149" s="1302"/>
      <c r="P149" s="1302"/>
      <c r="Q149" s="1302"/>
      <c r="R149" s="1302"/>
      <c r="S149" s="1302"/>
      <c r="T149" s="1302"/>
      <c r="U149" s="1302"/>
      <c r="V149" s="1302"/>
      <c r="W149" s="1302"/>
      <c r="X149" s="1302"/>
      <c r="Y149" s="1302"/>
      <c r="Z149" s="1302"/>
      <c r="AA149" s="1302"/>
      <c r="AB149" s="1302"/>
      <c r="AC149" s="1302"/>
      <c r="AD149" s="1302"/>
      <c r="AE149" s="1302"/>
      <c r="AF149" s="1302"/>
      <c r="AG149" s="1302"/>
      <c r="AH149" s="1302"/>
      <c r="AI149" s="1302"/>
      <c r="AJ149" s="1302"/>
      <c r="AK149" s="1302"/>
      <c r="AL149" s="1302"/>
      <c r="AM149" s="1302"/>
      <c r="AN149" s="1302"/>
      <c r="AO149" s="1302"/>
      <c r="AP149" s="1302"/>
      <c r="AQ149" s="1302"/>
      <c r="AR149" s="757"/>
      <c r="AS149" s="757"/>
      <c r="AT149" s="757"/>
      <c r="AU149" s="757"/>
      <c r="AV149" s="757"/>
      <c r="AW149" s="757"/>
      <c r="AX149" s="757"/>
      <c r="AY149" s="757"/>
      <c r="AZ149" s="757"/>
      <c r="BA149" s="757"/>
      <c r="BB149" s="757"/>
      <c r="BC149" s="757"/>
      <c r="BD149" s="757"/>
      <c r="BE149" s="757"/>
      <c r="BF149" s="757"/>
      <c r="BG149" s="757"/>
      <c r="BH149" s="757"/>
      <c r="BI149" s="758"/>
      <c r="BJ149" s="758"/>
      <c r="BK149" s="758"/>
      <c r="BL149" s="758"/>
      <c r="BM149" s="758"/>
      <c r="BN149" s="758"/>
      <c r="BO149" s="758"/>
      <c r="BP149" s="758"/>
      <c r="BQ149" s="758"/>
      <c r="BR149" s="758"/>
      <c r="BS149" s="758"/>
      <c r="BT149" s="758"/>
      <c r="BU149" s="758"/>
      <c r="BV149" s="758"/>
      <c r="BW149" s="758"/>
      <c r="BX149" s="758"/>
      <c r="BY149" s="758"/>
      <c r="BZ149" s="758"/>
      <c r="CA149" s="758"/>
      <c r="CB149" s="758"/>
      <c r="CC149" s="758"/>
      <c r="CD149" s="758"/>
      <c r="CE149" s="758"/>
      <c r="CF149" s="758"/>
      <c r="CG149" s="758"/>
      <c r="CH149" s="758"/>
      <c r="CI149" s="758"/>
      <c r="CJ149" s="758"/>
      <c r="CK149" s="758"/>
      <c r="CL149" s="758"/>
      <c r="CM149" s="758"/>
      <c r="CN149" s="758"/>
      <c r="CO149" s="758"/>
      <c r="CP149" s="758"/>
      <c r="CQ149" s="758"/>
      <c r="CR149" s="758"/>
      <c r="CS149" s="758"/>
      <c r="CT149" s="758"/>
      <c r="CU149" s="758"/>
      <c r="CV149" s="758"/>
      <c r="CW149" s="758"/>
      <c r="CX149" s="758"/>
      <c r="CY149" s="758"/>
      <c r="CZ149" s="758"/>
      <c r="DA149" s="758"/>
      <c r="DB149" s="758"/>
      <c r="DC149" s="758"/>
      <c r="DD149" s="758"/>
      <c r="DE149" s="758"/>
      <c r="DF149" s="758"/>
      <c r="DG149" s="758"/>
      <c r="DH149" s="758"/>
      <c r="DI149" s="758"/>
      <c r="DJ149" s="758"/>
      <c r="DK149" s="758"/>
      <c r="DL149" s="758"/>
      <c r="DM149" s="758"/>
      <c r="DN149" s="758"/>
      <c r="DO149" s="758"/>
      <c r="DP149" s="758"/>
      <c r="DQ149" s="758"/>
      <c r="DR149" s="758"/>
      <c r="DS149" s="758"/>
      <c r="DT149" s="758"/>
      <c r="DU149" s="758"/>
      <c r="DV149" s="758"/>
    </row>
    <row r="150" spans="1:126" s="753" customFormat="1" ht="41.4" x14ac:dyDescent="0.25">
      <c r="A150" s="1148"/>
      <c r="B150" s="938"/>
      <c r="C150" s="799"/>
      <c r="D150" s="799" t="s">
        <v>556</v>
      </c>
      <c r="E150" s="1279" t="s">
        <v>702</v>
      </c>
      <c r="F150" s="795"/>
      <c r="G150" s="1161"/>
      <c r="H150" s="775"/>
      <c r="I150" s="1254"/>
      <c r="J150" s="1302"/>
      <c r="K150" s="1302"/>
      <c r="L150" s="1302"/>
      <c r="M150" s="1302"/>
      <c r="N150" s="1302"/>
      <c r="O150" s="1302"/>
      <c r="P150" s="1302"/>
      <c r="Q150" s="1302"/>
      <c r="R150" s="1302"/>
      <c r="S150" s="1302"/>
      <c r="T150" s="1302"/>
      <c r="U150" s="1302"/>
      <c r="V150" s="1302"/>
      <c r="W150" s="1302"/>
      <c r="X150" s="1302"/>
      <c r="Y150" s="1302"/>
      <c r="Z150" s="1302"/>
      <c r="AA150" s="1302"/>
      <c r="AB150" s="1302"/>
      <c r="AC150" s="1302"/>
      <c r="AD150" s="1302"/>
      <c r="AE150" s="1302"/>
      <c r="AF150" s="1302"/>
      <c r="AG150" s="1302"/>
      <c r="AH150" s="1302"/>
      <c r="AI150" s="1302"/>
      <c r="AJ150" s="1302"/>
      <c r="AK150" s="1302"/>
      <c r="AL150" s="1302"/>
      <c r="AM150" s="1302"/>
      <c r="AN150" s="1302"/>
      <c r="AO150" s="1302"/>
      <c r="AP150" s="1302"/>
      <c r="AQ150" s="1302"/>
      <c r="AR150" s="757"/>
      <c r="AS150" s="757"/>
      <c r="AT150" s="757"/>
      <c r="AU150" s="757"/>
      <c r="AV150" s="757"/>
      <c r="AW150" s="757"/>
      <c r="AX150" s="757"/>
      <c r="AY150" s="757"/>
      <c r="AZ150" s="757"/>
      <c r="BA150" s="757"/>
      <c r="BB150" s="757"/>
      <c r="BC150" s="757"/>
      <c r="BD150" s="757"/>
      <c r="BE150" s="757"/>
      <c r="BF150" s="757"/>
      <c r="BG150" s="757"/>
      <c r="BH150" s="757"/>
      <c r="BI150" s="758"/>
      <c r="BJ150" s="758"/>
      <c r="BK150" s="758"/>
      <c r="BL150" s="758"/>
      <c r="BM150" s="758"/>
      <c r="BN150" s="758"/>
      <c r="BO150" s="758"/>
      <c r="BP150" s="758"/>
      <c r="BQ150" s="758"/>
      <c r="BR150" s="758"/>
      <c r="BS150" s="758"/>
      <c r="BT150" s="758"/>
      <c r="BU150" s="758"/>
      <c r="BV150" s="758"/>
      <c r="BW150" s="758"/>
      <c r="BX150" s="758"/>
      <c r="BY150" s="758"/>
      <c r="BZ150" s="758"/>
      <c r="CA150" s="758"/>
      <c r="CB150" s="758"/>
      <c r="CC150" s="758"/>
      <c r="CD150" s="758"/>
      <c r="CE150" s="758"/>
      <c r="CF150" s="758"/>
      <c r="CG150" s="758"/>
      <c r="CH150" s="758"/>
      <c r="CI150" s="758"/>
      <c r="CJ150" s="758"/>
      <c r="CK150" s="758"/>
      <c r="CL150" s="758"/>
      <c r="CM150" s="758"/>
      <c r="CN150" s="758"/>
      <c r="CO150" s="758"/>
      <c r="CP150" s="758"/>
      <c r="CQ150" s="758"/>
      <c r="CR150" s="758"/>
      <c r="CS150" s="758"/>
      <c r="CT150" s="758"/>
      <c r="CU150" s="758"/>
      <c r="CV150" s="758"/>
      <c r="CW150" s="758"/>
      <c r="CX150" s="758"/>
      <c r="CY150" s="758"/>
      <c r="CZ150" s="758"/>
      <c r="DA150" s="758"/>
      <c r="DB150" s="758"/>
      <c r="DC150" s="758"/>
      <c r="DD150" s="758"/>
      <c r="DE150" s="758"/>
      <c r="DF150" s="758"/>
      <c r="DG150" s="758"/>
      <c r="DH150" s="758"/>
      <c r="DI150" s="758"/>
      <c r="DJ150" s="758"/>
      <c r="DK150" s="758"/>
      <c r="DL150" s="758"/>
      <c r="DM150" s="758"/>
      <c r="DN150" s="758"/>
      <c r="DO150" s="758"/>
      <c r="DP150" s="758"/>
      <c r="DQ150" s="758"/>
      <c r="DR150" s="758"/>
      <c r="DS150" s="758"/>
      <c r="DT150" s="758"/>
      <c r="DU150" s="758"/>
      <c r="DV150" s="758"/>
    </row>
    <row r="151" spans="1:126" s="734" customFormat="1" ht="15" customHeight="1" x14ac:dyDescent="0.25">
      <c r="A151" s="1148"/>
      <c r="B151" s="938"/>
      <c r="C151" s="799"/>
      <c r="D151" s="1279"/>
      <c r="E151" s="1279" t="s">
        <v>356</v>
      </c>
      <c r="F151" s="795" t="s">
        <v>755</v>
      </c>
      <c r="G151" s="1161">
        <v>2</v>
      </c>
      <c r="H151" s="775"/>
      <c r="I151" s="1254">
        <f t="shared" si="8"/>
        <v>0</v>
      </c>
      <c r="J151" s="1302"/>
      <c r="K151" s="1302"/>
      <c r="L151" s="1302"/>
      <c r="M151" s="1302"/>
      <c r="N151" s="1302"/>
      <c r="O151" s="1302"/>
      <c r="P151" s="1302"/>
      <c r="Q151" s="1302"/>
      <c r="R151" s="1302"/>
      <c r="S151" s="1302"/>
      <c r="T151" s="1302"/>
      <c r="U151" s="1302"/>
      <c r="V151" s="1302"/>
      <c r="W151" s="1302"/>
      <c r="X151" s="1302"/>
      <c r="Y151" s="1302"/>
      <c r="Z151" s="1302"/>
      <c r="AA151" s="1302"/>
      <c r="AB151" s="1302"/>
      <c r="AC151" s="1302"/>
      <c r="AD151" s="1302"/>
      <c r="AE151" s="1302"/>
      <c r="AF151" s="1302"/>
      <c r="AG151" s="1302"/>
      <c r="AH151" s="1302"/>
      <c r="AI151" s="1302"/>
      <c r="AJ151" s="1302"/>
      <c r="AK151" s="1302"/>
      <c r="AL151" s="1302"/>
      <c r="AM151" s="1302"/>
      <c r="AN151" s="1302"/>
      <c r="AO151" s="1302"/>
      <c r="AP151" s="1302"/>
      <c r="AQ151" s="1302"/>
      <c r="AR151" s="757"/>
      <c r="AS151" s="757"/>
      <c r="AT151" s="757"/>
      <c r="AU151" s="757"/>
      <c r="AV151" s="757"/>
      <c r="AW151" s="757"/>
      <c r="AX151" s="757"/>
      <c r="AY151" s="757"/>
      <c r="AZ151" s="757"/>
      <c r="BA151" s="757"/>
      <c r="BB151" s="757"/>
      <c r="BC151" s="757"/>
      <c r="BD151" s="757"/>
      <c r="BE151" s="757"/>
      <c r="BF151" s="757"/>
      <c r="BG151" s="757"/>
      <c r="BH151" s="757"/>
      <c r="BI151" s="758"/>
      <c r="BJ151" s="758"/>
      <c r="BK151" s="758"/>
      <c r="BL151" s="758"/>
      <c r="BM151" s="758"/>
      <c r="BN151" s="758"/>
      <c r="BO151" s="758"/>
      <c r="BP151" s="758"/>
      <c r="BQ151" s="758"/>
      <c r="BR151" s="758"/>
      <c r="BS151" s="758"/>
      <c r="BT151" s="758"/>
      <c r="BU151" s="758"/>
      <c r="BV151" s="758"/>
      <c r="BW151" s="758"/>
      <c r="BX151" s="758"/>
      <c r="BY151" s="758"/>
      <c r="BZ151" s="758"/>
      <c r="CA151" s="758"/>
      <c r="CB151" s="758"/>
      <c r="CC151" s="758"/>
      <c r="CD151" s="758"/>
      <c r="CE151" s="758"/>
      <c r="CF151" s="758"/>
      <c r="CG151" s="758"/>
      <c r="CH151" s="758"/>
      <c r="CI151" s="758"/>
      <c r="CJ151" s="758"/>
      <c r="CK151" s="758"/>
      <c r="CL151" s="758"/>
      <c r="CM151" s="758"/>
      <c r="CN151" s="758"/>
      <c r="CO151" s="758"/>
      <c r="CP151" s="758"/>
      <c r="CQ151" s="758"/>
      <c r="CR151" s="758"/>
      <c r="CS151" s="758"/>
      <c r="CT151" s="758"/>
      <c r="CU151" s="758"/>
      <c r="CV151" s="758"/>
      <c r="CW151" s="758"/>
      <c r="CX151" s="758"/>
      <c r="CY151" s="758"/>
      <c r="CZ151" s="758"/>
      <c r="DA151" s="758"/>
      <c r="DB151" s="758"/>
      <c r="DC151" s="758"/>
      <c r="DD151" s="758"/>
      <c r="DE151" s="758"/>
      <c r="DF151" s="758"/>
      <c r="DG151" s="758"/>
      <c r="DH151" s="758"/>
      <c r="DI151" s="758"/>
      <c r="DJ151" s="758"/>
      <c r="DK151" s="758"/>
      <c r="DL151" s="758"/>
      <c r="DM151" s="758"/>
      <c r="DN151" s="758"/>
      <c r="DO151" s="758"/>
      <c r="DP151" s="758"/>
      <c r="DQ151" s="758"/>
      <c r="DR151" s="758"/>
      <c r="DS151" s="758"/>
      <c r="DT151" s="758"/>
      <c r="DU151" s="758"/>
      <c r="DV151" s="758"/>
    </row>
    <row r="152" spans="1:126" s="734" customFormat="1" ht="27.75" customHeight="1" x14ac:dyDescent="0.25">
      <c r="A152" s="1148"/>
      <c r="B152" s="938"/>
      <c r="C152" s="1279"/>
      <c r="D152" s="799"/>
      <c r="E152" s="1279" t="s">
        <v>542</v>
      </c>
      <c r="F152" s="795" t="s">
        <v>487</v>
      </c>
      <c r="G152" s="1161">
        <v>30</v>
      </c>
      <c r="H152" s="775"/>
      <c r="I152" s="1254">
        <f t="shared" si="8"/>
        <v>0</v>
      </c>
      <c r="J152" s="1302"/>
      <c r="K152" s="1302"/>
      <c r="L152" s="1302"/>
      <c r="M152" s="1302"/>
      <c r="N152" s="1302"/>
      <c r="O152" s="1302"/>
      <c r="P152" s="1302"/>
      <c r="Q152" s="1302"/>
      <c r="R152" s="1302"/>
      <c r="S152" s="1302"/>
      <c r="T152" s="1302"/>
      <c r="U152" s="1302"/>
      <c r="V152" s="1302"/>
      <c r="W152" s="1302"/>
      <c r="X152" s="1302"/>
      <c r="Y152" s="1302"/>
      <c r="Z152" s="1302"/>
      <c r="AA152" s="1302"/>
      <c r="AB152" s="1302"/>
      <c r="AC152" s="1302"/>
      <c r="AD152" s="1302"/>
      <c r="AE152" s="1302"/>
      <c r="AF152" s="1302"/>
      <c r="AG152" s="1302"/>
      <c r="AH152" s="1302"/>
      <c r="AI152" s="1302"/>
      <c r="AJ152" s="1302"/>
      <c r="AK152" s="1302"/>
      <c r="AL152" s="1302"/>
      <c r="AM152" s="1302"/>
      <c r="AN152" s="1302"/>
      <c r="AO152" s="1302"/>
      <c r="AP152" s="1302"/>
      <c r="AQ152" s="1302"/>
      <c r="AR152" s="757"/>
      <c r="AS152" s="757"/>
      <c r="AT152" s="757"/>
      <c r="AU152" s="757"/>
      <c r="AV152" s="757"/>
      <c r="AW152" s="757"/>
      <c r="AX152" s="757"/>
      <c r="AY152" s="757"/>
      <c r="AZ152" s="757"/>
      <c r="BA152" s="757"/>
      <c r="BB152" s="757"/>
      <c r="BC152" s="757"/>
      <c r="BD152" s="757"/>
      <c r="BE152" s="757"/>
      <c r="BF152" s="757"/>
      <c r="BG152" s="757"/>
      <c r="BH152" s="757"/>
      <c r="BI152" s="758"/>
      <c r="BJ152" s="758"/>
      <c r="BK152" s="758"/>
      <c r="BL152" s="758"/>
      <c r="BM152" s="758"/>
      <c r="BN152" s="758"/>
      <c r="BO152" s="758"/>
      <c r="BP152" s="758"/>
      <c r="BQ152" s="758"/>
      <c r="BR152" s="758"/>
      <c r="BS152" s="758"/>
      <c r="BT152" s="758"/>
      <c r="BU152" s="758"/>
      <c r="BV152" s="758"/>
      <c r="BW152" s="758"/>
      <c r="BX152" s="758"/>
      <c r="BY152" s="758"/>
      <c r="BZ152" s="758"/>
      <c r="CA152" s="758"/>
      <c r="CB152" s="758"/>
      <c r="CC152" s="758"/>
      <c r="CD152" s="758"/>
      <c r="CE152" s="758"/>
      <c r="CF152" s="758"/>
      <c r="CG152" s="758"/>
      <c r="CH152" s="758"/>
      <c r="CI152" s="758"/>
      <c r="CJ152" s="758"/>
      <c r="CK152" s="758"/>
      <c r="CL152" s="758"/>
      <c r="CM152" s="758"/>
      <c r="CN152" s="758"/>
      <c r="CO152" s="758"/>
      <c r="CP152" s="758"/>
      <c r="CQ152" s="758"/>
      <c r="CR152" s="758"/>
      <c r="CS152" s="758"/>
      <c r="CT152" s="758"/>
      <c r="CU152" s="758"/>
      <c r="CV152" s="758"/>
      <c r="CW152" s="758"/>
      <c r="CX152" s="758"/>
      <c r="CY152" s="758"/>
      <c r="CZ152" s="758"/>
      <c r="DA152" s="758"/>
      <c r="DB152" s="758"/>
      <c r="DC152" s="758"/>
      <c r="DD152" s="758"/>
      <c r="DE152" s="758"/>
      <c r="DF152" s="758"/>
      <c r="DG152" s="758"/>
      <c r="DH152" s="758"/>
      <c r="DI152" s="758"/>
      <c r="DJ152" s="758"/>
      <c r="DK152" s="758"/>
      <c r="DL152" s="758"/>
      <c r="DM152" s="758"/>
      <c r="DN152" s="758"/>
      <c r="DO152" s="758"/>
      <c r="DP152" s="758"/>
      <c r="DQ152" s="758"/>
      <c r="DR152" s="758"/>
      <c r="DS152" s="758"/>
      <c r="DT152" s="758"/>
      <c r="DU152" s="758"/>
      <c r="DV152" s="758"/>
    </row>
    <row r="153" spans="1:126" s="734" customFormat="1" ht="26.25" customHeight="1" x14ac:dyDescent="0.25">
      <c r="A153" s="1148"/>
      <c r="B153" s="938"/>
      <c r="C153" s="1279"/>
      <c r="D153" s="799" t="s">
        <v>557</v>
      </c>
      <c r="E153" s="1279" t="s">
        <v>703</v>
      </c>
      <c r="F153" s="795"/>
      <c r="G153" s="1161"/>
      <c r="H153" s="775"/>
      <c r="I153" s="1254"/>
      <c r="J153" s="1302"/>
      <c r="K153" s="1302"/>
      <c r="L153" s="1302"/>
      <c r="M153" s="1302"/>
      <c r="N153" s="1302"/>
      <c r="O153" s="1302"/>
      <c r="P153" s="1302"/>
      <c r="Q153" s="1302"/>
      <c r="R153" s="1302"/>
      <c r="S153" s="1302"/>
      <c r="T153" s="1302"/>
      <c r="U153" s="1302"/>
      <c r="V153" s="1302"/>
      <c r="W153" s="1302"/>
      <c r="X153" s="1302"/>
      <c r="Y153" s="1302"/>
      <c r="Z153" s="1302"/>
      <c r="AA153" s="1302"/>
      <c r="AB153" s="1302"/>
      <c r="AC153" s="1302"/>
      <c r="AD153" s="1302"/>
      <c r="AE153" s="1302"/>
      <c r="AF153" s="1302"/>
      <c r="AG153" s="1302"/>
      <c r="AH153" s="1302"/>
      <c r="AI153" s="1302"/>
      <c r="AJ153" s="1302"/>
      <c r="AK153" s="1302"/>
      <c r="AL153" s="1302"/>
      <c r="AM153" s="1302"/>
      <c r="AN153" s="1302"/>
      <c r="AO153" s="1302"/>
      <c r="AP153" s="1302"/>
      <c r="AQ153" s="1302"/>
      <c r="AR153" s="757"/>
      <c r="AS153" s="757"/>
      <c r="AT153" s="757"/>
      <c r="AU153" s="757"/>
      <c r="AV153" s="757"/>
      <c r="AW153" s="757"/>
      <c r="AX153" s="757"/>
      <c r="AY153" s="757"/>
      <c r="AZ153" s="757"/>
      <c r="BA153" s="757"/>
      <c r="BB153" s="757"/>
      <c r="BC153" s="757"/>
      <c r="BD153" s="757"/>
      <c r="BE153" s="757"/>
      <c r="BF153" s="757"/>
      <c r="BG153" s="757"/>
      <c r="BH153" s="757"/>
      <c r="BI153" s="758"/>
      <c r="BJ153" s="758"/>
      <c r="BK153" s="758"/>
      <c r="BL153" s="758"/>
      <c r="BM153" s="758"/>
      <c r="BN153" s="758"/>
      <c r="BO153" s="758"/>
      <c r="BP153" s="758"/>
      <c r="BQ153" s="758"/>
      <c r="BR153" s="758"/>
      <c r="BS153" s="758"/>
      <c r="BT153" s="758"/>
      <c r="BU153" s="758"/>
      <c r="BV153" s="758"/>
      <c r="BW153" s="758"/>
      <c r="BX153" s="758"/>
      <c r="BY153" s="758"/>
      <c r="BZ153" s="758"/>
      <c r="CA153" s="758"/>
      <c r="CB153" s="758"/>
      <c r="CC153" s="758"/>
      <c r="CD153" s="758"/>
      <c r="CE153" s="758"/>
      <c r="CF153" s="758"/>
      <c r="CG153" s="758"/>
      <c r="CH153" s="758"/>
      <c r="CI153" s="758"/>
      <c r="CJ153" s="758"/>
      <c r="CK153" s="758"/>
      <c r="CL153" s="758"/>
      <c r="CM153" s="758"/>
      <c r="CN153" s="758"/>
      <c r="CO153" s="758"/>
      <c r="CP153" s="758"/>
      <c r="CQ153" s="758"/>
      <c r="CR153" s="758"/>
      <c r="CS153" s="758"/>
      <c r="CT153" s="758"/>
      <c r="CU153" s="758"/>
      <c r="CV153" s="758"/>
      <c r="CW153" s="758"/>
      <c r="CX153" s="758"/>
      <c r="CY153" s="758"/>
      <c r="CZ153" s="758"/>
      <c r="DA153" s="758"/>
      <c r="DB153" s="758"/>
      <c r="DC153" s="758"/>
      <c r="DD153" s="758"/>
      <c r="DE153" s="758"/>
      <c r="DF153" s="758"/>
      <c r="DG153" s="758"/>
      <c r="DH153" s="758"/>
      <c r="DI153" s="758"/>
      <c r="DJ153" s="758"/>
      <c r="DK153" s="758"/>
      <c r="DL153" s="758"/>
      <c r="DM153" s="758"/>
      <c r="DN153" s="758"/>
      <c r="DO153" s="758"/>
      <c r="DP153" s="758"/>
      <c r="DQ153" s="758"/>
      <c r="DR153" s="758"/>
      <c r="DS153" s="758"/>
      <c r="DT153" s="758"/>
      <c r="DU153" s="758"/>
      <c r="DV153" s="758"/>
    </row>
    <row r="154" spans="1:126" s="734" customFormat="1" ht="15" customHeight="1" x14ac:dyDescent="0.25">
      <c r="A154" s="1148"/>
      <c r="B154" s="938"/>
      <c r="C154" s="1279"/>
      <c r="D154" s="1279"/>
      <c r="E154" s="1279" t="s">
        <v>356</v>
      </c>
      <c r="F154" s="795" t="s">
        <v>755</v>
      </c>
      <c r="G154" s="1161">
        <v>2</v>
      </c>
      <c r="H154" s="775"/>
      <c r="I154" s="1254">
        <f t="shared" si="8"/>
        <v>0</v>
      </c>
      <c r="J154" s="1302"/>
      <c r="K154" s="1302"/>
      <c r="L154" s="1302"/>
      <c r="M154" s="1302"/>
      <c r="N154" s="1302"/>
      <c r="O154" s="1302"/>
      <c r="P154" s="1302"/>
      <c r="Q154" s="1302"/>
      <c r="R154" s="1302"/>
      <c r="S154" s="1302"/>
      <c r="T154" s="1302"/>
      <c r="U154" s="1302"/>
      <c r="V154" s="1302"/>
      <c r="W154" s="1302"/>
      <c r="X154" s="1302"/>
      <c r="Y154" s="1302"/>
      <c r="Z154" s="1302"/>
      <c r="AA154" s="1302"/>
      <c r="AB154" s="1302"/>
      <c r="AC154" s="1302"/>
      <c r="AD154" s="1302"/>
      <c r="AE154" s="1302"/>
      <c r="AF154" s="1302"/>
      <c r="AG154" s="1302"/>
      <c r="AH154" s="1302"/>
      <c r="AI154" s="1302"/>
      <c r="AJ154" s="1302"/>
      <c r="AK154" s="1302"/>
      <c r="AL154" s="1302"/>
      <c r="AM154" s="1302"/>
      <c r="AN154" s="1302"/>
      <c r="AO154" s="1302"/>
      <c r="AP154" s="1302"/>
      <c r="AQ154" s="1302"/>
      <c r="AR154" s="757"/>
      <c r="AS154" s="757"/>
      <c r="AT154" s="757"/>
      <c r="AU154" s="757"/>
      <c r="AV154" s="757"/>
      <c r="AW154" s="757"/>
      <c r="AX154" s="757"/>
      <c r="AY154" s="757"/>
      <c r="AZ154" s="757"/>
      <c r="BA154" s="757"/>
      <c r="BB154" s="757"/>
      <c r="BC154" s="757"/>
      <c r="BD154" s="757"/>
      <c r="BE154" s="757"/>
      <c r="BF154" s="757"/>
      <c r="BG154" s="757"/>
      <c r="BH154" s="757"/>
      <c r="BI154" s="758"/>
      <c r="BJ154" s="758"/>
      <c r="BK154" s="758"/>
      <c r="BL154" s="758"/>
      <c r="BM154" s="758"/>
      <c r="BN154" s="758"/>
      <c r="BO154" s="758"/>
      <c r="BP154" s="758"/>
      <c r="BQ154" s="758"/>
      <c r="BR154" s="758"/>
      <c r="BS154" s="758"/>
      <c r="BT154" s="758"/>
      <c r="BU154" s="758"/>
      <c r="BV154" s="758"/>
      <c r="BW154" s="758"/>
      <c r="BX154" s="758"/>
      <c r="BY154" s="758"/>
      <c r="BZ154" s="758"/>
      <c r="CA154" s="758"/>
      <c r="CB154" s="758"/>
      <c r="CC154" s="758"/>
      <c r="CD154" s="758"/>
      <c r="CE154" s="758"/>
      <c r="CF154" s="758"/>
      <c r="CG154" s="758"/>
      <c r="CH154" s="758"/>
      <c r="CI154" s="758"/>
      <c r="CJ154" s="758"/>
      <c r="CK154" s="758"/>
      <c r="CL154" s="758"/>
      <c r="CM154" s="758"/>
      <c r="CN154" s="758"/>
      <c r="CO154" s="758"/>
      <c r="CP154" s="758"/>
      <c r="CQ154" s="758"/>
      <c r="CR154" s="758"/>
      <c r="CS154" s="758"/>
      <c r="CT154" s="758"/>
      <c r="CU154" s="758"/>
      <c r="CV154" s="758"/>
      <c r="CW154" s="758"/>
      <c r="CX154" s="758"/>
      <c r="CY154" s="758"/>
      <c r="CZ154" s="758"/>
      <c r="DA154" s="758"/>
      <c r="DB154" s="758"/>
      <c r="DC154" s="758"/>
      <c r="DD154" s="758"/>
      <c r="DE154" s="758"/>
      <c r="DF154" s="758"/>
      <c r="DG154" s="758"/>
      <c r="DH154" s="758"/>
      <c r="DI154" s="758"/>
      <c r="DJ154" s="758"/>
      <c r="DK154" s="758"/>
      <c r="DL154" s="758"/>
      <c r="DM154" s="758"/>
      <c r="DN154" s="758"/>
      <c r="DO154" s="758"/>
      <c r="DP154" s="758"/>
      <c r="DQ154" s="758"/>
      <c r="DR154" s="758"/>
      <c r="DS154" s="758"/>
      <c r="DT154" s="758"/>
      <c r="DU154" s="758"/>
      <c r="DV154" s="758"/>
    </row>
    <row r="155" spans="1:126" s="734" customFormat="1" ht="26.25" customHeight="1" x14ac:dyDescent="0.25">
      <c r="A155" s="1148"/>
      <c r="B155" s="938"/>
      <c r="C155" s="1279"/>
      <c r="D155" s="1279"/>
      <c r="E155" s="1279" t="s">
        <v>542</v>
      </c>
      <c r="F155" s="795" t="s">
        <v>487</v>
      </c>
      <c r="G155" s="1161">
        <v>10</v>
      </c>
      <c r="H155" s="775"/>
      <c r="I155" s="1254">
        <f t="shared" si="8"/>
        <v>0</v>
      </c>
      <c r="J155" s="1302"/>
      <c r="K155" s="1302"/>
      <c r="L155" s="1302"/>
      <c r="M155" s="1302"/>
      <c r="N155" s="1302"/>
      <c r="O155" s="1302"/>
      <c r="P155" s="1302"/>
      <c r="Q155" s="1302"/>
      <c r="R155" s="1302"/>
      <c r="S155" s="1302"/>
      <c r="T155" s="1302"/>
      <c r="U155" s="1302"/>
      <c r="V155" s="1302"/>
      <c r="W155" s="1302"/>
      <c r="X155" s="1302"/>
      <c r="Y155" s="1302"/>
      <c r="Z155" s="1302"/>
      <c r="AA155" s="1302"/>
      <c r="AB155" s="1302"/>
      <c r="AC155" s="1302"/>
      <c r="AD155" s="1302"/>
      <c r="AE155" s="1302"/>
      <c r="AF155" s="1302"/>
      <c r="AG155" s="1302"/>
      <c r="AH155" s="1302"/>
      <c r="AI155" s="1302"/>
      <c r="AJ155" s="1302"/>
      <c r="AK155" s="1302"/>
      <c r="AL155" s="1302"/>
      <c r="AM155" s="1302"/>
      <c r="AN155" s="1302"/>
      <c r="AO155" s="1302"/>
      <c r="AP155" s="1302"/>
      <c r="AQ155" s="1302"/>
      <c r="AR155" s="757"/>
      <c r="AS155" s="757"/>
      <c r="AT155" s="757"/>
      <c r="AU155" s="757"/>
      <c r="AV155" s="757"/>
      <c r="AW155" s="757"/>
      <c r="AX155" s="757"/>
      <c r="AY155" s="757"/>
      <c r="AZ155" s="757"/>
      <c r="BA155" s="757"/>
      <c r="BB155" s="757"/>
      <c r="BC155" s="757"/>
      <c r="BD155" s="757"/>
      <c r="BE155" s="757"/>
      <c r="BF155" s="757"/>
      <c r="BG155" s="757"/>
      <c r="BH155" s="757"/>
      <c r="BI155" s="758"/>
      <c r="BJ155" s="758"/>
      <c r="BK155" s="758"/>
      <c r="BL155" s="758"/>
      <c r="BM155" s="758"/>
      <c r="BN155" s="758"/>
      <c r="BO155" s="758"/>
      <c r="BP155" s="758"/>
      <c r="BQ155" s="758"/>
      <c r="BR155" s="758"/>
      <c r="BS155" s="758"/>
      <c r="BT155" s="758"/>
      <c r="BU155" s="758"/>
      <c r="BV155" s="758"/>
      <c r="BW155" s="758"/>
      <c r="BX155" s="758"/>
      <c r="BY155" s="758"/>
      <c r="BZ155" s="758"/>
      <c r="CA155" s="758"/>
      <c r="CB155" s="758"/>
      <c r="CC155" s="758"/>
      <c r="CD155" s="758"/>
      <c r="CE155" s="758"/>
      <c r="CF155" s="758"/>
      <c r="CG155" s="758"/>
      <c r="CH155" s="758"/>
      <c r="CI155" s="758"/>
      <c r="CJ155" s="758"/>
      <c r="CK155" s="758"/>
      <c r="CL155" s="758"/>
      <c r="CM155" s="758"/>
      <c r="CN155" s="758"/>
      <c r="CO155" s="758"/>
      <c r="CP155" s="758"/>
      <c r="CQ155" s="758"/>
      <c r="CR155" s="758"/>
      <c r="CS155" s="758"/>
      <c r="CT155" s="758"/>
      <c r="CU155" s="758"/>
      <c r="CV155" s="758"/>
      <c r="CW155" s="758"/>
      <c r="CX155" s="758"/>
      <c r="CY155" s="758"/>
      <c r="CZ155" s="758"/>
      <c r="DA155" s="758"/>
      <c r="DB155" s="758"/>
      <c r="DC155" s="758"/>
      <c r="DD155" s="758"/>
      <c r="DE155" s="758"/>
      <c r="DF155" s="758"/>
      <c r="DG155" s="758"/>
      <c r="DH155" s="758"/>
      <c r="DI155" s="758"/>
      <c r="DJ155" s="758"/>
      <c r="DK155" s="758"/>
      <c r="DL155" s="758"/>
      <c r="DM155" s="758"/>
      <c r="DN155" s="758"/>
      <c r="DO155" s="758"/>
      <c r="DP155" s="758"/>
      <c r="DQ155" s="758"/>
      <c r="DR155" s="758"/>
      <c r="DS155" s="758"/>
      <c r="DT155" s="758"/>
      <c r="DU155" s="758"/>
      <c r="DV155" s="758"/>
    </row>
    <row r="156" spans="1:126" s="734" customFormat="1" ht="15" customHeight="1" x14ac:dyDescent="0.25">
      <c r="A156" s="1223"/>
      <c r="B156" s="988"/>
      <c r="C156" s="2046" t="s">
        <v>708</v>
      </c>
      <c r="D156" s="2046"/>
      <c r="E156" s="2046"/>
      <c r="F156" s="987"/>
      <c r="G156" s="1292"/>
      <c r="H156" s="819"/>
      <c r="I156" s="1256">
        <f t="shared" si="8"/>
        <v>0</v>
      </c>
      <c r="J156" s="1302"/>
      <c r="K156" s="1302"/>
      <c r="L156" s="1302"/>
      <c r="M156" s="1302"/>
      <c r="N156" s="1302"/>
      <c r="O156" s="1302"/>
      <c r="P156" s="1302"/>
      <c r="Q156" s="1302"/>
      <c r="R156" s="1302"/>
      <c r="S156" s="1302"/>
      <c r="T156" s="1302"/>
      <c r="U156" s="1302"/>
      <c r="V156" s="1302"/>
      <c r="W156" s="1302"/>
      <c r="X156" s="1302"/>
      <c r="Y156" s="1302"/>
      <c r="Z156" s="1302"/>
      <c r="AA156" s="1302"/>
      <c r="AB156" s="1302"/>
      <c r="AC156" s="1302"/>
      <c r="AD156" s="1302"/>
      <c r="AE156" s="1302"/>
      <c r="AF156" s="1302"/>
      <c r="AG156" s="1302"/>
      <c r="AH156" s="1302"/>
      <c r="AI156" s="1302"/>
      <c r="AJ156" s="1302"/>
      <c r="AK156" s="1302"/>
      <c r="AL156" s="1302"/>
      <c r="AM156" s="1302"/>
      <c r="AN156" s="1302"/>
      <c r="AO156" s="1302"/>
      <c r="AP156" s="1302"/>
      <c r="AQ156" s="1302"/>
      <c r="AR156" s="757"/>
      <c r="AS156" s="757"/>
      <c r="AT156" s="757"/>
      <c r="AU156" s="757"/>
      <c r="AV156" s="757"/>
      <c r="AW156" s="757"/>
      <c r="AX156" s="757"/>
      <c r="AY156" s="757"/>
      <c r="AZ156" s="757"/>
      <c r="BA156" s="757"/>
      <c r="BB156" s="757"/>
      <c r="BC156" s="757"/>
      <c r="BD156" s="757"/>
      <c r="BE156" s="757"/>
      <c r="BF156" s="757"/>
      <c r="BG156" s="757"/>
      <c r="BH156" s="757"/>
      <c r="BI156" s="758"/>
      <c r="BJ156" s="758"/>
      <c r="BK156" s="758"/>
      <c r="BL156" s="758"/>
      <c r="BM156" s="758"/>
      <c r="BN156" s="758"/>
      <c r="BO156" s="758"/>
      <c r="BP156" s="758"/>
      <c r="BQ156" s="758"/>
      <c r="BR156" s="758"/>
      <c r="BS156" s="758"/>
      <c r="BT156" s="758"/>
      <c r="BU156" s="758"/>
      <c r="BV156" s="758"/>
      <c r="BW156" s="758"/>
      <c r="BX156" s="758"/>
      <c r="BY156" s="758"/>
      <c r="BZ156" s="758"/>
      <c r="CA156" s="758"/>
      <c r="CB156" s="758"/>
      <c r="CC156" s="758"/>
      <c r="CD156" s="758"/>
      <c r="CE156" s="758"/>
      <c r="CF156" s="758"/>
      <c r="CG156" s="758"/>
      <c r="CH156" s="758"/>
      <c r="CI156" s="758"/>
      <c r="CJ156" s="758"/>
      <c r="CK156" s="758"/>
      <c r="CL156" s="758"/>
      <c r="CM156" s="758"/>
      <c r="CN156" s="758"/>
      <c r="CO156" s="758"/>
      <c r="CP156" s="758"/>
      <c r="CQ156" s="758"/>
      <c r="CR156" s="758"/>
      <c r="CS156" s="758"/>
      <c r="CT156" s="758"/>
      <c r="CU156" s="758"/>
      <c r="CV156" s="758"/>
      <c r="CW156" s="758"/>
      <c r="CX156" s="758"/>
      <c r="CY156" s="758"/>
      <c r="CZ156" s="758"/>
      <c r="DA156" s="758"/>
      <c r="DB156" s="758"/>
      <c r="DC156" s="758"/>
      <c r="DD156" s="758"/>
      <c r="DE156" s="758"/>
      <c r="DF156" s="758"/>
      <c r="DG156" s="758"/>
      <c r="DH156" s="758"/>
      <c r="DI156" s="758"/>
      <c r="DJ156" s="758"/>
      <c r="DK156" s="758"/>
      <c r="DL156" s="758"/>
      <c r="DM156" s="758"/>
      <c r="DN156" s="758"/>
      <c r="DO156" s="758"/>
      <c r="DP156" s="758"/>
      <c r="DQ156" s="758"/>
      <c r="DR156" s="758"/>
      <c r="DS156" s="758"/>
      <c r="DT156" s="758"/>
      <c r="DU156" s="758"/>
      <c r="DV156" s="758"/>
    </row>
    <row r="157" spans="1:126" s="734" customFormat="1" ht="15" customHeight="1" x14ac:dyDescent="0.25">
      <c r="A157" s="1222" t="s">
        <v>335</v>
      </c>
      <c r="B157" s="1162" t="s">
        <v>846</v>
      </c>
      <c r="C157" s="2023" t="s">
        <v>130</v>
      </c>
      <c r="D157" s="2023"/>
      <c r="E157" s="2023"/>
      <c r="F157" s="1161"/>
      <c r="G157" s="1161"/>
      <c r="H157" s="775"/>
      <c r="I157" s="1254"/>
      <c r="J157" s="1302"/>
      <c r="K157" s="1302"/>
      <c r="L157" s="1302"/>
      <c r="M157" s="1302"/>
      <c r="N157" s="1302"/>
      <c r="O157" s="1302"/>
      <c r="P157" s="1302"/>
      <c r="Q157" s="1302"/>
      <c r="R157" s="1302"/>
      <c r="S157" s="1302"/>
      <c r="T157" s="1302"/>
      <c r="U157" s="1302"/>
      <c r="V157" s="1302"/>
      <c r="W157" s="1302"/>
      <c r="X157" s="1302"/>
      <c r="Y157" s="1302"/>
      <c r="Z157" s="1302"/>
      <c r="AA157" s="1302"/>
      <c r="AB157" s="1302"/>
      <c r="AC157" s="1302"/>
      <c r="AD157" s="1302"/>
      <c r="AE157" s="1302"/>
      <c r="AF157" s="1302"/>
      <c r="AG157" s="1302"/>
      <c r="AH157" s="1302"/>
      <c r="AI157" s="1302"/>
      <c r="AJ157" s="1302"/>
      <c r="AK157" s="1302"/>
      <c r="AL157" s="1302"/>
      <c r="AM157" s="1302"/>
      <c r="AN157" s="1302"/>
      <c r="AO157" s="1302"/>
      <c r="AP157" s="1302"/>
      <c r="AQ157" s="1302"/>
      <c r="AR157" s="757"/>
      <c r="AS157" s="757"/>
      <c r="AT157" s="757"/>
      <c r="AU157" s="757"/>
      <c r="AV157" s="757"/>
      <c r="AW157" s="757"/>
      <c r="AX157" s="757"/>
      <c r="AY157" s="757"/>
      <c r="AZ157" s="757"/>
      <c r="BA157" s="757"/>
      <c r="BB157" s="757"/>
      <c r="BC157" s="757"/>
      <c r="BD157" s="757"/>
      <c r="BE157" s="757"/>
      <c r="BF157" s="757"/>
      <c r="BG157" s="757"/>
      <c r="BH157" s="757"/>
      <c r="BI157" s="758"/>
      <c r="BJ157" s="758"/>
      <c r="BK157" s="758"/>
      <c r="BL157" s="758"/>
      <c r="BM157" s="758"/>
      <c r="BN157" s="758"/>
      <c r="BO157" s="758"/>
      <c r="BP157" s="758"/>
      <c r="BQ157" s="758"/>
      <c r="BR157" s="758"/>
      <c r="BS157" s="758"/>
      <c r="BT157" s="758"/>
      <c r="BU157" s="758"/>
      <c r="BV157" s="758"/>
      <c r="BW157" s="758"/>
      <c r="BX157" s="758"/>
      <c r="BY157" s="758"/>
      <c r="BZ157" s="758"/>
      <c r="CA157" s="758"/>
      <c r="CB157" s="758"/>
      <c r="CC157" s="758"/>
      <c r="CD157" s="758"/>
      <c r="CE157" s="758"/>
      <c r="CF157" s="758"/>
      <c r="CG157" s="758"/>
      <c r="CH157" s="758"/>
      <c r="CI157" s="758"/>
      <c r="CJ157" s="758"/>
      <c r="CK157" s="758"/>
      <c r="CL157" s="758"/>
      <c r="CM157" s="758"/>
      <c r="CN157" s="758"/>
      <c r="CO157" s="758"/>
      <c r="CP157" s="758"/>
      <c r="CQ157" s="758"/>
      <c r="CR157" s="758"/>
      <c r="CS157" s="758"/>
      <c r="CT157" s="758"/>
      <c r="CU157" s="758"/>
      <c r="CV157" s="758"/>
      <c r="CW157" s="758"/>
      <c r="CX157" s="758"/>
      <c r="CY157" s="758"/>
      <c r="CZ157" s="758"/>
      <c r="DA157" s="758"/>
      <c r="DB157" s="758"/>
      <c r="DC157" s="758"/>
      <c r="DD157" s="758"/>
      <c r="DE157" s="758"/>
      <c r="DF157" s="758"/>
      <c r="DG157" s="758"/>
      <c r="DH157" s="758"/>
      <c r="DI157" s="758"/>
      <c r="DJ157" s="758"/>
      <c r="DK157" s="758"/>
      <c r="DL157" s="758"/>
      <c r="DM157" s="758"/>
      <c r="DN157" s="758"/>
      <c r="DO157" s="758"/>
      <c r="DP157" s="758"/>
      <c r="DQ157" s="758"/>
      <c r="DR157" s="758"/>
      <c r="DS157" s="758"/>
      <c r="DT157" s="758"/>
      <c r="DU157" s="758"/>
      <c r="DV157" s="758"/>
    </row>
    <row r="158" spans="1:126" s="734" customFormat="1" ht="27.75" customHeight="1" x14ac:dyDescent="0.25">
      <c r="A158" s="1222"/>
      <c r="B158" s="1162"/>
      <c r="C158" s="1281" t="s">
        <v>556</v>
      </c>
      <c r="D158" s="1970" t="s">
        <v>4</v>
      </c>
      <c r="E158" s="1970"/>
      <c r="F158" s="1161" t="s">
        <v>487</v>
      </c>
      <c r="G158" s="1161">
        <v>20</v>
      </c>
      <c r="H158" s="775"/>
      <c r="I158" s="1254"/>
      <c r="J158" s="757"/>
      <c r="K158" s="1302"/>
      <c r="L158" s="1302"/>
      <c r="M158" s="1302"/>
      <c r="N158" s="1302"/>
      <c r="O158" s="1302"/>
      <c r="P158" s="1302"/>
      <c r="Q158" s="1302"/>
      <c r="R158" s="1302"/>
      <c r="S158" s="1302"/>
      <c r="T158" s="1302"/>
      <c r="U158" s="1302"/>
      <c r="V158" s="1302"/>
      <c r="W158" s="1302"/>
      <c r="X158" s="1302"/>
      <c r="Y158" s="1302"/>
      <c r="Z158" s="1302"/>
      <c r="AA158" s="757"/>
      <c r="AB158" s="757"/>
      <c r="AC158" s="757"/>
      <c r="AD158" s="757"/>
      <c r="AE158" s="757"/>
      <c r="AF158" s="757"/>
      <c r="AG158" s="757"/>
      <c r="AH158" s="757"/>
      <c r="AI158" s="757"/>
      <c r="AJ158" s="757"/>
      <c r="AK158" s="757"/>
      <c r="AL158" s="757"/>
      <c r="AM158" s="757"/>
      <c r="AN158" s="757"/>
      <c r="AO158" s="758"/>
      <c r="AP158" s="758"/>
      <c r="AQ158" s="758"/>
      <c r="AR158" s="758"/>
      <c r="AS158" s="758"/>
      <c r="AT158" s="758"/>
      <c r="AU158" s="758"/>
      <c r="AV158" s="758"/>
      <c r="AW158" s="758"/>
      <c r="AX158" s="758"/>
      <c r="AY158" s="758"/>
      <c r="AZ158" s="758"/>
      <c r="BA158" s="758"/>
      <c r="BB158" s="758"/>
      <c r="BC158" s="758"/>
      <c r="BD158" s="758"/>
      <c r="BE158" s="758"/>
      <c r="BF158" s="758"/>
      <c r="BG158" s="758"/>
      <c r="BH158" s="758"/>
      <c r="BI158" s="758"/>
      <c r="BJ158" s="758"/>
      <c r="BK158" s="758"/>
      <c r="BL158" s="758"/>
      <c r="BM158" s="758"/>
      <c r="BN158" s="758"/>
      <c r="BO158" s="758"/>
      <c r="BP158" s="758"/>
      <c r="BQ158" s="758"/>
      <c r="BR158" s="758"/>
      <c r="BS158" s="758"/>
      <c r="BT158" s="758"/>
      <c r="BU158" s="758"/>
      <c r="BV158" s="758"/>
      <c r="BW158" s="758"/>
      <c r="BX158" s="758"/>
      <c r="BY158" s="758"/>
      <c r="BZ158" s="758"/>
      <c r="CA158" s="758"/>
      <c r="CB158" s="758"/>
      <c r="CC158" s="758"/>
      <c r="CD158" s="758"/>
      <c r="CE158" s="758"/>
      <c r="CF158" s="758"/>
      <c r="CG158" s="758"/>
      <c r="CH158" s="758"/>
      <c r="CI158" s="758"/>
      <c r="CJ158" s="758"/>
      <c r="CK158" s="758"/>
      <c r="CL158" s="758"/>
      <c r="CM158" s="758"/>
      <c r="CN158" s="758"/>
      <c r="CO158" s="758"/>
      <c r="CP158" s="758"/>
      <c r="CQ158" s="758"/>
      <c r="CR158" s="758"/>
      <c r="CS158" s="758"/>
      <c r="CT158" s="758"/>
      <c r="CU158" s="758"/>
      <c r="CV158" s="758"/>
      <c r="CW158" s="758"/>
      <c r="CX158" s="758"/>
      <c r="CY158" s="758"/>
      <c r="CZ158" s="758"/>
      <c r="DA158" s="758"/>
      <c r="DB158" s="758"/>
      <c r="DC158" s="758"/>
      <c r="DD158" s="758"/>
      <c r="DE158" s="758"/>
      <c r="DF158" s="758"/>
      <c r="DG158" s="758"/>
      <c r="DH158" s="758"/>
      <c r="DI158" s="758"/>
      <c r="DJ158" s="758"/>
      <c r="DK158" s="758"/>
      <c r="DL158" s="758"/>
      <c r="DM158" s="758"/>
      <c r="DN158" s="758"/>
      <c r="DO158" s="758"/>
      <c r="DP158" s="758"/>
      <c r="DQ158" s="758"/>
      <c r="DR158" s="758"/>
      <c r="DS158" s="758"/>
      <c r="DT158" s="758"/>
      <c r="DU158" s="758"/>
      <c r="DV158" s="758"/>
    </row>
    <row r="159" spans="1:126" s="734" customFormat="1" ht="25.5" customHeight="1" x14ac:dyDescent="0.25">
      <c r="A159" s="1222"/>
      <c r="B159" s="1162"/>
      <c r="C159" s="1281" t="s">
        <v>557</v>
      </c>
      <c r="D159" s="1970" t="s">
        <v>1208</v>
      </c>
      <c r="E159" s="1970"/>
      <c r="F159" s="1161" t="s">
        <v>487</v>
      </c>
      <c r="G159" s="1161">
        <v>25</v>
      </c>
      <c r="H159" s="775"/>
      <c r="I159" s="1254">
        <f t="shared" si="8"/>
        <v>0</v>
      </c>
      <c r="J159" s="757"/>
      <c r="K159" s="1302"/>
      <c r="L159" s="1302"/>
      <c r="M159" s="1302"/>
      <c r="N159" s="1302"/>
      <c r="O159" s="1302"/>
      <c r="P159" s="1302"/>
      <c r="Q159" s="1302"/>
      <c r="R159" s="1302"/>
      <c r="S159" s="1302"/>
      <c r="T159" s="1302"/>
      <c r="U159" s="1302"/>
      <c r="V159" s="1302"/>
      <c r="W159" s="1302"/>
      <c r="X159" s="1302"/>
      <c r="Y159" s="1302"/>
      <c r="Z159" s="1302"/>
      <c r="AA159" s="757"/>
      <c r="AB159" s="757"/>
      <c r="AC159" s="757"/>
      <c r="AD159" s="757"/>
      <c r="AE159" s="757"/>
      <c r="AF159" s="757"/>
      <c r="AG159" s="757"/>
      <c r="AH159" s="757"/>
      <c r="AI159" s="757"/>
      <c r="AJ159" s="757"/>
      <c r="AK159" s="757"/>
      <c r="AL159" s="757"/>
      <c r="AM159" s="757"/>
      <c r="AN159" s="757"/>
      <c r="AO159" s="758"/>
      <c r="AP159" s="758"/>
      <c r="AQ159" s="758"/>
      <c r="AR159" s="758"/>
      <c r="AS159" s="758"/>
      <c r="AT159" s="758"/>
      <c r="AU159" s="758"/>
      <c r="AV159" s="758"/>
      <c r="AW159" s="758"/>
      <c r="AX159" s="758"/>
      <c r="AY159" s="758"/>
      <c r="AZ159" s="758"/>
      <c r="BA159" s="758"/>
      <c r="BB159" s="758"/>
      <c r="BC159" s="758"/>
      <c r="BD159" s="758"/>
      <c r="BE159" s="758"/>
      <c r="BF159" s="758"/>
      <c r="BG159" s="758"/>
      <c r="BH159" s="758"/>
      <c r="BI159" s="758"/>
      <c r="BJ159" s="758"/>
      <c r="BK159" s="758"/>
      <c r="BL159" s="758"/>
      <c r="BM159" s="758"/>
      <c r="BN159" s="758"/>
      <c r="BO159" s="758"/>
      <c r="BP159" s="758"/>
      <c r="BQ159" s="758"/>
      <c r="BR159" s="758"/>
      <c r="BS159" s="758"/>
      <c r="BT159" s="758"/>
      <c r="BU159" s="758"/>
      <c r="BV159" s="758"/>
      <c r="BW159" s="758"/>
      <c r="BX159" s="758"/>
      <c r="BY159" s="758"/>
      <c r="BZ159" s="758"/>
      <c r="CA159" s="758"/>
      <c r="CB159" s="758"/>
      <c r="CC159" s="758"/>
      <c r="CD159" s="758"/>
      <c r="CE159" s="758"/>
      <c r="CF159" s="758"/>
      <c r="CG159" s="758"/>
      <c r="CH159" s="758"/>
      <c r="CI159" s="758"/>
      <c r="CJ159" s="758"/>
      <c r="CK159" s="758"/>
      <c r="CL159" s="758"/>
      <c r="CM159" s="758"/>
      <c r="CN159" s="758"/>
      <c r="CO159" s="758"/>
      <c r="CP159" s="758"/>
      <c r="CQ159" s="758"/>
      <c r="CR159" s="758"/>
      <c r="CS159" s="758"/>
      <c r="CT159" s="758"/>
      <c r="CU159" s="758"/>
      <c r="CV159" s="758"/>
      <c r="CW159" s="758"/>
      <c r="CX159" s="758"/>
      <c r="CY159" s="758"/>
      <c r="CZ159" s="758"/>
      <c r="DA159" s="758"/>
      <c r="DB159" s="758"/>
      <c r="DC159" s="758"/>
      <c r="DD159" s="758"/>
      <c r="DE159" s="758"/>
      <c r="DF159" s="758"/>
      <c r="DG159" s="758"/>
      <c r="DH159" s="758"/>
      <c r="DI159" s="758"/>
      <c r="DJ159" s="758"/>
      <c r="DK159" s="758"/>
      <c r="DL159" s="758"/>
      <c r="DM159" s="758"/>
      <c r="DN159" s="758"/>
      <c r="DO159" s="758"/>
      <c r="DP159" s="758"/>
      <c r="DQ159" s="758"/>
      <c r="DR159" s="758"/>
      <c r="DS159" s="758"/>
      <c r="DT159" s="758"/>
      <c r="DU159" s="758"/>
      <c r="DV159" s="758"/>
    </row>
    <row r="160" spans="1:126" s="734" customFormat="1" ht="15" customHeight="1" x14ac:dyDescent="0.25">
      <c r="A160" s="1260"/>
      <c r="B160" s="939"/>
      <c r="C160" s="1281" t="s">
        <v>558</v>
      </c>
      <c r="D160" s="1970" t="s">
        <v>5</v>
      </c>
      <c r="E160" s="1970"/>
      <c r="F160" s="1161" t="s">
        <v>487</v>
      </c>
      <c r="G160" s="1161">
        <v>100</v>
      </c>
      <c r="H160" s="775"/>
      <c r="I160" s="1254">
        <f t="shared" si="8"/>
        <v>0</v>
      </c>
      <c r="J160" s="757"/>
      <c r="K160" s="1302"/>
      <c r="L160" s="1302"/>
      <c r="M160" s="1302"/>
      <c r="N160" s="1302"/>
      <c r="O160" s="1302"/>
      <c r="P160" s="1302"/>
      <c r="Q160" s="1302"/>
      <c r="R160" s="1302"/>
      <c r="S160" s="1302"/>
      <c r="T160" s="1302"/>
      <c r="U160" s="1302"/>
      <c r="V160" s="1302"/>
      <c r="W160" s="1302"/>
      <c r="X160" s="1302"/>
      <c r="Y160" s="1302"/>
      <c r="Z160" s="1302"/>
      <c r="AA160" s="757"/>
      <c r="AB160" s="757"/>
      <c r="AC160" s="757"/>
      <c r="AD160" s="757"/>
      <c r="AE160" s="757"/>
      <c r="AF160" s="757"/>
      <c r="AG160" s="757"/>
      <c r="AH160" s="757"/>
      <c r="AI160" s="757"/>
      <c r="AJ160" s="757"/>
      <c r="AK160" s="757"/>
      <c r="AL160" s="757"/>
      <c r="AM160" s="757"/>
      <c r="AN160" s="757"/>
      <c r="AO160" s="758"/>
      <c r="AP160" s="758"/>
      <c r="AQ160" s="758"/>
      <c r="AR160" s="758"/>
      <c r="AS160" s="758"/>
      <c r="AT160" s="758"/>
      <c r="AU160" s="758"/>
      <c r="AV160" s="758"/>
      <c r="AW160" s="758"/>
      <c r="AX160" s="758"/>
      <c r="AY160" s="758"/>
      <c r="AZ160" s="758"/>
      <c r="BA160" s="758"/>
      <c r="BB160" s="758"/>
      <c r="BC160" s="758"/>
      <c r="BD160" s="758"/>
      <c r="BE160" s="758"/>
      <c r="BF160" s="758"/>
      <c r="BG160" s="758"/>
      <c r="BH160" s="758"/>
      <c r="BI160" s="758"/>
      <c r="BJ160" s="758"/>
      <c r="BK160" s="758"/>
      <c r="BL160" s="758"/>
      <c r="BM160" s="758"/>
      <c r="BN160" s="758"/>
      <c r="BO160" s="758"/>
      <c r="BP160" s="758"/>
      <c r="BQ160" s="758"/>
      <c r="BR160" s="758"/>
      <c r="BS160" s="758"/>
      <c r="BT160" s="758"/>
      <c r="BU160" s="758"/>
      <c r="BV160" s="758"/>
      <c r="BW160" s="758"/>
      <c r="BX160" s="758"/>
      <c r="BY160" s="758"/>
      <c r="BZ160" s="758"/>
      <c r="CA160" s="758"/>
      <c r="CB160" s="758"/>
      <c r="CC160" s="758"/>
      <c r="CD160" s="758"/>
      <c r="CE160" s="758"/>
      <c r="CF160" s="758"/>
      <c r="CG160" s="758"/>
      <c r="CH160" s="758"/>
      <c r="CI160" s="758"/>
      <c r="CJ160" s="758"/>
      <c r="CK160" s="758"/>
      <c r="CL160" s="758"/>
      <c r="CM160" s="758"/>
      <c r="CN160" s="758"/>
      <c r="CO160" s="758"/>
      <c r="CP160" s="758"/>
      <c r="CQ160" s="758"/>
      <c r="CR160" s="758"/>
      <c r="CS160" s="758"/>
      <c r="CT160" s="758"/>
      <c r="CU160" s="758"/>
      <c r="CV160" s="758"/>
      <c r="CW160" s="758"/>
      <c r="CX160" s="758"/>
      <c r="CY160" s="758"/>
      <c r="CZ160" s="758"/>
      <c r="DA160" s="758"/>
      <c r="DB160" s="758"/>
      <c r="DC160" s="758"/>
      <c r="DD160" s="758"/>
      <c r="DE160" s="758"/>
      <c r="DF160" s="758"/>
      <c r="DG160" s="758"/>
      <c r="DH160" s="758"/>
      <c r="DI160" s="758"/>
      <c r="DJ160" s="758"/>
      <c r="DK160" s="758"/>
      <c r="DL160" s="758"/>
      <c r="DM160" s="758"/>
      <c r="DN160" s="758"/>
      <c r="DO160" s="758"/>
      <c r="DP160" s="758"/>
      <c r="DQ160" s="758"/>
      <c r="DR160" s="758"/>
      <c r="DS160" s="758"/>
      <c r="DT160" s="758"/>
      <c r="DU160" s="758"/>
      <c r="DV160" s="758"/>
    </row>
    <row r="161" spans="1:126" s="734" customFormat="1" ht="28.5" customHeight="1" x14ac:dyDescent="0.25">
      <c r="A161" s="1260"/>
      <c r="B161" s="939"/>
      <c r="C161" s="1281" t="s">
        <v>559</v>
      </c>
      <c r="D161" s="1951" t="s">
        <v>967</v>
      </c>
      <c r="E161" s="1951"/>
      <c r="F161" s="1161" t="s">
        <v>465</v>
      </c>
      <c r="G161" s="1161">
        <v>1</v>
      </c>
      <c r="H161" s="775"/>
      <c r="I161" s="1254">
        <f t="shared" si="8"/>
        <v>0</v>
      </c>
      <c r="J161" s="936"/>
      <c r="K161" s="935"/>
      <c r="L161" s="935"/>
      <c r="M161" s="935"/>
      <c r="N161" s="935"/>
      <c r="O161" s="935"/>
      <c r="P161" s="935"/>
      <c r="Q161" s="935"/>
      <c r="R161" s="935"/>
      <c r="S161" s="935"/>
      <c r="T161" s="935"/>
      <c r="U161" s="935"/>
      <c r="V161" s="935"/>
      <c r="W161" s="935"/>
      <c r="X161" s="935"/>
      <c r="Y161" s="935"/>
      <c r="Z161" s="935"/>
      <c r="AA161" s="936"/>
      <c r="AB161" s="936"/>
      <c r="AC161" s="936"/>
      <c r="AD161" s="936"/>
      <c r="AE161" s="936"/>
      <c r="AF161" s="936"/>
      <c r="AG161" s="936"/>
      <c r="AH161" s="936"/>
      <c r="AI161" s="936"/>
      <c r="AJ161" s="936"/>
      <c r="AK161" s="936"/>
      <c r="AL161" s="936"/>
      <c r="AM161" s="936"/>
      <c r="AN161" s="936"/>
      <c r="AO161" s="758"/>
      <c r="AP161" s="758"/>
      <c r="AQ161" s="758"/>
      <c r="AR161" s="758"/>
      <c r="AS161" s="758"/>
      <c r="AT161" s="758"/>
      <c r="AU161" s="758"/>
      <c r="AV161" s="758"/>
      <c r="AW161" s="758"/>
      <c r="AX161" s="758"/>
      <c r="AY161" s="758"/>
      <c r="AZ161" s="758"/>
      <c r="BA161" s="758"/>
      <c r="BB161" s="758"/>
      <c r="BC161" s="758"/>
      <c r="BD161" s="758"/>
      <c r="BE161" s="758"/>
      <c r="BF161" s="758"/>
      <c r="BG161" s="758"/>
      <c r="BH161" s="758"/>
      <c r="BI161" s="758"/>
      <c r="BJ161" s="758"/>
      <c r="BK161" s="758"/>
      <c r="BL161" s="758"/>
      <c r="BM161" s="758"/>
      <c r="BN161" s="758"/>
      <c r="BO161" s="758"/>
      <c r="BP161" s="758"/>
      <c r="BQ161" s="758"/>
      <c r="BR161" s="758"/>
      <c r="BS161" s="758"/>
      <c r="BT161" s="758"/>
      <c r="BU161" s="758"/>
      <c r="BV161" s="758"/>
      <c r="BW161" s="758"/>
      <c r="BX161" s="758"/>
      <c r="BY161" s="758"/>
      <c r="BZ161" s="758"/>
      <c r="CA161" s="758"/>
      <c r="CB161" s="758"/>
      <c r="CC161" s="758"/>
      <c r="CD161" s="758"/>
      <c r="CE161" s="758"/>
      <c r="CF161" s="758"/>
      <c r="CG161" s="758"/>
      <c r="CH161" s="758"/>
      <c r="CI161" s="758"/>
      <c r="CJ161" s="758"/>
      <c r="CK161" s="758"/>
      <c r="CL161" s="758"/>
      <c r="CM161" s="758"/>
      <c r="CN161" s="758"/>
      <c r="CO161" s="758"/>
      <c r="CP161" s="758"/>
      <c r="CQ161" s="758"/>
      <c r="CR161" s="758"/>
      <c r="CS161" s="758"/>
      <c r="CT161" s="758"/>
      <c r="CU161" s="758"/>
      <c r="CV161" s="758"/>
      <c r="CW161" s="758"/>
      <c r="CX161" s="758"/>
      <c r="CY161" s="758"/>
      <c r="CZ161" s="758"/>
      <c r="DA161" s="758"/>
      <c r="DB161" s="758"/>
      <c r="DC161" s="758"/>
      <c r="DD161" s="758"/>
      <c r="DE161" s="758"/>
      <c r="DF161" s="758"/>
      <c r="DG161" s="758"/>
      <c r="DH161" s="758"/>
      <c r="DI161" s="758"/>
      <c r="DJ161" s="758"/>
      <c r="DK161" s="758"/>
      <c r="DL161" s="758"/>
      <c r="DM161" s="758"/>
      <c r="DN161" s="758"/>
      <c r="DO161" s="758"/>
      <c r="DP161" s="758"/>
      <c r="DQ161" s="758"/>
      <c r="DR161" s="758"/>
      <c r="DS161" s="758"/>
      <c r="DT161" s="758"/>
      <c r="DU161" s="758"/>
      <c r="DV161" s="758"/>
    </row>
    <row r="162" spans="1:126" s="734" customFormat="1" ht="15" customHeight="1" x14ac:dyDescent="0.25">
      <c r="A162" s="1222" t="s">
        <v>336</v>
      </c>
      <c r="B162" s="1162" t="s">
        <v>1198</v>
      </c>
      <c r="C162" s="2023" t="s">
        <v>6</v>
      </c>
      <c r="D162" s="2023"/>
      <c r="E162" s="2023"/>
      <c r="F162" s="1161"/>
      <c r="G162" s="1161"/>
      <c r="H162" s="775"/>
      <c r="I162" s="1254"/>
      <c r="J162" s="1302"/>
      <c r="K162" s="1302"/>
      <c r="L162" s="1302"/>
      <c r="M162" s="1302"/>
      <c r="N162" s="1302"/>
      <c r="O162" s="1302"/>
      <c r="P162" s="1302"/>
      <c r="Q162" s="1302"/>
      <c r="R162" s="1302"/>
      <c r="S162" s="1302"/>
      <c r="T162" s="1302"/>
      <c r="U162" s="1302"/>
      <c r="V162" s="1302"/>
      <c r="W162" s="1302"/>
      <c r="X162" s="1302"/>
      <c r="Y162" s="1302"/>
      <c r="Z162" s="1302"/>
      <c r="AA162" s="1302"/>
      <c r="AB162" s="1302"/>
      <c r="AC162" s="1302"/>
      <c r="AD162" s="1302"/>
      <c r="AE162" s="1302"/>
      <c r="AF162" s="1302"/>
      <c r="AG162" s="1302"/>
      <c r="AH162" s="1302"/>
      <c r="AI162" s="1302"/>
      <c r="AJ162" s="1302"/>
      <c r="AK162" s="1302"/>
      <c r="AL162" s="1302"/>
      <c r="AM162" s="1302"/>
      <c r="AN162" s="1302"/>
      <c r="AO162" s="1302"/>
      <c r="AP162" s="1302"/>
      <c r="AQ162" s="1302"/>
      <c r="AR162" s="757"/>
      <c r="AS162" s="757"/>
      <c r="AT162" s="757"/>
      <c r="AU162" s="757"/>
      <c r="AV162" s="757"/>
      <c r="AW162" s="757"/>
      <c r="AX162" s="757"/>
      <c r="AY162" s="757"/>
      <c r="AZ162" s="757"/>
      <c r="BA162" s="757"/>
      <c r="BB162" s="757"/>
      <c r="BC162" s="757"/>
      <c r="BD162" s="757"/>
      <c r="BE162" s="757"/>
      <c r="BF162" s="757"/>
      <c r="BG162" s="757"/>
      <c r="BH162" s="757"/>
      <c r="BI162" s="758"/>
      <c r="BJ162" s="758"/>
      <c r="BK162" s="758"/>
      <c r="BL162" s="758"/>
      <c r="BM162" s="758"/>
      <c r="BN162" s="758"/>
      <c r="BO162" s="758"/>
      <c r="BP162" s="758"/>
      <c r="BQ162" s="758"/>
      <c r="BR162" s="758"/>
      <c r="BS162" s="758"/>
      <c r="BT162" s="758"/>
      <c r="BU162" s="758"/>
      <c r="BV162" s="758"/>
      <c r="BW162" s="758"/>
      <c r="BX162" s="758"/>
      <c r="BY162" s="758"/>
      <c r="BZ162" s="758"/>
      <c r="CA162" s="758"/>
      <c r="CB162" s="758"/>
      <c r="CC162" s="758"/>
      <c r="CD162" s="758"/>
      <c r="CE162" s="758"/>
      <c r="CF162" s="758"/>
      <c r="CG162" s="758"/>
      <c r="CH162" s="758"/>
      <c r="CI162" s="758"/>
      <c r="CJ162" s="758"/>
      <c r="CK162" s="758"/>
      <c r="CL162" s="758"/>
      <c r="CM162" s="758"/>
      <c r="CN162" s="758"/>
      <c r="CO162" s="758"/>
      <c r="CP162" s="758"/>
      <c r="CQ162" s="758"/>
      <c r="CR162" s="758"/>
      <c r="CS162" s="758"/>
      <c r="CT162" s="758"/>
      <c r="CU162" s="758"/>
      <c r="CV162" s="758"/>
      <c r="CW162" s="758"/>
      <c r="CX162" s="758"/>
      <c r="CY162" s="758"/>
      <c r="CZ162" s="758"/>
      <c r="DA162" s="758"/>
      <c r="DB162" s="758"/>
      <c r="DC162" s="758"/>
      <c r="DD162" s="758"/>
      <c r="DE162" s="758"/>
      <c r="DF162" s="758"/>
      <c r="DG162" s="758"/>
      <c r="DH162" s="758"/>
      <c r="DI162" s="758"/>
      <c r="DJ162" s="758"/>
      <c r="DK162" s="758"/>
      <c r="DL162" s="758"/>
      <c r="DM162" s="758"/>
      <c r="DN162" s="758"/>
      <c r="DO162" s="758"/>
      <c r="DP162" s="758"/>
      <c r="DQ162" s="758"/>
      <c r="DR162" s="758"/>
      <c r="DS162" s="758"/>
      <c r="DT162" s="758"/>
      <c r="DU162" s="758"/>
      <c r="DV162" s="758"/>
    </row>
    <row r="163" spans="1:126" s="734" customFormat="1" ht="15" customHeight="1" thickBot="1" x14ac:dyDescent="0.3">
      <c r="A163" s="1232"/>
      <c r="B163" s="1233"/>
      <c r="C163" s="1234" t="s">
        <v>556</v>
      </c>
      <c r="D163" s="1971" t="s">
        <v>1209</v>
      </c>
      <c r="E163" s="1971"/>
      <c r="F163" s="1229" t="s">
        <v>487</v>
      </c>
      <c r="G163" s="1229">
        <v>10</v>
      </c>
      <c r="H163" s="1230"/>
      <c r="I163" s="1258">
        <f t="shared" si="8"/>
        <v>0</v>
      </c>
      <c r="J163" s="1302"/>
      <c r="K163" s="1302"/>
      <c r="L163" s="1302"/>
      <c r="M163" s="1302"/>
      <c r="N163" s="1302"/>
      <c r="O163" s="1302"/>
      <c r="P163" s="1302"/>
      <c r="Q163" s="1302"/>
      <c r="R163" s="1302"/>
      <c r="S163" s="1302"/>
      <c r="T163" s="1302"/>
      <c r="U163" s="1302"/>
      <c r="V163" s="1302"/>
      <c r="W163" s="1302"/>
      <c r="X163" s="1302"/>
      <c r="Y163" s="1302"/>
      <c r="Z163" s="1302"/>
      <c r="AA163" s="1302"/>
      <c r="AB163" s="1302"/>
      <c r="AC163" s="1302"/>
      <c r="AD163" s="1302"/>
      <c r="AE163" s="1302"/>
      <c r="AF163" s="1302"/>
      <c r="AG163" s="1302"/>
      <c r="AH163" s="1302"/>
      <c r="AI163" s="1302"/>
      <c r="AJ163" s="1302"/>
      <c r="AK163" s="1302"/>
      <c r="AL163" s="1302"/>
      <c r="AM163" s="1302"/>
      <c r="AN163" s="1302"/>
      <c r="AO163" s="1302"/>
      <c r="AP163" s="1302"/>
      <c r="AQ163" s="1302"/>
      <c r="AR163" s="757"/>
      <c r="AS163" s="757"/>
      <c r="AT163" s="757"/>
      <c r="AU163" s="757"/>
      <c r="AV163" s="757"/>
      <c r="AW163" s="757"/>
      <c r="AX163" s="757"/>
      <c r="AY163" s="757"/>
      <c r="AZ163" s="757"/>
      <c r="BA163" s="757"/>
      <c r="BB163" s="757"/>
      <c r="BC163" s="757"/>
      <c r="BD163" s="757"/>
      <c r="BE163" s="757"/>
      <c r="BF163" s="757"/>
      <c r="BG163" s="757"/>
      <c r="BH163" s="757"/>
      <c r="BI163" s="758"/>
      <c r="BJ163" s="758"/>
      <c r="BK163" s="758"/>
      <c r="BL163" s="758"/>
      <c r="BM163" s="758"/>
      <c r="BN163" s="758"/>
      <c r="BO163" s="758"/>
      <c r="BP163" s="758"/>
      <c r="BQ163" s="758"/>
      <c r="BR163" s="758"/>
      <c r="BS163" s="758"/>
      <c r="BT163" s="758"/>
      <c r="BU163" s="758"/>
      <c r="BV163" s="758"/>
      <c r="BW163" s="758"/>
      <c r="BX163" s="758"/>
      <c r="BY163" s="758"/>
      <c r="BZ163" s="758"/>
      <c r="CA163" s="758"/>
      <c r="CB163" s="758"/>
      <c r="CC163" s="758"/>
      <c r="CD163" s="758"/>
      <c r="CE163" s="758"/>
      <c r="CF163" s="758"/>
      <c r="CG163" s="758"/>
      <c r="CH163" s="758"/>
      <c r="CI163" s="758"/>
      <c r="CJ163" s="758"/>
      <c r="CK163" s="758"/>
      <c r="CL163" s="758"/>
      <c r="CM163" s="758"/>
      <c r="CN163" s="758"/>
      <c r="CO163" s="758"/>
      <c r="CP163" s="758"/>
      <c r="CQ163" s="758"/>
      <c r="CR163" s="758"/>
      <c r="CS163" s="758"/>
      <c r="CT163" s="758"/>
      <c r="CU163" s="758"/>
      <c r="CV163" s="758"/>
      <c r="CW163" s="758"/>
      <c r="CX163" s="758"/>
      <c r="CY163" s="758"/>
      <c r="CZ163" s="758"/>
      <c r="DA163" s="758"/>
      <c r="DB163" s="758"/>
      <c r="DC163" s="758"/>
      <c r="DD163" s="758"/>
      <c r="DE163" s="758"/>
      <c r="DF163" s="758"/>
      <c r="DG163" s="758"/>
      <c r="DH163" s="758"/>
      <c r="DI163" s="758"/>
      <c r="DJ163" s="758"/>
      <c r="DK163" s="758"/>
      <c r="DL163" s="758"/>
      <c r="DM163" s="758"/>
      <c r="DN163" s="758"/>
      <c r="DO163" s="758"/>
      <c r="DP163" s="758"/>
      <c r="DQ163" s="758"/>
      <c r="DR163" s="758"/>
      <c r="DS163" s="758"/>
      <c r="DT163" s="758"/>
      <c r="DU163" s="758"/>
      <c r="DV163" s="758"/>
    </row>
    <row r="164" spans="1:126" s="940" customFormat="1" ht="14.4" thickBot="1" x14ac:dyDescent="0.3">
      <c r="A164" s="1973" t="s">
        <v>783</v>
      </c>
      <c r="B164" s="1974"/>
      <c r="C164" s="1974"/>
      <c r="D164" s="1974"/>
      <c r="E164" s="1974"/>
      <c r="F164" s="1974"/>
      <c r="G164" s="1974"/>
      <c r="H164" s="1975"/>
      <c r="I164" s="1145">
        <f>SUM(I39:I163)</f>
        <v>0</v>
      </c>
      <c r="J164" s="1169"/>
      <c r="K164" s="1169"/>
      <c r="L164" s="1169"/>
      <c r="M164" s="1169"/>
      <c r="N164" s="1169"/>
      <c r="O164" s="1169"/>
      <c r="P164" s="1169"/>
      <c r="Q164" s="1169"/>
      <c r="R164" s="1169"/>
      <c r="S164" s="1169"/>
      <c r="T164" s="1169"/>
      <c r="U164" s="1169"/>
      <c r="V164" s="1169"/>
      <c r="W164" s="1169"/>
      <c r="X164" s="1169"/>
      <c r="Y164" s="1169"/>
      <c r="Z164" s="1169"/>
      <c r="AA164" s="1169"/>
      <c r="AB164" s="1169"/>
      <c r="AC164" s="1169"/>
      <c r="AD164" s="1169"/>
      <c r="AE164" s="1169"/>
      <c r="AF164" s="1169"/>
      <c r="AG164" s="1169"/>
      <c r="AH164" s="1169"/>
      <c r="AI164" s="1169"/>
      <c r="AJ164" s="1169"/>
      <c r="AK164" s="1169"/>
      <c r="AL164" s="1169"/>
      <c r="AM164" s="1169"/>
      <c r="AN164" s="1169"/>
      <c r="AO164" s="1169"/>
      <c r="AP164" s="1169"/>
      <c r="AQ164" s="1169"/>
      <c r="AR164" s="1170"/>
      <c r="AS164" s="1170"/>
      <c r="AT164" s="1170"/>
      <c r="AU164" s="1170"/>
      <c r="AV164" s="1170"/>
      <c r="AW164" s="1170"/>
      <c r="AX164" s="1170"/>
      <c r="AY164" s="1170"/>
      <c r="AZ164" s="1170"/>
      <c r="BA164" s="1170"/>
      <c r="BB164" s="1170"/>
      <c r="BC164" s="1170"/>
      <c r="BD164" s="1170"/>
      <c r="BE164" s="1170"/>
      <c r="BF164" s="1170"/>
      <c r="BG164" s="1170"/>
      <c r="BH164" s="1170"/>
    </row>
    <row r="165" spans="1:126" s="1154" customFormat="1" ht="15" customHeight="1" thickBot="1" x14ac:dyDescent="0.3">
      <c r="A165" s="1973" t="s">
        <v>848</v>
      </c>
      <c r="B165" s="1975"/>
      <c r="C165" s="1973" t="s">
        <v>1154</v>
      </c>
      <c r="D165" s="1974"/>
      <c r="E165" s="1974"/>
      <c r="F165" s="1603"/>
      <c r="G165" s="1603"/>
      <c r="H165" s="1603"/>
      <c r="I165" s="1657"/>
      <c r="J165" s="1315"/>
      <c r="K165" s="1315"/>
      <c r="L165" s="1315"/>
      <c r="M165" s="1315"/>
      <c r="N165" s="1315"/>
      <c r="O165" s="1315"/>
      <c r="P165" s="1315"/>
      <c r="Q165" s="1315"/>
      <c r="R165" s="1315"/>
      <c r="S165" s="1315"/>
      <c r="T165" s="1315"/>
      <c r="U165" s="1315"/>
      <c r="V165" s="1315"/>
      <c r="W165" s="1315"/>
      <c r="X165" s="1315"/>
      <c r="Y165" s="1315"/>
      <c r="Z165" s="1315"/>
      <c r="AA165" s="1168"/>
      <c r="AB165" s="1168"/>
      <c r="AC165" s="1168"/>
      <c r="AD165" s="1168"/>
      <c r="AE165" s="1168"/>
      <c r="AF165" s="1168"/>
      <c r="AG165" s="1168"/>
      <c r="AH165" s="1168"/>
      <c r="AI165" s="1168"/>
      <c r="AJ165" s="1168"/>
      <c r="AK165" s="1168"/>
      <c r="AL165" s="1168"/>
      <c r="AM165" s="1168"/>
      <c r="AN165" s="1168"/>
      <c r="AO165" s="1168"/>
      <c r="AP165" s="1168"/>
      <c r="AQ165" s="1168"/>
      <c r="AR165" s="1168"/>
      <c r="AS165" s="1168"/>
      <c r="AT165" s="1168"/>
      <c r="AU165" s="1168"/>
      <c r="AV165" s="1168"/>
      <c r="AW165" s="1168"/>
      <c r="AX165" s="1168"/>
      <c r="AY165" s="1168"/>
      <c r="AZ165" s="1168"/>
    </row>
    <row r="166" spans="1:126" s="1154" customFormat="1" ht="15" customHeight="1" x14ac:dyDescent="0.25">
      <c r="A166" s="1596"/>
      <c r="B166" s="1597"/>
      <c r="C166" s="1925" t="s">
        <v>553</v>
      </c>
      <c r="D166" s="1922"/>
      <c r="E166" s="2017"/>
      <c r="F166" s="797"/>
      <c r="G166" s="1106"/>
      <c r="H166" s="1173"/>
      <c r="I166" s="1122"/>
      <c r="J166" s="1315"/>
      <c r="K166" s="1315"/>
      <c r="L166" s="1315"/>
      <c r="M166" s="1315"/>
      <c r="N166" s="1315"/>
      <c r="O166" s="1315"/>
      <c r="P166" s="1315"/>
      <c r="Q166" s="1315"/>
      <c r="R166" s="1315"/>
      <c r="S166" s="1315"/>
      <c r="T166" s="1315"/>
      <c r="U166" s="1315"/>
      <c r="V166" s="1315"/>
      <c r="W166" s="1315"/>
      <c r="X166" s="1315"/>
      <c r="Y166" s="1315"/>
      <c r="Z166" s="1315"/>
      <c r="AA166" s="1168"/>
      <c r="AB166" s="1168"/>
      <c r="AC166" s="1168"/>
      <c r="AD166" s="1168"/>
      <c r="AE166" s="1168"/>
      <c r="AF166" s="1168"/>
      <c r="AG166" s="1168"/>
      <c r="AH166" s="1168"/>
      <c r="AI166" s="1168"/>
      <c r="AJ166" s="1168"/>
      <c r="AK166" s="1168"/>
      <c r="AL166" s="1168"/>
      <c r="AM166" s="1168"/>
      <c r="AN166" s="1168"/>
      <c r="AO166" s="1168"/>
      <c r="AP166" s="1168"/>
      <c r="AQ166" s="1168"/>
      <c r="AR166" s="1168"/>
      <c r="AS166" s="1168"/>
      <c r="AT166" s="1168"/>
      <c r="AU166" s="1168"/>
      <c r="AV166" s="1168"/>
      <c r="AW166" s="1168"/>
      <c r="AX166" s="1168"/>
      <c r="AY166" s="1168"/>
      <c r="AZ166" s="1168"/>
    </row>
    <row r="167" spans="1:126" s="1154" customFormat="1" ht="42.75" customHeight="1" x14ac:dyDescent="0.25">
      <c r="A167" s="1127" t="s">
        <v>1155</v>
      </c>
      <c r="B167" s="1117" t="s">
        <v>920</v>
      </c>
      <c r="C167" s="1925" t="s">
        <v>1156</v>
      </c>
      <c r="D167" s="1922"/>
      <c r="E167" s="2017"/>
      <c r="F167" s="797"/>
      <c r="G167" s="1106"/>
      <c r="H167" s="1173"/>
      <c r="I167" s="1122"/>
      <c r="J167" s="1315"/>
      <c r="K167" s="1315"/>
      <c r="L167" s="1315"/>
      <c r="M167" s="1315"/>
      <c r="N167" s="1315"/>
      <c r="O167" s="1315"/>
      <c r="P167" s="1315"/>
      <c r="Q167" s="1315"/>
      <c r="R167" s="1315"/>
      <c r="S167" s="1315"/>
      <c r="T167" s="1315"/>
      <c r="U167" s="1315"/>
      <c r="V167" s="1315"/>
      <c r="W167" s="1315"/>
      <c r="X167" s="1315"/>
      <c r="Y167" s="1315"/>
      <c r="Z167" s="1315"/>
      <c r="AA167" s="1168"/>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126" s="1154" customFormat="1" ht="15" customHeight="1" x14ac:dyDescent="0.3">
      <c r="A168" s="1128" t="s">
        <v>1158</v>
      </c>
      <c r="B168" s="1116"/>
      <c r="C168" s="1107" t="s">
        <v>557</v>
      </c>
      <c r="D168" s="1926" t="s">
        <v>1159</v>
      </c>
      <c r="E168" s="1935"/>
      <c r="F168" s="1109" t="s">
        <v>486</v>
      </c>
      <c r="G168" s="1106">
        <v>3</v>
      </c>
      <c r="H168" s="1173"/>
      <c r="I168" s="1254">
        <f t="shared" ref="I168" si="9">G168*H168</f>
        <v>0</v>
      </c>
      <c r="J168" s="1315"/>
      <c r="K168" s="1315"/>
      <c r="L168" s="1315"/>
      <c r="M168" s="1315"/>
      <c r="N168" s="1315"/>
      <c r="O168" s="1315"/>
      <c r="P168" s="1315"/>
      <c r="Q168" s="1315"/>
      <c r="R168" s="1315"/>
      <c r="S168" s="1315"/>
      <c r="T168" s="1315"/>
      <c r="U168" s="1315"/>
      <c r="V168" s="1315"/>
      <c r="W168" s="1315"/>
      <c r="X168" s="1315"/>
      <c r="Y168" s="1315"/>
      <c r="Z168" s="1315"/>
      <c r="AA168" s="1168"/>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126" s="1154" customFormat="1" ht="15" customHeight="1" x14ac:dyDescent="0.25">
      <c r="A169" s="1128" t="s">
        <v>1160</v>
      </c>
      <c r="B169" s="1118" t="s">
        <v>1357</v>
      </c>
      <c r="C169" s="1925" t="s">
        <v>1161</v>
      </c>
      <c r="D169" s="1922"/>
      <c r="E169" s="2017"/>
      <c r="F169" s="1598"/>
      <c r="G169" s="1111"/>
      <c r="H169" s="1173"/>
      <c r="I169" s="1122"/>
      <c r="J169" s="1315"/>
      <c r="K169" s="1315"/>
      <c r="L169" s="1315"/>
      <c r="M169" s="1315"/>
      <c r="N169" s="1315"/>
      <c r="O169" s="1315"/>
      <c r="P169" s="1315"/>
      <c r="Q169" s="1315"/>
      <c r="R169" s="1315"/>
      <c r="S169" s="1315"/>
      <c r="T169" s="1315"/>
      <c r="U169" s="1315"/>
      <c r="V169" s="1315"/>
      <c r="W169" s="1315"/>
      <c r="X169" s="1315"/>
      <c r="Y169" s="1315"/>
      <c r="Z169" s="1315"/>
      <c r="AA169" s="1168"/>
      <c r="AB169" s="1168"/>
      <c r="AC169" s="1168"/>
      <c r="AD169" s="1168"/>
      <c r="AE169" s="1168"/>
      <c r="AF169" s="1168"/>
      <c r="AG169" s="1168"/>
      <c r="AH169" s="1168"/>
      <c r="AI169" s="1168"/>
      <c r="AJ169" s="1168"/>
      <c r="AK169" s="1168"/>
      <c r="AL169" s="1168"/>
      <c r="AM169" s="1168"/>
      <c r="AN169" s="1168"/>
      <c r="AO169" s="1168"/>
      <c r="AP169" s="1168"/>
      <c r="AQ169" s="1168"/>
      <c r="AR169" s="1168"/>
      <c r="AS169" s="1168"/>
      <c r="AT169" s="1168"/>
      <c r="AU169" s="1168"/>
      <c r="AV169" s="1168"/>
      <c r="AW169" s="1168"/>
      <c r="AX169" s="1168"/>
      <c r="AY169" s="1168"/>
      <c r="AZ169" s="1168"/>
    </row>
    <row r="170" spans="1:126" s="1154" customFormat="1" ht="40.5" customHeight="1" x14ac:dyDescent="0.3">
      <c r="A170" s="1599"/>
      <c r="B170" s="1600"/>
      <c r="C170" s="1107" t="s">
        <v>556</v>
      </c>
      <c r="D170" s="1926" t="s">
        <v>1162</v>
      </c>
      <c r="E170" s="2017"/>
      <c r="F170" s="1109"/>
      <c r="G170" s="1106"/>
      <c r="H170" s="1173"/>
      <c r="I170" s="1122"/>
      <c r="J170" s="1315"/>
      <c r="K170" s="1315"/>
      <c r="L170" s="1315"/>
      <c r="M170" s="1315"/>
      <c r="N170" s="1315"/>
      <c r="O170" s="1315"/>
      <c r="P170" s="1315"/>
      <c r="Q170" s="1315"/>
      <c r="R170" s="1315"/>
      <c r="S170" s="1315"/>
      <c r="T170" s="1315"/>
      <c r="U170" s="1315"/>
      <c r="V170" s="1315"/>
      <c r="W170" s="1315"/>
      <c r="X170" s="1315"/>
      <c r="Y170" s="1315"/>
      <c r="Z170" s="1315"/>
      <c r="AA170" s="1168"/>
      <c r="AB170" s="1168"/>
      <c r="AC170" s="1168"/>
      <c r="AD170" s="1168"/>
      <c r="AE170" s="1168"/>
      <c r="AF170" s="1168"/>
      <c r="AG170" s="1168"/>
      <c r="AH170" s="1168"/>
      <c r="AI170" s="1168"/>
      <c r="AJ170" s="1168"/>
      <c r="AK170" s="1168"/>
      <c r="AL170" s="1168"/>
      <c r="AM170" s="1168"/>
      <c r="AN170" s="1168"/>
      <c r="AO170" s="1168"/>
      <c r="AP170" s="1168"/>
      <c r="AQ170" s="1168"/>
      <c r="AR170" s="1168"/>
      <c r="AS170" s="1168"/>
      <c r="AT170" s="1168"/>
      <c r="AU170" s="1168"/>
      <c r="AV170" s="1168"/>
      <c r="AW170" s="1168"/>
      <c r="AX170" s="1168"/>
      <c r="AY170" s="1168"/>
      <c r="AZ170" s="1168"/>
    </row>
    <row r="171" spans="1:126" s="1154" customFormat="1" ht="15" customHeight="1" x14ac:dyDescent="0.3">
      <c r="A171" s="1599"/>
      <c r="B171" s="1600"/>
      <c r="C171" s="1107"/>
      <c r="D171" s="1107" t="s">
        <v>556</v>
      </c>
      <c r="E171" s="1322" t="s">
        <v>1163</v>
      </c>
      <c r="F171" s="1109" t="s">
        <v>486</v>
      </c>
      <c r="G171" s="1106">
        <v>2</v>
      </c>
      <c r="H171" s="1173"/>
      <c r="I171" s="1254">
        <f t="shared" ref="I171:I173" si="10">G171*H171</f>
        <v>0</v>
      </c>
      <c r="J171" s="1315"/>
      <c r="K171" s="1315"/>
      <c r="L171" s="1315"/>
      <c r="M171" s="1315"/>
      <c r="N171" s="1315"/>
      <c r="O171" s="1315"/>
      <c r="P171" s="1315"/>
      <c r="Q171" s="1315"/>
      <c r="R171" s="1315"/>
      <c r="S171" s="1315"/>
      <c r="T171" s="1315"/>
      <c r="U171" s="1315"/>
      <c r="V171" s="1315"/>
      <c r="W171" s="1315"/>
      <c r="X171" s="1315"/>
      <c r="Y171" s="1315"/>
      <c r="Z171" s="1315"/>
      <c r="AA171" s="1168"/>
      <c r="AB171" s="1168"/>
      <c r="AC171" s="1168"/>
      <c r="AD171" s="1168"/>
      <c r="AE171" s="1168"/>
      <c r="AF171" s="1168"/>
      <c r="AG171" s="1168"/>
      <c r="AH171" s="1168"/>
      <c r="AI171" s="1168"/>
      <c r="AJ171" s="1168"/>
      <c r="AK171" s="1168"/>
      <c r="AL171" s="1168"/>
      <c r="AM171" s="1168"/>
      <c r="AN171" s="1168"/>
      <c r="AO171" s="1168"/>
      <c r="AP171" s="1168"/>
      <c r="AQ171" s="1168"/>
      <c r="AR171" s="1168"/>
      <c r="AS171" s="1168"/>
      <c r="AT171" s="1168"/>
      <c r="AU171" s="1168"/>
      <c r="AV171" s="1168"/>
      <c r="AW171" s="1168"/>
      <c r="AX171" s="1168"/>
      <c r="AY171" s="1168"/>
      <c r="AZ171" s="1168"/>
    </row>
    <row r="172" spans="1:126" s="1154" customFormat="1" ht="15" customHeight="1" x14ac:dyDescent="0.3">
      <c r="A172" s="1599"/>
      <c r="B172" s="1600"/>
      <c r="C172" s="1107"/>
      <c r="D172" s="1107" t="s">
        <v>557</v>
      </c>
      <c r="E172" s="1322" t="s">
        <v>1164</v>
      </c>
      <c r="F172" s="1109" t="s">
        <v>486</v>
      </c>
      <c r="G172" s="1106">
        <v>2</v>
      </c>
      <c r="H172" s="1173"/>
      <c r="I172" s="1254">
        <f t="shared" si="10"/>
        <v>0</v>
      </c>
      <c r="J172" s="1315"/>
      <c r="K172" s="1315"/>
      <c r="L172" s="1315"/>
      <c r="M172" s="1315"/>
      <c r="N172" s="1315"/>
      <c r="O172" s="1315"/>
      <c r="P172" s="1315"/>
      <c r="Q172" s="1315"/>
      <c r="R172" s="1315"/>
      <c r="S172" s="1315"/>
      <c r="T172" s="1315"/>
      <c r="U172" s="1315"/>
      <c r="V172" s="1315"/>
      <c r="W172" s="1315"/>
      <c r="X172" s="1315"/>
      <c r="Y172" s="1315"/>
      <c r="Z172" s="1315"/>
      <c r="AA172" s="1168"/>
      <c r="AB172" s="1168"/>
      <c r="AC172" s="1168"/>
      <c r="AD172" s="1168"/>
      <c r="AE172" s="1168"/>
      <c r="AF172" s="1168"/>
      <c r="AG172" s="1168"/>
      <c r="AH172" s="1168"/>
      <c r="AI172" s="1168"/>
      <c r="AJ172" s="1168"/>
      <c r="AK172" s="1168"/>
      <c r="AL172" s="1168"/>
      <c r="AM172" s="1168"/>
      <c r="AN172" s="1168"/>
      <c r="AO172" s="1168"/>
      <c r="AP172" s="1168"/>
      <c r="AQ172" s="1168"/>
      <c r="AR172" s="1168"/>
      <c r="AS172" s="1168"/>
      <c r="AT172" s="1168"/>
      <c r="AU172" s="1168"/>
      <c r="AV172" s="1168"/>
      <c r="AW172" s="1168"/>
      <c r="AX172" s="1168"/>
      <c r="AY172" s="1168"/>
      <c r="AZ172" s="1168"/>
    </row>
    <row r="173" spans="1:126" s="1154" customFormat="1" ht="15" customHeight="1" x14ac:dyDescent="0.3">
      <c r="A173" s="1599"/>
      <c r="B173" s="1600"/>
      <c r="C173" s="1107"/>
      <c r="D173" s="1107" t="s">
        <v>558</v>
      </c>
      <c r="E173" s="1322" t="s">
        <v>1165</v>
      </c>
      <c r="F173" s="1109" t="s">
        <v>486</v>
      </c>
      <c r="G173" s="1106">
        <v>1</v>
      </c>
      <c r="H173" s="1173"/>
      <c r="I173" s="1254">
        <f t="shared" si="10"/>
        <v>0</v>
      </c>
      <c r="J173" s="1315"/>
      <c r="K173" s="1315"/>
      <c r="L173" s="1315"/>
      <c r="M173" s="1315"/>
      <c r="N173" s="1315"/>
      <c r="O173" s="1315"/>
      <c r="P173" s="1315"/>
      <c r="Q173" s="1315"/>
      <c r="R173" s="1315"/>
      <c r="S173" s="1315"/>
      <c r="T173" s="1315"/>
      <c r="U173" s="1315"/>
      <c r="V173" s="1315"/>
      <c r="W173" s="1315"/>
      <c r="X173" s="1315"/>
      <c r="Y173" s="1315"/>
      <c r="Z173" s="1315"/>
      <c r="AA173" s="1168"/>
      <c r="AB173" s="1168"/>
      <c r="AC173" s="1168"/>
      <c r="AD173" s="1168"/>
      <c r="AE173" s="1168"/>
      <c r="AF173" s="1168"/>
      <c r="AG173" s="1168"/>
      <c r="AH173" s="1168"/>
      <c r="AI173" s="1168"/>
      <c r="AJ173" s="1168"/>
      <c r="AK173" s="1168"/>
      <c r="AL173" s="1168"/>
      <c r="AM173" s="1168"/>
      <c r="AN173" s="1168"/>
      <c r="AO173" s="1168"/>
      <c r="AP173" s="1168"/>
      <c r="AQ173" s="1168"/>
      <c r="AR173" s="1168"/>
      <c r="AS173" s="1168"/>
      <c r="AT173" s="1168"/>
      <c r="AU173" s="1168"/>
      <c r="AV173" s="1168"/>
      <c r="AW173" s="1168"/>
      <c r="AX173" s="1168"/>
      <c r="AY173" s="1168"/>
      <c r="AZ173" s="1168"/>
    </row>
    <row r="174" spans="1:126" s="1154" customFormat="1" ht="39.75" customHeight="1" x14ac:dyDescent="0.25">
      <c r="A174" s="1599"/>
      <c r="B174" s="1600"/>
      <c r="C174" s="1107" t="s">
        <v>557</v>
      </c>
      <c r="D174" s="1926" t="s">
        <v>1166</v>
      </c>
      <c r="E174" s="2017"/>
      <c r="F174" s="1150"/>
      <c r="G174" s="1106"/>
      <c r="H174" s="1173"/>
      <c r="I174" s="1122"/>
      <c r="J174" s="1315"/>
      <c r="K174" s="1315"/>
      <c r="L174" s="1315"/>
      <c r="M174" s="1315"/>
      <c r="N174" s="1315"/>
      <c r="O174" s="1315"/>
      <c r="P174" s="1315"/>
      <c r="Q174" s="1315"/>
      <c r="R174" s="1315"/>
      <c r="S174" s="1315"/>
      <c r="T174" s="1315"/>
      <c r="U174" s="1315"/>
      <c r="V174" s="1315"/>
      <c r="W174" s="1315"/>
      <c r="X174" s="1315"/>
      <c r="Y174" s="1315"/>
      <c r="Z174" s="1315"/>
      <c r="AA174" s="116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126" s="1154" customFormat="1" ht="15" customHeight="1" x14ac:dyDescent="0.3">
      <c r="A175" s="1599"/>
      <c r="B175" s="1600"/>
      <c r="C175" s="1107"/>
      <c r="D175" s="1107" t="s">
        <v>556</v>
      </c>
      <c r="E175" s="1322" t="s">
        <v>1163</v>
      </c>
      <c r="F175" s="1109" t="s">
        <v>486</v>
      </c>
      <c r="G175" s="1106">
        <v>2</v>
      </c>
      <c r="H175" s="1173"/>
      <c r="I175" s="1254">
        <f t="shared" ref="I175:I177" si="11">G175*H175</f>
        <v>0</v>
      </c>
      <c r="J175" s="1315"/>
      <c r="K175" s="1315"/>
      <c r="L175" s="1315"/>
      <c r="M175" s="1315"/>
      <c r="N175" s="1315"/>
      <c r="O175" s="1315"/>
      <c r="P175" s="1315"/>
      <c r="Q175" s="1315"/>
      <c r="R175" s="1315"/>
      <c r="S175" s="1315"/>
      <c r="T175" s="1315"/>
      <c r="U175" s="1315"/>
      <c r="V175" s="1315"/>
      <c r="W175" s="1315"/>
      <c r="X175" s="1315"/>
      <c r="Y175" s="1315"/>
      <c r="Z175" s="1315"/>
      <c r="AA175" s="116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126" s="1154" customFormat="1" ht="15" customHeight="1" x14ac:dyDescent="0.3">
      <c r="A176" s="1599"/>
      <c r="B176" s="1600"/>
      <c r="C176" s="1107"/>
      <c r="D176" s="1107" t="s">
        <v>557</v>
      </c>
      <c r="E176" s="1322" t="s">
        <v>1164</v>
      </c>
      <c r="F176" s="1109" t="s">
        <v>486</v>
      </c>
      <c r="G176" s="1106">
        <v>2</v>
      </c>
      <c r="H176" s="1173"/>
      <c r="I176" s="1254">
        <f t="shared" si="11"/>
        <v>0</v>
      </c>
      <c r="J176" s="1315"/>
      <c r="K176" s="1315"/>
      <c r="L176" s="1315"/>
      <c r="M176" s="1315"/>
      <c r="N176" s="1315"/>
      <c r="O176" s="1315"/>
      <c r="P176" s="1315"/>
      <c r="Q176" s="1315"/>
      <c r="R176" s="1315"/>
      <c r="S176" s="1315"/>
      <c r="T176" s="1315"/>
      <c r="U176" s="1315"/>
      <c r="V176" s="1315"/>
      <c r="W176" s="1315"/>
      <c r="X176" s="1315"/>
      <c r="Y176" s="1315"/>
      <c r="Z176" s="1315"/>
      <c r="AA176" s="1168"/>
      <c r="AB176" s="1168"/>
      <c r="AC176" s="1168"/>
      <c r="AD176" s="1168"/>
      <c r="AE176" s="1168"/>
      <c r="AF176" s="1168"/>
      <c r="AG176" s="1168"/>
      <c r="AH176" s="1168"/>
      <c r="AI176" s="1168"/>
      <c r="AJ176" s="1168"/>
      <c r="AK176" s="1168"/>
      <c r="AL176" s="1168"/>
      <c r="AM176" s="1168"/>
      <c r="AN176" s="1168"/>
      <c r="AO176" s="1168"/>
      <c r="AP176" s="1168"/>
      <c r="AQ176" s="1168"/>
      <c r="AR176" s="1168"/>
      <c r="AS176" s="1168"/>
      <c r="AT176" s="1168"/>
      <c r="AU176" s="1168"/>
      <c r="AV176" s="1168"/>
      <c r="AW176" s="1168"/>
      <c r="AX176" s="1168"/>
      <c r="AY176" s="1168"/>
      <c r="AZ176" s="1168"/>
    </row>
    <row r="177" spans="1:81" s="1154" customFormat="1" ht="15" customHeight="1" x14ac:dyDescent="0.3">
      <c r="A177" s="1599"/>
      <c r="B177" s="1600"/>
      <c r="C177" s="1107"/>
      <c r="D177" s="1107" t="s">
        <v>558</v>
      </c>
      <c r="E177" s="1322" t="s">
        <v>1165</v>
      </c>
      <c r="F177" s="1109" t="s">
        <v>486</v>
      </c>
      <c r="G177" s="1106">
        <v>1</v>
      </c>
      <c r="H177" s="1173"/>
      <c r="I177" s="1254">
        <f t="shared" si="11"/>
        <v>0</v>
      </c>
      <c r="J177" s="1315"/>
      <c r="K177" s="1315"/>
      <c r="L177" s="1315"/>
      <c r="M177" s="1315"/>
      <c r="N177" s="1315"/>
      <c r="O177" s="1315"/>
      <c r="P177" s="1315"/>
      <c r="Q177" s="1315"/>
      <c r="R177" s="1315"/>
      <c r="S177" s="1315"/>
      <c r="T177" s="1315"/>
      <c r="U177" s="1315"/>
      <c r="V177" s="1315"/>
      <c r="W177" s="1315"/>
      <c r="X177" s="1315"/>
      <c r="Y177" s="1315"/>
      <c r="Z177" s="1315"/>
      <c r="AA177" s="1168"/>
      <c r="AB177" s="1168"/>
      <c r="AC177" s="1168"/>
      <c r="AD177" s="1168"/>
      <c r="AE177" s="1168"/>
      <c r="AF177" s="1168"/>
      <c r="AG177" s="1168"/>
      <c r="AH177" s="1168"/>
      <c r="AI177" s="1168"/>
      <c r="AJ177" s="1168"/>
      <c r="AK177" s="1168"/>
      <c r="AL177" s="1168"/>
      <c r="AM177" s="1168"/>
      <c r="AN177" s="1168"/>
      <c r="AO177" s="1168"/>
      <c r="AP177" s="1168"/>
      <c r="AQ177" s="1168"/>
      <c r="AR177" s="1168"/>
      <c r="AS177" s="1168"/>
      <c r="AT177" s="1168"/>
      <c r="AU177" s="1168"/>
      <c r="AV177" s="1168"/>
      <c r="AW177" s="1168"/>
      <c r="AX177" s="1168"/>
      <c r="AY177" s="1168"/>
      <c r="AZ177" s="1168"/>
    </row>
    <row r="178" spans="1:81" s="1154" customFormat="1" ht="27" customHeight="1" x14ac:dyDescent="0.3">
      <c r="A178" s="1599"/>
      <c r="B178" s="1600"/>
      <c r="C178" s="1107" t="s">
        <v>558</v>
      </c>
      <c r="D178" s="1926" t="s">
        <v>1167</v>
      </c>
      <c r="E178" s="2017"/>
      <c r="F178" s="1109"/>
      <c r="G178" s="1106"/>
      <c r="H178" s="1173"/>
      <c r="I178" s="1122"/>
      <c r="J178" s="1315"/>
      <c r="K178" s="1315"/>
      <c r="L178" s="1315"/>
      <c r="M178" s="1315"/>
      <c r="N178" s="1315"/>
      <c r="O178" s="1315"/>
      <c r="P178" s="1315"/>
      <c r="Q178" s="1315"/>
      <c r="R178" s="1315"/>
      <c r="S178" s="1315"/>
      <c r="T178" s="1315"/>
      <c r="U178" s="1315"/>
      <c r="V178" s="1315"/>
      <c r="W178" s="1315"/>
      <c r="X178" s="1315"/>
      <c r="Y178" s="1315"/>
      <c r="Z178" s="1315"/>
      <c r="AA178" s="1168"/>
      <c r="AB178" s="1168"/>
      <c r="AC178" s="1168"/>
      <c r="AD178" s="1168"/>
      <c r="AE178" s="1168"/>
      <c r="AF178" s="1168"/>
      <c r="AG178" s="1168"/>
      <c r="AH178" s="1168"/>
      <c r="AI178" s="1168"/>
      <c r="AJ178" s="1168"/>
      <c r="AK178" s="1168"/>
      <c r="AL178" s="1168"/>
      <c r="AM178" s="1168"/>
      <c r="AN178" s="1168"/>
      <c r="AO178" s="1168"/>
      <c r="AP178" s="1168"/>
      <c r="AQ178" s="1168"/>
      <c r="AR178" s="1168"/>
      <c r="AS178" s="1168"/>
      <c r="AT178" s="1168"/>
      <c r="AU178" s="1168"/>
      <c r="AV178" s="1168"/>
      <c r="AW178" s="1168"/>
      <c r="AX178" s="1168"/>
      <c r="AY178" s="1168"/>
      <c r="AZ178" s="1168"/>
    </row>
    <row r="179" spans="1:81" s="1154" customFormat="1" ht="15" customHeight="1" x14ac:dyDescent="0.3">
      <c r="A179" s="1599"/>
      <c r="B179" s="1600"/>
      <c r="C179" s="1107"/>
      <c r="D179" s="1107" t="s">
        <v>556</v>
      </c>
      <c r="E179" s="1322" t="s">
        <v>1168</v>
      </c>
      <c r="F179" s="1109" t="s">
        <v>486</v>
      </c>
      <c r="G179" s="1106">
        <v>2</v>
      </c>
      <c r="H179" s="1173"/>
      <c r="I179" s="1254">
        <f t="shared" ref="I179" si="12">G179*H179</f>
        <v>0</v>
      </c>
      <c r="J179" s="1315"/>
      <c r="K179" s="1315"/>
      <c r="L179" s="1315"/>
      <c r="M179" s="1315"/>
      <c r="N179" s="1315"/>
      <c r="O179" s="1315"/>
      <c r="P179" s="1315"/>
      <c r="Q179" s="1315"/>
      <c r="R179" s="1315"/>
      <c r="S179" s="1315"/>
      <c r="T179" s="1315"/>
      <c r="U179" s="1315"/>
      <c r="V179" s="1315"/>
      <c r="W179" s="1315"/>
      <c r="X179" s="1315"/>
      <c r="Y179" s="1315"/>
      <c r="Z179" s="1315"/>
      <c r="AA179" s="1168"/>
      <c r="AB179" s="1168"/>
      <c r="AC179" s="1168"/>
      <c r="AD179" s="1168"/>
      <c r="AE179" s="1168"/>
      <c r="AF179" s="1168"/>
      <c r="AG179" s="1168"/>
      <c r="AH179" s="1168"/>
      <c r="AI179" s="1168"/>
      <c r="AJ179" s="1168"/>
      <c r="AK179" s="1168"/>
      <c r="AL179" s="1168"/>
      <c r="AM179" s="1168"/>
      <c r="AN179" s="1168"/>
      <c r="AO179" s="1168"/>
      <c r="AP179" s="1168"/>
      <c r="AQ179" s="1168"/>
      <c r="AR179" s="1168"/>
      <c r="AS179" s="1168"/>
      <c r="AT179" s="1168"/>
      <c r="AU179" s="1168"/>
      <c r="AV179" s="1168"/>
      <c r="AW179" s="1168"/>
      <c r="AX179" s="1168"/>
      <c r="AY179" s="1168"/>
      <c r="AZ179" s="1168"/>
    </row>
    <row r="180" spans="1:81" s="1154" customFormat="1" ht="15" customHeight="1" x14ac:dyDescent="0.25">
      <c r="A180" s="1128"/>
      <c r="B180" s="1116"/>
      <c r="C180" s="1925" t="s">
        <v>1169</v>
      </c>
      <c r="D180" s="1922"/>
      <c r="E180" s="2017"/>
      <c r="F180" s="1601"/>
      <c r="G180" s="1106"/>
      <c r="H180" s="1173"/>
      <c r="I180" s="1122"/>
      <c r="J180" s="1315"/>
      <c r="K180" s="1315"/>
      <c r="L180" s="1315"/>
      <c r="M180" s="1315"/>
      <c r="N180" s="1315"/>
      <c r="O180" s="1315"/>
      <c r="P180" s="1315"/>
      <c r="Q180" s="1315"/>
      <c r="R180" s="1315"/>
      <c r="S180" s="1315"/>
      <c r="T180" s="1315"/>
      <c r="U180" s="1315"/>
      <c r="V180" s="1315"/>
      <c r="W180" s="1315"/>
      <c r="X180" s="1315"/>
      <c r="Y180" s="1315"/>
      <c r="Z180" s="1315"/>
      <c r="AA180" s="1168"/>
      <c r="AB180" s="1168"/>
      <c r="AC180" s="1168"/>
      <c r="AD180" s="1168"/>
      <c r="AE180" s="1168"/>
      <c r="AF180" s="1168"/>
      <c r="AG180" s="1168"/>
      <c r="AH180" s="1168"/>
      <c r="AI180" s="1168"/>
      <c r="AJ180" s="1168"/>
      <c r="AK180" s="1168"/>
      <c r="AL180" s="1168"/>
      <c r="AM180" s="1168"/>
      <c r="AN180" s="1168"/>
      <c r="AO180" s="1168"/>
      <c r="AP180" s="1168"/>
      <c r="AQ180" s="1168"/>
      <c r="AR180" s="1168"/>
      <c r="AS180" s="1168"/>
      <c r="AT180" s="1168"/>
      <c r="AU180" s="1168"/>
      <c r="AV180" s="1168"/>
      <c r="AW180" s="1168"/>
      <c r="AX180" s="1168"/>
      <c r="AY180" s="1168"/>
      <c r="AZ180" s="1168"/>
    </row>
    <row r="181" spans="1:81" s="1154" customFormat="1" ht="18" customHeight="1" x14ac:dyDescent="0.3">
      <c r="A181" s="1128" t="s">
        <v>1175</v>
      </c>
      <c r="B181" s="1118" t="s">
        <v>1358</v>
      </c>
      <c r="C181" s="1925" t="s">
        <v>1176</v>
      </c>
      <c r="D181" s="1922"/>
      <c r="E181" s="2017"/>
      <c r="F181" s="1109"/>
      <c r="G181" s="1106"/>
      <c r="H181" s="1173"/>
      <c r="I181" s="1122"/>
      <c r="J181" s="1315"/>
      <c r="K181" s="1315"/>
      <c r="L181" s="1315"/>
      <c r="M181" s="1315"/>
      <c r="N181" s="1315"/>
      <c r="O181" s="1315"/>
      <c r="P181" s="1315"/>
      <c r="Q181" s="1315"/>
      <c r="R181" s="1315"/>
      <c r="S181" s="1315"/>
      <c r="T181" s="1315"/>
      <c r="U181" s="1315"/>
      <c r="V181" s="1315"/>
      <c r="W181" s="1315"/>
      <c r="X181" s="1315"/>
      <c r="Y181" s="1315"/>
      <c r="Z181" s="1315"/>
      <c r="AA181" s="1168"/>
      <c r="AB181" s="1168"/>
      <c r="AC181" s="1168"/>
      <c r="AD181" s="1168"/>
      <c r="AE181" s="1168"/>
      <c r="AF181" s="1168"/>
      <c r="AG181" s="1168"/>
      <c r="AH181" s="1168"/>
      <c r="AI181" s="1168"/>
      <c r="AJ181" s="1168"/>
      <c r="AK181" s="1168"/>
      <c r="AL181" s="1168"/>
      <c r="AM181" s="1168"/>
      <c r="AN181" s="1168"/>
      <c r="AO181" s="1168"/>
      <c r="AP181" s="1168"/>
      <c r="AQ181" s="1168"/>
      <c r="AR181" s="1168"/>
      <c r="AS181" s="1168"/>
      <c r="AT181" s="1168"/>
      <c r="AU181" s="1168"/>
      <c r="AV181" s="1168"/>
      <c r="AW181" s="1168"/>
      <c r="AX181" s="1168"/>
      <c r="AY181" s="1168"/>
      <c r="AZ181" s="1168"/>
    </row>
    <row r="182" spans="1:81" s="1154" customFormat="1" ht="15" customHeight="1" x14ac:dyDescent="0.3">
      <c r="A182" s="1128"/>
      <c r="B182" s="1115"/>
      <c r="C182" s="1107" t="s">
        <v>556</v>
      </c>
      <c r="D182" s="1926" t="s">
        <v>1177</v>
      </c>
      <c r="E182" s="2017"/>
      <c r="F182" s="1109" t="s">
        <v>486</v>
      </c>
      <c r="G182" s="1106">
        <v>1</v>
      </c>
      <c r="H182" s="1173"/>
      <c r="I182" s="1254">
        <f t="shared" ref="I182:I184" si="13">G182*H182</f>
        <v>0</v>
      </c>
      <c r="J182" s="1315"/>
      <c r="K182" s="1315"/>
      <c r="L182" s="1315"/>
      <c r="M182" s="1315"/>
      <c r="N182" s="1315"/>
      <c r="O182" s="1315"/>
      <c r="P182" s="1315"/>
      <c r="Q182" s="1315"/>
      <c r="R182" s="1315"/>
      <c r="S182" s="1315"/>
      <c r="T182" s="1315"/>
      <c r="U182" s="1315"/>
      <c r="V182" s="1315"/>
      <c r="W182" s="1315"/>
      <c r="X182" s="1315"/>
      <c r="Y182" s="1315"/>
      <c r="Z182" s="1315"/>
      <c r="AA182" s="1168"/>
      <c r="AB182" s="1168"/>
      <c r="AC182" s="1168"/>
      <c r="AD182" s="1168"/>
      <c r="AE182" s="1168"/>
      <c r="AF182" s="1168"/>
      <c r="AG182" s="1168"/>
      <c r="AH182" s="1168"/>
      <c r="AI182" s="1168"/>
      <c r="AJ182" s="1168"/>
      <c r="AK182" s="1168"/>
      <c r="AL182" s="1168"/>
      <c r="AM182" s="1168"/>
      <c r="AN182" s="1168"/>
      <c r="AO182" s="1168"/>
      <c r="AP182" s="1168"/>
      <c r="AQ182" s="1168"/>
      <c r="AR182" s="1168"/>
      <c r="AS182" s="1168"/>
      <c r="AT182" s="1168"/>
      <c r="AU182" s="1168"/>
      <c r="AV182" s="1168"/>
      <c r="AW182" s="1168"/>
      <c r="AX182" s="1168"/>
      <c r="AY182" s="1168"/>
      <c r="AZ182" s="1168"/>
    </row>
    <row r="183" spans="1:81" s="1154" customFormat="1" ht="40.5" customHeight="1" x14ac:dyDescent="0.3">
      <c r="A183" s="1128"/>
      <c r="B183" s="1110"/>
      <c r="C183" s="1107" t="s">
        <v>557</v>
      </c>
      <c r="D183" s="1926" t="s">
        <v>1340</v>
      </c>
      <c r="E183" s="2017"/>
      <c r="F183" s="1109" t="s">
        <v>486</v>
      </c>
      <c r="G183" s="1106">
        <v>2</v>
      </c>
      <c r="H183" s="1173"/>
      <c r="I183" s="1254">
        <f t="shared" si="13"/>
        <v>0</v>
      </c>
      <c r="J183" s="1315"/>
      <c r="K183" s="1315"/>
      <c r="L183" s="1315"/>
      <c r="M183" s="1315"/>
      <c r="N183" s="1315"/>
      <c r="O183" s="1315"/>
      <c r="P183" s="1315"/>
      <c r="Q183" s="1315"/>
      <c r="R183" s="1315"/>
      <c r="S183" s="1315"/>
      <c r="T183" s="1315"/>
      <c r="U183" s="1315"/>
      <c r="V183" s="1315"/>
      <c r="W183" s="1315"/>
      <c r="X183" s="1315"/>
      <c r="Y183" s="1315"/>
      <c r="Z183" s="1315"/>
      <c r="AA183" s="1168"/>
      <c r="AB183" s="1168"/>
      <c r="AC183" s="1168"/>
      <c r="AD183" s="1168"/>
      <c r="AE183" s="1168"/>
      <c r="AF183" s="1168"/>
      <c r="AG183" s="1168"/>
      <c r="AH183" s="1168"/>
      <c r="AI183" s="1168"/>
      <c r="AJ183" s="1168"/>
      <c r="AK183" s="1168"/>
      <c r="AL183" s="1168"/>
      <c r="AM183" s="1168"/>
      <c r="AN183" s="1168"/>
      <c r="AO183" s="1168"/>
      <c r="AP183" s="1168"/>
      <c r="AQ183" s="1168"/>
      <c r="AR183" s="1168"/>
      <c r="AS183" s="1168"/>
      <c r="AT183" s="1168"/>
      <c r="AU183" s="1168"/>
      <c r="AV183" s="1168"/>
      <c r="AW183" s="1168"/>
      <c r="AX183" s="1168"/>
      <c r="AY183" s="1168"/>
      <c r="AZ183" s="1168"/>
    </row>
    <row r="184" spans="1:81" s="1154" customFormat="1" ht="15" customHeight="1" thickBot="1" x14ac:dyDescent="0.35">
      <c r="A184" s="1140"/>
      <c r="B184" s="1141"/>
      <c r="C184" s="1142" t="s">
        <v>558</v>
      </c>
      <c r="D184" s="1927" t="s">
        <v>1178</v>
      </c>
      <c r="E184" s="1928"/>
      <c r="F184" s="1143" t="s">
        <v>486</v>
      </c>
      <c r="G184" s="1144">
        <v>1</v>
      </c>
      <c r="H184" s="1147"/>
      <c r="I184" s="1254">
        <f t="shared" si="13"/>
        <v>0</v>
      </c>
      <c r="J184" s="1315"/>
      <c r="K184" s="1315"/>
      <c r="L184" s="1315"/>
      <c r="M184" s="1315"/>
      <c r="N184" s="1315"/>
      <c r="O184" s="1315"/>
      <c r="P184" s="1315"/>
      <c r="Q184" s="1315"/>
      <c r="R184" s="1315"/>
      <c r="S184" s="1315"/>
      <c r="T184" s="1315"/>
      <c r="U184" s="1315"/>
      <c r="V184" s="1315"/>
      <c r="W184" s="1315"/>
      <c r="X184" s="1315"/>
      <c r="Y184" s="1315"/>
      <c r="Z184" s="1315"/>
      <c r="AA184" s="1168"/>
      <c r="AB184" s="1168"/>
      <c r="AC184" s="1168"/>
      <c r="AD184" s="1168"/>
      <c r="AE184" s="1168"/>
      <c r="AF184" s="1168"/>
      <c r="AG184" s="1168"/>
      <c r="AH184" s="1168"/>
      <c r="AI184" s="1168"/>
      <c r="AJ184" s="1168"/>
      <c r="AK184" s="1168"/>
      <c r="AL184" s="1168"/>
      <c r="AM184" s="1168"/>
      <c r="AN184" s="1168"/>
      <c r="AO184" s="1168"/>
      <c r="AP184" s="1168"/>
      <c r="AQ184" s="1168"/>
      <c r="AR184" s="1168"/>
      <c r="AS184" s="1168"/>
      <c r="AT184" s="1168"/>
      <c r="AU184" s="1168"/>
      <c r="AV184" s="1168"/>
      <c r="AW184" s="1168"/>
      <c r="AX184" s="1168"/>
      <c r="AY184" s="1168"/>
      <c r="AZ184" s="1168"/>
    </row>
    <row r="185" spans="1:81" s="1154" customFormat="1" ht="15" customHeight="1" thickBot="1" x14ac:dyDescent="0.3">
      <c r="A185" s="1973" t="s">
        <v>801</v>
      </c>
      <c r="B185" s="1974"/>
      <c r="C185" s="1974"/>
      <c r="D185" s="1974"/>
      <c r="E185" s="1974"/>
      <c r="F185" s="1974"/>
      <c r="G185" s="1974"/>
      <c r="H185" s="1975"/>
      <c r="I185" s="1602">
        <f>SUM(I167:I184)</f>
        <v>0</v>
      </c>
      <c r="J185" s="1315"/>
      <c r="K185" s="1315"/>
      <c r="L185" s="1315"/>
      <c r="M185" s="1315"/>
      <c r="N185" s="1315"/>
      <c r="O185" s="1315"/>
      <c r="P185" s="1315"/>
      <c r="Q185" s="1315"/>
      <c r="R185" s="1315"/>
      <c r="S185" s="1315"/>
      <c r="T185" s="1315"/>
      <c r="U185" s="1315"/>
      <c r="V185" s="1315"/>
      <c r="W185" s="1315"/>
      <c r="X185" s="1315"/>
      <c r="Y185" s="1315"/>
      <c r="Z185" s="1315"/>
      <c r="AA185" s="1168"/>
      <c r="AB185" s="1168"/>
      <c r="AC185" s="1168"/>
      <c r="AD185" s="1168"/>
      <c r="AE185" s="1168"/>
      <c r="AF185" s="1168"/>
      <c r="AG185" s="1168"/>
      <c r="AH185" s="1168"/>
      <c r="AI185" s="1168"/>
      <c r="AJ185" s="1168"/>
      <c r="AK185" s="1168"/>
      <c r="AL185" s="1168"/>
      <c r="AM185" s="1168"/>
      <c r="AN185" s="1168"/>
      <c r="AO185" s="1168"/>
      <c r="AP185" s="1168"/>
      <c r="AQ185" s="1168"/>
      <c r="AR185" s="1168"/>
      <c r="AS185" s="1168"/>
      <c r="AT185" s="1168"/>
      <c r="AU185" s="1168"/>
      <c r="AV185" s="1168"/>
      <c r="AW185" s="1168"/>
      <c r="AX185" s="1168"/>
      <c r="AY185" s="1168"/>
      <c r="AZ185" s="1168"/>
    </row>
    <row r="186" spans="1:81" s="924" customFormat="1" ht="14.4" thickBot="1" x14ac:dyDescent="0.3">
      <c r="A186" s="1964" t="s">
        <v>1359</v>
      </c>
      <c r="B186" s="1965"/>
      <c r="C186" s="2013" t="s">
        <v>793</v>
      </c>
      <c r="D186" s="2014"/>
      <c r="E186" s="2015"/>
      <c r="F186" s="1220"/>
      <c r="G186" s="1220"/>
      <c r="H186" s="1220"/>
      <c r="I186" s="1656"/>
    </row>
    <row r="187" spans="1:81" s="1154" customFormat="1" ht="15" customHeight="1" x14ac:dyDescent="0.25">
      <c r="A187" s="1263"/>
      <c r="B187" s="1264"/>
      <c r="C187" s="2043"/>
      <c r="D187" s="2044"/>
      <c r="E187" s="2045"/>
      <c r="F187" s="1265"/>
      <c r="G187" s="1266"/>
      <c r="H187" s="1267"/>
      <c r="I187" s="1658"/>
      <c r="J187" s="1315"/>
      <c r="K187" s="1315"/>
      <c r="L187" s="1315"/>
      <c r="M187" s="1315"/>
      <c r="N187" s="1315"/>
      <c r="O187" s="1315"/>
      <c r="P187" s="1315"/>
      <c r="Q187" s="1315"/>
      <c r="R187" s="1315"/>
      <c r="S187" s="1315"/>
      <c r="T187" s="1315"/>
      <c r="U187" s="1315"/>
      <c r="V187" s="1315"/>
      <c r="W187" s="1315"/>
      <c r="X187" s="1315"/>
      <c r="Y187" s="1315"/>
      <c r="Z187" s="1315"/>
      <c r="AA187" s="1315"/>
      <c r="AB187" s="1168"/>
      <c r="AC187" s="1168"/>
      <c r="AD187" s="1168"/>
      <c r="AE187" s="1168"/>
      <c r="AF187" s="1168"/>
      <c r="AG187" s="1168"/>
      <c r="AH187" s="1168"/>
      <c r="AI187" s="1168"/>
      <c r="AJ187" s="1168"/>
      <c r="AK187" s="1168"/>
      <c r="AL187" s="1168"/>
      <c r="AM187" s="1168"/>
      <c r="AN187" s="1168"/>
      <c r="AO187" s="1168"/>
      <c r="AP187" s="1168"/>
      <c r="AQ187" s="1168"/>
      <c r="AR187" s="1168"/>
      <c r="AS187" s="1168"/>
      <c r="AT187" s="1168"/>
      <c r="AU187" s="1168"/>
      <c r="AV187" s="1168"/>
      <c r="AW187" s="1168"/>
      <c r="AX187" s="1168"/>
      <c r="AY187" s="1168"/>
      <c r="AZ187" s="1168"/>
      <c r="BA187" s="1168"/>
      <c r="BB187" s="1168"/>
      <c r="BC187" s="1168"/>
      <c r="BD187" s="1168"/>
      <c r="BE187" s="1168"/>
      <c r="BF187" s="1168"/>
      <c r="BG187" s="1168"/>
      <c r="BH187" s="1168"/>
      <c r="BI187" s="1168"/>
      <c r="BJ187" s="1168"/>
      <c r="BK187" s="1168"/>
      <c r="BL187" s="1168"/>
      <c r="BM187" s="1168"/>
      <c r="BN187" s="1168"/>
      <c r="BO187" s="1168"/>
      <c r="BP187" s="1168"/>
      <c r="BQ187" s="1168"/>
      <c r="BR187" s="1168"/>
      <c r="BS187" s="1168"/>
      <c r="BT187" s="1168"/>
      <c r="BU187" s="1168"/>
      <c r="BV187" s="1168"/>
      <c r="BW187" s="1168"/>
      <c r="BX187" s="1168"/>
      <c r="BY187" s="1168"/>
      <c r="BZ187" s="1168"/>
      <c r="CA187" s="1168"/>
      <c r="CB187" s="1168"/>
      <c r="CC187" s="1168"/>
    </row>
    <row r="188" spans="1:81" s="1154" customFormat="1" ht="30" customHeight="1" thickBot="1" x14ac:dyDescent="0.3">
      <c r="A188" s="1268"/>
      <c r="B188" s="1269" t="s">
        <v>1360</v>
      </c>
      <c r="C188" s="2047" t="s">
        <v>1356</v>
      </c>
      <c r="D188" s="2048"/>
      <c r="E188" s="2049"/>
      <c r="F188" s="1270" t="s">
        <v>465</v>
      </c>
      <c r="G188" s="1271">
        <v>1</v>
      </c>
      <c r="H188" s="1272"/>
      <c r="I188" s="1189">
        <f>G188*H188</f>
        <v>0</v>
      </c>
      <c r="J188" s="1315"/>
      <c r="K188" s="1315"/>
      <c r="L188" s="1315"/>
      <c r="M188" s="1315"/>
      <c r="N188" s="1315"/>
      <c r="O188" s="1315"/>
      <c r="P188" s="1315"/>
      <c r="Q188" s="1315"/>
      <c r="R188" s="1315"/>
      <c r="S188" s="1315"/>
      <c r="T188" s="1315"/>
      <c r="U188" s="1315"/>
      <c r="V188" s="1315"/>
      <c r="W188" s="1315"/>
      <c r="X188" s="1315"/>
      <c r="Y188" s="1315"/>
      <c r="Z188" s="1315"/>
      <c r="AA188" s="1315"/>
      <c r="AB188" s="1168"/>
      <c r="AC188" s="1168"/>
      <c r="AD188" s="1168"/>
      <c r="AE188" s="1168"/>
      <c r="AF188" s="1168"/>
      <c r="AG188" s="1168"/>
      <c r="AH188" s="1168"/>
      <c r="AI188" s="1168"/>
      <c r="AJ188" s="1168"/>
      <c r="AK188" s="1168"/>
      <c r="AL188" s="1168"/>
      <c r="AM188" s="1168"/>
      <c r="AN188" s="1168"/>
      <c r="AO188" s="1168"/>
      <c r="AP188" s="1168"/>
      <c r="AQ188" s="1168"/>
      <c r="AR188" s="1168"/>
      <c r="AS188" s="1168"/>
      <c r="AT188" s="1168"/>
      <c r="AU188" s="1168"/>
      <c r="AV188" s="1168"/>
      <c r="AW188" s="1168"/>
      <c r="AX188" s="1168"/>
      <c r="AY188" s="1168"/>
      <c r="AZ188" s="1168"/>
      <c r="BA188" s="1168"/>
      <c r="BB188" s="1168"/>
      <c r="BC188" s="1168"/>
      <c r="BD188" s="1168"/>
      <c r="BE188" s="1168"/>
      <c r="BF188" s="1168"/>
      <c r="BG188" s="1168"/>
      <c r="BH188" s="1168"/>
      <c r="BI188" s="1168"/>
      <c r="BJ188" s="1168"/>
      <c r="BK188" s="1168"/>
      <c r="BL188" s="1168"/>
      <c r="BM188" s="1168"/>
      <c r="BN188" s="1168"/>
      <c r="BO188" s="1168"/>
      <c r="BP188" s="1168"/>
      <c r="BQ188" s="1168"/>
      <c r="BR188" s="1168"/>
      <c r="BS188" s="1168"/>
      <c r="BT188" s="1168"/>
      <c r="BU188" s="1168"/>
    </row>
    <row r="189" spans="1:81" s="940" customFormat="1" ht="14.4" thickBot="1" x14ac:dyDescent="0.3">
      <c r="A189" s="1973" t="s">
        <v>794</v>
      </c>
      <c r="B189" s="1974" t="s">
        <v>705</v>
      </c>
      <c r="C189" s="1974"/>
      <c r="D189" s="1974"/>
      <c r="E189" s="1974"/>
      <c r="F189" s="1974"/>
      <c r="G189" s="1974"/>
      <c r="H189" s="1975"/>
      <c r="I189" s="1145">
        <f>I188</f>
        <v>0</v>
      </c>
      <c r="J189" s="1169"/>
      <c r="K189" s="1169"/>
      <c r="L189" s="1169"/>
      <c r="M189" s="1169"/>
      <c r="N189" s="1169"/>
      <c r="O189" s="1169"/>
      <c r="P189" s="1169"/>
      <c r="Q189" s="1169"/>
      <c r="R189" s="1169"/>
      <c r="S189" s="1169"/>
      <c r="T189" s="1169"/>
      <c r="U189" s="1169"/>
      <c r="V189" s="1169"/>
      <c r="W189" s="1169"/>
      <c r="X189" s="1169"/>
      <c r="Y189" s="1169"/>
      <c r="Z189" s="1169"/>
      <c r="AA189" s="1169"/>
      <c r="AB189" s="1169"/>
      <c r="AC189" s="1169"/>
      <c r="AD189" s="1169"/>
      <c r="AE189" s="1169"/>
      <c r="AF189" s="1169"/>
      <c r="AG189" s="1169"/>
      <c r="AH189" s="1169"/>
      <c r="AI189" s="1169"/>
      <c r="AJ189" s="1169"/>
      <c r="AK189" s="1169"/>
      <c r="AL189" s="1169"/>
      <c r="AM189" s="1169"/>
      <c r="AN189" s="1169"/>
      <c r="AO189" s="1169"/>
      <c r="AP189" s="1169"/>
      <c r="AQ189" s="1169"/>
      <c r="AR189" s="1170"/>
      <c r="AS189" s="1170"/>
      <c r="AT189" s="1170"/>
      <c r="AU189" s="1170"/>
      <c r="AV189" s="1170"/>
      <c r="AW189" s="1170"/>
      <c r="AX189" s="1170"/>
      <c r="AY189" s="1170"/>
      <c r="AZ189" s="1170"/>
      <c r="BA189" s="1170"/>
      <c r="BB189" s="1170"/>
      <c r="BC189" s="1170"/>
      <c r="BD189" s="1170"/>
      <c r="BE189" s="1170"/>
      <c r="BF189" s="1170"/>
      <c r="BG189" s="1170"/>
      <c r="BH189" s="1170"/>
    </row>
    <row r="190" spans="1:81" ht="15.75" customHeight="1" thickBot="1" x14ac:dyDescent="0.35"/>
    <row r="191" spans="1:81" s="1314" customFormat="1" ht="14.4" thickBot="1" x14ac:dyDescent="0.3">
      <c r="A191" s="1917" t="s">
        <v>959</v>
      </c>
      <c r="B191" s="1918"/>
      <c r="C191" s="1918"/>
      <c r="D191" s="1918"/>
      <c r="E191" s="1918"/>
      <c r="F191" s="1918"/>
      <c r="G191" s="1918"/>
      <c r="H191" s="1919"/>
      <c r="I191" s="1860" t="s">
        <v>549</v>
      </c>
    </row>
    <row r="192" spans="1:81" s="1304" customFormat="1" ht="20.100000000000001" customHeight="1" x14ac:dyDescent="0.3">
      <c r="A192" s="1841" t="s">
        <v>829</v>
      </c>
      <c r="B192" s="1858"/>
      <c r="C192" s="1858" t="s">
        <v>777</v>
      </c>
      <c r="D192" s="1843"/>
      <c r="E192" s="1858"/>
      <c r="F192" s="1858"/>
      <c r="G192" s="1859"/>
      <c r="H192" s="1858"/>
      <c r="I192" s="1845">
        <f>I33</f>
        <v>5000</v>
      </c>
    </row>
    <row r="193" spans="1:9" s="1304" customFormat="1" ht="20.100000000000001" customHeight="1" x14ac:dyDescent="0.3">
      <c r="A193" s="1158" t="s">
        <v>847</v>
      </c>
      <c r="B193" s="1151"/>
      <c r="C193" s="1151" t="s">
        <v>743</v>
      </c>
      <c r="D193" s="1159"/>
      <c r="E193" s="1151"/>
      <c r="F193" s="1151"/>
      <c r="G193" s="1305"/>
      <c r="H193" s="1151"/>
      <c r="I193" s="1654">
        <f>I164</f>
        <v>0</v>
      </c>
    </row>
    <row r="194" spans="1:9" s="1304" customFormat="1" ht="20.100000000000001" customHeight="1" x14ac:dyDescent="0.3">
      <c r="A194" s="1158" t="s">
        <v>848</v>
      </c>
      <c r="B194" s="1306"/>
      <c r="C194" s="1306" t="str">
        <f>C165</f>
        <v>CONVENTIONAL FIRE FIGHTING EQUIPMENT</v>
      </c>
      <c r="D194" s="955"/>
      <c r="E194" s="1306"/>
      <c r="F194" s="1306"/>
      <c r="G194" s="1316"/>
      <c r="H194" s="1306"/>
      <c r="I194" s="1659">
        <f>I185</f>
        <v>0</v>
      </c>
    </row>
    <row r="195" spans="1:9" s="1304" customFormat="1" ht="20.100000000000001" customHeight="1" thickBot="1" x14ac:dyDescent="0.35">
      <c r="A195" s="1730" t="s">
        <v>1359</v>
      </c>
      <c r="B195" s="1306"/>
      <c r="C195" s="1306" t="s">
        <v>849</v>
      </c>
      <c r="D195" s="955"/>
      <c r="E195" s="1306"/>
      <c r="F195" s="1306"/>
      <c r="G195" s="1316"/>
      <c r="H195" s="1306"/>
      <c r="I195" s="1659">
        <f>I189</f>
        <v>0</v>
      </c>
    </row>
    <row r="196" spans="1:9" s="1304" customFormat="1" ht="20.100000000000001" customHeight="1" thickBot="1" x14ac:dyDescent="0.35">
      <c r="A196" s="1862" t="s">
        <v>960</v>
      </c>
      <c r="B196" s="1863"/>
      <c r="C196" s="1864"/>
      <c r="D196" s="1865"/>
      <c r="E196" s="1864"/>
      <c r="F196" s="1864"/>
      <c r="G196" s="1866"/>
      <c r="H196" s="1867"/>
      <c r="I196" s="1861">
        <f>SUM(I192:I195)</f>
        <v>5000</v>
      </c>
    </row>
    <row r="197" spans="1:9" s="1304" customFormat="1" ht="20.100000000000001" customHeight="1" x14ac:dyDescent="0.3">
      <c r="A197" s="955"/>
      <c r="B197" s="1317"/>
      <c r="C197" s="1306"/>
      <c r="D197" s="1306"/>
      <c r="E197" s="955"/>
      <c r="F197" s="1306"/>
      <c r="G197" s="1306"/>
      <c r="H197" s="1306"/>
      <c r="I197" s="1660"/>
    </row>
    <row r="198" spans="1:9" s="1304" customFormat="1" ht="20.100000000000001" customHeight="1" x14ac:dyDescent="0.3">
      <c r="A198" s="963"/>
      <c r="B198" s="957"/>
      <c r="C198" s="1306"/>
      <c r="D198" s="1306"/>
      <c r="E198" s="1306"/>
      <c r="F198" s="1306"/>
      <c r="G198" s="1306"/>
      <c r="H198" s="1306"/>
      <c r="I198" s="1661"/>
    </row>
    <row r="199" spans="1:9" s="1304" customFormat="1" ht="20.100000000000001" customHeight="1" x14ac:dyDescent="0.3">
      <c r="A199" s="955"/>
      <c r="B199" s="955"/>
      <c r="C199" s="1306"/>
      <c r="D199" s="1306"/>
      <c r="E199" s="1306"/>
      <c r="F199" s="1306"/>
      <c r="G199" s="1306"/>
      <c r="H199" s="1306"/>
      <c r="I199" s="1660"/>
    </row>
    <row r="200" spans="1:9" s="1304" customFormat="1" ht="20.100000000000001" customHeight="1" x14ac:dyDescent="0.3">
      <c r="A200" s="964"/>
      <c r="B200" s="956"/>
      <c r="C200" s="1306"/>
      <c r="D200" s="1306"/>
      <c r="E200" s="1306"/>
      <c r="F200" s="1306"/>
      <c r="G200" s="1306"/>
      <c r="H200" s="1306"/>
      <c r="I200" s="1662"/>
    </row>
  </sheetData>
  <mergeCells count="119">
    <mergeCell ref="C165:E165"/>
    <mergeCell ref="C166:E166"/>
    <mergeCell ref="C167:E167"/>
    <mergeCell ref="C180:E180"/>
    <mergeCell ref="D114:E114"/>
    <mergeCell ref="C90:E90"/>
    <mergeCell ref="C92:E92"/>
    <mergeCell ref="D93:E93"/>
    <mergeCell ref="C188:E188"/>
    <mergeCell ref="D137:E137"/>
    <mergeCell ref="C120:E120"/>
    <mergeCell ref="C121:E121"/>
    <mergeCell ref="D122:E122"/>
    <mergeCell ref="C123:E123"/>
    <mergeCell ref="D124:E124"/>
    <mergeCell ref="C126:E126"/>
    <mergeCell ref="D127:E127"/>
    <mergeCell ref="C131:E131"/>
    <mergeCell ref="C134:E134"/>
    <mergeCell ref="C135:E135"/>
    <mergeCell ref="C136:E136"/>
    <mergeCell ref="D95:E95"/>
    <mergeCell ref="D96:E96"/>
    <mergeCell ref="C99:E99"/>
    <mergeCell ref="A189:H189"/>
    <mergeCell ref="A191:H191"/>
    <mergeCell ref="C187:E187"/>
    <mergeCell ref="A186:B186"/>
    <mergeCell ref="C186:E186"/>
    <mergeCell ref="A164:H164"/>
    <mergeCell ref="D140:E140"/>
    <mergeCell ref="D143:E143"/>
    <mergeCell ref="D149:E149"/>
    <mergeCell ref="C156:E156"/>
    <mergeCell ref="C157:E157"/>
    <mergeCell ref="D158:E158"/>
    <mergeCell ref="D159:E159"/>
    <mergeCell ref="D160:E160"/>
    <mergeCell ref="D161:E161"/>
    <mergeCell ref="C162:E162"/>
    <mergeCell ref="D163:E163"/>
    <mergeCell ref="A185:H185"/>
    <mergeCell ref="A165:B165"/>
    <mergeCell ref="D182:E182"/>
    <mergeCell ref="D183:E183"/>
    <mergeCell ref="C181:E181"/>
    <mergeCell ref="D184:E184"/>
    <mergeCell ref="D168:E168"/>
    <mergeCell ref="C102:E102"/>
    <mergeCell ref="D103:E103"/>
    <mergeCell ref="D107:E107"/>
    <mergeCell ref="D73:E73"/>
    <mergeCell ref="D74:E74"/>
    <mergeCell ref="C77:E77"/>
    <mergeCell ref="D88:E88"/>
    <mergeCell ref="D85:E85"/>
    <mergeCell ref="C91:E91"/>
    <mergeCell ref="D89:E89"/>
    <mergeCell ref="D80:E80"/>
    <mergeCell ref="D81:E81"/>
    <mergeCell ref="D82:E82"/>
    <mergeCell ref="D84:E84"/>
    <mergeCell ref="D60:E60"/>
    <mergeCell ref="D66:E66"/>
    <mergeCell ref="D63:E63"/>
    <mergeCell ref="D78:E78"/>
    <mergeCell ref="D79:E79"/>
    <mergeCell ref="D54:E54"/>
    <mergeCell ref="D40:E40"/>
    <mergeCell ref="C59:E59"/>
    <mergeCell ref="D61:E61"/>
    <mergeCell ref="D62:E62"/>
    <mergeCell ref="C68:E68"/>
    <mergeCell ref="C70:E70"/>
    <mergeCell ref="C71:E71"/>
    <mergeCell ref="D72:E72"/>
    <mergeCell ref="D47:E47"/>
    <mergeCell ref="C50:E50"/>
    <mergeCell ref="C51:E51"/>
    <mergeCell ref="D52:E52"/>
    <mergeCell ref="C1:E1"/>
    <mergeCell ref="C4:E4"/>
    <mergeCell ref="C5:E5"/>
    <mergeCell ref="D6:E6"/>
    <mergeCell ref="A2:C2"/>
    <mergeCell ref="A3:B3"/>
    <mergeCell ref="C3:E3"/>
    <mergeCell ref="D13:E13"/>
    <mergeCell ref="C14:E14"/>
    <mergeCell ref="C8:E8"/>
    <mergeCell ref="C9:E9"/>
    <mergeCell ref="D10:E10"/>
    <mergeCell ref="C11:E11"/>
    <mergeCell ref="D12:E12"/>
    <mergeCell ref="C7:E7"/>
    <mergeCell ref="C169:E169"/>
    <mergeCell ref="D170:E170"/>
    <mergeCell ref="D174:E174"/>
    <mergeCell ref="D178:E178"/>
    <mergeCell ref="C19:E19"/>
    <mergeCell ref="A34:B34"/>
    <mergeCell ref="D30:E30"/>
    <mergeCell ref="C57:E57"/>
    <mergeCell ref="C37:E37"/>
    <mergeCell ref="D38:E38"/>
    <mergeCell ref="C42:E42"/>
    <mergeCell ref="D43:E43"/>
    <mergeCell ref="C46:E46"/>
    <mergeCell ref="C36:E36"/>
    <mergeCell ref="C20:E20"/>
    <mergeCell ref="C21:E21"/>
    <mergeCell ref="C22:E22"/>
    <mergeCell ref="D24:E24"/>
    <mergeCell ref="D26:E26"/>
    <mergeCell ref="D28:E28"/>
    <mergeCell ref="C34:E34"/>
    <mergeCell ref="A33:H33"/>
    <mergeCell ref="C35:E35"/>
    <mergeCell ref="D32:E32"/>
  </mergeCells>
  <printOptions horizontalCentered="1"/>
  <pageMargins left="0.70866141732283472" right="0.70866141732283472" top="0.74803149606299213" bottom="0.74803149606299213" header="0.31496062992125984" footer="0.31496062992125984"/>
  <pageSetup paperSize="9" scale="72" fitToHeight="4" orientation="portrait" r:id="rId1"/>
  <headerFooter>
    <oddHeader>&amp;LMhlwazini High School - 2: Single Class Room A</oddHeader>
    <oddFooter>Page &amp;P of &amp;N</oddFooter>
  </headerFooter>
  <rowBreaks count="4" manualBreakCount="4">
    <brk id="33" max="8" man="1"/>
    <brk id="82" max="8" man="1"/>
    <brk id="119" max="8" man="1"/>
    <brk id="16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V198"/>
  <sheetViews>
    <sheetView view="pageBreakPreview" topLeftCell="A50" zoomScaleSheetLayoutView="100" workbookViewId="0">
      <selection activeCell="N64" sqref="N64"/>
    </sheetView>
  </sheetViews>
  <sheetFormatPr defaultColWidth="9.109375" defaultRowHeight="13.8" x14ac:dyDescent="0.3"/>
  <cols>
    <col min="1" max="1" width="14.44140625" style="768" customWidth="1"/>
    <col min="2" max="2" width="15" style="953" customWidth="1"/>
    <col min="3" max="4" width="3.44140625" style="768" customWidth="1"/>
    <col min="5" max="5" width="38.5546875" style="768" customWidth="1"/>
    <col min="6" max="6" width="7.88671875" style="768" bestFit="1" customWidth="1"/>
    <col min="7" max="7" width="8.88671875" style="943" customWidth="1"/>
    <col min="8" max="8" width="8.88671875" style="768" customWidth="1"/>
    <col min="9" max="9" width="10.109375" style="962" bestFit="1" customWidth="1"/>
    <col min="10" max="16384" width="9.109375" style="768"/>
  </cols>
  <sheetData>
    <row r="1" spans="1:9" s="924" customFormat="1" ht="39.9" customHeight="1" thickBot="1" x14ac:dyDescent="0.3">
      <c r="A1" s="1191" t="s">
        <v>748</v>
      </c>
      <c r="B1" s="1192" t="s">
        <v>749</v>
      </c>
      <c r="C1" s="2010" t="s">
        <v>545</v>
      </c>
      <c r="D1" s="2011"/>
      <c r="E1" s="2012"/>
      <c r="F1" s="1193" t="s">
        <v>546</v>
      </c>
      <c r="G1" s="1194" t="s">
        <v>750</v>
      </c>
      <c r="H1" s="1195" t="s">
        <v>548</v>
      </c>
      <c r="I1" s="1196" t="s">
        <v>549</v>
      </c>
    </row>
    <row r="2" spans="1:9" s="924" customFormat="1" ht="14.4" thickBot="1" x14ac:dyDescent="0.3">
      <c r="A2" s="1973" t="s">
        <v>922</v>
      </c>
      <c r="B2" s="1974"/>
      <c r="C2" s="2030"/>
      <c r="D2" s="1197"/>
      <c r="E2" s="1197"/>
      <c r="F2" s="1197"/>
      <c r="G2" s="1239"/>
      <c r="H2" s="1240"/>
      <c r="I2" s="1241"/>
    </row>
    <row r="3" spans="1:9" s="924" customFormat="1" ht="14.4" thickBot="1" x14ac:dyDescent="0.3">
      <c r="A3" s="1964" t="s">
        <v>880</v>
      </c>
      <c r="B3" s="1965"/>
      <c r="C3" s="2013" t="s">
        <v>777</v>
      </c>
      <c r="D3" s="2014"/>
      <c r="E3" s="2015"/>
      <c r="F3" s="1243"/>
      <c r="G3" s="1244"/>
      <c r="H3" s="1244"/>
      <c r="I3" s="1655"/>
    </row>
    <row r="4" spans="1:9" s="746" customFormat="1" ht="15" customHeight="1" x14ac:dyDescent="0.25">
      <c r="A4" s="1206" t="s">
        <v>969</v>
      </c>
      <c r="B4" s="1604">
        <v>3.1</v>
      </c>
      <c r="C4" s="2026" t="s">
        <v>764</v>
      </c>
      <c r="D4" s="2027"/>
      <c r="E4" s="2027"/>
      <c r="F4" s="1208"/>
      <c r="G4" s="1209"/>
      <c r="H4" s="1210"/>
      <c r="I4" s="1135"/>
    </row>
    <row r="5" spans="1:9" s="746" customFormat="1" ht="15" customHeight="1" x14ac:dyDescent="0.25">
      <c r="A5" s="1211" t="s">
        <v>970</v>
      </c>
      <c r="B5" s="958" t="s">
        <v>858</v>
      </c>
      <c r="C5" s="2024" t="s">
        <v>765</v>
      </c>
      <c r="D5" s="1922"/>
      <c r="E5" s="1922"/>
      <c r="F5" s="1163"/>
      <c r="G5" s="1164"/>
      <c r="H5" s="775"/>
      <c r="I5" s="1122"/>
    </row>
    <row r="6" spans="1:9" s="746" customFormat="1" ht="15" customHeight="1" x14ac:dyDescent="0.25">
      <c r="A6" s="1211"/>
      <c r="B6" s="947"/>
      <c r="C6" s="1300" t="s">
        <v>556</v>
      </c>
      <c r="D6" s="1992" t="s">
        <v>766</v>
      </c>
      <c r="E6" s="1922"/>
      <c r="F6" s="1163" t="s">
        <v>493</v>
      </c>
      <c r="G6" s="1161">
        <v>1</v>
      </c>
      <c r="H6" s="775"/>
      <c r="I6" s="1122">
        <f>G6*H6</f>
        <v>0</v>
      </c>
    </row>
    <row r="7" spans="1:9" s="746" customFormat="1" ht="15" customHeight="1" x14ac:dyDescent="0.25">
      <c r="A7" s="1211"/>
      <c r="B7" s="958" t="s">
        <v>859</v>
      </c>
      <c r="C7" s="2036" t="s">
        <v>723</v>
      </c>
      <c r="D7" s="2037"/>
      <c r="E7" s="2037"/>
      <c r="F7" s="1163" t="s">
        <v>724</v>
      </c>
      <c r="G7" s="941">
        <v>3</v>
      </c>
      <c r="H7" s="775"/>
      <c r="I7" s="1122">
        <f>G7*H7</f>
        <v>0</v>
      </c>
    </row>
    <row r="8" spans="1:9" s="746" customFormat="1" ht="15" customHeight="1" x14ac:dyDescent="0.25">
      <c r="A8" s="1245"/>
      <c r="B8" s="958"/>
      <c r="C8" s="2033" t="s">
        <v>767</v>
      </c>
      <c r="D8" s="2031"/>
      <c r="E8" s="2031"/>
      <c r="F8" s="925"/>
      <c r="G8" s="925"/>
      <c r="H8" s="926"/>
      <c r="I8" s="1122"/>
    </row>
    <row r="9" spans="1:9" s="746" customFormat="1" ht="15" customHeight="1" x14ac:dyDescent="0.25">
      <c r="A9" s="1245"/>
      <c r="B9" s="959" t="s">
        <v>860</v>
      </c>
      <c r="C9" s="2034" t="s">
        <v>725</v>
      </c>
      <c r="D9" s="2031"/>
      <c r="E9" s="2035"/>
      <c r="F9" s="925"/>
      <c r="G9" s="925"/>
      <c r="H9" s="926"/>
      <c r="I9" s="1122"/>
    </row>
    <row r="10" spans="1:9" s="746" customFormat="1" ht="15" customHeight="1" x14ac:dyDescent="0.25">
      <c r="A10" s="1246" t="s">
        <v>963</v>
      </c>
      <c r="B10" s="948"/>
      <c r="C10" s="927" t="s">
        <v>556</v>
      </c>
      <c r="D10" s="2031" t="s">
        <v>968</v>
      </c>
      <c r="E10" s="2031"/>
      <c r="F10" s="925" t="s">
        <v>965</v>
      </c>
      <c r="G10" s="925">
        <v>100</v>
      </c>
      <c r="H10" s="926"/>
      <c r="I10" s="1122">
        <f t="shared" ref="I10" si="0">G10*H10</f>
        <v>0</v>
      </c>
    </row>
    <row r="11" spans="1:9" s="746" customFormat="1" ht="15" customHeight="1" x14ac:dyDescent="0.25">
      <c r="A11" s="1245"/>
      <c r="B11" s="959" t="s">
        <v>861</v>
      </c>
      <c r="C11" s="2033" t="s">
        <v>768</v>
      </c>
      <c r="D11" s="2033"/>
      <c r="E11" s="2033"/>
      <c r="F11" s="925"/>
      <c r="G11" s="925"/>
      <c r="H11" s="926"/>
      <c r="I11" s="1247"/>
    </row>
    <row r="12" spans="1:9" s="746" customFormat="1" ht="15" customHeight="1" x14ac:dyDescent="0.25">
      <c r="A12" s="1245"/>
      <c r="B12" s="948"/>
      <c r="C12" s="928" t="s">
        <v>556</v>
      </c>
      <c r="D12" s="2031" t="s">
        <v>769</v>
      </c>
      <c r="E12" s="2031"/>
      <c r="F12" s="925" t="s">
        <v>964</v>
      </c>
      <c r="G12" s="925">
        <v>1</v>
      </c>
      <c r="H12" s="926"/>
      <c r="I12" s="1247">
        <v>5000</v>
      </c>
    </row>
    <row r="13" spans="1:9" s="746" customFormat="1" ht="15" customHeight="1" x14ac:dyDescent="0.25">
      <c r="A13" s="1245"/>
      <c r="B13" s="948"/>
      <c r="C13" s="928" t="s">
        <v>557</v>
      </c>
      <c r="D13" s="2031" t="s">
        <v>770</v>
      </c>
      <c r="E13" s="2031"/>
      <c r="F13" s="925" t="s">
        <v>771</v>
      </c>
      <c r="G13" s="1155">
        <f>I12</f>
        <v>5000</v>
      </c>
      <c r="H13" s="1084"/>
      <c r="I13" s="1122">
        <f>G13*H13</f>
        <v>0</v>
      </c>
    </row>
    <row r="14" spans="1:9" s="746" customFormat="1" ht="15" customHeight="1" x14ac:dyDescent="0.25">
      <c r="A14" s="1245"/>
      <c r="B14" s="960" t="s">
        <v>862</v>
      </c>
      <c r="C14" s="2032" t="s">
        <v>772</v>
      </c>
      <c r="D14" s="2032"/>
      <c r="E14" s="2032"/>
      <c r="F14" s="780" t="s">
        <v>493</v>
      </c>
      <c r="G14" s="781">
        <v>1</v>
      </c>
      <c r="H14" s="777"/>
      <c r="I14" s="1122">
        <f>G14*H14</f>
        <v>0</v>
      </c>
    </row>
    <row r="15" spans="1:9" s="746" customFormat="1" ht="15" customHeight="1" x14ac:dyDescent="0.25">
      <c r="A15" s="1245"/>
      <c r="B15" s="959" t="s">
        <v>863</v>
      </c>
      <c r="C15" s="1000" t="s">
        <v>726</v>
      </c>
      <c r="D15" s="779"/>
      <c r="E15" s="999"/>
      <c r="F15" s="780"/>
      <c r="G15" s="780"/>
      <c r="H15" s="926"/>
      <c r="I15" s="1247"/>
    </row>
    <row r="16" spans="1:9" s="746" customFormat="1" ht="15" customHeight="1" x14ac:dyDescent="0.25">
      <c r="A16" s="1245"/>
      <c r="B16" s="948"/>
      <c r="C16" s="779" t="s">
        <v>556</v>
      </c>
      <c r="D16" s="999" t="s">
        <v>727</v>
      </c>
      <c r="E16" s="999"/>
      <c r="F16" s="780"/>
      <c r="G16" s="780"/>
      <c r="H16" s="926"/>
      <c r="I16" s="1247"/>
    </row>
    <row r="17" spans="1:9" s="746" customFormat="1" ht="15" customHeight="1" x14ac:dyDescent="0.25">
      <c r="A17" s="1245"/>
      <c r="B17" s="948"/>
      <c r="C17" s="999"/>
      <c r="D17" s="999" t="s">
        <v>728</v>
      </c>
      <c r="E17" s="999"/>
      <c r="F17" s="780" t="s">
        <v>493</v>
      </c>
      <c r="G17" s="781">
        <v>1</v>
      </c>
      <c r="H17" s="926"/>
      <c r="I17" s="1247">
        <f>G17*H17</f>
        <v>0</v>
      </c>
    </row>
    <row r="18" spans="1:9" s="746" customFormat="1" ht="15" customHeight="1" x14ac:dyDescent="0.25">
      <c r="A18" s="1246" t="s">
        <v>966</v>
      </c>
      <c r="B18" s="960" t="s">
        <v>864</v>
      </c>
      <c r="C18" s="1000" t="s">
        <v>729</v>
      </c>
      <c r="D18" s="779"/>
      <c r="E18" s="999"/>
      <c r="F18" s="926"/>
      <c r="G18" s="925"/>
      <c r="H18" s="926"/>
      <c r="I18" s="1247"/>
    </row>
    <row r="19" spans="1:9" s="746" customFormat="1" ht="52.5" customHeight="1" x14ac:dyDescent="0.25">
      <c r="A19" s="1245"/>
      <c r="B19" s="948"/>
      <c r="C19" s="2018" t="s">
        <v>773</v>
      </c>
      <c r="D19" s="2018"/>
      <c r="E19" s="2018"/>
      <c r="F19" s="926"/>
      <c r="G19" s="925"/>
      <c r="H19" s="926"/>
      <c r="I19" s="1247"/>
    </row>
    <row r="20" spans="1:9" s="746" customFormat="1" ht="78.75" customHeight="1" x14ac:dyDescent="0.25">
      <c r="A20" s="1245"/>
      <c r="B20" s="948"/>
      <c r="C20" s="2018" t="s">
        <v>774</v>
      </c>
      <c r="D20" s="2018"/>
      <c r="E20" s="2018"/>
      <c r="F20" s="926"/>
      <c r="G20" s="925"/>
      <c r="H20" s="926"/>
      <c r="I20" s="1247"/>
    </row>
    <row r="21" spans="1:9" s="746" customFormat="1" ht="102" customHeight="1" x14ac:dyDescent="0.25">
      <c r="A21" s="1245"/>
      <c r="B21" s="948"/>
      <c r="C21" s="2018" t="s">
        <v>775</v>
      </c>
      <c r="D21" s="2018"/>
      <c r="E21" s="2018"/>
      <c r="F21" s="926"/>
      <c r="G21" s="925"/>
      <c r="H21" s="926"/>
      <c r="I21" s="1247"/>
    </row>
    <row r="22" spans="1:9" s="746" customFormat="1" ht="39.9" customHeight="1" x14ac:dyDescent="0.25">
      <c r="A22" s="1245"/>
      <c r="B22" s="948"/>
      <c r="C22" s="2018" t="s">
        <v>776</v>
      </c>
      <c r="D22" s="2018"/>
      <c r="E22" s="2018"/>
      <c r="F22" s="926"/>
      <c r="G22" s="925"/>
      <c r="H22" s="926"/>
      <c r="I22" s="1247"/>
    </row>
    <row r="23" spans="1:9" s="746" customFormat="1" ht="15" customHeight="1" x14ac:dyDescent="0.25">
      <c r="A23" s="1248" t="s">
        <v>730</v>
      </c>
      <c r="B23" s="786"/>
      <c r="C23" s="779" t="s">
        <v>556</v>
      </c>
      <c r="D23" s="783" t="s">
        <v>919</v>
      </c>
      <c r="E23" s="783"/>
      <c r="F23" s="781" t="s">
        <v>493</v>
      </c>
      <c r="G23" s="781">
        <v>1</v>
      </c>
      <c r="H23" s="778"/>
      <c r="I23" s="1247">
        <f>G23*H23</f>
        <v>0</v>
      </c>
    </row>
    <row r="24" spans="1:9" s="746" customFormat="1" ht="39.75" customHeight="1" x14ac:dyDescent="0.25">
      <c r="A24" s="1248"/>
      <c r="B24" s="786"/>
      <c r="C24" s="782"/>
      <c r="D24" s="2025" t="s">
        <v>918</v>
      </c>
      <c r="E24" s="2025"/>
      <c r="F24" s="780"/>
      <c r="G24" s="780"/>
      <c r="H24" s="780"/>
      <c r="I24" s="1247"/>
    </row>
    <row r="25" spans="1:9" s="746" customFormat="1" ht="15" customHeight="1" x14ac:dyDescent="0.25">
      <c r="A25" s="1248" t="s">
        <v>731</v>
      </c>
      <c r="B25" s="786"/>
      <c r="C25" s="779" t="s">
        <v>557</v>
      </c>
      <c r="D25" s="999" t="s">
        <v>732</v>
      </c>
      <c r="E25" s="999"/>
      <c r="F25" s="781" t="s">
        <v>493</v>
      </c>
      <c r="G25" s="781">
        <v>1</v>
      </c>
      <c r="H25" s="778"/>
      <c r="I25" s="1247">
        <f>G25*H25</f>
        <v>0</v>
      </c>
    </row>
    <row r="26" spans="1:9" s="746" customFormat="1" ht="90.75" customHeight="1" x14ac:dyDescent="0.25">
      <c r="A26" s="1248"/>
      <c r="B26" s="786"/>
      <c r="C26" s="783"/>
      <c r="D26" s="2018" t="s">
        <v>733</v>
      </c>
      <c r="E26" s="2018"/>
      <c r="F26" s="780"/>
      <c r="G26" s="780"/>
      <c r="H26" s="780"/>
      <c r="I26" s="1247"/>
    </row>
    <row r="27" spans="1:9" s="929" customFormat="1" ht="15" customHeight="1" x14ac:dyDescent="0.25">
      <c r="A27" s="1249"/>
      <c r="B27" s="949"/>
      <c r="C27" s="784" t="s">
        <v>558</v>
      </c>
      <c r="D27" s="785" t="s">
        <v>735</v>
      </c>
      <c r="E27" s="785"/>
      <c r="F27" s="982" t="s">
        <v>493</v>
      </c>
      <c r="G27" s="982">
        <v>1</v>
      </c>
      <c r="H27" s="983"/>
      <c r="I27" s="1250">
        <f>G27*H27</f>
        <v>0</v>
      </c>
    </row>
    <row r="28" spans="1:9" s="929" customFormat="1" ht="52.5" customHeight="1" x14ac:dyDescent="0.25">
      <c r="A28" s="1212"/>
      <c r="B28" s="786"/>
      <c r="C28" s="999"/>
      <c r="D28" s="2018" t="s">
        <v>736</v>
      </c>
      <c r="E28" s="2018"/>
      <c r="F28" s="780"/>
      <c r="G28" s="780"/>
      <c r="H28" s="778"/>
      <c r="I28" s="1247"/>
    </row>
    <row r="29" spans="1:9" s="746" customFormat="1" ht="15" customHeight="1" x14ac:dyDescent="0.25">
      <c r="A29" s="1251" t="s">
        <v>737</v>
      </c>
      <c r="B29" s="786"/>
      <c r="C29" s="779" t="s">
        <v>559</v>
      </c>
      <c r="D29" s="999" t="s">
        <v>738</v>
      </c>
      <c r="E29" s="787"/>
      <c r="F29" s="788" t="s">
        <v>493</v>
      </c>
      <c r="G29" s="942">
        <v>1</v>
      </c>
      <c r="H29" s="789"/>
      <c r="I29" s="1247">
        <f>G29*H29</f>
        <v>0</v>
      </c>
    </row>
    <row r="30" spans="1:9" s="746" customFormat="1" ht="54" customHeight="1" x14ac:dyDescent="0.25">
      <c r="A30" s="1214"/>
      <c r="B30" s="786"/>
      <c r="C30" s="999"/>
      <c r="D30" s="2018" t="s">
        <v>739</v>
      </c>
      <c r="E30" s="2019"/>
      <c r="F30" s="780"/>
      <c r="G30" s="780"/>
      <c r="H30" s="778"/>
      <c r="I30" s="1247"/>
    </row>
    <row r="31" spans="1:9" s="746" customFormat="1" ht="15" customHeight="1" x14ac:dyDescent="0.25">
      <c r="A31" s="1251" t="s">
        <v>740</v>
      </c>
      <c r="B31" s="786"/>
      <c r="C31" s="779" t="s">
        <v>485</v>
      </c>
      <c r="D31" s="999" t="s">
        <v>741</v>
      </c>
      <c r="E31" s="787"/>
      <c r="F31" s="788" t="s">
        <v>493</v>
      </c>
      <c r="G31" s="942">
        <v>1</v>
      </c>
      <c r="H31" s="789"/>
      <c r="I31" s="1247">
        <f>G31*H31</f>
        <v>0</v>
      </c>
    </row>
    <row r="32" spans="1:9" s="746" customFormat="1" ht="66.75" customHeight="1" thickBot="1" x14ac:dyDescent="0.3">
      <c r="A32" s="1215"/>
      <c r="B32" s="1216"/>
      <c r="C32" s="1217"/>
      <c r="D32" s="2028" t="s">
        <v>742</v>
      </c>
      <c r="E32" s="2029"/>
      <c r="F32" s="1218"/>
      <c r="G32" s="1218"/>
      <c r="H32" s="1219"/>
      <c r="I32" s="1252"/>
    </row>
    <row r="33" spans="1:126" s="924" customFormat="1" ht="14.4" thickBot="1" x14ac:dyDescent="0.3">
      <c r="A33" s="1993" t="s">
        <v>778</v>
      </c>
      <c r="B33" s="1994" t="str">
        <f>"TOTAL "&amp;$A$3&amp;" CARRIED TO SUMMARY:  GENERAL MAINTENANCE WORK"</f>
        <v>TOTAL SCHEDULE NO 3.1 : CARRIED TO SUMMARY:  GENERAL MAINTENANCE WORK</v>
      </c>
      <c r="C33" s="1994"/>
      <c r="D33" s="1994"/>
      <c r="E33" s="1994"/>
      <c r="F33" s="1994"/>
      <c r="G33" s="1994"/>
      <c r="H33" s="1995"/>
      <c r="I33" s="1238">
        <f>SUM(I5:I32)</f>
        <v>5000</v>
      </c>
    </row>
    <row r="34" spans="1:126" s="924" customFormat="1" ht="14.4" thickBot="1" x14ac:dyDescent="0.3">
      <c r="A34" s="1964" t="s">
        <v>881</v>
      </c>
      <c r="B34" s="1965"/>
      <c r="C34" s="2013" t="s">
        <v>743</v>
      </c>
      <c r="D34" s="2014"/>
      <c r="E34" s="2015"/>
      <c r="F34" s="1220"/>
      <c r="G34" s="1220"/>
      <c r="H34" s="1220"/>
      <c r="I34" s="1656"/>
    </row>
    <row r="35" spans="1:126" s="734" customFormat="1" ht="15" customHeight="1" x14ac:dyDescent="0.25">
      <c r="A35" s="1206"/>
      <c r="B35" s="1221"/>
      <c r="C35" s="2026" t="s">
        <v>105</v>
      </c>
      <c r="D35" s="2027"/>
      <c r="E35" s="2027"/>
      <c r="F35" s="1208"/>
      <c r="G35" s="1209"/>
      <c r="H35" s="1210"/>
      <c r="I35" s="1253"/>
      <c r="J35" s="931"/>
      <c r="K35" s="931"/>
      <c r="L35" s="931"/>
      <c r="M35" s="931"/>
      <c r="N35" s="931"/>
      <c r="O35" s="931"/>
      <c r="P35" s="931"/>
      <c r="Q35" s="931"/>
      <c r="R35" s="931"/>
      <c r="S35" s="931"/>
      <c r="T35" s="931"/>
      <c r="U35" s="931"/>
      <c r="V35" s="931"/>
      <c r="W35" s="931"/>
      <c r="X35" s="931"/>
      <c r="Y35" s="931"/>
      <c r="Z35" s="931"/>
      <c r="AA35" s="931"/>
      <c r="AB35" s="931"/>
      <c r="AC35" s="931"/>
      <c r="AD35" s="931"/>
      <c r="AE35" s="931"/>
      <c r="AF35" s="931"/>
      <c r="AG35" s="931"/>
      <c r="AH35" s="931"/>
      <c r="AI35" s="931"/>
      <c r="AJ35" s="931"/>
      <c r="AK35" s="931"/>
      <c r="AL35" s="931"/>
      <c r="AM35" s="931"/>
      <c r="AN35" s="931"/>
      <c r="AO35" s="931"/>
      <c r="AP35" s="931"/>
      <c r="AQ35" s="931"/>
      <c r="AR35" s="932"/>
      <c r="AS35" s="932"/>
      <c r="AT35" s="932"/>
      <c r="AU35" s="932"/>
      <c r="AV35" s="932"/>
      <c r="AW35" s="932"/>
      <c r="AX35" s="932"/>
      <c r="AY35" s="932"/>
      <c r="AZ35" s="932"/>
      <c r="BA35" s="932"/>
      <c r="BB35" s="932"/>
      <c r="BC35" s="932"/>
      <c r="BD35" s="932"/>
      <c r="BE35" s="932"/>
      <c r="BF35" s="932"/>
      <c r="BG35" s="932"/>
      <c r="BH35" s="932"/>
      <c r="BI35" s="758"/>
      <c r="BJ35" s="758"/>
      <c r="BK35" s="758"/>
      <c r="BL35" s="758"/>
      <c r="BM35" s="758"/>
      <c r="BN35" s="758"/>
      <c r="BO35" s="758"/>
      <c r="BP35" s="758"/>
      <c r="BQ35" s="758"/>
      <c r="BR35" s="758"/>
      <c r="BS35" s="758"/>
      <c r="BT35" s="758"/>
      <c r="BU35" s="758"/>
      <c r="BV35" s="758"/>
      <c r="BW35" s="758"/>
      <c r="BX35" s="758"/>
      <c r="BY35" s="758"/>
      <c r="BZ35" s="758"/>
      <c r="CA35" s="758"/>
      <c r="CB35" s="758"/>
      <c r="CC35" s="758"/>
      <c r="CD35" s="758"/>
      <c r="CE35" s="758"/>
      <c r="CF35" s="758"/>
      <c r="CG35" s="758"/>
      <c r="CH35" s="758"/>
      <c r="CI35" s="758"/>
      <c r="CJ35" s="758"/>
      <c r="CK35" s="758"/>
      <c r="CL35" s="758"/>
      <c r="CM35" s="758"/>
      <c r="CN35" s="758"/>
      <c r="CO35" s="758"/>
      <c r="CP35" s="758"/>
      <c r="CQ35" s="758"/>
      <c r="CR35" s="758"/>
      <c r="CS35" s="758"/>
      <c r="CT35" s="758"/>
      <c r="CU35" s="758"/>
      <c r="CV35" s="758"/>
      <c r="CW35" s="758"/>
      <c r="CX35" s="758"/>
      <c r="CY35" s="758"/>
      <c r="CZ35" s="758"/>
      <c r="DA35" s="758"/>
      <c r="DB35" s="758"/>
      <c r="DC35" s="758"/>
      <c r="DD35" s="758"/>
      <c r="DE35" s="758"/>
      <c r="DF35" s="758"/>
      <c r="DG35" s="758"/>
      <c r="DH35" s="758"/>
      <c r="DI35" s="758"/>
      <c r="DJ35" s="758"/>
      <c r="DK35" s="758"/>
      <c r="DL35" s="758"/>
      <c r="DM35" s="758"/>
      <c r="DN35" s="758"/>
      <c r="DO35" s="758"/>
      <c r="DP35" s="758"/>
      <c r="DQ35" s="758"/>
      <c r="DR35" s="758"/>
      <c r="DS35" s="758"/>
      <c r="DT35" s="758"/>
      <c r="DU35" s="758"/>
      <c r="DV35" s="758"/>
    </row>
    <row r="36" spans="1:126" s="734" customFormat="1" ht="15" customHeight="1" x14ac:dyDescent="0.25">
      <c r="A36" s="1211"/>
      <c r="B36" s="947"/>
      <c r="C36" s="2024" t="s">
        <v>106</v>
      </c>
      <c r="D36" s="1922"/>
      <c r="E36" s="1922"/>
      <c r="F36" s="1163"/>
      <c r="G36" s="1164"/>
      <c r="H36" s="775"/>
      <c r="I36" s="1254"/>
      <c r="J36" s="933"/>
      <c r="K36" s="933"/>
      <c r="L36" s="933"/>
      <c r="M36" s="933"/>
      <c r="N36" s="933"/>
      <c r="O36" s="933"/>
      <c r="P36" s="933"/>
      <c r="Q36" s="933"/>
      <c r="R36" s="933"/>
      <c r="S36" s="933"/>
      <c r="T36" s="933"/>
      <c r="U36" s="933"/>
      <c r="V36" s="933"/>
      <c r="W36" s="933"/>
      <c r="X36" s="933"/>
      <c r="Y36" s="933"/>
      <c r="Z36" s="933"/>
      <c r="AA36" s="933"/>
      <c r="AB36" s="933"/>
      <c r="AC36" s="933"/>
      <c r="AD36" s="933"/>
      <c r="AE36" s="933"/>
      <c r="AF36" s="933"/>
      <c r="AG36" s="933"/>
      <c r="AH36" s="933"/>
      <c r="AI36" s="933"/>
      <c r="AJ36" s="933"/>
      <c r="AK36" s="933"/>
      <c r="AL36" s="933"/>
      <c r="AM36" s="933"/>
      <c r="AN36" s="933"/>
      <c r="AO36" s="933"/>
      <c r="AP36" s="933"/>
      <c r="AQ36" s="933"/>
      <c r="AR36" s="934"/>
      <c r="AS36" s="934"/>
      <c r="AT36" s="934"/>
      <c r="AU36" s="934"/>
      <c r="AV36" s="934"/>
      <c r="AW36" s="934"/>
      <c r="AX36" s="934"/>
      <c r="AY36" s="934"/>
      <c r="AZ36" s="934"/>
      <c r="BA36" s="934"/>
      <c r="BB36" s="934"/>
      <c r="BC36" s="934"/>
      <c r="BD36" s="934"/>
      <c r="BE36" s="934"/>
      <c r="BF36" s="934"/>
      <c r="BG36" s="934"/>
      <c r="BH36" s="934"/>
      <c r="BI36" s="758"/>
      <c r="BJ36" s="758"/>
      <c r="BK36" s="758"/>
      <c r="BL36" s="758"/>
      <c r="BM36" s="758"/>
      <c r="BN36" s="758"/>
      <c r="BO36" s="758"/>
      <c r="BP36" s="758"/>
      <c r="BQ36" s="758"/>
      <c r="BR36" s="758"/>
      <c r="BS36" s="758"/>
      <c r="BT36" s="758"/>
      <c r="BU36" s="758"/>
      <c r="BV36" s="758"/>
      <c r="BW36" s="758"/>
      <c r="BX36" s="758"/>
      <c r="BY36" s="758"/>
      <c r="BZ36" s="758"/>
      <c r="CA36" s="758"/>
      <c r="CB36" s="758"/>
      <c r="CC36" s="758"/>
      <c r="CD36" s="758"/>
      <c r="CE36" s="758"/>
      <c r="CF36" s="758"/>
      <c r="CG36" s="758"/>
      <c r="CH36" s="758"/>
      <c r="CI36" s="758"/>
      <c r="CJ36" s="758"/>
      <c r="CK36" s="758"/>
      <c r="CL36" s="758"/>
      <c r="CM36" s="758"/>
      <c r="CN36" s="758"/>
      <c r="CO36" s="758"/>
      <c r="CP36" s="758"/>
      <c r="CQ36" s="758"/>
      <c r="CR36" s="758"/>
      <c r="CS36" s="758"/>
      <c r="CT36" s="758"/>
      <c r="CU36" s="758"/>
      <c r="CV36" s="758"/>
      <c r="CW36" s="758"/>
      <c r="CX36" s="758"/>
      <c r="CY36" s="758"/>
      <c r="CZ36" s="758"/>
      <c r="DA36" s="758"/>
      <c r="DB36" s="758"/>
      <c r="DC36" s="758"/>
      <c r="DD36" s="758"/>
      <c r="DE36" s="758"/>
      <c r="DF36" s="758"/>
      <c r="DG36" s="758"/>
      <c r="DH36" s="758"/>
      <c r="DI36" s="758"/>
      <c r="DJ36" s="758"/>
      <c r="DK36" s="758"/>
      <c r="DL36" s="758"/>
      <c r="DM36" s="758"/>
      <c r="DN36" s="758"/>
      <c r="DO36" s="758"/>
      <c r="DP36" s="758"/>
      <c r="DQ36" s="758"/>
      <c r="DR36" s="758"/>
      <c r="DS36" s="758"/>
      <c r="DT36" s="758"/>
      <c r="DU36" s="758"/>
      <c r="DV36" s="758"/>
    </row>
    <row r="37" spans="1:126" s="734" customFormat="1" ht="15" customHeight="1" x14ac:dyDescent="0.25">
      <c r="A37" s="1211" t="s">
        <v>107</v>
      </c>
      <c r="B37" s="1162" t="s">
        <v>865</v>
      </c>
      <c r="C37" s="2021" t="s">
        <v>108</v>
      </c>
      <c r="D37" s="1922"/>
      <c r="E37" s="1922"/>
      <c r="F37" s="1163"/>
      <c r="G37" s="1161"/>
      <c r="H37" s="775"/>
      <c r="I37" s="1254"/>
      <c r="J37" s="1302"/>
      <c r="K37" s="1302"/>
      <c r="L37" s="1302"/>
      <c r="M37" s="1302"/>
      <c r="N37" s="1302"/>
      <c r="O37" s="1302"/>
      <c r="P37" s="1302"/>
      <c r="Q37" s="1302"/>
      <c r="R37" s="1302"/>
      <c r="S37" s="1302"/>
      <c r="T37" s="1302"/>
      <c r="U37" s="1302"/>
      <c r="V37" s="1302"/>
      <c r="W37" s="1302"/>
      <c r="X37" s="1302"/>
      <c r="Y37" s="1302"/>
      <c r="Z37" s="1302"/>
      <c r="AA37" s="1302"/>
      <c r="AB37" s="1302"/>
      <c r="AC37" s="1302"/>
      <c r="AD37" s="1302"/>
      <c r="AE37" s="1302"/>
      <c r="AF37" s="1302"/>
      <c r="AG37" s="1302"/>
      <c r="AH37" s="1302"/>
      <c r="AI37" s="1302"/>
      <c r="AJ37" s="1302"/>
      <c r="AK37" s="1302"/>
      <c r="AL37" s="1302"/>
      <c r="AM37" s="1302"/>
      <c r="AN37" s="1302"/>
      <c r="AO37" s="1302"/>
      <c r="AP37" s="1302"/>
      <c r="AQ37" s="1302"/>
      <c r="AR37" s="757"/>
      <c r="AS37" s="757"/>
      <c r="AT37" s="757"/>
      <c r="AU37" s="757"/>
      <c r="AV37" s="757"/>
      <c r="AW37" s="757"/>
      <c r="AX37" s="757"/>
      <c r="AY37" s="757"/>
      <c r="AZ37" s="757"/>
      <c r="BA37" s="757"/>
      <c r="BB37" s="757"/>
      <c r="BC37" s="757"/>
      <c r="BD37" s="757"/>
      <c r="BE37" s="757"/>
      <c r="BF37" s="757"/>
      <c r="BG37" s="757"/>
      <c r="BH37" s="757"/>
      <c r="BI37" s="758"/>
      <c r="BJ37" s="758"/>
      <c r="BK37" s="758"/>
      <c r="BL37" s="758"/>
      <c r="BM37" s="758"/>
      <c r="BN37" s="758"/>
      <c r="BO37" s="758"/>
      <c r="BP37" s="758"/>
      <c r="BQ37" s="758"/>
      <c r="BR37" s="758"/>
      <c r="BS37" s="758"/>
      <c r="BT37" s="758"/>
      <c r="BU37" s="758"/>
      <c r="BV37" s="758"/>
      <c r="BW37" s="758"/>
      <c r="BX37" s="758"/>
      <c r="BY37" s="758"/>
      <c r="BZ37" s="758"/>
      <c r="CA37" s="758"/>
      <c r="CB37" s="758"/>
      <c r="CC37" s="758"/>
      <c r="CD37" s="758"/>
      <c r="CE37" s="758"/>
      <c r="CF37" s="758"/>
      <c r="CG37" s="758"/>
      <c r="CH37" s="758"/>
      <c r="CI37" s="758"/>
      <c r="CJ37" s="758"/>
      <c r="CK37" s="758"/>
      <c r="CL37" s="758"/>
      <c r="CM37" s="758"/>
      <c r="CN37" s="758"/>
      <c r="CO37" s="758"/>
      <c r="CP37" s="758"/>
      <c r="CQ37" s="758"/>
      <c r="CR37" s="758"/>
      <c r="CS37" s="758"/>
      <c r="CT37" s="758"/>
      <c r="CU37" s="758"/>
      <c r="CV37" s="758"/>
      <c r="CW37" s="758"/>
      <c r="CX37" s="758"/>
      <c r="CY37" s="758"/>
      <c r="CZ37" s="758"/>
      <c r="DA37" s="758"/>
      <c r="DB37" s="758"/>
      <c r="DC37" s="758"/>
      <c r="DD37" s="758"/>
      <c r="DE37" s="758"/>
      <c r="DF37" s="758"/>
      <c r="DG37" s="758"/>
      <c r="DH37" s="758"/>
      <c r="DI37" s="758"/>
      <c r="DJ37" s="758"/>
      <c r="DK37" s="758"/>
      <c r="DL37" s="758"/>
      <c r="DM37" s="758"/>
      <c r="DN37" s="758"/>
      <c r="DO37" s="758"/>
      <c r="DP37" s="758"/>
      <c r="DQ37" s="758"/>
      <c r="DR37" s="758"/>
      <c r="DS37" s="758"/>
      <c r="DT37" s="758"/>
      <c r="DU37" s="758"/>
      <c r="DV37" s="758"/>
    </row>
    <row r="38" spans="1:126" s="734" customFormat="1" ht="38.25" customHeight="1" x14ac:dyDescent="0.25">
      <c r="A38" s="1211"/>
      <c r="B38" s="947"/>
      <c r="C38" s="1300" t="s">
        <v>556</v>
      </c>
      <c r="D38" s="1990" t="s">
        <v>1215</v>
      </c>
      <c r="E38" s="2022"/>
      <c r="F38" s="1163"/>
      <c r="G38" s="1161"/>
      <c r="H38" s="775"/>
      <c r="I38" s="1254"/>
      <c r="J38" s="1302"/>
      <c r="K38" s="1302"/>
      <c r="L38" s="1302"/>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2"/>
      <c r="AJ38" s="1302"/>
      <c r="AK38" s="1302"/>
      <c r="AL38" s="1302"/>
      <c r="AM38" s="1302"/>
      <c r="AN38" s="1302"/>
      <c r="AO38" s="1302"/>
      <c r="AP38" s="1302"/>
      <c r="AQ38" s="1302"/>
      <c r="AR38" s="757"/>
      <c r="AS38" s="757"/>
      <c r="AT38" s="757"/>
      <c r="AU38" s="757"/>
      <c r="AV38" s="757"/>
      <c r="AW38" s="757"/>
      <c r="AX38" s="757"/>
      <c r="AY38" s="757"/>
      <c r="AZ38" s="757"/>
      <c r="BA38" s="757"/>
      <c r="BB38" s="757"/>
      <c r="BC38" s="757"/>
      <c r="BD38" s="757"/>
      <c r="BE38" s="757"/>
      <c r="BF38" s="757"/>
      <c r="BG38" s="757"/>
      <c r="BH38" s="757"/>
      <c r="BI38" s="758"/>
      <c r="BJ38" s="758"/>
      <c r="BK38" s="758"/>
      <c r="BL38" s="758"/>
      <c r="BM38" s="758"/>
      <c r="BN38" s="758"/>
      <c r="BO38" s="758"/>
      <c r="BP38" s="758"/>
      <c r="BQ38" s="758"/>
      <c r="BR38" s="758"/>
      <c r="BS38" s="758"/>
      <c r="BT38" s="758"/>
      <c r="BU38" s="758"/>
      <c r="BV38" s="758"/>
      <c r="BW38" s="758"/>
      <c r="BX38" s="758"/>
      <c r="BY38" s="758"/>
      <c r="BZ38" s="758"/>
      <c r="CA38" s="758"/>
      <c r="CB38" s="758"/>
      <c r="CC38" s="758"/>
      <c r="CD38" s="758"/>
      <c r="CE38" s="758"/>
      <c r="CF38" s="758"/>
      <c r="CG38" s="758"/>
      <c r="CH38" s="758"/>
      <c r="CI38" s="758"/>
      <c r="CJ38" s="758"/>
      <c r="CK38" s="758"/>
      <c r="CL38" s="758"/>
      <c r="CM38" s="758"/>
      <c r="CN38" s="758"/>
      <c r="CO38" s="758"/>
      <c r="CP38" s="758"/>
      <c r="CQ38" s="758"/>
      <c r="CR38" s="758"/>
      <c r="CS38" s="758"/>
      <c r="CT38" s="758"/>
      <c r="CU38" s="758"/>
      <c r="CV38" s="758"/>
      <c r="CW38" s="758"/>
      <c r="CX38" s="758"/>
      <c r="CY38" s="758"/>
      <c r="CZ38" s="758"/>
      <c r="DA38" s="758"/>
      <c r="DB38" s="758"/>
      <c r="DC38" s="758"/>
      <c r="DD38" s="758"/>
      <c r="DE38" s="758"/>
      <c r="DF38" s="758"/>
      <c r="DG38" s="758"/>
      <c r="DH38" s="758"/>
      <c r="DI38" s="758"/>
      <c r="DJ38" s="758"/>
      <c r="DK38" s="758"/>
      <c r="DL38" s="758"/>
      <c r="DM38" s="758"/>
      <c r="DN38" s="758"/>
      <c r="DO38" s="758"/>
      <c r="DP38" s="758"/>
      <c r="DQ38" s="758"/>
      <c r="DR38" s="758"/>
      <c r="DS38" s="758"/>
      <c r="DT38" s="758"/>
      <c r="DU38" s="758"/>
      <c r="DV38" s="758"/>
    </row>
    <row r="39" spans="1:126" s="734" customFormat="1" ht="30" customHeight="1" x14ac:dyDescent="0.25">
      <c r="A39" s="1211"/>
      <c r="B39" s="947"/>
      <c r="C39" s="1333"/>
      <c r="D39" s="1384" t="s">
        <v>556</v>
      </c>
      <c r="E39" s="1385" t="s">
        <v>1281</v>
      </c>
      <c r="F39" s="1163" t="s">
        <v>755</v>
      </c>
      <c r="G39" s="941">
        <v>80</v>
      </c>
      <c r="H39" s="775"/>
      <c r="I39" s="1254">
        <f>G39*H39</f>
        <v>0</v>
      </c>
      <c r="J39" s="1302"/>
      <c r="K39" s="1302"/>
      <c r="L39" s="1302"/>
      <c r="M39" s="1302"/>
      <c r="N39" s="1302"/>
      <c r="O39" s="1302"/>
      <c r="P39" s="1302"/>
      <c r="Q39" s="1302"/>
      <c r="R39" s="1302"/>
      <c r="S39" s="1302"/>
      <c r="T39" s="1302"/>
      <c r="U39" s="1302"/>
      <c r="V39" s="1302"/>
      <c r="W39" s="1302"/>
      <c r="X39" s="1302"/>
      <c r="Y39" s="1302"/>
      <c r="Z39" s="1302"/>
      <c r="AA39" s="1302"/>
      <c r="AB39" s="1302"/>
      <c r="AC39" s="1302"/>
      <c r="AD39" s="1302"/>
      <c r="AE39" s="1302"/>
      <c r="AF39" s="1302"/>
      <c r="AG39" s="1302"/>
      <c r="AH39" s="1302"/>
      <c r="AI39" s="1302"/>
      <c r="AJ39" s="1302"/>
      <c r="AK39" s="1302"/>
      <c r="AL39" s="1302"/>
      <c r="AM39" s="1302"/>
      <c r="AN39" s="1302"/>
      <c r="AO39" s="1302"/>
      <c r="AP39" s="1302"/>
      <c r="AQ39" s="1302"/>
      <c r="AR39" s="757"/>
      <c r="AS39" s="757"/>
      <c r="AT39" s="757"/>
      <c r="AU39" s="757"/>
      <c r="AV39" s="757"/>
      <c r="AW39" s="757"/>
      <c r="AX39" s="757"/>
      <c r="AY39" s="757"/>
      <c r="AZ39" s="757"/>
      <c r="BA39" s="757"/>
      <c r="BB39" s="757"/>
      <c r="BC39" s="757"/>
      <c r="BD39" s="757"/>
      <c r="BE39" s="757"/>
      <c r="BF39" s="757"/>
      <c r="BG39" s="757"/>
      <c r="BH39" s="757"/>
      <c r="BI39" s="758"/>
      <c r="BJ39" s="758"/>
      <c r="BK39" s="758"/>
      <c r="BL39" s="758"/>
      <c r="BM39" s="758"/>
      <c r="BN39" s="758"/>
      <c r="BO39" s="758"/>
      <c r="BP39" s="758"/>
      <c r="BQ39" s="758"/>
      <c r="BR39" s="758"/>
      <c r="BS39" s="758"/>
      <c r="BT39" s="758"/>
      <c r="BU39" s="758"/>
      <c r="BV39" s="758"/>
      <c r="BW39" s="758"/>
      <c r="BX39" s="758"/>
      <c r="BY39" s="758"/>
      <c r="BZ39" s="758"/>
      <c r="CA39" s="758"/>
      <c r="CB39" s="758"/>
      <c r="CC39" s="758"/>
      <c r="CD39" s="758"/>
      <c r="CE39" s="758"/>
      <c r="CF39" s="758"/>
      <c r="CG39" s="758"/>
      <c r="CH39" s="758"/>
      <c r="CI39" s="758"/>
      <c r="CJ39" s="758"/>
      <c r="CK39" s="758"/>
      <c r="CL39" s="758"/>
      <c r="CM39" s="758"/>
      <c r="CN39" s="758"/>
      <c r="CO39" s="758"/>
      <c r="CP39" s="758"/>
      <c r="CQ39" s="758"/>
      <c r="CR39" s="758"/>
      <c r="CS39" s="758"/>
      <c r="CT39" s="758"/>
      <c r="CU39" s="758"/>
      <c r="CV39" s="758"/>
      <c r="CW39" s="758"/>
      <c r="CX39" s="758"/>
      <c r="CY39" s="758"/>
      <c r="CZ39" s="758"/>
      <c r="DA39" s="758"/>
      <c r="DB39" s="758"/>
      <c r="DC39" s="758"/>
      <c r="DD39" s="758"/>
      <c r="DE39" s="758"/>
      <c r="DF39" s="758"/>
      <c r="DG39" s="758"/>
      <c r="DH39" s="758"/>
      <c r="DI39" s="758"/>
      <c r="DJ39" s="758"/>
      <c r="DK39" s="758"/>
      <c r="DL39" s="758"/>
      <c r="DM39" s="758"/>
      <c r="DN39" s="758"/>
      <c r="DO39" s="758"/>
      <c r="DP39" s="758"/>
      <c r="DQ39" s="758"/>
      <c r="DR39" s="758"/>
      <c r="DS39" s="758"/>
      <c r="DT39" s="758"/>
      <c r="DU39" s="758"/>
      <c r="DV39" s="758"/>
    </row>
    <row r="40" spans="1:126" s="734" customFormat="1" ht="15" customHeight="1" x14ac:dyDescent="0.25">
      <c r="A40" s="1148"/>
      <c r="B40" s="1162"/>
      <c r="C40" s="799" t="s">
        <v>557</v>
      </c>
      <c r="D40" s="1922" t="s">
        <v>77</v>
      </c>
      <c r="E40" s="1922"/>
      <c r="F40" s="795"/>
      <c r="G40" s="1161"/>
      <c r="H40" s="775"/>
      <c r="I40" s="1254"/>
      <c r="J40" s="1302"/>
      <c r="K40" s="1302"/>
      <c r="L40" s="1302"/>
      <c r="M40" s="1302"/>
      <c r="N40" s="1302"/>
      <c r="O40" s="1302"/>
      <c r="P40" s="1302"/>
      <c r="Q40" s="1302"/>
      <c r="R40" s="1302"/>
      <c r="S40" s="1302"/>
      <c r="T40" s="1302"/>
      <c r="U40" s="1302"/>
      <c r="V40" s="1302"/>
      <c r="W40" s="1302"/>
      <c r="X40" s="1302"/>
      <c r="Y40" s="1302"/>
      <c r="Z40" s="1302"/>
      <c r="AA40" s="1302"/>
      <c r="AB40" s="1302"/>
      <c r="AC40" s="1302"/>
      <c r="AD40" s="1302"/>
      <c r="AE40" s="1302"/>
      <c r="AF40" s="1302"/>
      <c r="AG40" s="1302"/>
      <c r="AH40" s="1302"/>
      <c r="AI40" s="1302"/>
      <c r="AJ40" s="1302"/>
      <c r="AK40" s="1302"/>
      <c r="AL40" s="1302"/>
      <c r="AM40" s="1302"/>
      <c r="AN40" s="1302"/>
      <c r="AO40" s="1302"/>
      <c r="AP40" s="1302"/>
      <c r="AQ40" s="1302"/>
      <c r="AR40" s="757"/>
      <c r="AS40" s="757"/>
      <c r="AT40" s="757"/>
      <c r="AU40" s="757"/>
      <c r="AV40" s="757"/>
      <c r="AW40" s="757"/>
      <c r="AX40" s="757"/>
      <c r="AY40" s="757"/>
      <c r="AZ40" s="757"/>
      <c r="BA40" s="757"/>
      <c r="BB40" s="757"/>
      <c r="BC40" s="757"/>
      <c r="BD40" s="757"/>
      <c r="BE40" s="757"/>
      <c r="BF40" s="757"/>
      <c r="BG40" s="757"/>
      <c r="BH40" s="757"/>
      <c r="BI40" s="758"/>
      <c r="BJ40" s="758"/>
      <c r="BK40" s="758"/>
      <c r="BL40" s="758"/>
      <c r="BM40" s="758"/>
      <c r="BN40" s="758"/>
      <c r="BO40" s="758"/>
      <c r="BP40" s="758"/>
      <c r="BQ40" s="758"/>
      <c r="BR40" s="758"/>
      <c r="BS40" s="758"/>
      <c r="BT40" s="758"/>
      <c r="BU40" s="758"/>
      <c r="BV40" s="758"/>
      <c r="BW40" s="758"/>
      <c r="BX40" s="758"/>
      <c r="BY40" s="758"/>
      <c r="BZ40" s="758"/>
      <c r="CA40" s="758"/>
      <c r="CB40" s="758"/>
      <c r="CC40" s="758"/>
      <c r="CD40" s="758"/>
      <c r="CE40" s="758"/>
      <c r="CF40" s="758"/>
      <c r="CG40" s="758"/>
      <c r="CH40" s="758"/>
      <c r="CI40" s="758"/>
      <c r="CJ40" s="758"/>
      <c r="CK40" s="758"/>
      <c r="CL40" s="758"/>
      <c r="CM40" s="758"/>
      <c r="CN40" s="758"/>
      <c r="CO40" s="758"/>
      <c r="CP40" s="758"/>
      <c r="CQ40" s="758"/>
      <c r="CR40" s="758"/>
      <c r="CS40" s="758"/>
      <c r="CT40" s="758"/>
      <c r="CU40" s="758"/>
      <c r="CV40" s="758"/>
      <c r="CW40" s="758"/>
      <c r="CX40" s="758"/>
      <c r="CY40" s="758"/>
      <c r="CZ40" s="758"/>
      <c r="DA40" s="758"/>
      <c r="DB40" s="758"/>
      <c r="DC40" s="758"/>
      <c r="DD40" s="758"/>
      <c r="DE40" s="758"/>
      <c r="DF40" s="758"/>
      <c r="DG40" s="758"/>
      <c r="DH40" s="758"/>
      <c r="DI40" s="758"/>
      <c r="DJ40" s="758"/>
      <c r="DK40" s="758"/>
      <c r="DL40" s="758"/>
      <c r="DM40" s="758"/>
      <c r="DN40" s="758"/>
      <c r="DO40" s="758"/>
      <c r="DP40" s="758"/>
      <c r="DQ40" s="758"/>
      <c r="DR40" s="758"/>
      <c r="DS40" s="758"/>
      <c r="DT40" s="758"/>
      <c r="DU40" s="758"/>
      <c r="DV40" s="758"/>
    </row>
    <row r="41" spans="1:126" s="734" customFormat="1" ht="29.25" customHeight="1" x14ac:dyDescent="0.25">
      <c r="A41" s="1148"/>
      <c r="B41" s="938"/>
      <c r="C41" s="801"/>
      <c r="D41" s="801" t="s">
        <v>556</v>
      </c>
      <c r="E41" s="1299" t="s">
        <v>1207</v>
      </c>
      <c r="F41" s="795" t="s">
        <v>755</v>
      </c>
      <c r="G41" s="1161">
        <v>80</v>
      </c>
      <c r="H41" s="775"/>
      <c r="I41" s="1254">
        <f>G41*H41</f>
        <v>0</v>
      </c>
      <c r="J41" s="1302"/>
      <c r="K41" s="1302"/>
      <c r="L41" s="1302"/>
      <c r="M41" s="1302"/>
      <c r="N41" s="1302"/>
      <c r="O41" s="1302"/>
      <c r="P41" s="1302"/>
      <c r="Q41" s="1302"/>
      <c r="R41" s="1302"/>
      <c r="S41" s="1302"/>
      <c r="T41" s="1302"/>
      <c r="U41" s="1302"/>
      <c r="V41" s="1302"/>
      <c r="W41" s="1302"/>
      <c r="X41" s="1302"/>
      <c r="Y41" s="1302"/>
      <c r="Z41" s="1302"/>
      <c r="AA41" s="1302"/>
      <c r="AB41" s="1302"/>
      <c r="AC41" s="1302"/>
      <c r="AD41" s="1302"/>
      <c r="AE41" s="1302"/>
      <c r="AF41" s="1302"/>
      <c r="AG41" s="1302"/>
      <c r="AH41" s="1302"/>
      <c r="AI41" s="1302"/>
      <c r="AJ41" s="1302"/>
      <c r="AK41" s="1302"/>
      <c r="AL41" s="1302"/>
      <c r="AM41" s="1302"/>
      <c r="AN41" s="1302"/>
      <c r="AO41" s="1302"/>
      <c r="AP41" s="1302"/>
      <c r="AQ41" s="1302"/>
      <c r="AR41" s="757"/>
      <c r="AS41" s="757"/>
      <c r="AT41" s="757"/>
      <c r="AU41" s="757"/>
      <c r="AV41" s="757"/>
      <c r="AW41" s="757"/>
      <c r="AX41" s="757"/>
      <c r="AY41" s="757"/>
      <c r="AZ41" s="757"/>
      <c r="BA41" s="757"/>
      <c r="BB41" s="757"/>
      <c r="BC41" s="757"/>
      <c r="BD41" s="757"/>
      <c r="BE41" s="757"/>
      <c r="BF41" s="757"/>
      <c r="BG41" s="757"/>
      <c r="BH41" s="757"/>
      <c r="BI41" s="758"/>
      <c r="BJ41" s="758"/>
      <c r="BK41" s="758"/>
      <c r="BL41" s="758"/>
      <c r="BM41" s="758"/>
      <c r="BN41" s="758"/>
      <c r="BO41" s="758"/>
      <c r="BP41" s="758"/>
      <c r="BQ41" s="758"/>
      <c r="BR41" s="758"/>
      <c r="BS41" s="758"/>
      <c r="BT41" s="758"/>
      <c r="BU41" s="758"/>
      <c r="BV41" s="758"/>
      <c r="BW41" s="758"/>
      <c r="BX41" s="758"/>
      <c r="BY41" s="758"/>
      <c r="BZ41" s="758"/>
      <c r="CA41" s="758"/>
      <c r="CB41" s="758"/>
      <c r="CC41" s="758"/>
      <c r="CD41" s="758"/>
      <c r="CE41" s="758"/>
      <c r="CF41" s="758"/>
      <c r="CG41" s="758"/>
      <c r="CH41" s="758"/>
      <c r="CI41" s="758"/>
      <c r="CJ41" s="758"/>
      <c r="CK41" s="758"/>
      <c r="CL41" s="758"/>
      <c r="CM41" s="758"/>
      <c r="CN41" s="758"/>
      <c r="CO41" s="758"/>
      <c r="CP41" s="758"/>
      <c r="CQ41" s="758"/>
      <c r="CR41" s="758"/>
      <c r="CS41" s="758"/>
      <c r="CT41" s="758"/>
      <c r="CU41" s="758"/>
      <c r="CV41" s="758"/>
      <c r="CW41" s="758"/>
      <c r="CX41" s="758"/>
      <c r="CY41" s="758"/>
      <c r="CZ41" s="758"/>
      <c r="DA41" s="758"/>
      <c r="DB41" s="758"/>
      <c r="DC41" s="758"/>
      <c r="DD41" s="758"/>
      <c r="DE41" s="758"/>
      <c r="DF41" s="758"/>
      <c r="DG41" s="758"/>
      <c r="DH41" s="758"/>
      <c r="DI41" s="758"/>
      <c r="DJ41" s="758"/>
      <c r="DK41" s="758"/>
      <c r="DL41" s="758"/>
      <c r="DM41" s="758"/>
      <c r="DN41" s="758"/>
      <c r="DO41" s="758"/>
      <c r="DP41" s="758"/>
      <c r="DQ41" s="758"/>
      <c r="DR41" s="758"/>
      <c r="DS41" s="758"/>
      <c r="DT41" s="758"/>
      <c r="DU41" s="758"/>
      <c r="DV41" s="758"/>
    </row>
    <row r="42" spans="1:126" s="734" customFormat="1" ht="15" customHeight="1" x14ac:dyDescent="0.25">
      <c r="A42" s="1222" t="s">
        <v>120</v>
      </c>
      <c r="B42" s="1162" t="s">
        <v>866</v>
      </c>
      <c r="C42" s="2023" t="s">
        <v>121</v>
      </c>
      <c r="D42" s="1922"/>
      <c r="E42" s="1922"/>
      <c r="F42" s="1161"/>
      <c r="G42" s="1161"/>
      <c r="H42" s="775"/>
      <c r="I42" s="1254"/>
      <c r="J42" s="1302"/>
      <c r="K42" s="1302"/>
      <c r="L42" s="1302"/>
      <c r="M42" s="1302"/>
      <c r="N42" s="1302"/>
      <c r="O42" s="1302"/>
      <c r="P42" s="1302"/>
      <c r="Q42" s="1302"/>
      <c r="R42" s="1302"/>
      <c r="S42" s="1302"/>
      <c r="T42" s="1302"/>
      <c r="U42" s="1302"/>
      <c r="V42" s="1302"/>
      <c r="W42" s="1302"/>
      <c r="X42" s="1302"/>
      <c r="Y42" s="1302"/>
      <c r="Z42" s="1302"/>
      <c r="AA42" s="1302"/>
      <c r="AB42" s="1302"/>
      <c r="AC42" s="1302"/>
      <c r="AD42" s="1302"/>
      <c r="AE42" s="1302"/>
      <c r="AF42" s="1302"/>
      <c r="AG42" s="1302"/>
      <c r="AH42" s="1302"/>
      <c r="AI42" s="1302"/>
      <c r="AJ42" s="1302"/>
      <c r="AK42" s="1302"/>
      <c r="AL42" s="1302"/>
      <c r="AM42" s="1302"/>
      <c r="AN42" s="1302"/>
      <c r="AO42" s="1302"/>
      <c r="AP42" s="1302"/>
      <c r="AQ42" s="1302"/>
      <c r="AR42" s="757"/>
      <c r="AS42" s="757"/>
      <c r="AT42" s="757"/>
      <c r="AU42" s="757"/>
      <c r="AV42" s="757"/>
      <c r="AW42" s="757"/>
      <c r="AX42" s="757"/>
      <c r="AY42" s="757"/>
      <c r="AZ42" s="757"/>
      <c r="BA42" s="757"/>
      <c r="BB42" s="757"/>
      <c r="BC42" s="757"/>
      <c r="BD42" s="757"/>
      <c r="BE42" s="757"/>
      <c r="BF42" s="757"/>
      <c r="BG42" s="757"/>
      <c r="BH42" s="757"/>
      <c r="BI42" s="758"/>
      <c r="BJ42" s="758"/>
      <c r="BK42" s="758"/>
      <c r="BL42" s="758"/>
      <c r="BM42" s="758"/>
      <c r="BN42" s="758"/>
      <c r="BO42" s="758"/>
      <c r="BP42" s="758"/>
      <c r="BQ42" s="758"/>
      <c r="BR42" s="758"/>
      <c r="BS42" s="758"/>
      <c r="BT42" s="758"/>
      <c r="BU42" s="758"/>
      <c r="BV42" s="758"/>
      <c r="BW42" s="758"/>
      <c r="BX42" s="758"/>
      <c r="BY42" s="758"/>
      <c r="BZ42" s="758"/>
      <c r="CA42" s="758"/>
      <c r="CB42" s="758"/>
      <c r="CC42" s="758"/>
      <c r="CD42" s="758"/>
      <c r="CE42" s="758"/>
      <c r="CF42" s="758"/>
      <c r="CG42" s="758"/>
      <c r="CH42" s="758"/>
      <c r="CI42" s="758"/>
      <c r="CJ42" s="758"/>
      <c r="CK42" s="758"/>
      <c r="CL42" s="758"/>
      <c r="CM42" s="758"/>
      <c r="CN42" s="758"/>
      <c r="CO42" s="758"/>
      <c r="CP42" s="758"/>
      <c r="CQ42" s="758"/>
      <c r="CR42" s="758"/>
      <c r="CS42" s="758"/>
      <c r="CT42" s="758"/>
      <c r="CU42" s="758"/>
      <c r="CV42" s="758"/>
      <c r="CW42" s="758"/>
      <c r="CX42" s="758"/>
      <c r="CY42" s="758"/>
      <c r="CZ42" s="758"/>
      <c r="DA42" s="758"/>
      <c r="DB42" s="758"/>
      <c r="DC42" s="758"/>
      <c r="DD42" s="758"/>
      <c r="DE42" s="758"/>
      <c r="DF42" s="758"/>
      <c r="DG42" s="758"/>
      <c r="DH42" s="758"/>
      <c r="DI42" s="758"/>
      <c r="DJ42" s="758"/>
      <c r="DK42" s="758"/>
      <c r="DL42" s="758"/>
      <c r="DM42" s="758"/>
      <c r="DN42" s="758"/>
      <c r="DO42" s="758"/>
      <c r="DP42" s="758"/>
      <c r="DQ42" s="758"/>
      <c r="DR42" s="758"/>
      <c r="DS42" s="758"/>
      <c r="DT42" s="758"/>
      <c r="DU42" s="758"/>
      <c r="DV42" s="758"/>
    </row>
    <row r="43" spans="1:126" s="734" customFormat="1" ht="27.75" customHeight="1" x14ac:dyDescent="0.25">
      <c r="A43" s="1222"/>
      <c r="B43" s="1162"/>
      <c r="C43" s="1301" t="s">
        <v>556</v>
      </c>
      <c r="D43" s="1992" t="s">
        <v>1218</v>
      </c>
      <c r="E43" s="1921"/>
      <c r="F43" s="1163"/>
      <c r="G43" s="1161"/>
      <c r="H43" s="775"/>
      <c r="I43" s="1254"/>
      <c r="J43" s="1302"/>
      <c r="K43" s="1302"/>
      <c r="L43" s="1302"/>
      <c r="M43" s="1302"/>
      <c r="N43" s="1302"/>
      <c r="O43" s="1302"/>
      <c r="P43" s="1302"/>
      <c r="Q43" s="1302"/>
      <c r="R43" s="1302"/>
      <c r="S43" s="1302"/>
      <c r="T43" s="1302"/>
      <c r="U43" s="1302"/>
      <c r="V43" s="1302"/>
      <c r="W43" s="1302"/>
      <c r="X43" s="1302"/>
      <c r="Y43" s="1302"/>
      <c r="Z43" s="1302"/>
      <c r="AA43" s="1302"/>
      <c r="AB43" s="1302"/>
      <c r="AC43" s="1302"/>
      <c r="AD43" s="1302"/>
      <c r="AE43" s="1302"/>
      <c r="AF43" s="1302"/>
      <c r="AG43" s="1302"/>
      <c r="AH43" s="1302"/>
      <c r="AI43" s="1302"/>
      <c r="AJ43" s="1302"/>
      <c r="AK43" s="1302"/>
      <c r="AL43" s="1302"/>
      <c r="AM43" s="1302"/>
      <c r="AN43" s="1302"/>
      <c r="AO43" s="1302"/>
      <c r="AP43" s="1302"/>
      <c r="AQ43" s="1302"/>
      <c r="AR43" s="757"/>
      <c r="AS43" s="757"/>
      <c r="AT43" s="757"/>
      <c r="AU43" s="757"/>
      <c r="AV43" s="757"/>
      <c r="AW43" s="757"/>
      <c r="AX43" s="757"/>
      <c r="AY43" s="757"/>
      <c r="AZ43" s="757"/>
      <c r="BA43" s="757"/>
      <c r="BB43" s="757"/>
      <c r="BC43" s="757"/>
      <c r="BD43" s="757"/>
      <c r="BE43" s="757"/>
      <c r="BF43" s="757"/>
      <c r="BG43" s="757"/>
      <c r="BH43" s="757"/>
      <c r="BI43" s="758"/>
      <c r="BJ43" s="758"/>
      <c r="BK43" s="758"/>
      <c r="BL43" s="758"/>
      <c r="BM43" s="758"/>
      <c r="BN43" s="758"/>
      <c r="BO43" s="758"/>
      <c r="BP43" s="758"/>
      <c r="BQ43" s="758"/>
      <c r="BR43" s="758"/>
      <c r="BS43" s="758"/>
      <c r="BT43" s="758"/>
      <c r="BU43" s="758"/>
      <c r="BV43" s="758"/>
      <c r="BW43" s="758"/>
      <c r="BX43" s="758"/>
      <c r="BY43" s="758"/>
      <c r="BZ43" s="758"/>
      <c r="CA43" s="758"/>
      <c r="CB43" s="758"/>
      <c r="CC43" s="758"/>
      <c r="CD43" s="758"/>
      <c r="CE43" s="758"/>
      <c r="CF43" s="758"/>
      <c r="CG43" s="758"/>
      <c r="CH43" s="758"/>
      <c r="CI43" s="758"/>
      <c r="CJ43" s="758"/>
      <c r="CK43" s="758"/>
      <c r="CL43" s="758"/>
      <c r="CM43" s="758"/>
      <c r="CN43" s="758"/>
      <c r="CO43" s="758"/>
      <c r="CP43" s="758"/>
      <c r="CQ43" s="758"/>
      <c r="CR43" s="758"/>
      <c r="CS43" s="758"/>
      <c r="CT43" s="758"/>
      <c r="CU43" s="758"/>
      <c r="CV43" s="758"/>
      <c r="CW43" s="758"/>
      <c r="CX43" s="758"/>
      <c r="CY43" s="758"/>
      <c r="CZ43" s="758"/>
      <c r="DA43" s="758"/>
      <c r="DB43" s="758"/>
      <c r="DC43" s="758"/>
      <c r="DD43" s="758"/>
      <c r="DE43" s="758"/>
      <c r="DF43" s="758"/>
      <c r="DG43" s="758"/>
      <c r="DH43" s="758"/>
      <c r="DI43" s="758"/>
      <c r="DJ43" s="758"/>
      <c r="DK43" s="758"/>
      <c r="DL43" s="758"/>
      <c r="DM43" s="758"/>
      <c r="DN43" s="758"/>
      <c r="DO43" s="758"/>
      <c r="DP43" s="758"/>
      <c r="DQ43" s="758"/>
      <c r="DR43" s="758"/>
      <c r="DS43" s="758"/>
      <c r="DT43" s="758"/>
      <c r="DU43" s="758"/>
      <c r="DV43" s="758"/>
    </row>
    <row r="44" spans="1:126" s="734" customFormat="1" ht="15" customHeight="1" x14ac:dyDescent="0.25">
      <c r="A44" s="1211"/>
      <c r="B44" s="947"/>
      <c r="C44" s="1333"/>
      <c r="D44" s="1297" t="s">
        <v>556</v>
      </c>
      <c r="E44" s="1324" t="s">
        <v>669</v>
      </c>
      <c r="F44" s="1163" t="s">
        <v>487</v>
      </c>
      <c r="G44" s="1161">
        <v>8</v>
      </c>
      <c r="H44" s="775"/>
      <c r="I44" s="1254">
        <f t="shared" ref="I44:I96" si="1">G44*H44</f>
        <v>0</v>
      </c>
      <c r="J44" s="1302"/>
      <c r="K44" s="1302"/>
      <c r="L44" s="1302"/>
      <c r="M44" s="1302"/>
      <c r="N44" s="1302"/>
      <c r="O44" s="1302"/>
      <c r="P44" s="1302"/>
      <c r="Q44" s="1302"/>
      <c r="R44" s="1302"/>
      <c r="S44" s="1302"/>
      <c r="T44" s="1302"/>
      <c r="U44" s="1302"/>
      <c r="V44" s="1302"/>
      <c r="W44" s="1302"/>
      <c r="X44" s="1302"/>
      <c r="Y44" s="1302"/>
      <c r="Z44" s="1302"/>
      <c r="AA44" s="1302"/>
      <c r="AB44" s="1302"/>
      <c r="AC44" s="1302"/>
      <c r="AD44" s="1302"/>
      <c r="AE44" s="1302"/>
      <c r="AF44" s="1302"/>
      <c r="AG44" s="1302"/>
      <c r="AH44" s="1302"/>
      <c r="AI44" s="1302"/>
      <c r="AJ44" s="1302"/>
      <c r="AK44" s="1302"/>
      <c r="AL44" s="1302"/>
      <c r="AM44" s="1302"/>
      <c r="AN44" s="1302"/>
      <c r="AO44" s="1302"/>
      <c r="AP44" s="1302"/>
      <c r="AQ44" s="1302"/>
      <c r="AR44" s="757"/>
      <c r="AS44" s="757"/>
      <c r="AT44" s="757"/>
      <c r="AU44" s="757"/>
      <c r="AV44" s="757"/>
      <c r="AW44" s="757"/>
      <c r="AX44" s="757"/>
      <c r="AY44" s="757"/>
      <c r="AZ44" s="757"/>
      <c r="BA44" s="757"/>
      <c r="BB44" s="757"/>
      <c r="BC44" s="757"/>
      <c r="BD44" s="757"/>
      <c r="BE44" s="757"/>
      <c r="BF44" s="757"/>
      <c r="BG44" s="757"/>
      <c r="BH44" s="757"/>
      <c r="BI44" s="758"/>
      <c r="BJ44" s="758"/>
      <c r="BK44" s="758"/>
      <c r="BL44" s="758"/>
      <c r="BM44" s="758"/>
      <c r="BN44" s="758"/>
      <c r="BO44" s="758"/>
      <c r="BP44" s="758"/>
      <c r="BQ44" s="758"/>
      <c r="BR44" s="758"/>
      <c r="BS44" s="758"/>
      <c r="BT44" s="758"/>
      <c r="BU44" s="758"/>
      <c r="BV44" s="758"/>
      <c r="BW44" s="758"/>
      <c r="BX44" s="758"/>
      <c r="BY44" s="758"/>
      <c r="BZ44" s="758"/>
      <c r="CA44" s="758"/>
      <c r="CB44" s="758"/>
      <c r="CC44" s="758"/>
      <c r="CD44" s="758"/>
      <c r="CE44" s="758"/>
      <c r="CF44" s="758"/>
      <c r="CG44" s="758"/>
      <c r="CH44" s="758"/>
      <c r="CI44" s="758"/>
      <c r="CJ44" s="758"/>
      <c r="CK44" s="758"/>
      <c r="CL44" s="758"/>
      <c r="CM44" s="758"/>
      <c r="CN44" s="758"/>
      <c r="CO44" s="758"/>
      <c r="CP44" s="758"/>
      <c r="CQ44" s="758"/>
      <c r="CR44" s="758"/>
      <c r="CS44" s="758"/>
      <c r="CT44" s="758"/>
      <c r="CU44" s="758"/>
      <c r="CV44" s="758"/>
      <c r="CW44" s="758"/>
      <c r="CX44" s="758"/>
      <c r="CY44" s="758"/>
      <c r="CZ44" s="758"/>
      <c r="DA44" s="758"/>
      <c r="DB44" s="758"/>
      <c r="DC44" s="758"/>
      <c r="DD44" s="758"/>
      <c r="DE44" s="758"/>
      <c r="DF44" s="758"/>
      <c r="DG44" s="758"/>
      <c r="DH44" s="758"/>
      <c r="DI44" s="758"/>
      <c r="DJ44" s="758"/>
      <c r="DK44" s="758"/>
      <c r="DL44" s="758"/>
      <c r="DM44" s="758"/>
      <c r="DN44" s="758"/>
      <c r="DO44" s="758"/>
      <c r="DP44" s="758"/>
      <c r="DQ44" s="758"/>
      <c r="DR44" s="758"/>
      <c r="DS44" s="758"/>
      <c r="DT44" s="758"/>
      <c r="DU44" s="758"/>
      <c r="DV44" s="758"/>
    </row>
    <row r="45" spans="1:126" s="734" customFormat="1" ht="15" customHeight="1" x14ac:dyDescent="0.25">
      <c r="A45" s="1222"/>
      <c r="B45" s="1162"/>
      <c r="C45" s="1333"/>
      <c r="D45" s="1297" t="s">
        <v>557</v>
      </c>
      <c r="E45" s="1324" t="s">
        <v>630</v>
      </c>
      <c r="F45" s="1163" t="s">
        <v>487</v>
      </c>
      <c r="G45" s="1161">
        <v>25</v>
      </c>
      <c r="H45" s="775"/>
      <c r="I45" s="1254">
        <f t="shared" si="1"/>
        <v>0</v>
      </c>
      <c r="J45" s="1302"/>
      <c r="K45" s="1302"/>
      <c r="L45" s="1302"/>
      <c r="M45" s="1302"/>
      <c r="N45" s="1302"/>
      <c r="O45" s="1302"/>
      <c r="P45" s="1302"/>
      <c r="Q45" s="1302"/>
      <c r="R45" s="1302"/>
      <c r="S45" s="1302"/>
      <c r="T45" s="1302"/>
      <c r="U45" s="1302"/>
      <c r="V45" s="1302"/>
      <c r="W45" s="1302"/>
      <c r="X45" s="1302"/>
      <c r="Y45" s="1302"/>
      <c r="Z45" s="1302"/>
      <c r="AA45" s="1302"/>
      <c r="AB45" s="1302"/>
      <c r="AC45" s="1302"/>
      <c r="AD45" s="1302"/>
      <c r="AE45" s="1302"/>
      <c r="AF45" s="1302"/>
      <c r="AG45" s="1302"/>
      <c r="AH45" s="1302"/>
      <c r="AI45" s="1302"/>
      <c r="AJ45" s="1302"/>
      <c r="AK45" s="1302"/>
      <c r="AL45" s="1302"/>
      <c r="AM45" s="1302"/>
      <c r="AN45" s="1302"/>
      <c r="AO45" s="1302"/>
      <c r="AP45" s="1302"/>
      <c r="AQ45" s="1302"/>
      <c r="AR45" s="757"/>
      <c r="AS45" s="757"/>
      <c r="AT45" s="757"/>
      <c r="AU45" s="757"/>
      <c r="AV45" s="757"/>
      <c r="AW45" s="757"/>
      <c r="AX45" s="757"/>
      <c r="AY45" s="757"/>
      <c r="AZ45" s="757"/>
      <c r="BA45" s="757"/>
      <c r="BB45" s="757"/>
      <c r="BC45" s="757"/>
      <c r="BD45" s="757"/>
      <c r="BE45" s="757"/>
      <c r="BF45" s="757"/>
      <c r="BG45" s="757"/>
      <c r="BH45" s="757"/>
      <c r="BI45" s="758"/>
      <c r="BJ45" s="758"/>
      <c r="BK45" s="758"/>
      <c r="BL45" s="758"/>
      <c r="BM45" s="758"/>
      <c r="BN45" s="758"/>
      <c r="BO45" s="758"/>
      <c r="BP45" s="758"/>
      <c r="BQ45" s="758"/>
      <c r="BR45" s="758"/>
      <c r="BS45" s="758"/>
      <c r="BT45" s="758"/>
      <c r="BU45" s="758"/>
      <c r="BV45" s="758"/>
      <c r="BW45" s="758"/>
      <c r="BX45" s="758"/>
      <c r="BY45" s="758"/>
      <c r="BZ45" s="758"/>
      <c r="CA45" s="758"/>
      <c r="CB45" s="758"/>
      <c r="CC45" s="758"/>
      <c r="CD45" s="758"/>
      <c r="CE45" s="758"/>
      <c r="CF45" s="758"/>
      <c r="CG45" s="758"/>
      <c r="CH45" s="758"/>
      <c r="CI45" s="758"/>
      <c r="CJ45" s="758"/>
      <c r="CK45" s="758"/>
      <c r="CL45" s="758"/>
      <c r="CM45" s="758"/>
      <c r="CN45" s="758"/>
      <c r="CO45" s="758"/>
      <c r="CP45" s="758"/>
      <c r="CQ45" s="758"/>
      <c r="CR45" s="758"/>
      <c r="CS45" s="758"/>
      <c r="CT45" s="758"/>
      <c r="CU45" s="758"/>
      <c r="CV45" s="758"/>
      <c r="CW45" s="758"/>
      <c r="CX45" s="758"/>
      <c r="CY45" s="758"/>
      <c r="CZ45" s="758"/>
      <c r="DA45" s="758"/>
      <c r="DB45" s="758"/>
      <c r="DC45" s="758"/>
      <c r="DD45" s="758"/>
      <c r="DE45" s="758"/>
      <c r="DF45" s="758"/>
      <c r="DG45" s="758"/>
      <c r="DH45" s="758"/>
      <c r="DI45" s="758"/>
      <c r="DJ45" s="758"/>
      <c r="DK45" s="758"/>
      <c r="DL45" s="758"/>
      <c r="DM45" s="758"/>
      <c r="DN45" s="758"/>
      <c r="DO45" s="758"/>
      <c r="DP45" s="758"/>
      <c r="DQ45" s="758"/>
      <c r="DR45" s="758"/>
      <c r="DS45" s="758"/>
      <c r="DT45" s="758"/>
      <c r="DU45" s="758"/>
      <c r="DV45" s="758"/>
    </row>
    <row r="46" spans="1:126" s="734" customFormat="1" ht="15" customHeight="1" x14ac:dyDescent="0.25">
      <c r="A46" s="1211" t="s">
        <v>122</v>
      </c>
      <c r="B46" s="1162" t="s">
        <v>867</v>
      </c>
      <c r="C46" s="2023" t="s">
        <v>123</v>
      </c>
      <c r="D46" s="1922"/>
      <c r="E46" s="1922"/>
      <c r="F46" s="1163"/>
      <c r="G46" s="1161"/>
      <c r="H46" s="775"/>
      <c r="I46" s="1254"/>
      <c r="J46" s="1302"/>
      <c r="K46" s="1302"/>
      <c r="L46" s="1302"/>
      <c r="M46" s="1302"/>
      <c r="N46" s="1302"/>
      <c r="O46" s="1302"/>
      <c r="P46" s="1302"/>
      <c r="Q46" s="1302"/>
      <c r="R46" s="1302"/>
      <c r="S46" s="1302"/>
      <c r="T46" s="1302"/>
      <c r="U46" s="1302"/>
      <c r="V46" s="1302"/>
      <c r="W46" s="1302"/>
      <c r="X46" s="1302"/>
      <c r="Y46" s="1302"/>
      <c r="Z46" s="1302"/>
      <c r="AA46" s="1302"/>
      <c r="AB46" s="1302"/>
      <c r="AC46" s="1302"/>
      <c r="AD46" s="1302"/>
      <c r="AE46" s="1302"/>
      <c r="AF46" s="1302"/>
      <c r="AG46" s="1302"/>
      <c r="AH46" s="1302"/>
      <c r="AI46" s="1302"/>
      <c r="AJ46" s="1302"/>
      <c r="AK46" s="1302"/>
      <c r="AL46" s="1302"/>
      <c r="AM46" s="1302"/>
      <c r="AN46" s="1302"/>
      <c r="AO46" s="1302"/>
      <c r="AP46" s="1302"/>
      <c r="AQ46" s="1302"/>
      <c r="AR46" s="757"/>
      <c r="AS46" s="757"/>
      <c r="AT46" s="757"/>
      <c r="AU46" s="757"/>
      <c r="AV46" s="757"/>
      <c r="AW46" s="757"/>
      <c r="AX46" s="757"/>
      <c r="AY46" s="757"/>
      <c r="AZ46" s="757"/>
      <c r="BA46" s="757"/>
      <c r="BB46" s="757"/>
      <c r="BC46" s="757"/>
      <c r="BD46" s="757"/>
      <c r="BE46" s="757"/>
      <c r="BF46" s="757"/>
      <c r="BG46" s="757"/>
      <c r="BH46" s="757"/>
      <c r="BI46" s="758"/>
      <c r="BJ46" s="758"/>
      <c r="BK46" s="758"/>
      <c r="BL46" s="758"/>
      <c r="BM46" s="758"/>
      <c r="BN46" s="758"/>
      <c r="BO46" s="758"/>
      <c r="BP46" s="758"/>
      <c r="BQ46" s="758"/>
      <c r="BR46" s="758"/>
      <c r="BS46" s="758"/>
      <c r="BT46" s="758"/>
      <c r="BU46" s="758"/>
      <c r="BV46" s="758"/>
      <c r="BW46" s="758"/>
      <c r="BX46" s="758"/>
      <c r="BY46" s="758"/>
      <c r="BZ46" s="758"/>
      <c r="CA46" s="758"/>
      <c r="CB46" s="758"/>
      <c r="CC46" s="758"/>
      <c r="CD46" s="758"/>
      <c r="CE46" s="758"/>
      <c r="CF46" s="758"/>
      <c r="CG46" s="758"/>
      <c r="CH46" s="758"/>
      <c r="CI46" s="758"/>
      <c r="CJ46" s="758"/>
      <c r="CK46" s="758"/>
      <c r="CL46" s="758"/>
      <c r="CM46" s="758"/>
      <c r="CN46" s="758"/>
      <c r="CO46" s="758"/>
      <c r="CP46" s="758"/>
      <c r="CQ46" s="758"/>
      <c r="CR46" s="758"/>
      <c r="CS46" s="758"/>
      <c r="CT46" s="758"/>
      <c r="CU46" s="758"/>
      <c r="CV46" s="758"/>
      <c r="CW46" s="758"/>
      <c r="CX46" s="758"/>
      <c r="CY46" s="758"/>
      <c r="CZ46" s="758"/>
      <c r="DA46" s="758"/>
      <c r="DB46" s="758"/>
      <c r="DC46" s="758"/>
      <c r="DD46" s="758"/>
      <c r="DE46" s="758"/>
      <c r="DF46" s="758"/>
      <c r="DG46" s="758"/>
      <c r="DH46" s="758"/>
      <c r="DI46" s="758"/>
      <c r="DJ46" s="758"/>
      <c r="DK46" s="758"/>
      <c r="DL46" s="758"/>
      <c r="DM46" s="758"/>
      <c r="DN46" s="758"/>
      <c r="DO46" s="758"/>
      <c r="DP46" s="758"/>
      <c r="DQ46" s="758"/>
      <c r="DR46" s="758"/>
      <c r="DS46" s="758"/>
      <c r="DT46" s="758"/>
      <c r="DU46" s="758"/>
      <c r="DV46" s="758"/>
    </row>
    <row r="47" spans="1:126" s="734" customFormat="1" ht="27" customHeight="1" x14ac:dyDescent="0.25">
      <c r="A47" s="1211"/>
      <c r="B47" s="947"/>
      <c r="C47" s="1301" t="s">
        <v>556</v>
      </c>
      <c r="D47" s="1990" t="s">
        <v>1219</v>
      </c>
      <c r="E47" s="1921"/>
      <c r="F47" s="1163"/>
      <c r="G47" s="1161"/>
      <c r="H47" s="775"/>
      <c r="I47" s="1254"/>
      <c r="J47" s="1302"/>
      <c r="K47" s="1302"/>
      <c r="L47" s="1302"/>
      <c r="M47" s="1302"/>
      <c r="N47" s="1302"/>
      <c r="O47" s="1302"/>
      <c r="P47" s="1302"/>
      <c r="Q47" s="1302"/>
      <c r="R47" s="1302"/>
      <c r="S47" s="1302"/>
      <c r="T47" s="1302"/>
      <c r="U47" s="1302"/>
      <c r="V47" s="1302"/>
      <c r="W47" s="1302"/>
      <c r="X47" s="1302"/>
      <c r="Y47" s="1302"/>
      <c r="Z47" s="1302"/>
      <c r="AA47" s="1302"/>
      <c r="AB47" s="1302"/>
      <c r="AC47" s="1302"/>
      <c r="AD47" s="1302"/>
      <c r="AE47" s="1302"/>
      <c r="AF47" s="1302"/>
      <c r="AG47" s="1302"/>
      <c r="AH47" s="1302"/>
      <c r="AI47" s="1302"/>
      <c r="AJ47" s="1302"/>
      <c r="AK47" s="1302"/>
      <c r="AL47" s="1302"/>
      <c r="AM47" s="1302"/>
      <c r="AN47" s="1302"/>
      <c r="AO47" s="1302"/>
      <c r="AP47" s="1302"/>
      <c r="AQ47" s="1302"/>
      <c r="AR47" s="757"/>
      <c r="AS47" s="757"/>
      <c r="AT47" s="757"/>
      <c r="AU47" s="757"/>
      <c r="AV47" s="757"/>
      <c r="AW47" s="757"/>
      <c r="AX47" s="757"/>
      <c r="AY47" s="757"/>
      <c r="AZ47" s="757"/>
      <c r="BA47" s="757"/>
      <c r="BB47" s="757"/>
      <c r="BC47" s="757"/>
      <c r="BD47" s="757"/>
      <c r="BE47" s="757"/>
      <c r="BF47" s="757"/>
      <c r="BG47" s="757"/>
      <c r="BH47" s="757"/>
      <c r="BI47" s="758"/>
      <c r="BJ47" s="758"/>
      <c r="BK47" s="758"/>
      <c r="BL47" s="758"/>
      <c r="BM47" s="758"/>
      <c r="BN47" s="758"/>
      <c r="BO47" s="758"/>
      <c r="BP47" s="758"/>
      <c r="BQ47" s="758"/>
      <c r="BR47" s="758"/>
      <c r="BS47" s="758"/>
      <c r="BT47" s="758"/>
      <c r="BU47" s="758"/>
      <c r="BV47" s="758"/>
      <c r="BW47" s="758"/>
      <c r="BX47" s="758"/>
      <c r="BY47" s="758"/>
      <c r="BZ47" s="758"/>
      <c r="CA47" s="758"/>
      <c r="CB47" s="758"/>
      <c r="CC47" s="758"/>
      <c r="CD47" s="758"/>
      <c r="CE47" s="758"/>
      <c r="CF47" s="758"/>
      <c r="CG47" s="758"/>
      <c r="CH47" s="758"/>
      <c r="CI47" s="758"/>
      <c r="CJ47" s="758"/>
      <c r="CK47" s="758"/>
      <c r="CL47" s="758"/>
      <c r="CM47" s="758"/>
      <c r="CN47" s="758"/>
      <c r="CO47" s="758"/>
      <c r="CP47" s="758"/>
      <c r="CQ47" s="758"/>
      <c r="CR47" s="758"/>
      <c r="CS47" s="758"/>
      <c r="CT47" s="758"/>
      <c r="CU47" s="758"/>
      <c r="CV47" s="758"/>
      <c r="CW47" s="758"/>
      <c r="CX47" s="758"/>
      <c r="CY47" s="758"/>
      <c r="CZ47" s="758"/>
      <c r="DA47" s="758"/>
      <c r="DB47" s="758"/>
      <c r="DC47" s="758"/>
      <c r="DD47" s="758"/>
      <c r="DE47" s="758"/>
      <c r="DF47" s="758"/>
      <c r="DG47" s="758"/>
      <c r="DH47" s="758"/>
      <c r="DI47" s="758"/>
      <c r="DJ47" s="758"/>
      <c r="DK47" s="758"/>
      <c r="DL47" s="758"/>
      <c r="DM47" s="758"/>
      <c r="DN47" s="758"/>
      <c r="DO47" s="758"/>
      <c r="DP47" s="758"/>
      <c r="DQ47" s="758"/>
      <c r="DR47" s="758"/>
      <c r="DS47" s="758"/>
      <c r="DT47" s="758"/>
      <c r="DU47" s="758"/>
      <c r="DV47" s="758"/>
    </row>
    <row r="48" spans="1:126" s="734" customFormat="1" ht="15" customHeight="1" x14ac:dyDescent="0.25">
      <c r="A48" s="1211"/>
      <c r="B48" s="947"/>
      <c r="C48" s="1297"/>
      <c r="D48" s="1384" t="s">
        <v>556</v>
      </c>
      <c r="E48" s="1398" t="s">
        <v>1220</v>
      </c>
      <c r="F48" s="1163" t="s">
        <v>487</v>
      </c>
      <c r="G48" s="1161">
        <v>16</v>
      </c>
      <c r="H48" s="775"/>
      <c r="I48" s="1254">
        <f t="shared" si="1"/>
        <v>0</v>
      </c>
      <c r="J48" s="1302"/>
      <c r="K48" s="1302"/>
      <c r="L48" s="1302"/>
      <c r="M48" s="1302"/>
      <c r="N48" s="1302"/>
      <c r="O48" s="1302"/>
      <c r="P48" s="1302"/>
      <c r="Q48" s="1302"/>
      <c r="R48" s="1302"/>
      <c r="S48" s="1302"/>
      <c r="T48" s="1302"/>
      <c r="U48" s="1302"/>
      <c r="V48" s="1302"/>
      <c r="W48" s="1302"/>
      <c r="X48" s="1302"/>
      <c r="Y48" s="1302"/>
      <c r="Z48" s="1302"/>
      <c r="AA48" s="1302"/>
      <c r="AB48" s="1302"/>
      <c r="AC48" s="1302"/>
      <c r="AD48" s="1302"/>
      <c r="AE48" s="1302"/>
      <c r="AF48" s="1302"/>
      <c r="AG48" s="1302"/>
      <c r="AH48" s="1302"/>
      <c r="AI48" s="1302"/>
      <c r="AJ48" s="1302"/>
      <c r="AK48" s="1302"/>
      <c r="AL48" s="1302"/>
      <c r="AM48" s="1302"/>
      <c r="AN48" s="1302"/>
      <c r="AO48" s="1302"/>
      <c r="AP48" s="1302"/>
      <c r="AQ48" s="1302"/>
      <c r="AR48" s="757"/>
      <c r="AS48" s="757"/>
      <c r="AT48" s="757"/>
      <c r="AU48" s="757"/>
      <c r="AV48" s="757"/>
      <c r="AW48" s="757"/>
      <c r="AX48" s="757"/>
      <c r="AY48" s="757"/>
      <c r="AZ48" s="757"/>
      <c r="BA48" s="757"/>
      <c r="BB48" s="757"/>
      <c r="BC48" s="757"/>
      <c r="BD48" s="757"/>
      <c r="BE48" s="757"/>
      <c r="BF48" s="757"/>
      <c r="BG48" s="757"/>
      <c r="BH48" s="757"/>
      <c r="BI48" s="758"/>
      <c r="BJ48" s="758"/>
      <c r="BK48" s="758"/>
      <c r="BL48" s="758"/>
      <c r="BM48" s="758"/>
      <c r="BN48" s="758"/>
      <c r="BO48" s="758"/>
      <c r="BP48" s="758"/>
      <c r="BQ48" s="758"/>
      <c r="BR48" s="758"/>
      <c r="BS48" s="758"/>
      <c r="BT48" s="758"/>
      <c r="BU48" s="758"/>
      <c r="BV48" s="758"/>
      <c r="BW48" s="758"/>
      <c r="BX48" s="758"/>
      <c r="BY48" s="758"/>
      <c r="BZ48" s="758"/>
      <c r="CA48" s="758"/>
      <c r="CB48" s="758"/>
      <c r="CC48" s="758"/>
      <c r="CD48" s="758"/>
      <c r="CE48" s="758"/>
      <c r="CF48" s="758"/>
      <c r="CG48" s="758"/>
      <c r="CH48" s="758"/>
      <c r="CI48" s="758"/>
      <c r="CJ48" s="758"/>
      <c r="CK48" s="758"/>
      <c r="CL48" s="758"/>
      <c r="CM48" s="758"/>
      <c r="CN48" s="758"/>
      <c r="CO48" s="758"/>
      <c r="CP48" s="758"/>
      <c r="CQ48" s="758"/>
      <c r="CR48" s="758"/>
      <c r="CS48" s="758"/>
      <c r="CT48" s="758"/>
      <c r="CU48" s="758"/>
      <c r="CV48" s="758"/>
      <c r="CW48" s="758"/>
      <c r="CX48" s="758"/>
      <c r="CY48" s="758"/>
      <c r="CZ48" s="758"/>
      <c r="DA48" s="758"/>
      <c r="DB48" s="758"/>
      <c r="DC48" s="758"/>
      <c r="DD48" s="758"/>
      <c r="DE48" s="758"/>
      <c r="DF48" s="758"/>
      <c r="DG48" s="758"/>
      <c r="DH48" s="758"/>
      <c r="DI48" s="758"/>
      <c r="DJ48" s="758"/>
      <c r="DK48" s="758"/>
      <c r="DL48" s="758"/>
      <c r="DM48" s="758"/>
      <c r="DN48" s="758"/>
      <c r="DO48" s="758"/>
      <c r="DP48" s="758"/>
      <c r="DQ48" s="758"/>
      <c r="DR48" s="758"/>
      <c r="DS48" s="758"/>
      <c r="DT48" s="758"/>
      <c r="DU48" s="758"/>
      <c r="DV48" s="758"/>
    </row>
    <row r="49" spans="1:126" s="734" customFormat="1" ht="15" customHeight="1" x14ac:dyDescent="0.25">
      <c r="A49" s="1211"/>
      <c r="B49" s="947"/>
      <c r="C49" s="1297"/>
      <c r="D49" s="1384" t="s">
        <v>557</v>
      </c>
      <c r="E49" s="1398" t="s">
        <v>1282</v>
      </c>
      <c r="F49" s="1163" t="s">
        <v>487</v>
      </c>
      <c r="G49" s="1161">
        <v>12</v>
      </c>
      <c r="H49" s="775"/>
      <c r="I49" s="1254">
        <f t="shared" si="1"/>
        <v>0</v>
      </c>
      <c r="J49" s="1302"/>
      <c r="K49" s="1302"/>
      <c r="L49" s="1302"/>
      <c r="M49" s="1302"/>
      <c r="N49" s="1302"/>
      <c r="O49" s="1302"/>
      <c r="P49" s="1302"/>
      <c r="Q49" s="1302"/>
      <c r="R49" s="1302"/>
      <c r="S49" s="1302"/>
      <c r="T49" s="1302"/>
      <c r="U49" s="1302"/>
      <c r="V49" s="1302"/>
      <c r="W49" s="1302"/>
      <c r="X49" s="1302"/>
      <c r="Y49" s="1302"/>
      <c r="Z49" s="1302"/>
      <c r="AA49" s="1302"/>
      <c r="AB49" s="1302"/>
      <c r="AC49" s="1302"/>
      <c r="AD49" s="1302"/>
      <c r="AE49" s="1302"/>
      <c r="AF49" s="1302"/>
      <c r="AG49" s="1302"/>
      <c r="AH49" s="1302"/>
      <c r="AI49" s="1302"/>
      <c r="AJ49" s="1302"/>
      <c r="AK49" s="1302"/>
      <c r="AL49" s="1302"/>
      <c r="AM49" s="1302"/>
      <c r="AN49" s="1302"/>
      <c r="AO49" s="1302"/>
      <c r="AP49" s="1302"/>
      <c r="AQ49" s="1302"/>
      <c r="AR49" s="757"/>
      <c r="AS49" s="757"/>
      <c r="AT49" s="757"/>
      <c r="AU49" s="757"/>
      <c r="AV49" s="757"/>
      <c r="AW49" s="757"/>
      <c r="AX49" s="757"/>
      <c r="AY49" s="757"/>
      <c r="AZ49" s="757"/>
      <c r="BA49" s="757"/>
      <c r="BB49" s="757"/>
      <c r="BC49" s="757"/>
      <c r="BD49" s="757"/>
      <c r="BE49" s="757"/>
      <c r="BF49" s="757"/>
      <c r="BG49" s="757"/>
      <c r="BH49" s="757"/>
      <c r="BI49" s="758"/>
      <c r="BJ49" s="758"/>
      <c r="BK49" s="758"/>
      <c r="BL49" s="758"/>
      <c r="BM49" s="758"/>
      <c r="BN49" s="758"/>
      <c r="BO49" s="758"/>
      <c r="BP49" s="758"/>
      <c r="BQ49" s="758"/>
      <c r="BR49" s="758"/>
      <c r="BS49" s="758"/>
      <c r="BT49" s="758"/>
      <c r="BU49" s="758"/>
      <c r="BV49" s="758"/>
      <c r="BW49" s="758"/>
      <c r="BX49" s="758"/>
      <c r="BY49" s="758"/>
      <c r="BZ49" s="758"/>
      <c r="CA49" s="758"/>
      <c r="CB49" s="758"/>
      <c r="CC49" s="758"/>
      <c r="CD49" s="758"/>
      <c r="CE49" s="758"/>
      <c r="CF49" s="758"/>
      <c r="CG49" s="758"/>
      <c r="CH49" s="758"/>
      <c r="CI49" s="758"/>
      <c r="CJ49" s="758"/>
      <c r="CK49" s="758"/>
      <c r="CL49" s="758"/>
      <c r="CM49" s="758"/>
      <c r="CN49" s="758"/>
      <c r="CO49" s="758"/>
      <c r="CP49" s="758"/>
      <c r="CQ49" s="758"/>
      <c r="CR49" s="758"/>
      <c r="CS49" s="758"/>
      <c r="CT49" s="758"/>
      <c r="CU49" s="758"/>
      <c r="CV49" s="758"/>
      <c r="CW49" s="758"/>
      <c r="CX49" s="758"/>
      <c r="CY49" s="758"/>
      <c r="CZ49" s="758"/>
      <c r="DA49" s="758"/>
      <c r="DB49" s="758"/>
      <c r="DC49" s="758"/>
      <c r="DD49" s="758"/>
      <c r="DE49" s="758"/>
      <c r="DF49" s="758"/>
      <c r="DG49" s="758"/>
      <c r="DH49" s="758"/>
      <c r="DI49" s="758"/>
      <c r="DJ49" s="758"/>
      <c r="DK49" s="758"/>
      <c r="DL49" s="758"/>
      <c r="DM49" s="758"/>
      <c r="DN49" s="758"/>
      <c r="DO49" s="758"/>
      <c r="DP49" s="758"/>
      <c r="DQ49" s="758"/>
      <c r="DR49" s="758"/>
      <c r="DS49" s="758"/>
      <c r="DT49" s="758"/>
      <c r="DU49" s="758"/>
      <c r="DV49" s="758"/>
    </row>
    <row r="50" spans="1:126" s="734" customFormat="1" ht="15" customHeight="1" x14ac:dyDescent="0.25">
      <c r="A50" s="1148"/>
      <c r="B50" s="947"/>
      <c r="C50" s="2038" t="s">
        <v>124</v>
      </c>
      <c r="D50" s="1922"/>
      <c r="E50" s="1922"/>
      <c r="F50" s="795"/>
      <c r="G50" s="1161"/>
      <c r="H50" s="775"/>
      <c r="I50" s="1254"/>
      <c r="J50" s="1302"/>
      <c r="K50" s="1302"/>
      <c r="L50" s="1302"/>
      <c r="M50" s="1302"/>
      <c r="N50" s="1302"/>
      <c r="O50" s="1302"/>
      <c r="P50" s="1302"/>
      <c r="Q50" s="1302"/>
      <c r="R50" s="1302"/>
      <c r="S50" s="1302"/>
      <c r="T50" s="1302"/>
      <c r="U50" s="1302"/>
      <c r="V50" s="1302"/>
      <c r="W50" s="1302"/>
      <c r="X50" s="1302"/>
      <c r="Y50" s="1302"/>
      <c r="Z50" s="1302"/>
      <c r="AA50" s="1302"/>
      <c r="AB50" s="1302"/>
      <c r="AC50" s="1302"/>
      <c r="AD50" s="1302"/>
      <c r="AE50" s="1302"/>
      <c r="AF50" s="1302"/>
      <c r="AG50" s="1302"/>
      <c r="AH50" s="1302"/>
      <c r="AI50" s="1302"/>
      <c r="AJ50" s="1302"/>
      <c r="AK50" s="1302"/>
      <c r="AL50" s="1302"/>
      <c r="AM50" s="1302"/>
      <c r="AN50" s="1302"/>
      <c r="AO50" s="1302"/>
      <c r="AP50" s="1302"/>
      <c r="AQ50" s="1302"/>
      <c r="AR50" s="757"/>
      <c r="AS50" s="757"/>
      <c r="AT50" s="757"/>
      <c r="AU50" s="757"/>
      <c r="AV50" s="757"/>
      <c r="AW50" s="757"/>
      <c r="AX50" s="757"/>
      <c r="AY50" s="757"/>
      <c r="AZ50" s="757"/>
      <c r="BA50" s="757"/>
      <c r="BB50" s="757"/>
      <c r="BC50" s="757"/>
      <c r="BD50" s="757"/>
      <c r="BE50" s="757"/>
      <c r="BF50" s="757"/>
      <c r="BG50" s="757"/>
      <c r="BH50" s="757"/>
      <c r="BI50" s="758"/>
      <c r="BJ50" s="758"/>
      <c r="BK50" s="758"/>
      <c r="BL50" s="758"/>
      <c r="BM50" s="758"/>
      <c r="BN50" s="758"/>
      <c r="BO50" s="758"/>
      <c r="BP50" s="758"/>
      <c r="BQ50" s="758"/>
      <c r="BR50" s="758"/>
      <c r="BS50" s="758"/>
      <c r="BT50" s="758"/>
      <c r="BU50" s="758"/>
      <c r="BV50" s="758"/>
      <c r="BW50" s="758"/>
      <c r="BX50" s="758"/>
      <c r="BY50" s="758"/>
      <c r="BZ50" s="758"/>
      <c r="CA50" s="758"/>
      <c r="CB50" s="758"/>
      <c r="CC50" s="758"/>
      <c r="CD50" s="758"/>
      <c r="CE50" s="758"/>
      <c r="CF50" s="758"/>
      <c r="CG50" s="758"/>
      <c r="CH50" s="758"/>
      <c r="CI50" s="758"/>
      <c r="CJ50" s="758"/>
      <c r="CK50" s="758"/>
      <c r="CL50" s="758"/>
      <c r="CM50" s="758"/>
      <c r="CN50" s="758"/>
      <c r="CO50" s="758"/>
      <c r="CP50" s="758"/>
      <c r="CQ50" s="758"/>
      <c r="CR50" s="758"/>
      <c r="CS50" s="758"/>
      <c r="CT50" s="758"/>
      <c r="CU50" s="758"/>
      <c r="CV50" s="758"/>
      <c r="CW50" s="758"/>
      <c r="CX50" s="758"/>
      <c r="CY50" s="758"/>
      <c r="CZ50" s="758"/>
      <c r="DA50" s="758"/>
      <c r="DB50" s="758"/>
      <c r="DC50" s="758"/>
      <c r="DD50" s="758"/>
      <c r="DE50" s="758"/>
      <c r="DF50" s="758"/>
      <c r="DG50" s="758"/>
      <c r="DH50" s="758"/>
      <c r="DI50" s="758"/>
      <c r="DJ50" s="758"/>
      <c r="DK50" s="758"/>
      <c r="DL50" s="758"/>
      <c r="DM50" s="758"/>
      <c r="DN50" s="758"/>
      <c r="DO50" s="758"/>
      <c r="DP50" s="758"/>
      <c r="DQ50" s="758"/>
      <c r="DR50" s="758"/>
      <c r="DS50" s="758"/>
      <c r="DT50" s="758"/>
      <c r="DU50" s="758"/>
      <c r="DV50" s="758"/>
    </row>
    <row r="51" spans="1:126" s="734" customFormat="1" ht="15" customHeight="1" x14ac:dyDescent="0.25">
      <c r="A51" s="1148" t="s">
        <v>125</v>
      </c>
      <c r="B51" s="1162" t="s">
        <v>868</v>
      </c>
      <c r="C51" s="2020" t="s">
        <v>126</v>
      </c>
      <c r="D51" s="1922"/>
      <c r="E51" s="1922"/>
      <c r="F51" s="795"/>
      <c r="G51" s="1161"/>
      <c r="H51" s="775"/>
      <c r="I51" s="1254"/>
      <c r="J51" s="1302"/>
      <c r="K51" s="1302"/>
      <c r="L51" s="1302"/>
      <c r="M51" s="1302"/>
      <c r="N51" s="1302"/>
      <c r="O51" s="1302"/>
      <c r="P51" s="1302"/>
      <c r="Q51" s="1302"/>
      <c r="R51" s="1302"/>
      <c r="S51" s="1302"/>
      <c r="T51" s="1302"/>
      <c r="U51" s="1302"/>
      <c r="V51" s="1302"/>
      <c r="W51" s="1302"/>
      <c r="X51" s="1302"/>
      <c r="Y51" s="1302"/>
      <c r="Z51" s="1302"/>
      <c r="AA51" s="1302"/>
      <c r="AB51" s="1302"/>
      <c r="AC51" s="1302"/>
      <c r="AD51" s="1302"/>
      <c r="AE51" s="1302"/>
      <c r="AF51" s="1302"/>
      <c r="AG51" s="1302"/>
      <c r="AH51" s="1302"/>
      <c r="AI51" s="1302"/>
      <c r="AJ51" s="1302"/>
      <c r="AK51" s="1302"/>
      <c r="AL51" s="1302"/>
      <c r="AM51" s="1302"/>
      <c r="AN51" s="1302"/>
      <c r="AO51" s="1302"/>
      <c r="AP51" s="1302"/>
      <c r="AQ51" s="1302"/>
      <c r="AR51" s="757"/>
      <c r="AS51" s="757"/>
      <c r="AT51" s="757"/>
      <c r="AU51" s="757"/>
      <c r="AV51" s="757"/>
      <c r="AW51" s="757"/>
      <c r="AX51" s="757"/>
      <c r="AY51" s="757"/>
      <c r="AZ51" s="757"/>
      <c r="BA51" s="757"/>
      <c r="BB51" s="757"/>
      <c r="BC51" s="757"/>
      <c r="BD51" s="757"/>
      <c r="BE51" s="757"/>
      <c r="BF51" s="757"/>
      <c r="BG51" s="757"/>
      <c r="BH51" s="757"/>
      <c r="BI51" s="758"/>
      <c r="BJ51" s="758"/>
      <c r="BK51" s="758"/>
      <c r="BL51" s="758"/>
      <c r="BM51" s="758"/>
      <c r="BN51" s="758"/>
      <c r="BO51" s="758"/>
      <c r="BP51" s="758"/>
      <c r="BQ51" s="758"/>
      <c r="BR51" s="758"/>
      <c r="BS51" s="758"/>
      <c r="BT51" s="758"/>
      <c r="BU51" s="758"/>
      <c r="BV51" s="758"/>
      <c r="BW51" s="758"/>
      <c r="BX51" s="758"/>
      <c r="BY51" s="758"/>
      <c r="BZ51" s="758"/>
      <c r="CA51" s="758"/>
      <c r="CB51" s="758"/>
      <c r="CC51" s="758"/>
      <c r="CD51" s="758"/>
      <c r="CE51" s="758"/>
      <c r="CF51" s="758"/>
      <c r="CG51" s="758"/>
      <c r="CH51" s="758"/>
      <c r="CI51" s="758"/>
      <c r="CJ51" s="758"/>
      <c r="CK51" s="758"/>
      <c r="CL51" s="758"/>
      <c r="CM51" s="758"/>
      <c r="CN51" s="758"/>
      <c r="CO51" s="758"/>
      <c r="CP51" s="758"/>
      <c r="CQ51" s="758"/>
      <c r="CR51" s="758"/>
      <c r="CS51" s="758"/>
      <c r="CT51" s="758"/>
      <c r="CU51" s="758"/>
      <c r="CV51" s="758"/>
      <c r="CW51" s="758"/>
      <c r="CX51" s="758"/>
      <c r="CY51" s="758"/>
      <c r="CZ51" s="758"/>
      <c r="DA51" s="758"/>
      <c r="DB51" s="758"/>
      <c r="DC51" s="758"/>
      <c r="DD51" s="758"/>
      <c r="DE51" s="758"/>
      <c r="DF51" s="758"/>
      <c r="DG51" s="758"/>
      <c r="DH51" s="758"/>
      <c r="DI51" s="758"/>
      <c r="DJ51" s="758"/>
      <c r="DK51" s="758"/>
      <c r="DL51" s="758"/>
      <c r="DM51" s="758"/>
      <c r="DN51" s="758"/>
      <c r="DO51" s="758"/>
      <c r="DP51" s="758"/>
      <c r="DQ51" s="758"/>
      <c r="DR51" s="758"/>
      <c r="DS51" s="758"/>
      <c r="DT51" s="758"/>
      <c r="DU51" s="758"/>
      <c r="DV51" s="758"/>
    </row>
    <row r="52" spans="1:126" s="734" customFormat="1" ht="15" customHeight="1" x14ac:dyDescent="0.25">
      <c r="A52" s="1148"/>
      <c r="B52" s="938"/>
      <c r="C52" s="799" t="s">
        <v>556</v>
      </c>
      <c r="D52" s="1922" t="s">
        <v>127</v>
      </c>
      <c r="E52" s="1922"/>
      <c r="F52" s="795"/>
      <c r="G52" s="1161"/>
      <c r="H52" s="775"/>
      <c r="I52" s="1254"/>
      <c r="J52" s="1302"/>
      <c r="K52" s="1302"/>
      <c r="L52" s="1302"/>
      <c r="M52" s="1302"/>
      <c r="N52" s="1302"/>
      <c r="O52" s="1302"/>
      <c r="P52" s="1302"/>
      <c r="Q52" s="1302"/>
      <c r="R52" s="1302"/>
      <c r="S52" s="1302"/>
      <c r="T52" s="1302"/>
      <c r="U52" s="1302"/>
      <c r="V52" s="1302"/>
      <c r="W52" s="1302"/>
      <c r="X52" s="1302"/>
      <c r="Y52" s="1302"/>
      <c r="Z52" s="1302"/>
      <c r="AA52" s="1302"/>
      <c r="AB52" s="1302"/>
      <c r="AC52" s="1302"/>
      <c r="AD52" s="1302"/>
      <c r="AE52" s="1302"/>
      <c r="AF52" s="1302"/>
      <c r="AG52" s="1302"/>
      <c r="AH52" s="1302"/>
      <c r="AI52" s="1302"/>
      <c r="AJ52" s="1302"/>
      <c r="AK52" s="1302"/>
      <c r="AL52" s="1302"/>
      <c r="AM52" s="1302"/>
      <c r="AN52" s="1302"/>
      <c r="AO52" s="1302"/>
      <c r="AP52" s="1302"/>
      <c r="AQ52" s="1302"/>
      <c r="AR52" s="757"/>
      <c r="AS52" s="757"/>
      <c r="AT52" s="757"/>
      <c r="AU52" s="757"/>
      <c r="AV52" s="757"/>
      <c r="AW52" s="757"/>
      <c r="AX52" s="757"/>
      <c r="AY52" s="757"/>
      <c r="AZ52" s="757"/>
      <c r="BA52" s="757"/>
      <c r="BB52" s="757"/>
      <c r="BC52" s="757"/>
      <c r="BD52" s="757"/>
      <c r="BE52" s="757"/>
      <c r="BF52" s="757"/>
      <c r="BG52" s="757"/>
      <c r="BH52" s="757"/>
      <c r="BI52" s="758"/>
      <c r="BJ52" s="758"/>
      <c r="BK52" s="758"/>
      <c r="BL52" s="758"/>
      <c r="BM52" s="758"/>
      <c r="BN52" s="758"/>
      <c r="BO52" s="758"/>
      <c r="BP52" s="758"/>
      <c r="BQ52" s="758"/>
      <c r="BR52" s="758"/>
      <c r="BS52" s="758"/>
      <c r="BT52" s="758"/>
      <c r="BU52" s="758"/>
      <c r="BV52" s="758"/>
      <c r="BW52" s="758"/>
      <c r="BX52" s="758"/>
      <c r="BY52" s="758"/>
      <c r="BZ52" s="758"/>
      <c r="CA52" s="758"/>
      <c r="CB52" s="758"/>
      <c r="CC52" s="758"/>
      <c r="CD52" s="758"/>
      <c r="CE52" s="758"/>
      <c r="CF52" s="758"/>
      <c r="CG52" s="758"/>
      <c r="CH52" s="758"/>
      <c r="CI52" s="758"/>
      <c r="CJ52" s="758"/>
      <c r="CK52" s="758"/>
      <c r="CL52" s="758"/>
      <c r="CM52" s="758"/>
      <c r="CN52" s="758"/>
      <c r="CO52" s="758"/>
      <c r="CP52" s="758"/>
      <c r="CQ52" s="758"/>
      <c r="CR52" s="758"/>
      <c r="CS52" s="758"/>
      <c r="CT52" s="758"/>
      <c r="CU52" s="758"/>
      <c r="CV52" s="758"/>
      <c r="CW52" s="758"/>
      <c r="CX52" s="758"/>
      <c r="CY52" s="758"/>
      <c r="CZ52" s="758"/>
      <c r="DA52" s="758"/>
      <c r="DB52" s="758"/>
      <c r="DC52" s="758"/>
      <c r="DD52" s="758"/>
      <c r="DE52" s="758"/>
      <c r="DF52" s="758"/>
      <c r="DG52" s="758"/>
      <c r="DH52" s="758"/>
      <c r="DI52" s="758"/>
      <c r="DJ52" s="758"/>
      <c r="DK52" s="758"/>
      <c r="DL52" s="758"/>
      <c r="DM52" s="758"/>
      <c r="DN52" s="758"/>
      <c r="DO52" s="758"/>
      <c r="DP52" s="758"/>
      <c r="DQ52" s="758"/>
      <c r="DR52" s="758"/>
      <c r="DS52" s="758"/>
      <c r="DT52" s="758"/>
      <c r="DU52" s="758"/>
      <c r="DV52" s="758"/>
    </row>
    <row r="53" spans="1:126" s="734" customFormat="1" ht="15" customHeight="1" x14ac:dyDescent="0.25">
      <c r="A53" s="1148"/>
      <c r="B53" s="938"/>
      <c r="C53" s="1322"/>
      <c r="D53" s="799" t="s">
        <v>556</v>
      </c>
      <c r="E53" s="1322" t="s">
        <v>716</v>
      </c>
      <c r="F53" s="795" t="s">
        <v>755</v>
      </c>
      <c r="G53" s="1161">
        <v>50</v>
      </c>
      <c r="H53" s="775"/>
      <c r="I53" s="1254">
        <f t="shared" si="1"/>
        <v>0</v>
      </c>
      <c r="J53" s="1302"/>
      <c r="K53" s="1302"/>
      <c r="L53" s="1302"/>
      <c r="M53" s="1302"/>
      <c r="N53" s="1302"/>
      <c r="O53" s="1302"/>
      <c r="P53" s="1302"/>
      <c r="Q53" s="1302"/>
      <c r="R53" s="1302"/>
      <c r="S53" s="1302"/>
      <c r="T53" s="1302"/>
      <c r="U53" s="1302"/>
      <c r="V53" s="1302"/>
      <c r="W53" s="1302"/>
      <c r="X53" s="1302"/>
      <c r="Y53" s="1302"/>
      <c r="Z53" s="1302"/>
      <c r="AA53" s="1302"/>
      <c r="AB53" s="1302"/>
      <c r="AC53" s="1302"/>
      <c r="AD53" s="1302"/>
      <c r="AE53" s="1302"/>
      <c r="AF53" s="1302"/>
      <c r="AG53" s="1302"/>
      <c r="AH53" s="1302"/>
      <c r="AI53" s="1302"/>
      <c r="AJ53" s="1302"/>
      <c r="AK53" s="1302"/>
      <c r="AL53" s="1302"/>
      <c r="AM53" s="1302"/>
      <c r="AN53" s="1302"/>
      <c r="AO53" s="1302"/>
      <c r="AP53" s="1302"/>
      <c r="AQ53" s="1302"/>
      <c r="AR53" s="757"/>
      <c r="AS53" s="757"/>
      <c r="AT53" s="757"/>
      <c r="AU53" s="757"/>
      <c r="AV53" s="757"/>
      <c r="AW53" s="757"/>
      <c r="AX53" s="757"/>
      <c r="AY53" s="757"/>
      <c r="AZ53" s="757"/>
      <c r="BA53" s="757"/>
      <c r="BB53" s="757"/>
      <c r="BC53" s="757"/>
      <c r="BD53" s="757"/>
      <c r="BE53" s="757"/>
      <c r="BF53" s="757"/>
      <c r="BG53" s="757"/>
      <c r="BH53" s="757"/>
      <c r="BI53" s="758"/>
      <c r="BJ53" s="758"/>
      <c r="BK53" s="758"/>
      <c r="BL53" s="758"/>
      <c r="BM53" s="758"/>
      <c r="BN53" s="758"/>
      <c r="BO53" s="758"/>
      <c r="BP53" s="758"/>
      <c r="BQ53" s="758"/>
      <c r="BR53" s="758"/>
      <c r="BS53" s="758"/>
      <c r="BT53" s="758"/>
      <c r="BU53" s="758"/>
      <c r="BV53" s="758"/>
      <c r="BW53" s="758"/>
      <c r="BX53" s="758"/>
      <c r="BY53" s="758"/>
      <c r="BZ53" s="758"/>
      <c r="CA53" s="758"/>
      <c r="CB53" s="758"/>
      <c r="CC53" s="758"/>
      <c r="CD53" s="758"/>
      <c r="CE53" s="758"/>
      <c r="CF53" s="758"/>
      <c r="CG53" s="758"/>
      <c r="CH53" s="758"/>
      <c r="CI53" s="758"/>
      <c r="CJ53" s="758"/>
      <c r="CK53" s="758"/>
      <c r="CL53" s="758"/>
      <c r="CM53" s="758"/>
      <c r="CN53" s="758"/>
      <c r="CO53" s="758"/>
      <c r="CP53" s="758"/>
      <c r="CQ53" s="758"/>
      <c r="CR53" s="758"/>
      <c r="CS53" s="758"/>
      <c r="CT53" s="758"/>
      <c r="CU53" s="758"/>
      <c r="CV53" s="758"/>
      <c r="CW53" s="758"/>
      <c r="CX53" s="758"/>
      <c r="CY53" s="758"/>
      <c r="CZ53" s="758"/>
      <c r="DA53" s="758"/>
      <c r="DB53" s="758"/>
      <c r="DC53" s="758"/>
      <c r="DD53" s="758"/>
      <c r="DE53" s="758"/>
      <c r="DF53" s="758"/>
      <c r="DG53" s="758"/>
      <c r="DH53" s="758"/>
      <c r="DI53" s="758"/>
      <c r="DJ53" s="758"/>
      <c r="DK53" s="758"/>
      <c r="DL53" s="758"/>
      <c r="DM53" s="758"/>
      <c r="DN53" s="758"/>
      <c r="DO53" s="758"/>
      <c r="DP53" s="758"/>
      <c r="DQ53" s="758"/>
      <c r="DR53" s="758"/>
      <c r="DS53" s="758"/>
      <c r="DT53" s="758"/>
      <c r="DU53" s="758"/>
      <c r="DV53" s="758"/>
    </row>
    <row r="54" spans="1:126" s="734" customFormat="1" ht="15" customHeight="1" x14ac:dyDescent="0.25">
      <c r="A54" s="1148"/>
      <c r="B54" s="1162"/>
      <c r="C54" s="799" t="s">
        <v>558</v>
      </c>
      <c r="D54" s="1922" t="s">
        <v>128</v>
      </c>
      <c r="E54" s="1922"/>
      <c r="F54" s="795"/>
      <c r="G54" s="1161"/>
      <c r="H54" s="775"/>
      <c r="I54" s="1254"/>
      <c r="J54" s="1302"/>
      <c r="K54" s="1302"/>
      <c r="L54" s="1302"/>
      <c r="M54" s="1302"/>
      <c r="N54" s="1302"/>
      <c r="O54" s="1302"/>
      <c r="P54" s="1302"/>
      <c r="Q54" s="1302"/>
      <c r="R54" s="1302"/>
      <c r="S54" s="1302"/>
      <c r="T54" s="1302"/>
      <c r="U54" s="1302"/>
      <c r="V54" s="1302"/>
      <c r="W54" s="1302"/>
      <c r="X54" s="1302"/>
      <c r="Y54" s="1302"/>
      <c r="Z54" s="1302"/>
      <c r="AA54" s="1302"/>
      <c r="AB54" s="1302"/>
      <c r="AC54" s="1302"/>
      <c r="AD54" s="1302"/>
      <c r="AE54" s="1302"/>
      <c r="AF54" s="1302"/>
      <c r="AG54" s="1302"/>
      <c r="AH54" s="1302"/>
      <c r="AI54" s="1302"/>
      <c r="AJ54" s="1302"/>
      <c r="AK54" s="1302"/>
      <c r="AL54" s="1302"/>
      <c r="AM54" s="1302"/>
      <c r="AN54" s="1302"/>
      <c r="AO54" s="1302"/>
      <c r="AP54" s="1302"/>
      <c r="AQ54" s="1302"/>
      <c r="AR54" s="757"/>
      <c r="AS54" s="757"/>
      <c r="AT54" s="757"/>
      <c r="AU54" s="757"/>
      <c r="AV54" s="757"/>
      <c r="AW54" s="757"/>
      <c r="AX54" s="757"/>
      <c r="AY54" s="757"/>
      <c r="AZ54" s="757"/>
      <c r="BA54" s="757"/>
      <c r="BB54" s="757"/>
      <c r="BC54" s="757"/>
      <c r="BD54" s="757"/>
      <c r="BE54" s="757"/>
      <c r="BF54" s="757"/>
      <c r="BG54" s="757"/>
      <c r="BH54" s="757"/>
      <c r="BI54" s="758"/>
      <c r="BJ54" s="758"/>
      <c r="BK54" s="758"/>
      <c r="BL54" s="758"/>
      <c r="BM54" s="758"/>
      <c r="BN54" s="758"/>
      <c r="BO54" s="758"/>
      <c r="BP54" s="758"/>
      <c r="BQ54" s="758"/>
      <c r="BR54" s="758"/>
      <c r="BS54" s="758"/>
      <c r="BT54" s="758"/>
      <c r="BU54" s="758"/>
      <c r="BV54" s="758"/>
      <c r="BW54" s="758"/>
      <c r="BX54" s="758"/>
      <c r="BY54" s="758"/>
      <c r="BZ54" s="758"/>
      <c r="CA54" s="758"/>
      <c r="CB54" s="758"/>
      <c r="CC54" s="758"/>
      <c r="CD54" s="758"/>
      <c r="CE54" s="758"/>
      <c r="CF54" s="758"/>
      <c r="CG54" s="758"/>
      <c r="CH54" s="758"/>
      <c r="CI54" s="758"/>
      <c r="CJ54" s="758"/>
      <c r="CK54" s="758"/>
      <c r="CL54" s="758"/>
      <c r="CM54" s="758"/>
      <c r="CN54" s="758"/>
      <c r="CO54" s="758"/>
      <c r="CP54" s="758"/>
      <c r="CQ54" s="758"/>
      <c r="CR54" s="758"/>
      <c r="CS54" s="758"/>
      <c r="CT54" s="758"/>
      <c r="CU54" s="758"/>
      <c r="CV54" s="758"/>
      <c r="CW54" s="758"/>
      <c r="CX54" s="758"/>
      <c r="CY54" s="758"/>
      <c r="CZ54" s="758"/>
      <c r="DA54" s="758"/>
      <c r="DB54" s="758"/>
      <c r="DC54" s="758"/>
      <c r="DD54" s="758"/>
      <c r="DE54" s="758"/>
      <c r="DF54" s="758"/>
      <c r="DG54" s="758"/>
      <c r="DH54" s="758"/>
      <c r="DI54" s="758"/>
      <c r="DJ54" s="758"/>
      <c r="DK54" s="758"/>
      <c r="DL54" s="758"/>
      <c r="DM54" s="758"/>
      <c r="DN54" s="758"/>
      <c r="DO54" s="758"/>
      <c r="DP54" s="758"/>
      <c r="DQ54" s="758"/>
      <c r="DR54" s="758"/>
      <c r="DS54" s="758"/>
      <c r="DT54" s="758"/>
      <c r="DU54" s="758"/>
      <c r="DV54" s="758"/>
    </row>
    <row r="55" spans="1:126" s="734" customFormat="1" ht="15" customHeight="1" x14ac:dyDescent="0.25">
      <c r="A55" s="1148"/>
      <c r="B55" s="938"/>
      <c r="C55" s="799"/>
      <c r="D55" s="799" t="s">
        <v>556</v>
      </c>
      <c r="E55" s="1322" t="s">
        <v>129</v>
      </c>
      <c r="F55" s="795" t="s">
        <v>487</v>
      </c>
      <c r="G55" s="1161">
        <v>45</v>
      </c>
      <c r="H55" s="775"/>
      <c r="I55" s="1254">
        <f t="shared" si="1"/>
        <v>0</v>
      </c>
      <c r="J55" s="1302"/>
      <c r="K55" s="1302"/>
      <c r="L55" s="1302"/>
      <c r="M55" s="1302"/>
      <c r="N55" s="1302"/>
      <c r="O55" s="1302"/>
      <c r="P55" s="1302"/>
      <c r="Q55" s="1302"/>
      <c r="R55" s="1302"/>
      <c r="S55" s="1302"/>
      <c r="T55" s="1302"/>
      <c r="U55" s="1302"/>
      <c r="V55" s="1302"/>
      <c r="W55" s="1302"/>
      <c r="X55" s="1302"/>
      <c r="Y55" s="1302"/>
      <c r="Z55" s="1302"/>
      <c r="AA55" s="1302"/>
      <c r="AB55" s="1302"/>
      <c r="AC55" s="1302"/>
      <c r="AD55" s="1302"/>
      <c r="AE55" s="1302"/>
      <c r="AF55" s="1302"/>
      <c r="AG55" s="1302"/>
      <c r="AH55" s="1302"/>
      <c r="AI55" s="1302"/>
      <c r="AJ55" s="1302"/>
      <c r="AK55" s="1302"/>
      <c r="AL55" s="1302"/>
      <c r="AM55" s="1302"/>
      <c r="AN55" s="1302"/>
      <c r="AO55" s="1302"/>
      <c r="AP55" s="1302"/>
      <c r="AQ55" s="1302"/>
      <c r="AR55" s="757"/>
      <c r="AS55" s="757"/>
      <c r="AT55" s="757"/>
      <c r="AU55" s="757"/>
      <c r="AV55" s="757"/>
      <c r="AW55" s="757"/>
      <c r="AX55" s="757"/>
      <c r="AY55" s="757"/>
      <c r="AZ55" s="757"/>
      <c r="BA55" s="757"/>
      <c r="BB55" s="757"/>
      <c r="BC55" s="757"/>
      <c r="BD55" s="757"/>
      <c r="BE55" s="757"/>
      <c r="BF55" s="757"/>
      <c r="BG55" s="757"/>
      <c r="BH55" s="757"/>
      <c r="BI55" s="758"/>
      <c r="BJ55" s="758"/>
      <c r="BK55" s="758"/>
      <c r="BL55" s="758"/>
      <c r="BM55" s="758"/>
      <c r="BN55" s="758"/>
      <c r="BO55" s="758"/>
      <c r="BP55" s="758"/>
      <c r="BQ55" s="758"/>
      <c r="BR55" s="758"/>
      <c r="BS55" s="758"/>
      <c r="BT55" s="758"/>
      <c r="BU55" s="758"/>
      <c r="BV55" s="758"/>
      <c r="BW55" s="758"/>
      <c r="BX55" s="758"/>
      <c r="BY55" s="758"/>
      <c r="BZ55" s="758"/>
      <c r="CA55" s="758"/>
      <c r="CB55" s="758"/>
      <c r="CC55" s="758"/>
      <c r="CD55" s="758"/>
      <c r="CE55" s="758"/>
      <c r="CF55" s="758"/>
      <c r="CG55" s="758"/>
      <c r="CH55" s="758"/>
      <c r="CI55" s="758"/>
      <c r="CJ55" s="758"/>
      <c r="CK55" s="758"/>
      <c r="CL55" s="758"/>
      <c r="CM55" s="758"/>
      <c r="CN55" s="758"/>
      <c r="CO55" s="758"/>
      <c r="CP55" s="758"/>
      <c r="CQ55" s="758"/>
      <c r="CR55" s="758"/>
      <c r="CS55" s="758"/>
      <c r="CT55" s="758"/>
      <c r="CU55" s="758"/>
      <c r="CV55" s="758"/>
      <c r="CW55" s="758"/>
      <c r="CX55" s="758"/>
      <c r="CY55" s="758"/>
      <c r="CZ55" s="758"/>
      <c r="DA55" s="758"/>
      <c r="DB55" s="758"/>
      <c r="DC55" s="758"/>
      <c r="DD55" s="758"/>
      <c r="DE55" s="758"/>
      <c r="DF55" s="758"/>
      <c r="DG55" s="758"/>
      <c r="DH55" s="758"/>
      <c r="DI55" s="758"/>
      <c r="DJ55" s="758"/>
      <c r="DK55" s="758"/>
      <c r="DL55" s="758"/>
      <c r="DM55" s="758"/>
      <c r="DN55" s="758"/>
      <c r="DO55" s="758"/>
      <c r="DP55" s="758"/>
      <c r="DQ55" s="758"/>
      <c r="DR55" s="758"/>
      <c r="DS55" s="758"/>
      <c r="DT55" s="758"/>
      <c r="DU55" s="758"/>
      <c r="DV55" s="758"/>
    </row>
    <row r="56" spans="1:126" s="734" customFormat="1" ht="15" customHeight="1" x14ac:dyDescent="0.25">
      <c r="A56" s="1148" t="s">
        <v>969</v>
      </c>
      <c r="B56" s="938"/>
      <c r="C56" s="2020" t="s">
        <v>132</v>
      </c>
      <c r="D56" s="1922"/>
      <c r="E56" s="1922"/>
      <c r="F56" s="795"/>
      <c r="G56" s="1161"/>
      <c r="H56" s="775"/>
      <c r="I56" s="1254"/>
      <c r="J56" s="1302"/>
      <c r="K56" s="1302"/>
      <c r="L56" s="1302"/>
      <c r="M56" s="1302"/>
      <c r="N56" s="1302"/>
      <c r="O56" s="1302"/>
      <c r="P56" s="1302"/>
      <c r="Q56" s="1302"/>
      <c r="R56" s="1302"/>
      <c r="S56" s="1302"/>
      <c r="T56" s="1302"/>
      <c r="U56" s="1302"/>
      <c r="V56" s="1302"/>
      <c r="W56" s="1302"/>
      <c r="X56" s="1302"/>
      <c r="Y56" s="1302"/>
      <c r="Z56" s="1302"/>
      <c r="AA56" s="1302"/>
      <c r="AB56" s="1302"/>
      <c r="AC56" s="1302"/>
      <c r="AD56" s="1302"/>
      <c r="AE56" s="1302"/>
      <c r="AF56" s="1302"/>
      <c r="AG56" s="1302"/>
      <c r="AH56" s="1302"/>
      <c r="AI56" s="1302"/>
      <c r="AJ56" s="1302"/>
      <c r="AK56" s="1302"/>
      <c r="AL56" s="1302"/>
      <c r="AM56" s="1302"/>
      <c r="AN56" s="1302"/>
      <c r="AO56" s="1302"/>
      <c r="AP56" s="1302"/>
      <c r="AQ56" s="1302"/>
      <c r="AR56" s="757"/>
      <c r="AS56" s="757"/>
      <c r="AT56" s="757"/>
      <c r="AU56" s="757"/>
      <c r="AV56" s="757"/>
      <c r="AW56" s="757"/>
      <c r="AX56" s="757"/>
      <c r="AY56" s="757"/>
      <c r="AZ56" s="757"/>
      <c r="BA56" s="757"/>
      <c r="BB56" s="757"/>
      <c r="BC56" s="757"/>
      <c r="BD56" s="757"/>
      <c r="BE56" s="757"/>
      <c r="BF56" s="757"/>
      <c r="BG56" s="757"/>
      <c r="BH56" s="757"/>
      <c r="BI56" s="758"/>
      <c r="BJ56" s="758"/>
      <c r="BK56" s="758"/>
      <c r="BL56" s="758"/>
      <c r="BM56" s="758"/>
      <c r="BN56" s="758"/>
      <c r="BO56" s="758"/>
      <c r="BP56" s="758"/>
      <c r="BQ56" s="758"/>
      <c r="BR56" s="758"/>
      <c r="BS56" s="758"/>
      <c r="BT56" s="758"/>
      <c r="BU56" s="758"/>
      <c r="BV56" s="758"/>
      <c r="BW56" s="758"/>
      <c r="BX56" s="758"/>
      <c r="BY56" s="758"/>
      <c r="BZ56" s="758"/>
      <c r="CA56" s="758"/>
      <c r="CB56" s="758"/>
      <c r="CC56" s="758"/>
      <c r="CD56" s="758"/>
      <c r="CE56" s="758"/>
      <c r="CF56" s="758"/>
      <c r="CG56" s="758"/>
      <c r="CH56" s="758"/>
      <c r="CI56" s="758"/>
      <c r="CJ56" s="758"/>
      <c r="CK56" s="758"/>
      <c r="CL56" s="758"/>
      <c r="CM56" s="758"/>
      <c r="CN56" s="758"/>
      <c r="CO56" s="758"/>
      <c r="CP56" s="758"/>
      <c r="CQ56" s="758"/>
      <c r="CR56" s="758"/>
      <c r="CS56" s="758"/>
      <c r="CT56" s="758"/>
      <c r="CU56" s="758"/>
      <c r="CV56" s="758"/>
      <c r="CW56" s="758"/>
      <c r="CX56" s="758"/>
      <c r="CY56" s="758"/>
      <c r="CZ56" s="758"/>
      <c r="DA56" s="758"/>
      <c r="DB56" s="758"/>
      <c r="DC56" s="758"/>
      <c r="DD56" s="758"/>
      <c r="DE56" s="758"/>
      <c r="DF56" s="758"/>
      <c r="DG56" s="758"/>
      <c r="DH56" s="758"/>
      <c r="DI56" s="758"/>
      <c r="DJ56" s="758"/>
      <c r="DK56" s="758"/>
      <c r="DL56" s="758"/>
      <c r="DM56" s="758"/>
      <c r="DN56" s="758"/>
      <c r="DO56" s="758"/>
      <c r="DP56" s="758"/>
      <c r="DQ56" s="758"/>
      <c r="DR56" s="758"/>
      <c r="DS56" s="758"/>
      <c r="DT56" s="758"/>
      <c r="DU56" s="758"/>
      <c r="DV56" s="758"/>
    </row>
    <row r="57" spans="1:126" s="734" customFormat="1" ht="15" customHeight="1" x14ac:dyDescent="0.25">
      <c r="A57" s="1148" t="s">
        <v>133</v>
      </c>
      <c r="B57" s="938"/>
      <c r="C57" s="802"/>
      <c r="D57" s="802"/>
      <c r="E57" s="804"/>
      <c r="F57" s="795"/>
      <c r="G57" s="1161"/>
      <c r="H57" s="775"/>
      <c r="I57" s="1254"/>
      <c r="J57" s="1302"/>
      <c r="K57" s="1302"/>
      <c r="L57" s="1302"/>
      <c r="M57" s="1302"/>
      <c r="N57" s="1302"/>
      <c r="O57" s="1302"/>
      <c r="P57" s="1302"/>
      <c r="Q57" s="1302"/>
      <c r="R57" s="1302"/>
      <c r="S57" s="1302"/>
      <c r="T57" s="1302"/>
      <c r="U57" s="1302"/>
      <c r="V57" s="1302"/>
      <c r="W57" s="1302"/>
      <c r="X57" s="1302"/>
      <c r="Y57" s="1302"/>
      <c r="Z57" s="1302"/>
      <c r="AA57" s="1302"/>
      <c r="AB57" s="1302"/>
      <c r="AC57" s="1302"/>
      <c r="AD57" s="1302"/>
      <c r="AE57" s="1302"/>
      <c r="AF57" s="1302"/>
      <c r="AG57" s="1302"/>
      <c r="AH57" s="1302"/>
      <c r="AI57" s="1302"/>
      <c r="AJ57" s="1302"/>
      <c r="AK57" s="1302"/>
      <c r="AL57" s="1302"/>
      <c r="AM57" s="1302"/>
      <c r="AN57" s="1302"/>
      <c r="AO57" s="1302"/>
      <c r="AP57" s="1302"/>
      <c r="AQ57" s="1302"/>
      <c r="AR57" s="757"/>
      <c r="AS57" s="757"/>
      <c r="AT57" s="757"/>
      <c r="AU57" s="757"/>
      <c r="AV57" s="757"/>
      <c r="AW57" s="757"/>
      <c r="AX57" s="757"/>
      <c r="AY57" s="757"/>
      <c r="AZ57" s="757"/>
      <c r="BA57" s="757"/>
      <c r="BB57" s="757"/>
      <c r="BC57" s="757"/>
      <c r="BD57" s="757"/>
      <c r="BE57" s="757"/>
      <c r="BF57" s="757"/>
      <c r="BG57" s="757"/>
      <c r="BH57" s="757"/>
      <c r="BI57" s="758"/>
      <c r="BJ57" s="758"/>
      <c r="BK57" s="758"/>
      <c r="BL57" s="758"/>
      <c r="BM57" s="758"/>
      <c r="BN57" s="758"/>
      <c r="BO57" s="758"/>
      <c r="BP57" s="758"/>
      <c r="BQ57" s="758"/>
      <c r="BR57" s="758"/>
      <c r="BS57" s="758"/>
      <c r="BT57" s="758"/>
      <c r="BU57" s="758"/>
      <c r="BV57" s="758"/>
      <c r="BW57" s="758"/>
      <c r="BX57" s="758"/>
      <c r="BY57" s="758"/>
      <c r="BZ57" s="758"/>
      <c r="CA57" s="758"/>
      <c r="CB57" s="758"/>
      <c r="CC57" s="758"/>
      <c r="CD57" s="758"/>
      <c r="CE57" s="758"/>
      <c r="CF57" s="758"/>
      <c r="CG57" s="758"/>
      <c r="CH57" s="758"/>
      <c r="CI57" s="758"/>
      <c r="CJ57" s="758"/>
      <c r="CK57" s="758"/>
      <c r="CL57" s="758"/>
      <c r="CM57" s="758"/>
      <c r="CN57" s="758"/>
      <c r="CO57" s="758"/>
      <c r="CP57" s="758"/>
      <c r="CQ57" s="758"/>
      <c r="CR57" s="758"/>
      <c r="CS57" s="758"/>
      <c r="CT57" s="758"/>
      <c r="CU57" s="758"/>
      <c r="CV57" s="758"/>
      <c r="CW57" s="758"/>
      <c r="CX57" s="758"/>
      <c r="CY57" s="758"/>
      <c r="CZ57" s="758"/>
      <c r="DA57" s="758"/>
      <c r="DB57" s="758"/>
      <c r="DC57" s="758"/>
      <c r="DD57" s="758"/>
      <c r="DE57" s="758"/>
      <c r="DF57" s="758"/>
      <c r="DG57" s="758"/>
      <c r="DH57" s="758"/>
      <c r="DI57" s="758"/>
      <c r="DJ57" s="758"/>
      <c r="DK57" s="758"/>
      <c r="DL57" s="758"/>
      <c r="DM57" s="758"/>
      <c r="DN57" s="758"/>
      <c r="DO57" s="758"/>
      <c r="DP57" s="758"/>
      <c r="DQ57" s="758"/>
      <c r="DR57" s="758"/>
      <c r="DS57" s="758"/>
      <c r="DT57" s="758"/>
      <c r="DU57" s="758"/>
      <c r="DV57" s="758"/>
    </row>
    <row r="58" spans="1:126" s="734" customFormat="1" ht="15" customHeight="1" x14ac:dyDescent="0.25">
      <c r="A58" s="1148">
        <v>8.3000000000000007</v>
      </c>
      <c r="B58" s="1162" t="s">
        <v>869</v>
      </c>
      <c r="C58" s="2020" t="s">
        <v>134</v>
      </c>
      <c r="D58" s="1922"/>
      <c r="E58" s="1922"/>
      <c r="F58" s="795"/>
      <c r="G58" s="1161"/>
      <c r="H58" s="775"/>
      <c r="I58" s="1254"/>
      <c r="J58" s="1302"/>
      <c r="K58" s="1302"/>
      <c r="L58" s="1302"/>
      <c r="M58" s="1302"/>
      <c r="N58" s="1302"/>
      <c r="O58" s="1302"/>
      <c r="P58" s="1302"/>
      <c r="Q58" s="1302"/>
      <c r="R58" s="1302"/>
      <c r="S58" s="1302"/>
      <c r="T58" s="1302"/>
      <c r="U58" s="1302"/>
      <c r="V58" s="1302"/>
      <c r="W58" s="1302"/>
      <c r="X58" s="1302"/>
      <c r="Y58" s="1302"/>
      <c r="Z58" s="1302"/>
      <c r="AA58" s="1302"/>
      <c r="AB58" s="1302"/>
      <c r="AC58" s="1302"/>
      <c r="AD58" s="1302"/>
      <c r="AE58" s="1302"/>
      <c r="AF58" s="1302"/>
      <c r="AG58" s="1302"/>
      <c r="AH58" s="1302"/>
      <c r="AI58" s="1302"/>
      <c r="AJ58" s="1302"/>
      <c r="AK58" s="1302"/>
      <c r="AL58" s="1302"/>
      <c r="AM58" s="1302"/>
      <c r="AN58" s="1302"/>
      <c r="AO58" s="1302"/>
      <c r="AP58" s="1302"/>
      <c r="AQ58" s="1302"/>
      <c r="AR58" s="757"/>
      <c r="AS58" s="757"/>
      <c r="AT58" s="757"/>
      <c r="AU58" s="757"/>
      <c r="AV58" s="757"/>
      <c r="AW58" s="757"/>
      <c r="AX58" s="757"/>
      <c r="AY58" s="757"/>
      <c r="AZ58" s="757"/>
      <c r="BA58" s="757"/>
      <c r="BB58" s="757"/>
      <c r="BC58" s="757"/>
      <c r="BD58" s="757"/>
      <c r="BE58" s="757"/>
      <c r="BF58" s="757"/>
      <c r="BG58" s="757"/>
      <c r="BH58" s="757"/>
      <c r="BI58" s="758"/>
      <c r="BJ58" s="758"/>
      <c r="BK58" s="758"/>
      <c r="BL58" s="758"/>
      <c r="BM58" s="758"/>
      <c r="BN58" s="758"/>
      <c r="BO58" s="758"/>
      <c r="BP58" s="758"/>
      <c r="BQ58" s="758"/>
      <c r="BR58" s="758"/>
      <c r="BS58" s="758"/>
      <c r="BT58" s="758"/>
      <c r="BU58" s="758"/>
      <c r="BV58" s="758"/>
      <c r="BW58" s="758"/>
      <c r="BX58" s="758"/>
      <c r="BY58" s="758"/>
      <c r="BZ58" s="758"/>
      <c r="CA58" s="758"/>
      <c r="CB58" s="758"/>
      <c r="CC58" s="758"/>
      <c r="CD58" s="758"/>
      <c r="CE58" s="758"/>
      <c r="CF58" s="758"/>
      <c r="CG58" s="758"/>
      <c r="CH58" s="758"/>
      <c r="CI58" s="758"/>
      <c r="CJ58" s="758"/>
      <c r="CK58" s="758"/>
      <c r="CL58" s="758"/>
      <c r="CM58" s="758"/>
      <c r="CN58" s="758"/>
      <c r="CO58" s="758"/>
      <c r="CP58" s="758"/>
      <c r="CQ58" s="758"/>
      <c r="CR58" s="758"/>
      <c r="CS58" s="758"/>
      <c r="CT58" s="758"/>
      <c r="CU58" s="758"/>
      <c r="CV58" s="758"/>
      <c r="CW58" s="758"/>
      <c r="CX58" s="758"/>
      <c r="CY58" s="758"/>
      <c r="CZ58" s="758"/>
      <c r="DA58" s="758"/>
      <c r="DB58" s="758"/>
      <c r="DC58" s="758"/>
      <c r="DD58" s="758"/>
      <c r="DE58" s="758"/>
      <c r="DF58" s="758"/>
      <c r="DG58" s="758"/>
      <c r="DH58" s="758"/>
      <c r="DI58" s="758"/>
      <c r="DJ58" s="758"/>
      <c r="DK58" s="758"/>
      <c r="DL58" s="758"/>
      <c r="DM58" s="758"/>
      <c r="DN58" s="758"/>
      <c r="DO58" s="758"/>
      <c r="DP58" s="758"/>
      <c r="DQ58" s="758"/>
      <c r="DR58" s="758"/>
      <c r="DS58" s="758"/>
      <c r="DT58" s="758"/>
      <c r="DU58" s="758"/>
      <c r="DV58" s="758"/>
    </row>
    <row r="59" spans="1:126" s="734" customFormat="1" ht="27.75" customHeight="1" x14ac:dyDescent="0.25">
      <c r="A59" s="1308" t="s">
        <v>11</v>
      </c>
      <c r="B59" s="1309"/>
      <c r="C59" s="1298" t="s">
        <v>556</v>
      </c>
      <c r="D59" s="1920" t="s">
        <v>1206</v>
      </c>
      <c r="E59" s="1921"/>
      <c r="F59" s="1310" t="s">
        <v>1210</v>
      </c>
      <c r="G59" s="1089">
        <v>145</v>
      </c>
      <c r="H59" s="1311"/>
      <c r="I59" s="1254">
        <f t="shared" ref="I59" si="2">G59*H59</f>
        <v>0</v>
      </c>
      <c r="J59" s="1302"/>
      <c r="K59" s="1302"/>
      <c r="L59" s="1302"/>
      <c r="M59" s="1302"/>
      <c r="N59" s="1302"/>
      <c r="O59" s="1302"/>
      <c r="P59" s="1302"/>
      <c r="Q59" s="1302"/>
      <c r="R59" s="1302"/>
      <c r="S59" s="1302"/>
      <c r="T59" s="1302"/>
      <c r="U59" s="1302"/>
      <c r="V59" s="1302"/>
      <c r="W59" s="1302"/>
      <c r="X59" s="1302"/>
      <c r="Y59" s="1302"/>
      <c r="Z59" s="1302"/>
      <c r="AA59" s="1302"/>
      <c r="AB59" s="1302"/>
      <c r="AC59" s="1302"/>
      <c r="AD59" s="1302"/>
      <c r="AE59" s="1302"/>
      <c r="AF59" s="1302"/>
      <c r="AG59" s="1302"/>
      <c r="AH59" s="1302"/>
      <c r="AI59" s="1302"/>
      <c r="AJ59" s="1302"/>
      <c r="AK59" s="1302"/>
      <c r="AL59" s="1302"/>
      <c r="AM59" s="1302"/>
      <c r="AN59" s="1302"/>
      <c r="AO59" s="1302"/>
      <c r="AP59" s="1302"/>
      <c r="AQ59" s="1302"/>
      <c r="AR59" s="757"/>
      <c r="AS59" s="757"/>
      <c r="AT59" s="757"/>
      <c r="AU59" s="757"/>
      <c r="AV59" s="757"/>
      <c r="AW59" s="757"/>
      <c r="AX59" s="757"/>
      <c r="AY59" s="757"/>
      <c r="AZ59" s="757"/>
      <c r="BA59" s="757"/>
      <c r="BB59" s="757"/>
      <c r="BC59" s="757"/>
      <c r="BD59" s="757"/>
      <c r="BE59" s="757"/>
      <c r="BF59" s="757"/>
      <c r="BG59" s="757"/>
      <c r="BH59" s="757"/>
      <c r="BI59" s="758"/>
      <c r="BJ59" s="758"/>
      <c r="BK59" s="758"/>
      <c r="BL59" s="758"/>
      <c r="BM59" s="758"/>
      <c r="BN59" s="758"/>
      <c r="BO59" s="758"/>
      <c r="BP59" s="758"/>
      <c r="BQ59" s="758"/>
      <c r="BR59" s="758"/>
      <c r="BS59" s="758"/>
      <c r="BT59" s="758"/>
      <c r="BU59" s="758"/>
      <c r="BV59" s="758"/>
      <c r="BW59" s="758"/>
      <c r="BX59" s="758"/>
      <c r="BY59" s="758"/>
      <c r="BZ59" s="758"/>
      <c r="CA59" s="758"/>
      <c r="CB59" s="758"/>
      <c r="CC59" s="758"/>
      <c r="CD59" s="758"/>
      <c r="CE59" s="758"/>
      <c r="CF59" s="758"/>
      <c r="CG59" s="758"/>
      <c r="CH59" s="758"/>
      <c r="CI59" s="758"/>
      <c r="CJ59" s="758"/>
      <c r="CK59" s="758"/>
      <c r="CL59" s="758"/>
      <c r="CM59" s="758"/>
      <c r="CN59" s="758"/>
      <c r="CO59" s="758"/>
      <c r="CP59" s="758"/>
      <c r="CQ59" s="758"/>
      <c r="CR59" s="758"/>
      <c r="CS59" s="758"/>
      <c r="CT59" s="758"/>
      <c r="CU59" s="758"/>
      <c r="CV59" s="758"/>
      <c r="CW59" s="758"/>
      <c r="CX59" s="758"/>
      <c r="CY59" s="758"/>
      <c r="CZ59" s="758"/>
      <c r="DA59" s="758"/>
      <c r="DB59" s="758"/>
      <c r="DC59" s="758"/>
      <c r="DD59" s="758"/>
      <c r="DE59" s="758"/>
      <c r="DF59" s="758"/>
      <c r="DG59" s="758"/>
      <c r="DH59" s="758"/>
      <c r="DI59" s="758"/>
      <c r="DJ59" s="758"/>
      <c r="DK59" s="758"/>
      <c r="DL59" s="758"/>
      <c r="DM59" s="758"/>
      <c r="DN59" s="758"/>
      <c r="DO59" s="758"/>
      <c r="DP59" s="758"/>
      <c r="DQ59" s="758"/>
      <c r="DR59" s="758"/>
      <c r="DS59" s="758"/>
      <c r="DT59" s="758"/>
      <c r="DU59" s="758"/>
      <c r="DV59" s="758"/>
    </row>
    <row r="60" spans="1:126" s="734" customFormat="1" ht="27.75" customHeight="1" x14ac:dyDescent="0.25">
      <c r="A60" s="1148" t="s">
        <v>135</v>
      </c>
      <c r="B60" s="938"/>
      <c r="C60" s="1298" t="s">
        <v>557</v>
      </c>
      <c r="D60" s="1922" t="s">
        <v>209</v>
      </c>
      <c r="E60" s="1922"/>
      <c r="F60" s="795" t="s">
        <v>754</v>
      </c>
      <c r="G60" s="1161">
        <v>87</v>
      </c>
      <c r="H60" s="775"/>
      <c r="I60" s="1254">
        <f t="shared" si="1"/>
        <v>0</v>
      </c>
      <c r="J60" s="1302"/>
      <c r="K60" s="1302"/>
      <c r="L60" s="1302"/>
      <c r="M60" s="1302"/>
      <c r="N60" s="1302"/>
      <c r="O60" s="1302"/>
      <c r="P60" s="1302"/>
      <c r="Q60" s="1302"/>
      <c r="R60" s="1302"/>
      <c r="S60" s="1302"/>
      <c r="T60" s="1302"/>
      <c r="U60" s="1302"/>
      <c r="V60" s="1302"/>
      <c r="W60" s="1302"/>
      <c r="X60" s="1302"/>
      <c r="Y60" s="1302"/>
      <c r="Z60" s="1302"/>
      <c r="AA60" s="1302"/>
      <c r="AB60" s="1302"/>
      <c r="AC60" s="1302"/>
      <c r="AD60" s="1302"/>
      <c r="AE60" s="1302"/>
      <c r="AF60" s="1302"/>
      <c r="AG60" s="1302"/>
      <c r="AH60" s="1302"/>
      <c r="AI60" s="1302"/>
      <c r="AJ60" s="1302"/>
      <c r="AK60" s="1302"/>
      <c r="AL60" s="1302"/>
      <c r="AM60" s="1302"/>
      <c r="AN60" s="1302"/>
      <c r="AO60" s="1302"/>
      <c r="AP60" s="1302"/>
      <c r="AQ60" s="1302"/>
      <c r="AR60" s="757"/>
      <c r="AS60" s="757"/>
      <c r="AT60" s="757"/>
      <c r="AU60" s="757"/>
      <c r="AV60" s="757"/>
      <c r="AW60" s="757"/>
      <c r="AX60" s="757"/>
      <c r="AY60" s="757"/>
      <c r="AZ60" s="757"/>
      <c r="BA60" s="757"/>
      <c r="BB60" s="757"/>
      <c r="BC60" s="757"/>
      <c r="BD60" s="757"/>
      <c r="BE60" s="757"/>
      <c r="BF60" s="757"/>
      <c r="BG60" s="757"/>
      <c r="BH60" s="757"/>
      <c r="BI60" s="758"/>
      <c r="BJ60" s="758"/>
      <c r="BK60" s="758"/>
      <c r="BL60" s="758"/>
      <c r="BM60" s="758"/>
      <c r="BN60" s="758"/>
      <c r="BO60" s="758"/>
      <c r="BP60" s="758"/>
      <c r="BQ60" s="758"/>
      <c r="BR60" s="758"/>
      <c r="BS60" s="758"/>
      <c r="BT60" s="758"/>
      <c r="BU60" s="758"/>
      <c r="BV60" s="758"/>
      <c r="BW60" s="758"/>
      <c r="BX60" s="758"/>
      <c r="BY60" s="758"/>
      <c r="BZ60" s="758"/>
      <c r="CA60" s="758"/>
      <c r="CB60" s="758"/>
      <c r="CC60" s="758"/>
      <c r="CD60" s="758"/>
      <c r="CE60" s="758"/>
      <c r="CF60" s="758"/>
      <c r="CG60" s="758"/>
      <c r="CH60" s="758"/>
      <c r="CI60" s="758"/>
      <c r="CJ60" s="758"/>
      <c r="CK60" s="758"/>
      <c r="CL60" s="758"/>
      <c r="CM60" s="758"/>
      <c r="CN60" s="758"/>
      <c r="CO60" s="758"/>
      <c r="CP60" s="758"/>
      <c r="CQ60" s="758"/>
      <c r="CR60" s="758"/>
      <c r="CS60" s="758"/>
      <c r="CT60" s="758"/>
      <c r="CU60" s="758"/>
      <c r="CV60" s="758"/>
      <c r="CW60" s="758"/>
      <c r="CX60" s="758"/>
      <c r="CY60" s="758"/>
      <c r="CZ60" s="758"/>
      <c r="DA60" s="758"/>
      <c r="DB60" s="758"/>
      <c r="DC60" s="758"/>
      <c r="DD60" s="758"/>
      <c r="DE60" s="758"/>
      <c r="DF60" s="758"/>
      <c r="DG60" s="758"/>
      <c r="DH60" s="758"/>
      <c r="DI60" s="758"/>
      <c r="DJ60" s="758"/>
      <c r="DK60" s="758"/>
      <c r="DL60" s="758"/>
      <c r="DM60" s="758"/>
      <c r="DN60" s="758"/>
      <c r="DO60" s="758"/>
      <c r="DP60" s="758"/>
      <c r="DQ60" s="758"/>
      <c r="DR60" s="758"/>
      <c r="DS60" s="758"/>
      <c r="DT60" s="758"/>
      <c r="DU60" s="758"/>
      <c r="DV60" s="758"/>
    </row>
    <row r="61" spans="1:126" s="734" customFormat="1" ht="39.9" customHeight="1" x14ac:dyDescent="0.25">
      <c r="A61" s="1148" t="s">
        <v>9</v>
      </c>
      <c r="B61" s="938"/>
      <c r="C61" s="1298" t="s">
        <v>558</v>
      </c>
      <c r="D61" s="1922" t="s">
        <v>718</v>
      </c>
      <c r="E61" s="1922"/>
      <c r="F61" s="795" t="s">
        <v>754</v>
      </c>
      <c r="G61" s="1161">
        <v>72.5</v>
      </c>
      <c r="H61" s="775"/>
      <c r="I61" s="1254">
        <f t="shared" si="1"/>
        <v>0</v>
      </c>
      <c r="J61" s="1302"/>
      <c r="K61" s="1302"/>
      <c r="L61" s="1302"/>
      <c r="M61" s="1302"/>
      <c r="N61" s="1302"/>
      <c r="O61" s="1302"/>
      <c r="P61" s="1302"/>
      <c r="Q61" s="1302"/>
      <c r="R61" s="1302"/>
      <c r="S61" s="1302"/>
      <c r="T61" s="1302"/>
      <c r="U61" s="1302"/>
      <c r="V61" s="1302"/>
      <c r="W61" s="1302"/>
      <c r="X61" s="1302"/>
      <c r="Y61" s="1302"/>
      <c r="Z61" s="1302"/>
      <c r="AA61" s="1302"/>
      <c r="AB61" s="1302"/>
      <c r="AC61" s="1302"/>
      <c r="AD61" s="1302"/>
      <c r="AE61" s="1302"/>
      <c r="AF61" s="1302"/>
      <c r="AG61" s="1302"/>
      <c r="AH61" s="1302"/>
      <c r="AI61" s="1302"/>
      <c r="AJ61" s="1302"/>
      <c r="AK61" s="1302"/>
      <c r="AL61" s="1302"/>
      <c r="AM61" s="1302"/>
      <c r="AN61" s="1302"/>
      <c r="AO61" s="1302"/>
      <c r="AP61" s="1302"/>
      <c r="AQ61" s="1302"/>
      <c r="AR61" s="757"/>
      <c r="AS61" s="757"/>
      <c r="AT61" s="757"/>
      <c r="AU61" s="757"/>
      <c r="AV61" s="757"/>
      <c r="AW61" s="757"/>
      <c r="AX61" s="757"/>
      <c r="AY61" s="757"/>
      <c r="AZ61" s="757"/>
      <c r="BA61" s="757"/>
      <c r="BB61" s="757"/>
      <c r="BC61" s="757"/>
      <c r="BD61" s="757"/>
      <c r="BE61" s="757"/>
      <c r="BF61" s="757"/>
      <c r="BG61" s="757"/>
      <c r="BH61" s="757"/>
      <c r="BI61" s="758"/>
      <c r="BJ61" s="758"/>
      <c r="BK61" s="758"/>
      <c r="BL61" s="758"/>
      <c r="BM61" s="758"/>
      <c r="BN61" s="758"/>
      <c r="BO61" s="758"/>
      <c r="BP61" s="758"/>
      <c r="BQ61" s="758"/>
      <c r="BR61" s="758"/>
      <c r="BS61" s="758"/>
      <c r="BT61" s="758"/>
      <c r="BU61" s="758"/>
      <c r="BV61" s="758"/>
      <c r="BW61" s="758"/>
      <c r="BX61" s="758"/>
      <c r="BY61" s="758"/>
      <c r="BZ61" s="758"/>
      <c r="CA61" s="758"/>
      <c r="CB61" s="758"/>
      <c r="CC61" s="758"/>
      <c r="CD61" s="758"/>
      <c r="CE61" s="758"/>
      <c r="CF61" s="758"/>
      <c r="CG61" s="758"/>
      <c r="CH61" s="758"/>
      <c r="CI61" s="758"/>
      <c r="CJ61" s="758"/>
      <c r="CK61" s="758"/>
      <c r="CL61" s="758"/>
      <c r="CM61" s="758"/>
      <c r="CN61" s="758"/>
      <c r="CO61" s="758"/>
      <c r="CP61" s="758"/>
      <c r="CQ61" s="758"/>
      <c r="CR61" s="758"/>
      <c r="CS61" s="758"/>
      <c r="CT61" s="758"/>
      <c r="CU61" s="758"/>
      <c r="CV61" s="758"/>
      <c r="CW61" s="758"/>
      <c r="CX61" s="758"/>
      <c r="CY61" s="758"/>
      <c r="CZ61" s="758"/>
      <c r="DA61" s="758"/>
      <c r="DB61" s="758"/>
      <c r="DC61" s="758"/>
      <c r="DD61" s="758"/>
      <c r="DE61" s="758"/>
      <c r="DF61" s="758"/>
      <c r="DG61" s="758"/>
      <c r="DH61" s="758"/>
      <c r="DI61" s="758"/>
      <c r="DJ61" s="758"/>
      <c r="DK61" s="758"/>
      <c r="DL61" s="758"/>
      <c r="DM61" s="758"/>
      <c r="DN61" s="758"/>
      <c r="DO61" s="758"/>
      <c r="DP61" s="758"/>
      <c r="DQ61" s="758"/>
      <c r="DR61" s="758"/>
      <c r="DS61" s="758"/>
      <c r="DT61" s="758"/>
      <c r="DU61" s="758"/>
      <c r="DV61" s="758"/>
    </row>
    <row r="62" spans="1:126" s="734" customFormat="1" ht="39.9" customHeight="1" x14ac:dyDescent="0.25">
      <c r="A62" s="1148"/>
      <c r="B62" s="938"/>
      <c r="C62" s="1298" t="s">
        <v>559</v>
      </c>
      <c r="D62" s="1922" t="s">
        <v>1351</v>
      </c>
      <c r="E62" s="1922"/>
      <c r="F62" s="795" t="s">
        <v>754</v>
      </c>
      <c r="G62" s="1161">
        <v>14.5</v>
      </c>
      <c r="H62" s="775"/>
      <c r="I62" s="1254">
        <f t="shared" si="1"/>
        <v>0</v>
      </c>
      <c r="J62" s="1302"/>
      <c r="K62" s="1302"/>
      <c r="L62" s="1302"/>
      <c r="M62" s="1302"/>
      <c r="N62" s="1302"/>
      <c r="O62" s="1302"/>
      <c r="P62" s="1302"/>
      <c r="Q62" s="1302"/>
      <c r="R62" s="1302"/>
      <c r="S62" s="1302"/>
      <c r="T62" s="1302"/>
      <c r="U62" s="1302"/>
      <c r="V62" s="1302"/>
      <c r="W62" s="1302"/>
      <c r="X62" s="1302"/>
      <c r="Y62" s="1302"/>
      <c r="Z62" s="1302"/>
      <c r="AA62" s="1302"/>
      <c r="AB62" s="1302"/>
      <c r="AC62" s="1302"/>
      <c r="AD62" s="1302"/>
      <c r="AE62" s="1302"/>
      <c r="AF62" s="1302"/>
      <c r="AG62" s="1302"/>
      <c r="AH62" s="1302"/>
      <c r="AI62" s="1302"/>
      <c r="AJ62" s="1302"/>
      <c r="AK62" s="1302"/>
      <c r="AL62" s="1302"/>
      <c r="AM62" s="1302"/>
      <c r="AN62" s="1302"/>
      <c r="AO62" s="1302"/>
      <c r="AP62" s="1302"/>
      <c r="AQ62" s="1302"/>
      <c r="AR62" s="757"/>
      <c r="AS62" s="757"/>
      <c r="AT62" s="757"/>
      <c r="AU62" s="757"/>
      <c r="AV62" s="757"/>
      <c r="AW62" s="757"/>
      <c r="AX62" s="757"/>
      <c r="AY62" s="757"/>
      <c r="AZ62" s="757"/>
      <c r="BA62" s="757"/>
      <c r="BB62" s="757"/>
      <c r="BC62" s="757"/>
      <c r="BD62" s="757"/>
      <c r="BE62" s="757"/>
      <c r="BF62" s="757"/>
      <c r="BG62" s="757"/>
      <c r="BH62" s="757"/>
      <c r="BI62" s="758"/>
      <c r="BJ62" s="758"/>
      <c r="BK62" s="758"/>
      <c r="BL62" s="758"/>
      <c r="BM62" s="758"/>
      <c r="BN62" s="758"/>
      <c r="BO62" s="758"/>
      <c r="BP62" s="758"/>
      <c r="BQ62" s="758"/>
      <c r="BR62" s="758"/>
      <c r="BS62" s="758"/>
      <c r="BT62" s="758"/>
      <c r="BU62" s="758"/>
      <c r="BV62" s="758"/>
      <c r="BW62" s="758"/>
      <c r="BX62" s="758"/>
      <c r="BY62" s="758"/>
      <c r="BZ62" s="758"/>
      <c r="CA62" s="758"/>
      <c r="CB62" s="758"/>
      <c r="CC62" s="758"/>
      <c r="CD62" s="758"/>
      <c r="CE62" s="758"/>
      <c r="CF62" s="758"/>
      <c r="CG62" s="758"/>
      <c r="CH62" s="758"/>
      <c r="CI62" s="758"/>
      <c r="CJ62" s="758"/>
      <c r="CK62" s="758"/>
      <c r="CL62" s="758"/>
      <c r="CM62" s="758"/>
      <c r="CN62" s="758"/>
      <c r="CO62" s="758"/>
      <c r="CP62" s="758"/>
      <c r="CQ62" s="758"/>
      <c r="CR62" s="758"/>
      <c r="CS62" s="758"/>
      <c r="CT62" s="758"/>
      <c r="CU62" s="758"/>
      <c r="CV62" s="758"/>
      <c r="CW62" s="758"/>
      <c r="CX62" s="758"/>
      <c r="CY62" s="758"/>
      <c r="CZ62" s="758"/>
      <c r="DA62" s="758"/>
      <c r="DB62" s="758"/>
      <c r="DC62" s="758"/>
      <c r="DD62" s="758"/>
      <c r="DE62" s="758"/>
      <c r="DF62" s="758"/>
      <c r="DG62" s="758"/>
      <c r="DH62" s="758"/>
      <c r="DI62" s="758"/>
      <c r="DJ62" s="758"/>
      <c r="DK62" s="758"/>
      <c r="DL62" s="758"/>
      <c r="DM62" s="758"/>
      <c r="DN62" s="758"/>
      <c r="DO62" s="758"/>
      <c r="DP62" s="758"/>
      <c r="DQ62" s="758"/>
      <c r="DR62" s="758"/>
      <c r="DS62" s="758"/>
      <c r="DT62" s="758"/>
      <c r="DU62" s="758"/>
      <c r="DV62" s="758"/>
    </row>
    <row r="63" spans="1:126" s="734" customFormat="1" ht="15" customHeight="1" x14ac:dyDescent="0.25">
      <c r="A63" s="1149"/>
      <c r="B63" s="800"/>
      <c r="C63" s="1298" t="s">
        <v>485</v>
      </c>
      <c r="D63" s="804" t="s">
        <v>719</v>
      </c>
      <c r="E63" s="804"/>
      <c r="F63" s="795"/>
      <c r="G63" s="1161"/>
      <c r="H63" s="1165"/>
      <c r="I63" s="1254"/>
      <c r="J63" s="1302"/>
      <c r="K63" s="1302"/>
      <c r="L63" s="1302"/>
      <c r="M63" s="1302"/>
      <c r="N63" s="1302"/>
      <c r="O63" s="1302"/>
      <c r="P63" s="1302"/>
      <c r="Q63" s="1302"/>
      <c r="R63" s="1302"/>
      <c r="S63" s="1302"/>
      <c r="T63" s="1302"/>
      <c r="U63" s="1302"/>
      <c r="V63" s="1302"/>
      <c r="W63" s="1302"/>
      <c r="X63" s="1302"/>
      <c r="Y63" s="1302"/>
      <c r="Z63" s="1302"/>
      <c r="AA63" s="1302"/>
      <c r="AB63" s="1302"/>
      <c r="AC63" s="1302"/>
      <c r="AD63" s="1302"/>
      <c r="AE63" s="1302"/>
      <c r="AF63" s="1302"/>
      <c r="AG63" s="1302"/>
      <c r="AH63" s="1302"/>
      <c r="AI63" s="1302"/>
      <c r="AJ63" s="1302"/>
      <c r="AK63" s="1302"/>
      <c r="AL63" s="1302"/>
      <c r="AM63" s="1302"/>
      <c r="AN63" s="1302"/>
      <c r="AO63" s="1302"/>
      <c r="AP63" s="1302"/>
      <c r="AQ63" s="1302"/>
      <c r="AR63" s="757"/>
      <c r="AS63" s="757"/>
      <c r="AT63" s="757"/>
      <c r="AU63" s="757"/>
      <c r="AV63" s="757"/>
      <c r="AW63" s="757"/>
      <c r="AX63" s="757"/>
      <c r="AY63" s="757"/>
      <c r="AZ63" s="757"/>
      <c r="BA63" s="757"/>
      <c r="BB63" s="757"/>
      <c r="BC63" s="757"/>
      <c r="BD63" s="757"/>
      <c r="BE63" s="757"/>
      <c r="BF63" s="757"/>
      <c r="BG63" s="757"/>
      <c r="BH63" s="757"/>
      <c r="BI63" s="758"/>
      <c r="BJ63" s="758"/>
      <c r="BK63" s="758"/>
      <c r="BL63" s="758"/>
      <c r="BM63" s="758"/>
      <c r="BN63" s="758"/>
      <c r="BO63" s="758"/>
      <c r="BP63" s="758"/>
      <c r="BQ63" s="758"/>
      <c r="BR63" s="758"/>
      <c r="BS63" s="758"/>
      <c r="BT63" s="758"/>
      <c r="BU63" s="758"/>
      <c r="BV63" s="758"/>
      <c r="BW63" s="758"/>
      <c r="BX63" s="758"/>
      <c r="BY63" s="758"/>
      <c r="BZ63" s="758"/>
      <c r="CA63" s="758"/>
      <c r="CB63" s="758"/>
      <c r="CC63" s="758"/>
      <c r="CD63" s="758"/>
      <c r="CE63" s="758"/>
      <c r="CF63" s="758"/>
      <c r="CG63" s="758"/>
      <c r="CH63" s="758"/>
      <c r="CI63" s="758"/>
      <c r="CJ63" s="758"/>
      <c r="CK63" s="758"/>
      <c r="CL63" s="758"/>
      <c r="CM63" s="758"/>
      <c r="CN63" s="758"/>
      <c r="CO63" s="758"/>
      <c r="CP63" s="758"/>
      <c r="CQ63" s="758"/>
      <c r="CR63" s="758"/>
      <c r="CS63" s="758"/>
      <c r="CT63" s="758"/>
      <c r="CU63" s="758"/>
      <c r="CV63" s="758"/>
      <c r="CW63" s="758"/>
      <c r="CX63" s="758"/>
      <c r="CY63" s="758"/>
      <c r="CZ63" s="758"/>
      <c r="DA63" s="758"/>
      <c r="DB63" s="758"/>
      <c r="DC63" s="758"/>
      <c r="DD63" s="758"/>
      <c r="DE63" s="758"/>
      <c r="DF63" s="758"/>
      <c r="DG63" s="758"/>
      <c r="DH63" s="758"/>
      <c r="DI63" s="758"/>
      <c r="DJ63" s="758"/>
      <c r="DK63" s="758"/>
      <c r="DL63" s="758"/>
      <c r="DM63" s="758"/>
      <c r="DN63" s="758"/>
      <c r="DO63" s="758"/>
      <c r="DP63" s="758"/>
      <c r="DQ63" s="758"/>
      <c r="DR63" s="758"/>
      <c r="DS63" s="758"/>
      <c r="DT63" s="758"/>
      <c r="DU63" s="758"/>
      <c r="DV63" s="758"/>
    </row>
    <row r="64" spans="1:126" s="734" customFormat="1" ht="15" customHeight="1" x14ac:dyDescent="0.25">
      <c r="A64" s="1149"/>
      <c r="B64" s="939"/>
      <c r="C64" s="1298" t="s">
        <v>488</v>
      </c>
      <c r="D64" s="804" t="s">
        <v>556</v>
      </c>
      <c r="E64" s="804" t="s">
        <v>8</v>
      </c>
      <c r="F64" s="795" t="s">
        <v>104</v>
      </c>
      <c r="G64" s="1161">
        <v>36.25</v>
      </c>
      <c r="H64" s="1165"/>
      <c r="I64" s="1254">
        <f t="shared" si="1"/>
        <v>0</v>
      </c>
      <c r="J64" s="1302"/>
      <c r="K64" s="1302"/>
      <c r="L64" s="1302"/>
      <c r="M64" s="1302"/>
      <c r="N64" s="1302"/>
      <c r="O64" s="1302"/>
      <c r="P64" s="1302"/>
      <c r="Q64" s="1302"/>
      <c r="R64" s="1302"/>
      <c r="S64" s="1302"/>
      <c r="T64" s="1302"/>
      <c r="U64" s="1302"/>
      <c r="V64" s="1302"/>
      <c r="W64" s="1302"/>
      <c r="X64" s="1302"/>
      <c r="Y64" s="1302"/>
      <c r="Z64" s="1302"/>
      <c r="AA64" s="1302"/>
      <c r="AB64" s="1302"/>
      <c r="AC64" s="1302"/>
      <c r="AD64" s="1302"/>
      <c r="AE64" s="1302"/>
      <c r="AF64" s="1302"/>
      <c r="AG64" s="1302"/>
      <c r="AH64" s="1302"/>
      <c r="AI64" s="1302"/>
      <c r="AJ64" s="1302"/>
      <c r="AK64" s="1302"/>
      <c r="AL64" s="1302"/>
      <c r="AM64" s="1302"/>
      <c r="AN64" s="1302"/>
      <c r="AO64" s="1302"/>
      <c r="AP64" s="1302"/>
      <c r="AQ64" s="1302"/>
      <c r="AR64" s="757"/>
      <c r="AS64" s="757"/>
      <c r="AT64" s="757"/>
      <c r="AU64" s="757"/>
      <c r="AV64" s="757"/>
      <c r="AW64" s="757"/>
      <c r="AX64" s="757"/>
      <c r="AY64" s="757"/>
      <c r="AZ64" s="757"/>
      <c r="BA64" s="757"/>
      <c r="BB64" s="757"/>
      <c r="BC64" s="757"/>
      <c r="BD64" s="757"/>
      <c r="BE64" s="757"/>
      <c r="BF64" s="757"/>
      <c r="BG64" s="757"/>
      <c r="BH64" s="757"/>
      <c r="BI64" s="758"/>
      <c r="BJ64" s="758"/>
      <c r="BK64" s="758"/>
      <c r="BL64" s="758"/>
      <c r="BM64" s="758"/>
      <c r="BN64" s="758"/>
      <c r="BO64" s="758"/>
      <c r="BP64" s="758"/>
      <c r="BQ64" s="758"/>
      <c r="BR64" s="758"/>
      <c r="BS64" s="758"/>
      <c r="BT64" s="758"/>
      <c r="BU64" s="758"/>
      <c r="BV64" s="758"/>
      <c r="BW64" s="758"/>
      <c r="BX64" s="758"/>
      <c r="BY64" s="758"/>
      <c r="BZ64" s="758"/>
      <c r="CA64" s="758"/>
      <c r="CB64" s="758"/>
      <c r="CC64" s="758"/>
      <c r="CD64" s="758"/>
      <c r="CE64" s="758"/>
      <c r="CF64" s="758"/>
      <c r="CG64" s="758"/>
      <c r="CH64" s="758"/>
      <c r="CI64" s="758"/>
      <c r="CJ64" s="758"/>
      <c r="CK64" s="758"/>
      <c r="CL64" s="758"/>
      <c r="CM64" s="758"/>
      <c r="CN64" s="758"/>
      <c r="CO64" s="758"/>
      <c r="CP64" s="758"/>
      <c r="CQ64" s="758"/>
      <c r="CR64" s="758"/>
      <c r="CS64" s="758"/>
      <c r="CT64" s="758"/>
      <c r="CU64" s="758"/>
      <c r="CV64" s="758"/>
      <c r="CW64" s="758"/>
      <c r="CX64" s="758"/>
      <c r="CY64" s="758"/>
      <c r="CZ64" s="758"/>
      <c r="DA64" s="758"/>
      <c r="DB64" s="758"/>
      <c r="DC64" s="758"/>
      <c r="DD64" s="758"/>
      <c r="DE64" s="758"/>
      <c r="DF64" s="758"/>
      <c r="DG64" s="758"/>
      <c r="DH64" s="758"/>
      <c r="DI64" s="758"/>
      <c r="DJ64" s="758"/>
      <c r="DK64" s="758"/>
      <c r="DL64" s="758"/>
      <c r="DM64" s="758"/>
      <c r="DN64" s="758"/>
      <c r="DO64" s="758"/>
      <c r="DP64" s="758"/>
      <c r="DQ64" s="758"/>
      <c r="DR64" s="758"/>
      <c r="DS64" s="758"/>
      <c r="DT64" s="758"/>
      <c r="DU64" s="758"/>
      <c r="DV64" s="758"/>
    </row>
    <row r="65" spans="1:126" s="734" customFormat="1" ht="26.25" customHeight="1" x14ac:dyDescent="0.25">
      <c r="A65" s="1149"/>
      <c r="B65" s="939"/>
      <c r="C65" s="1298" t="s">
        <v>32</v>
      </c>
      <c r="D65" s="1920" t="s">
        <v>1221</v>
      </c>
      <c r="E65" s="1921"/>
      <c r="F65" s="1310" t="s">
        <v>755</v>
      </c>
      <c r="G65" s="1089">
        <v>145</v>
      </c>
      <c r="H65" s="1311"/>
      <c r="I65" s="1254">
        <f t="shared" si="1"/>
        <v>0</v>
      </c>
      <c r="J65" s="1302"/>
      <c r="K65" s="1302"/>
      <c r="L65" s="1302"/>
      <c r="M65" s="1302"/>
      <c r="N65" s="1302"/>
      <c r="O65" s="1302"/>
      <c r="P65" s="1302"/>
      <c r="Q65" s="1302"/>
      <c r="R65" s="1302"/>
      <c r="S65" s="1302"/>
      <c r="T65" s="1302"/>
      <c r="U65" s="1302"/>
      <c r="V65" s="1302"/>
      <c r="W65" s="1302"/>
      <c r="X65" s="1302"/>
      <c r="Y65" s="1302"/>
      <c r="Z65" s="1302"/>
      <c r="AA65" s="1302"/>
      <c r="AB65" s="1302"/>
      <c r="AC65" s="1302"/>
      <c r="AD65" s="1302"/>
      <c r="AE65" s="1302"/>
      <c r="AF65" s="1302"/>
      <c r="AG65" s="1302"/>
      <c r="AH65" s="1302"/>
      <c r="AI65" s="1302"/>
      <c r="AJ65" s="1302"/>
      <c r="AK65" s="1302"/>
      <c r="AL65" s="1302"/>
      <c r="AM65" s="1302"/>
      <c r="AN65" s="1302"/>
      <c r="AO65" s="1302"/>
      <c r="AP65" s="1302"/>
      <c r="AQ65" s="1302"/>
      <c r="AR65" s="757"/>
      <c r="AS65" s="757"/>
      <c r="AT65" s="757"/>
      <c r="AU65" s="757"/>
      <c r="AV65" s="757"/>
      <c r="AW65" s="757"/>
      <c r="AX65" s="757"/>
      <c r="AY65" s="757"/>
      <c r="AZ65" s="757"/>
      <c r="BA65" s="757"/>
      <c r="BB65" s="757"/>
      <c r="BC65" s="757"/>
      <c r="BD65" s="757"/>
      <c r="BE65" s="757"/>
      <c r="BF65" s="757"/>
      <c r="BG65" s="757"/>
      <c r="BH65" s="757"/>
      <c r="BI65" s="758"/>
      <c r="BJ65" s="758"/>
      <c r="BK65" s="758"/>
      <c r="BL65" s="758"/>
      <c r="BM65" s="758"/>
      <c r="BN65" s="758"/>
      <c r="BO65" s="758"/>
      <c r="BP65" s="758"/>
      <c r="BQ65" s="758"/>
      <c r="BR65" s="758"/>
      <c r="BS65" s="758"/>
      <c r="BT65" s="758"/>
      <c r="BU65" s="758"/>
      <c r="BV65" s="758"/>
      <c r="BW65" s="758"/>
      <c r="BX65" s="758"/>
      <c r="BY65" s="758"/>
      <c r="BZ65" s="758"/>
      <c r="CA65" s="758"/>
      <c r="CB65" s="758"/>
      <c r="CC65" s="758"/>
      <c r="CD65" s="758"/>
    </row>
    <row r="66" spans="1:126" s="734" customFormat="1" x14ac:dyDescent="0.25">
      <c r="A66" s="1149"/>
      <c r="B66" s="939"/>
      <c r="C66" s="1312"/>
      <c r="D66" s="1328"/>
      <c r="E66" s="1328"/>
      <c r="F66" s="1310"/>
      <c r="G66" s="1089"/>
      <c r="H66" s="1311"/>
      <c r="I66" s="1254"/>
      <c r="J66" s="1302"/>
      <c r="K66" s="1302"/>
      <c r="L66" s="1302"/>
      <c r="M66" s="1302"/>
      <c r="N66" s="1302"/>
      <c r="O66" s="1302"/>
      <c r="P66" s="1302"/>
      <c r="Q66" s="1302"/>
      <c r="R66" s="1302"/>
      <c r="S66" s="1302"/>
      <c r="T66" s="1302"/>
      <c r="U66" s="1302"/>
      <c r="V66" s="1302"/>
      <c r="W66" s="1302"/>
      <c r="X66" s="1302"/>
      <c r="Y66" s="1302"/>
      <c r="Z66" s="1302"/>
      <c r="AA66" s="1302"/>
      <c r="AB66" s="1302"/>
      <c r="AC66" s="1302"/>
      <c r="AD66" s="1302"/>
      <c r="AE66" s="1302"/>
      <c r="AF66" s="1302"/>
      <c r="AG66" s="1302"/>
      <c r="AH66" s="1302"/>
      <c r="AI66" s="1302"/>
      <c r="AJ66" s="1302"/>
      <c r="AK66" s="1302"/>
      <c r="AL66" s="1302"/>
      <c r="AM66" s="1302"/>
      <c r="AN66" s="1302"/>
      <c r="AO66" s="1302"/>
      <c r="AP66" s="1302"/>
      <c r="AQ66" s="1302"/>
      <c r="AR66" s="757"/>
      <c r="AS66" s="757"/>
      <c r="AT66" s="757"/>
      <c r="AU66" s="757"/>
      <c r="AV66" s="757"/>
      <c r="AW66" s="757"/>
      <c r="AX66" s="757"/>
      <c r="AY66" s="757"/>
      <c r="AZ66" s="757"/>
      <c r="BA66" s="757"/>
      <c r="BB66" s="757"/>
      <c r="BC66" s="757"/>
      <c r="BD66" s="757"/>
      <c r="BE66" s="757"/>
      <c r="BF66" s="757"/>
      <c r="BG66" s="757"/>
      <c r="BH66" s="757"/>
      <c r="BI66" s="758"/>
      <c r="BJ66" s="758"/>
      <c r="BK66" s="758"/>
      <c r="BL66" s="758"/>
      <c r="BM66" s="758"/>
      <c r="BN66" s="758"/>
      <c r="BO66" s="758"/>
      <c r="BP66" s="758"/>
      <c r="BQ66" s="758"/>
      <c r="BR66" s="758"/>
      <c r="BS66" s="758"/>
      <c r="BT66" s="758"/>
      <c r="BU66" s="758"/>
      <c r="BV66" s="758"/>
      <c r="BW66" s="758"/>
      <c r="BX66" s="758"/>
      <c r="BY66" s="758"/>
      <c r="BZ66" s="758"/>
      <c r="CA66" s="758"/>
      <c r="CB66" s="758"/>
      <c r="CC66" s="758"/>
      <c r="CD66" s="758"/>
    </row>
    <row r="67" spans="1:126" s="734" customFormat="1" ht="15" customHeight="1" x14ac:dyDescent="0.25">
      <c r="A67" s="1148" t="s">
        <v>969</v>
      </c>
      <c r="B67" s="950"/>
      <c r="C67" s="2020" t="s">
        <v>168</v>
      </c>
      <c r="D67" s="1922"/>
      <c r="E67" s="1922"/>
      <c r="F67" s="1310"/>
      <c r="G67" s="1161"/>
      <c r="H67" s="775"/>
      <c r="I67" s="1254"/>
      <c r="J67" s="1302"/>
      <c r="K67" s="1302"/>
      <c r="L67" s="1302"/>
      <c r="M67" s="1302"/>
      <c r="N67" s="1302"/>
      <c r="O67" s="1302"/>
      <c r="P67" s="1302"/>
      <c r="Q67" s="1302"/>
      <c r="R67" s="1302"/>
      <c r="S67" s="1302"/>
      <c r="T67" s="1302"/>
      <c r="U67" s="1302"/>
      <c r="V67" s="1302"/>
      <c r="W67" s="1302"/>
      <c r="X67" s="1302"/>
      <c r="Y67" s="1302"/>
      <c r="Z67" s="1302"/>
      <c r="AA67" s="757"/>
      <c r="AB67" s="757"/>
      <c r="AC67" s="757"/>
      <c r="AD67" s="757"/>
      <c r="AE67" s="757"/>
      <c r="AF67" s="757"/>
      <c r="AG67" s="757"/>
      <c r="AH67" s="757"/>
      <c r="AI67" s="757"/>
      <c r="AJ67" s="757"/>
      <c r="AK67" s="757"/>
      <c r="AL67" s="757"/>
      <c r="AM67" s="757"/>
      <c r="AN67" s="757"/>
      <c r="AO67" s="758"/>
      <c r="AP67" s="758"/>
      <c r="AQ67" s="758"/>
      <c r="AR67" s="758"/>
      <c r="AS67" s="758"/>
      <c r="AT67" s="758"/>
      <c r="AU67" s="758"/>
      <c r="AV67" s="758"/>
      <c r="AW67" s="758"/>
      <c r="AX67" s="758"/>
      <c r="AY67" s="758"/>
      <c r="AZ67" s="758"/>
      <c r="BA67" s="758"/>
      <c r="BB67" s="758"/>
      <c r="BC67" s="758"/>
      <c r="BD67" s="758"/>
      <c r="BE67" s="758"/>
      <c r="BF67" s="758"/>
      <c r="BG67" s="758"/>
      <c r="BH67" s="758"/>
      <c r="BI67" s="758"/>
      <c r="BJ67" s="758"/>
      <c r="BK67" s="758"/>
      <c r="BL67" s="758"/>
      <c r="BM67" s="758"/>
      <c r="BN67" s="758"/>
      <c r="BO67" s="758"/>
      <c r="BP67" s="758"/>
      <c r="BQ67" s="758"/>
      <c r="BR67" s="758"/>
      <c r="BS67" s="758"/>
      <c r="BT67" s="758"/>
      <c r="BU67" s="758"/>
      <c r="BV67" s="758"/>
      <c r="BW67" s="758"/>
      <c r="BX67" s="758"/>
      <c r="BY67" s="758"/>
      <c r="BZ67" s="758"/>
      <c r="CA67" s="758"/>
      <c r="CB67" s="758"/>
      <c r="CC67" s="758"/>
      <c r="CD67" s="758"/>
      <c r="CE67" s="758"/>
      <c r="CF67" s="758"/>
      <c r="CG67" s="758"/>
      <c r="CH67" s="758"/>
      <c r="CI67" s="758"/>
      <c r="CJ67" s="758"/>
      <c r="CK67" s="758"/>
      <c r="CL67" s="758"/>
      <c r="CM67" s="758"/>
      <c r="CN67" s="758"/>
      <c r="CO67" s="758"/>
      <c r="CP67" s="758"/>
      <c r="CQ67" s="758"/>
      <c r="CR67" s="758"/>
      <c r="CS67" s="758"/>
      <c r="CT67" s="758"/>
      <c r="CU67" s="758"/>
      <c r="CV67" s="758"/>
      <c r="CW67" s="758"/>
      <c r="CX67" s="758"/>
      <c r="CY67" s="758"/>
      <c r="CZ67" s="758"/>
      <c r="DA67" s="758"/>
      <c r="DB67" s="758"/>
      <c r="DC67" s="758"/>
      <c r="DD67" s="758"/>
      <c r="DE67" s="758"/>
      <c r="DF67" s="758"/>
      <c r="DG67" s="758"/>
      <c r="DH67" s="758"/>
      <c r="DI67" s="758"/>
      <c r="DJ67" s="758"/>
      <c r="DK67" s="758"/>
      <c r="DL67" s="758"/>
      <c r="DM67" s="758"/>
      <c r="DN67" s="758"/>
      <c r="DO67" s="758"/>
      <c r="DP67" s="758"/>
      <c r="DQ67" s="758"/>
      <c r="DR67" s="758"/>
      <c r="DS67" s="758"/>
      <c r="DT67" s="758"/>
      <c r="DU67" s="758"/>
      <c r="DV67" s="758"/>
    </row>
    <row r="68" spans="1:126" s="734" customFormat="1" ht="15" customHeight="1" x14ac:dyDescent="0.25">
      <c r="A68" s="1148" t="s">
        <v>169</v>
      </c>
      <c r="B68" s="938"/>
      <c r="C68" s="804"/>
      <c r="D68" s="804"/>
      <c r="E68" s="1333"/>
      <c r="F68" s="795"/>
      <c r="G68" s="1161"/>
      <c r="H68" s="775"/>
      <c r="I68" s="1254"/>
      <c r="J68" s="1302"/>
      <c r="K68" s="1302"/>
      <c r="L68" s="1302"/>
      <c r="M68" s="1302"/>
      <c r="N68" s="1302"/>
      <c r="O68" s="1302"/>
      <c r="P68" s="1302"/>
      <c r="Q68" s="1302"/>
      <c r="R68" s="1302"/>
      <c r="S68" s="1302"/>
      <c r="T68" s="1302"/>
      <c r="U68" s="1302"/>
      <c r="V68" s="1302"/>
      <c r="W68" s="1302"/>
      <c r="X68" s="1302"/>
      <c r="Y68" s="1302"/>
      <c r="Z68" s="1302"/>
      <c r="AA68" s="757"/>
      <c r="AB68" s="757"/>
      <c r="AC68" s="757"/>
      <c r="AD68" s="757"/>
      <c r="AE68" s="757"/>
      <c r="AF68" s="757"/>
      <c r="AG68" s="757"/>
      <c r="AH68" s="757"/>
      <c r="AI68" s="757"/>
      <c r="AJ68" s="757"/>
      <c r="AK68" s="757"/>
      <c r="AL68" s="757"/>
      <c r="AM68" s="757"/>
      <c r="AN68" s="757"/>
      <c r="AO68" s="758"/>
      <c r="AP68" s="758"/>
      <c r="AQ68" s="758"/>
      <c r="AR68" s="758"/>
      <c r="AS68" s="758"/>
      <c r="AT68" s="758"/>
      <c r="AU68" s="758"/>
      <c r="AV68" s="758"/>
      <c r="AW68" s="758"/>
      <c r="AX68" s="758"/>
      <c r="AY68" s="758"/>
      <c r="AZ68" s="758"/>
      <c r="BA68" s="758"/>
      <c r="BB68" s="758"/>
      <c r="BC68" s="758"/>
      <c r="BD68" s="758"/>
      <c r="BE68" s="758"/>
      <c r="BF68" s="758"/>
      <c r="BG68" s="758"/>
      <c r="BH68" s="758"/>
      <c r="BI68" s="758"/>
      <c r="BJ68" s="758"/>
      <c r="BK68" s="758"/>
      <c r="BL68" s="758"/>
      <c r="BM68" s="758"/>
      <c r="BN68" s="758"/>
      <c r="BO68" s="758"/>
      <c r="BP68" s="758"/>
      <c r="BQ68" s="758"/>
      <c r="BR68" s="758"/>
      <c r="BS68" s="758"/>
      <c r="BT68" s="758"/>
      <c r="BU68" s="758"/>
      <c r="BV68" s="758"/>
      <c r="BW68" s="758"/>
      <c r="BX68" s="758"/>
      <c r="BY68" s="758"/>
      <c r="BZ68" s="758"/>
      <c r="CA68" s="758"/>
      <c r="CB68" s="758"/>
      <c r="CC68" s="758"/>
      <c r="CD68" s="758"/>
      <c r="CE68" s="758"/>
      <c r="CF68" s="758"/>
      <c r="CG68" s="758"/>
      <c r="CH68" s="758"/>
      <c r="CI68" s="758"/>
      <c r="CJ68" s="758"/>
      <c r="CK68" s="758"/>
      <c r="CL68" s="758"/>
      <c r="CM68" s="758"/>
      <c r="CN68" s="758"/>
      <c r="CO68" s="758"/>
      <c r="CP68" s="758"/>
      <c r="CQ68" s="758"/>
      <c r="CR68" s="758"/>
      <c r="CS68" s="758"/>
      <c r="CT68" s="758"/>
      <c r="CU68" s="758"/>
      <c r="CV68" s="758"/>
      <c r="CW68" s="758"/>
      <c r="CX68" s="758"/>
      <c r="CY68" s="758"/>
      <c r="CZ68" s="758"/>
      <c r="DA68" s="758"/>
      <c r="DB68" s="758"/>
      <c r="DC68" s="758"/>
      <c r="DD68" s="758"/>
      <c r="DE68" s="758"/>
      <c r="DF68" s="758"/>
      <c r="DG68" s="758"/>
      <c r="DH68" s="758"/>
      <c r="DI68" s="758"/>
      <c r="DJ68" s="758"/>
      <c r="DK68" s="758"/>
      <c r="DL68" s="758"/>
      <c r="DM68" s="758"/>
      <c r="DN68" s="758"/>
      <c r="DO68" s="758"/>
      <c r="DP68" s="758"/>
      <c r="DQ68" s="758"/>
      <c r="DR68" s="758"/>
      <c r="DS68" s="758"/>
      <c r="DT68" s="758"/>
      <c r="DU68" s="758"/>
      <c r="DV68" s="758"/>
    </row>
    <row r="69" spans="1:126" s="734" customFormat="1" ht="15" customHeight="1" x14ac:dyDescent="0.25">
      <c r="A69" s="1148">
        <v>8.4</v>
      </c>
      <c r="B69" s="938"/>
      <c r="C69" s="2020" t="s">
        <v>170</v>
      </c>
      <c r="D69" s="1922"/>
      <c r="E69" s="1922"/>
      <c r="F69" s="795"/>
      <c r="G69" s="1161"/>
      <c r="H69" s="775"/>
      <c r="I69" s="1254"/>
      <c r="J69" s="1302"/>
      <c r="K69" s="1302"/>
      <c r="L69" s="1302"/>
      <c r="M69" s="1302"/>
      <c r="N69" s="1302"/>
      <c r="O69" s="1302"/>
      <c r="P69" s="1302"/>
      <c r="Q69" s="1302"/>
      <c r="R69" s="1302"/>
      <c r="S69" s="1302"/>
      <c r="T69" s="1302"/>
      <c r="U69" s="1302"/>
      <c r="V69" s="1302"/>
      <c r="W69" s="1302"/>
      <c r="X69" s="1302"/>
      <c r="Y69" s="1302"/>
      <c r="Z69" s="1302"/>
      <c r="AA69" s="757"/>
      <c r="AB69" s="757"/>
      <c r="AC69" s="757"/>
      <c r="AD69" s="757"/>
      <c r="AE69" s="757"/>
      <c r="AF69" s="757"/>
      <c r="AG69" s="757"/>
      <c r="AH69" s="757"/>
      <c r="AI69" s="757"/>
      <c r="AJ69" s="757"/>
      <c r="AK69" s="757"/>
      <c r="AL69" s="757"/>
      <c r="AM69" s="757"/>
      <c r="AN69" s="757"/>
      <c r="AO69" s="758"/>
      <c r="AP69" s="758"/>
      <c r="AQ69" s="758"/>
      <c r="AR69" s="758"/>
      <c r="AS69" s="758"/>
      <c r="AT69" s="758"/>
      <c r="AU69" s="758"/>
      <c r="AV69" s="758"/>
      <c r="AW69" s="758"/>
      <c r="AX69" s="758"/>
      <c r="AY69" s="758"/>
      <c r="AZ69" s="758"/>
      <c r="BA69" s="758"/>
      <c r="BB69" s="758"/>
      <c r="BC69" s="758"/>
      <c r="BD69" s="758"/>
      <c r="BE69" s="758"/>
      <c r="BF69" s="758"/>
      <c r="BG69" s="758"/>
      <c r="BH69" s="758"/>
      <c r="BI69" s="758"/>
      <c r="BJ69" s="758"/>
      <c r="BK69" s="758"/>
      <c r="BL69" s="758"/>
      <c r="BM69" s="758"/>
      <c r="BN69" s="758"/>
      <c r="BO69" s="758"/>
      <c r="BP69" s="758"/>
      <c r="BQ69" s="758"/>
      <c r="BR69" s="758"/>
      <c r="BS69" s="758"/>
      <c r="BT69" s="758"/>
      <c r="BU69" s="758"/>
      <c r="BV69" s="758"/>
      <c r="BW69" s="758"/>
      <c r="BX69" s="758"/>
      <c r="BY69" s="758"/>
      <c r="BZ69" s="758"/>
      <c r="CA69" s="758"/>
      <c r="CB69" s="758"/>
      <c r="CC69" s="758"/>
      <c r="CD69" s="758"/>
      <c r="CE69" s="758"/>
      <c r="CF69" s="758"/>
      <c r="CG69" s="758"/>
      <c r="CH69" s="758"/>
      <c r="CI69" s="758"/>
      <c r="CJ69" s="758"/>
      <c r="CK69" s="758"/>
      <c r="CL69" s="758"/>
      <c r="CM69" s="758"/>
      <c r="CN69" s="758"/>
      <c r="CO69" s="758"/>
      <c r="CP69" s="758"/>
      <c r="CQ69" s="758"/>
      <c r="CR69" s="758"/>
      <c r="CS69" s="758"/>
      <c r="CT69" s="758"/>
      <c r="CU69" s="758"/>
      <c r="CV69" s="758"/>
      <c r="CW69" s="758"/>
      <c r="CX69" s="758"/>
      <c r="CY69" s="758"/>
      <c r="CZ69" s="758"/>
      <c r="DA69" s="758"/>
      <c r="DB69" s="758"/>
      <c r="DC69" s="758"/>
      <c r="DD69" s="758"/>
      <c r="DE69" s="758"/>
      <c r="DF69" s="758"/>
      <c r="DG69" s="758"/>
      <c r="DH69" s="758"/>
      <c r="DI69" s="758"/>
      <c r="DJ69" s="758"/>
      <c r="DK69" s="758"/>
      <c r="DL69" s="758"/>
      <c r="DM69" s="758"/>
      <c r="DN69" s="758"/>
      <c r="DO69" s="758"/>
      <c r="DP69" s="758"/>
      <c r="DQ69" s="758"/>
      <c r="DR69" s="758"/>
      <c r="DS69" s="758"/>
      <c r="DT69" s="758"/>
      <c r="DU69" s="758"/>
      <c r="DV69" s="758"/>
    </row>
    <row r="70" spans="1:126" s="734" customFormat="1" ht="15" customHeight="1" x14ac:dyDescent="0.25">
      <c r="A70" s="1148" t="s">
        <v>171</v>
      </c>
      <c r="B70" s="1162" t="s">
        <v>870</v>
      </c>
      <c r="C70" s="2020" t="s">
        <v>172</v>
      </c>
      <c r="D70" s="1922"/>
      <c r="E70" s="1922"/>
      <c r="F70" s="795"/>
      <c r="G70" s="1161"/>
      <c r="H70" s="775"/>
      <c r="I70" s="1254"/>
      <c r="J70" s="1302"/>
      <c r="K70" s="1302"/>
      <c r="L70" s="1302"/>
      <c r="M70" s="1302"/>
      <c r="N70" s="1302"/>
      <c r="O70" s="1302"/>
      <c r="P70" s="1302"/>
      <c r="Q70" s="1302"/>
      <c r="R70" s="1302"/>
      <c r="S70" s="1302"/>
      <c r="T70" s="1302"/>
      <c r="U70" s="1302"/>
      <c r="V70" s="1302"/>
      <c r="W70" s="1302"/>
      <c r="X70" s="1302"/>
      <c r="Y70" s="1302"/>
      <c r="Z70" s="1302"/>
      <c r="AA70" s="757"/>
      <c r="AB70" s="757"/>
      <c r="AC70" s="757"/>
      <c r="AD70" s="757"/>
      <c r="AE70" s="757"/>
      <c r="AF70" s="757"/>
      <c r="AG70" s="757"/>
      <c r="AH70" s="757"/>
      <c r="AI70" s="757"/>
      <c r="AJ70" s="757"/>
      <c r="AK70" s="757"/>
      <c r="AL70" s="757"/>
      <c r="AM70" s="757"/>
      <c r="AN70" s="757"/>
      <c r="AO70" s="758"/>
      <c r="AP70" s="758"/>
      <c r="AQ70" s="758"/>
      <c r="AR70" s="758"/>
      <c r="AS70" s="758"/>
      <c r="AT70" s="758"/>
      <c r="AU70" s="758"/>
      <c r="AV70" s="758"/>
      <c r="AW70" s="758"/>
      <c r="AX70" s="758"/>
      <c r="AY70" s="758"/>
      <c r="AZ70" s="758"/>
      <c r="BA70" s="758"/>
      <c r="BB70" s="758"/>
      <c r="BC70" s="758"/>
      <c r="BD70" s="758"/>
      <c r="BE70" s="758"/>
      <c r="BF70" s="758"/>
      <c r="BG70" s="758"/>
      <c r="BH70" s="758"/>
      <c r="BI70" s="758"/>
      <c r="BJ70" s="758"/>
      <c r="BK70" s="758"/>
      <c r="BL70" s="758"/>
      <c r="BM70" s="758"/>
      <c r="BN70" s="758"/>
      <c r="BO70" s="758"/>
      <c r="BP70" s="758"/>
      <c r="BQ70" s="758"/>
      <c r="BR70" s="758"/>
      <c r="BS70" s="758"/>
      <c r="BT70" s="758"/>
      <c r="BU70" s="758"/>
      <c r="BV70" s="758"/>
      <c r="BW70" s="758"/>
      <c r="BX70" s="758"/>
      <c r="BY70" s="758"/>
      <c r="BZ70" s="758"/>
      <c r="CA70" s="758"/>
      <c r="CB70" s="758"/>
      <c r="CC70" s="758"/>
      <c r="CD70" s="758"/>
      <c r="CE70" s="758"/>
      <c r="CF70" s="758"/>
      <c r="CG70" s="758"/>
      <c r="CH70" s="758"/>
      <c r="CI70" s="758"/>
      <c r="CJ70" s="758"/>
      <c r="CK70" s="758"/>
      <c r="CL70" s="758"/>
      <c r="CM70" s="758"/>
      <c r="CN70" s="758"/>
      <c r="CO70" s="758"/>
      <c r="CP70" s="758"/>
      <c r="CQ70" s="758"/>
      <c r="CR70" s="758"/>
      <c r="CS70" s="758"/>
      <c r="CT70" s="758"/>
      <c r="CU70" s="758"/>
      <c r="CV70" s="758"/>
      <c r="CW70" s="758"/>
      <c r="CX70" s="758"/>
      <c r="CY70" s="758"/>
      <c r="CZ70" s="758"/>
      <c r="DA70" s="758"/>
      <c r="DB70" s="758"/>
      <c r="DC70" s="758"/>
      <c r="DD70" s="758"/>
      <c r="DE70" s="758"/>
      <c r="DF70" s="758"/>
      <c r="DG70" s="758"/>
      <c r="DH70" s="758"/>
      <c r="DI70" s="758"/>
      <c r="DJ70" s="758"/>
      <c r="DK70" s="758"/>
      <c r="DL70" s="758"/>
      <c r="DM70" s="758"/>
      <c r="DN70" s="758"/>
      <c r="DO70" s="758"/>
      <c r="DP70" s="758"/>
      <c r="DQ70" s="758"/>
      <c r="DR70" s="758"/>
      <c r="DS70" s="758"/>
      <c r="DT70" s="758"/>
      <c r="DU70" s="758"/>
      <c r="DV70" s="758"/>
    </row>
    <row r="71" spans="1:126" s="734" customFormat="1" ht="26.25" customHeight="1" x14ac:dyDescent="0.25">
      <c r="A71" s="1148"/>
      <c r="B71" s="938"/>
      <c r="C71" s="799" t="s">
        <v>556</v>
      </c>
      <c r="D71" s="1920" t="s">
        <v>1265</v>
      </c>
      <c r="E71" s="1921"/>
      <c r="F71" s="795" t="s">
        <v>754</v>
      </c>
      <c r="G71" s="1161">
        <v>3</v>
      </c>
      <c r="H71" s="775"/>
      <c r="I71" s="1254">
        <f t="shared" si="1"/>
        <v>0</v>
      </c>
      <c r="J71" s="1302"/>
      <c r="K71" s="1302"/>
      <c r="L71" s="1302"/>
      <c r="M71" s="1302"/>
      <c r="N71" s="1302"/>
      <c r="O71" s="1302"/>
      <c r="P71" s="1302"/>
      <c r="Q71" s="1302"/>
      <c r="R71" s="1302"/>
      <c r="S71" s="1302"/>
      <c r="T71" s="1302"/>
      <c r="U71" s="1302"/>
      <c r="V71" s="1302"/>
      <c r="W71" s="1302"/>
      <c r="X71" s="1302"/>
      <c r="Y71" s="1302"/>
      <c r="Z71" s="1302"/>
      <c r="AA71" s="757"/>
      <c r="AB71" s="757"/>
      <c r="AC71" s="757"/>
      <c r="AD71" s="757"/>
      <c r="AE71" s="757"/>
      <c r="AF71" s="757"/>
      <c r="AG71" s="757"/>
      <c r="AH71" s="757"/>
      <c r="AI71" s="757"/>
      <c r="AJ71" s="757"/>
      <c r="AK71" s="757"/>
      <c r="AL71" s="757"/>
      <c r="AM71" s="757"/>
      <c r="AN71" s="757"/>
      <c r="AO71" s="758"/>
      <c r="AP71" s="758"/>
      <c r="AQ71" s="758"/>
      <c r="AR71" s="758"/>
      <c r="AS71" s="758"/>
      <c r="AT71" s="758"/>
      <c r="AU71" s="758"/>
      <c r="AV71" s="758"/>
      <c r="AW71" s="758"/>
      <c r="AX71" s="758"/>
      <c r="AY71" s="758"/>
      <c r="AZ71" s="758"/>
      <c r="BA71" s="758"/>
      <c r="BB71" s="758"/>
      <c r="BC71" s="758"/>
      <c r="BD71" s="758"/>
      <c r="BE71" s="758"/>
      <c r="BF71" s="758"/>
      <c r="BG71" s="758"/>
      <c r="BH71" s="758"/>
      <c r="BI71" s="758"/>
      <c r="BJ71" s="758"/>
      <c r="BK71" s="758"/>
      <c r="BL71" s="758"/>
      <c r="BM71" s="758"/>
      <c r="BN71" s="758"/>
      <c r="BO71" s="758"/>
      <c r="BP71" s="758"/>
      <c r="BQ71" s="758"/>
      <c r="BR71" s="758"/>
      <c r="BS71" s="758"/>
      <c r="BT71" s="758"/>
      <c r="BU71" s="758"/>
      <c r="BV71" s="758"/>
      <c r="BW71" s="758"/>
      <c r="BX71" s="758"/>
      <c r="BY71" s="758"/>
      <c r="BZ71" s="758"/>
      <c r="CA71" s="758"/>
      <c r="CB71" s="758"/>
      <c r="CC71" s="758"/>
      <c r="CD71" s="758"/>
      <c r="CE71" s="758"/>
      <c r="CF71" s="758"/>
      <c r="CG71" s="758"/>
      <c r="CH71" s="758"/>
      <c r="CI71" s="758"/>
      <c r="CJ71" s="758"/>
      <c r="CK71" s="758"/>
      <c r="CL71" s="758"/>
      <c r="CM71" s="758"/>
      <c r="CN71" s="758"/>
      <c r="CO71" s="758"/>
      <c r="CP71" s="758"/>
      <c r="CQ71" s="758"/>
      <c r="CR71" s="758"/>
      <c r="CS71" s="758"/>
      <c r="CT71" s="758"/>
      <c r="CU71" s="758"/>
      <c r="CV71" s="758"/>
      <c r="CW71" s="758"/>
      <c r="CX71" s="758"/>
      <c r="CY71" s="758"/>
      <c r="CZ71" s="758"/>
      <c r="DA71" s="758"/>
      <c r="DB71" s="758"/>
      <c r="DC71" s="758"/>
      <c r="DD71" s="758"/>
      <c r="DE71" s="758"/>
      <c r="DF71" s="758"/>
      <c r="DG71" s="758"/>
      <c r="DH71" s="758"/>
      <c r="DI71" s="758"/>
      <c r="DJ71" s="758"/>
      <c r="DK71" s="758"/>
      <c r="DL71" s="758"/>
      <c r="DM71" s="758"/>
      <c r="DN71" s="758"/>
      <c r="DO71" s="758"/>
      <c r="DP71" s="758"/>
      <c r="DQ71" s="758"/>
      <c r="DR71" s="758"/>
      <c r="DS71" s="758"/>
      <c r="DT71" s="758"/>
      <c r="DU71" s="758"/>
      <c r="DV71" s="758"/>
    </row>
    <row r="72" spans="1:126" s="734" customFormat="1" ht="15" customHeight="1" x14ac:dyDescent="0.25">
      <c r="A72" s="1148"/>
      <c r="B72" s="938"/>
      <c r="C72" s="799" t="s">
        <v>557</v>
      </c>
      <c r="D72" s="1920" t="s">
        <v>1342</v>
      </c>
      <c r="E72" s="1921"/>
      <c r="F72" s="795" t="s">
        <v>754</v>
      </c>
      <c r="G72" s="1161">
        <v>75</v>
      </c>
      <c r="H72" s="775"/>
      <c r="I72" s="1254">
        <f t="shared" si="1"/>
        <v>0</v>
      </c>
      <c r="J72" s="1302"/>
      <c r="K72" s="1302"/>
      <c r="L72" s="1302"/>
      <c r="M72" s="1302"/>
      <c r="N72" s="1302"/>
      <c r="O72" s="1302"/>
      <c r="P72" s="1302"/>
      <c r="Q72" s="1302"/>
      <c r="R72" s="1302"/>
      <c r="S72" s="1302"/>
      <c r="T72" s="1302"/>
      <c r="U72" s="1302"/>
      <c r="V72" s="1302"/>
      <c r="W72" s="1302"/>
      <c r="X72" s="1302"/>
      <c r="Y72" s="1302"/>
      <c r="Z72" s="1302"/>
      <c r="AA72" s="757"/>
      <c r="AB72" s="757"/>
      <c r="AC72" s="757"/>
      <c r="AD72" s="757"/>
      <c r="AE72" s="757"/>
      <c r="AF72" s="757"/>
      <c r="AG72" s="757"/>
      <c r="AH72" s="757"/>
      <c r="AI72" s="757"/>
      <c r="AJ72" s="757"/>
      <c r="AK72" s="757"/>
      <c r="AL72" s="757"/>
      <c r="AM72" s="757"/>
      <c r="AN72" s="757"/>
      <c r="AO72" s="758"/>
      <c r="AP72" s="758"/>
      <c r="AQ72" s="758"/>
      <c r="AR72" s="758"/>
      <c r="AS72" s="758"/>
      <c r="AT72" s="758"/>
      <c r="AU72" s="758"/>
      <c r="AV72" s="758"/>
      <c r="AW72" s="758"/>
      <c r="AX72" s="758"/>
      <c r="AY72" s="758"/>
      <c r="AZ72" s="758"/>
      <c r="BA72" s="758"/>
      <c r="BB72" s="758"/>
      <c r="BC72" s="758"/>
      <c r="BD72" s="758"/>
      <c r="BE72" s="758"/>
      <c r="BF72" s="758"/>
      <c r="BG72" s="758"/>
      <c r="BH72" s="758"/>
      <c r="BI72" s="758"/>
      <c r="BJ72" s="758"/>
      <c r="BK72" s="758"/>
      <c r="BL72" s="758"/>
      <c r="BM72" s="758"/>
      <c r="BN72" s="758"/>
      <c r="BO72" s="758"/>
      <c r="BP72" s="758"/>
      <c r="BQ72" s="758"/>
      <c r="BR72" s="758"/>
      <c r="BS72" s="758"/>
      <c r="BT72" s="758"/>
      <c r="BU72" s="758"/>
      <c r="BV72" s="758"/>
      <c r="BW72" s="758"/>
      <c r="BX72" s="758"/>
      <c r="BY72" s="758"/>
      <c r="BZ72" s="758"/>
      <c r="CA72" s="758"/>
      <c r="CB72" s="758"/>
      <c r="CC72" s="758"/>
      <c r="CD72" s="758"/>
      <c r="CE72" s="758"/>
      <c r="CF72" s="758"/>
      <c r="CG72" s="758"/>
      <c r="CH72" s="758"/>
      <c r="CI72" s="758"/>
      <c r="CJ72" s="758"/>
      <c r="CK72" s="758"/>
      <c r="CL72" s="758"/>
      <c r="CM72" s="758"/>
      <c r="CN72" s="758"/>
      <c r="CO72" s="758"/>
      <c r="CP72" s="758"/>
      <c r="CQ72" s="758"/>
      <c r="CR72" s="758"/>
      <c r="CS72" s="758"/>
      <c r="CT72" s="758"/>
      <c r="CU72" s="758"/>
      <c r="CV72" s="758"/>
      <c r="CW72" s="758"/>
      <c r="CX72" s="758"/>
      <c r="CY72" s="758"/>
      <c r="CZ72" s="758"/>
      <c r="DA72" s="758"/>
      <c r="DB72" s="758"/>
      <c r="DC72" s="758"/>
      <c r="DD72" s="758"/>
      <c r="DE72" s="758"/>
      <c r="DF72" s="758"/>
      <c r="DG72" s="758"/>
      <c r="DH72" s="758"/>
      <c r="DI72" s="758"/>
      <c r="DJ72" s="758"/>
      <c r="DK72" s="758"/>
      <c r="DL72" s="758"/>
      <c r="DM72" s="758"/>
      <c r="DN72" s="758"/>
      <c r="DO72" s="758"/>
      <c r="DP72" s="758"/>
      <c r="DQ72" s="758"/>
      <c r="DR72" s="758"/>
      <c r="DS72" s="758"/>
      <c r="DT72" s="758"/>
      <c r="DU72" s="758"/>
      <c r="DV72" s="758"/>
    </row>
    <row r="73" spans="1:126" s="734" customFormat="1" ht="27" customHeight="1" x14ac:dyDescent="0.25">
      <c r="A73" s="1148"/>
      <c r="B73" s="938"/>
      <c r="C73" s="799" t="s">
        <v>558</v>
      </c>
      <c r="D73" s="1920" t="s">
        <v>1266</v>
      </c>
      <c r="E73" s="1921"/>
      <c r="F73" s="795" t="s">
        <v>754</v>
      </c>
      <c r="G73" s="1161">
        <v>10</v>
      </c>
      <c r="H73" s="775"/>
      <c r="I73" s="1254">
        <f t="shared" si="1"/>
        <v>0</v>
      </c>
      <c r="J73" s="1302"/>
      <c r="K73" s="1302"/>
      <c r="L73" s="1302"/>
      <c r="M73" s="1302"/>
      <c r="N73" s="1302"/>
      <c r="O73" s="1302"/>
      <c r="P73" s="1302"/>
      <c r="Q73" s="1302"/>
      <c r="R73" s="1302"/>
      <c r="S73" s="1302"/>
      <c r="T73" s="1302"/>
      <c r="U73" s="1302"/>
      <c r="V73" s="1302"/>
      <c r="W73" s="1302"/>
      <c r="X73" s="1302"/>
      <c r="Y73" s="1302"/>
      <c r="Z73" s="1302"/>
      <c r="AA73" s="757"/>
      <c r="AB73" s="757"/>
      <c r="AC73" s="757"/>
      <c r="AD73" s="757"/>
      <c r="AE73" s="757"/>
      <c r="AF73" s="757"/>
      <c r="AG73" s="757"/>
      <c r="AH73" s="757"/>
      <c r="AI73" s="757"/>
      <c r="AJ73" s="757"/>
      <c r="AK73" s="757"/>
      <c r="AL73" s="757"/>
      <c r="AM73" s="757"/>
      <c r="AN73" s="757"/>
      <c r="AO73" s="758"/>
      <c r="AP73" s="758"/>
      <c r="AQ73" s="758"/>
      <c r="AR73" s="758"/>
      <c r="AS73" s="758"/>
      <c r="AT73" s="758"/>
      <c r="AU73" s="758"/>
      <c r="AV73" s="758"/>
      <c r="AW73" s="758"/>
      <c r="AX73" s="758"/>
      <c r="AY73" s="758"/>
      <c r="AZ73" s="758"/>
      <c r="BA73" s="758"/>
      <c r="BB73" s="758"/>
      <c r="BC73" s="758"/>
      <c r="BD73" s="758"/>
      <c r="BE73" s="758"/>
      <c r="BF73" s="758"/>
      <c r="BG73" s="758"/>
      <c r="BH73" s="758"/>
      <c r="BI73" s="758"/>
      <c r="BJ73" s="758"/>
      <c r="BK73" s="758"/>
      <c r="BL73" s="758"/>
      <c r="BM73" s="758"/>
      <c r="BN73" s="758"/>
      <c r="BO73" s="758"/>
      <c r="BP73" s="758"/>
      <c r="BQ73" s="758"/>
      <c r="BR73" s="758"/>
      <c r="BS73" s="758"/>
      <c r="BT73" s="758"/>
      <c r="BU73" s="758"/>
      <c r="BV73" s="758"/>
      <c r="BW73" s="758"/>
      <c r="BX73" s="758"/>
      <c r="BY73" s="758"/>
      <c r="BZ73" s="758"/>
      <c r="CA73" s="758"/>
      <c r="CB73" s="758"/>
      <c r="CC73" s="758"/>
      <c r="CD73" s="758"/>
      <c r="CE73" s="758"/>
      <c r="CF73" s="758"/>
      <c r="CG73" s="758"/>
      <c r="CH73" s="758"/>
      <c r="CI73" s="758"/>
      <c r="CJ73" s="758"/>
      <c r="CK73" s="758"/>
      <c r="CL73" s="758"/>
      <c r="CM73" s="758"/>
      <c r="CN73" s="758"/>
      <c r="CO73" s="758"/>
      <c r="CP73" s="758"/>
      <c r="CQ73" s="758"/>
      <c r="CR73" s="758"/>
      <c r="CS73" s="758"/>
      <c r="CT73" s="758"/>
      <c r="CU73" s="758"/>
      <c r="CV73" s="758"/>
      <c r="CW73" s="758"/>
      <c r="CX73" s="758"/>
      <c r="CY73" s="758"/>
      <c r="CZ73" s="758"/>
      <c r="DA73" s="758"/>
      <c r="DB73" s="758"/>
      <c r="DC73" s="758"/>
      <c r="DD73" s="758"/>
      <c r="DE73" s="758"/>
      <c r="DF73" s="758"/>
      <c r="DG73" s="758"/>
      <c r="DH73" s="758"/>
      <c r="DI73" s="758"/>
      <c r="DJ73" s="758"/>
      <c r="DK73" s="758"/>
      <c r="DL73" s="758"/>
      <c r="DM73" s="758"/>
      <c r="DN73" s="758"/>
      <c r="DO73" s="758"/>
      <c r="DP73" s="758"/>
      <c r="DQ73" s="758"/>
      <c r="DR73" s="758"/>
      <c r="DS73" s="758"/>
      <c r="DT73" s="758"/>
      <c r="DU73" s="758"/>
      <c r="DV73" s="758"/>
    </row>
    <row r="74" spans="1:126" s="758" customFormat="1" ht="15" customHeight="1" x14ac:dyDescent="0.25">
      <c r="A74" s="1148" t="s">
        <v>969</v>
      </c>
      <c r="B74" s="1162"/>
      <c r="C74" s="937" t="s">
        <v>210</v>
      </c>
      <c r="D74" s="806"/>
      <c r="E74" s="807"/>
      <c r="F74" s="795"/>
      <c r="G74" s="1156"/>
      <c r="H74" s="1166"/>
      <c r="I74" s="1254"/>
    </row>
    <row r="75" spans="1:126" s="758" customFormat="1" ht="15" customHeight="1" x14ac:dyDescent="0.25">
      <c r="A75" s="1148" t="s">
        <v>10</v>
      </c>
      <c r="B75" s="1162" t="s">
        <v>871</v>
      </c>
      <c r="C75" s="2020" t="s">
        <v>211</v>
      </c>
      <c r="D75" s="2020"/>
      <c r="E75" s="2020"/>
      <c r="F75" s="795"/>
      <c r="G75" s="1156"/>
      <c r="H75" s="1166"/>
      <c r="I75" s="1254"/>
    </row>
    <row r="76" spans="1:126" s="1371" customFormat="1" ht="15" customHeight="1" x14ac:dyDescent="0.3">
      <c r="A76" s="1308"/>
      <c r="B76" s="1404"/>
      <c r="C76" s="1298" t="s">
        <v>556</v>
      </c>
      <c r="D76" s="1920" t="s">
        <v>1344</v>
      </c>
      <c r="E76" s="1921"/>
      <c r="F76" s="1310" t="s">
        <v>755</v>
      </c>
      <c r="G76" s="1089">
        <v>80</v>
      </c>
      <c r="H76" s="1311"/>
      <c r="I76" s="1122">
        <f>G76*H76</f>
        <v>0</v>
      </c>
    </row>
    <row r="77" spans="1:126" s="1371" customFormat="1" ht="15" customHeight="1" x14ac:dyDescent="0.3">
      <c r="A77" s="1308"/>
      <c r="B77" s="1404"/>
      <c r="C77" s="1298" t="s">
        <v>557</v>
      </c>
      <c r="D77" s="1920" t="s">
        <v>1345</v>
      </c>
      <c r="E77" s="1921"/>
      <c r="F77" s="1310" t="s">
        <v>755</v>
      </c>
      <c r="G77" s="1089">
        <v>80</v>
      </c>
      <c r="H77" s="1311"/>
      <c r="I77" s="1122">
        <f t="shared" ref="I77:I78" si="3">G77*H77</f>
        <v>0</v>
      </c>
    </row>
    <row r="78" spans="1:126" s="1371" customFormat="1" ht="15" customHeight="1" x14ac:dyDescent="0.3">
      <c r="A78" s="1308"/>
      <c r="B78" s="1404"/>
      <c r="C78" s="1298" t="s">
        <v>558</v>
      </c>
      <c r="D78" s="1920" t="s">
        <v>1287</v>
      </c>
      <c r="E78" s="1921"/>
      <c r="F78" s="1310" t="s">
        <v>755</v>
      </c>
      <c r="G78" s="1089">
        <v>20</v>
      </c>
      <c r="H78" s="1311"/>
      <c r="I78" s="1122">
        <f t="shared" si="3"/>
        <v>0</v>
      </c>
    </row>
    <row r="79" spans="1:126" s="1371" customFormat="1" ht="16.5" customHeight="1" x14ac:dyDescent="0.3">
      <c r="A79" s="1308"/>
      <c r="B79" s="1404"/>
      <c r="C79" s="1298" t="s">
        <v>559</v>
      </c>
      <c r="D79" s="1920" t="s">
        <v>1288</v>
      </c>
      <c r="E79" s="1921"/>
      <c r="F79" s="1310" t="s">
        <v>756</v>
      </c>
      <c r="G79" s="1089">
        <v>200</v>
      </c>
      <c r="H79" s="1311"/>
      <c r="I79" s="1122">
        <f>G79*H79</f>
        <v>0</v>
      </c>
    </row>
    <row r="80" spans="1:126" s="1371" customFormat="1" ht="16.5" customHeight="1" thickBot="1" x14ac:dyDescent="0.35">
      <c r="A80" s="1587"/>
      <c r="B80" s="1588"/>
      <c r="C80" s="1432" t="s">
        <v>485</v>
      </c>
      <c r="D80" s="2042" t="s">
        <v>1346</v>
      </c>
      <c r="E80" s="1972"/>
      <c r="F80" s="1590" t="s">
        <v>756</v>
      </c>
      <c r="G80" s="1236">
        <v>300</v>
      </c>
      <c r="H80" s="1562"/>
      <c r="I80" s="1136">
        <f>G80*H80</f>
        <v>0</v>
      </c>
    </row>
    <row r="81" spans="1:126" s="746" customFormat="1" ht="15" customHeight="1" x14ac:dyDescent="0.25">
      <c r="A81" s="1223"/>
      <c r="B81" s="1167" t="s">
        <v>872</v>
      </c>
      <c r="C81" s="1198" t="s">
        <v>757</v>
      </c>
      <c r="D81" s="1199"/>
      <c r="E81" s="1200"/>
      <c r="F81" s="987"/>
      <c r="G81" s="1292"/>
      <c r="H81" s="819"/>
      <c r="I81" s="1256"/>
      <c r="K81" s="929"/>
      <c r="L81" s="929"/>
      <c r="M81" s="929"/>
      <c r="N81" s="929"/>
      <c r="O81" s="929"/>
      <c r="P81" s="929"/>
      <c r="Q81" s="929"/>
      <c r="R81" s="929"/>
      <c r="S81" s="929"/>
      <c r="T81" s="929"/>
      <c r="U81" s="929"/>
      <c r="V81" s="929"/>
      <c r="W81" s="929"/>
      <c r="X81" s="929"/>
      <c r="Y81" s="929"/>
      <c r="Z81" s="929"/>
      <c r="AA81" s="929"/>
      <c r="AB81" s="929"/>
      <c r="AC81" s="929"/>
      <c r="AD81" s="929"/>
      <c r="AE81" s="929"/>
      <c r="AF81" s="929"/>
      <c r="AG81" s="929"/>
      <c r="AH81" s="929"/>
      <c r="AI81" s="929"/>
      <c r="AJ81" s="929"/>
      <c r="AK81" s="929"/>
      <c r="AL81" s="929"/>
      <c r="AM81" s="929"/>
      <c r="AN81" s="929"/>
      <c r="AO81" s="929"/>
      <c r="AP81" s="929"/>
      <c r="AQ81" s="929"/>
      <c r="AR81" s="929"/>
      <c r="AS81" s="929"/>
      <c r="AT81" s="929"/>
      <c r="AU81" s="929"/>
      <c r="AV81" s="929"/>
      <c r="AW81" s="929"/>
      <c r="AX81" s="929"/>
      <c r="AY81" s="929"/>
      <c r="AZ81" s="929"/>
      <c r="BA81" s="929"/>
      <c r="BB81" s="929"/>
      <c r="BC81" s="929"/>
      <c r="BD81" s="929"/>
      <c r="BE81" s="929"/>
      <c r="BF81" s="929"/>
      <c r="BG81" s="929"/>
      <c r="BH81" s="929"/>
      <c r="BI81" s="929"/>
      <c r="BJ81" s="929"/>
      <c r="BK81" s="929"/>
      <c r="BL81" s="929"/>
      <c r="BM81" s="929"/>
      <c r="BN81" s="929"/>
      <c r="BO81" s="929"/>
      <c r="BP81" s="929"/>
      <c r="BQ81" s="929"/>
      <c r="BR81" s="929"/>
      <c r="BS81" s="929"/>
      <c r="BT81" s="929"/>
      <c r="BU81" s="929"/>
      <c r="BV81" s="929"/>
      <c r="BW81" s="929"/>
      <c r="BX81" s="929"/>
      <c r="BY81" s="929"/>
      <c r="BZ81" s="929"/>
      <c r="CA81" s="929"/>
      <c r="CB81" s="929"/>
      <c r="CC81" s="929"/>
      <c r="CD81" s="929"/>
      <c r="CE81" s="929"/>
      <c r="CF81" s="929"/>
      <c r="CG81" s="929"/>
      <c r="CH81" s="929"/>
      <c r="CI81" s="929"/>
      <c r="CJ81" s="929"/>
      <c r="CK81" s="929"/>
      <c r="CL81" s="929"/>
      <c r="CM81" s="929"/>
      <c r="CN81" s="929"/>
      <c r="CO81" s="929"/>
      <c r="CP81" s="929"/>
      <c r="CQ81" s="929"/>
      <c r="CR81" s="929"/>
      <c r="CS81" s="929"/>
      <c r="CT81" s="929"/>
      <c r="CU81" s="929"/>
      <c r="CV81" s="929"/>
      <c r="CW81" s="929"/>
      <c r="CX81" s="929"/>
      <c r="CY81" s="929"/>
      <c r="CZ81" s="929"/>
      <c r="DA81" s="929"/>
      <c r="DB81" s="929"/>
      <c r="DC81" s="929"/>
      <c r="DD81" s="929"/>
      <c r="DE81" s="929"/>
      <c r="DF81" s="929"/>
      <c r="DG81" s="929"/>
      <c r="DH81" s="929"/>
      <c r="DI81" s="929"/>
      <c r="DJ81" s="929"/>
      <c r="DK81" s="929"/>
      <c r="DL81" s="929"/>
      <c r="DM81" s="929"/>
      <c r="DN81" s="929"/>
      <c r="DO81" s="929"/>
      <c r="DP81" s="929"/>
      <c r="DQ81" s="929"/>
      <c r="DR81" s="929"/>
      <c r="DS81" s="929"/>
      <c r="DT81" s="929"/>
      <c r="DU81" s="929"/>
      <c r="DV81" s="929"/>
    </row>
    <row r="82" spans="1:126" s="1371" customFormat="1" ht="15" customHeight="1" x14ac:dyDescent="0.3">
      <c r="A82" s="1308" t="s">
        <v>1225</v>
      </c>
      <c r="B82" s="1404"/>
      <c r="C82" s="1298" t="s">
        <v>556</v>
      </c>
      <c r="D82" s="1920" t="s">
        <v>1285</v>
      </c>
      <c r="E82" s="1920"/>
      <c r="F82" s="1666" t="s">
        <v>755</v>
      </c>
      <c r="G82" s="1089">
        <v>10</v>
      </c>
      <c r="H82" s="1311"/>
      <c r="I82" s="1122">
        <f>G82*H82</f>
        <v>0</v>
      </c>
    </row>
    <row r="83" spans="1:126" s="1371" customFormat="1" ht="15" customHeight="1" x14ac:dyDescent="0.3">
      <c r="A83" s="1308"/>
      <c r="B83" s="1404"/>
      <c r="C83" s="1298" t="s">
        <v>557</v>
      </c>
      <c r="D83" s="1920" t="s">
        <v>1286</v>
      </c>
      <c r="E83" s="1920"/>
      <c r="F83" s="1666" t="s">
        <v>755</v>
      </c>
      <c r="G83" s="1089">
        <v>5</v>
      </c>
      <c r="H83" s="1311"/>
      <c r="I83" s="1122">
        <f>G83*H83</f>
        <v>0</v>
      </c>
    </row>
    <row r="84" spans="1:126" s="746" customFormat="1" ht="15" customHeight="1" x14ac:dyDescent="0.25">
      <c r="A84" s="1231"/>
      <c r="B84" s="1171"/>
      <c r="C84" s="1298" t="s">
        <v>558</v>
      </c>
      <c r="D84" s="825" t="s">
        <v>786</v>
      </c>
      <c r="E84" s="985"/>
      <c r="F84" s="1666" t="s">
        <v>755</v>
      </c>
      <c r="G84" s="1089">
        <v>75</v>
      </c>
      <c r="H84" s="816"/>
      <c r="I84" s="1122">
        <f t="shared" si="1"/>
        <v>0</v>
      </c>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c r="AK84" s="929"/>
      <c r="AL84" s="929"/>
      <c r="AM84" s="929"/>
      <c r="AN84" s="929"/>
      <c r="AO84" s="929"/>
      <c r="AP84" s="929"/>
      <c r="AQ84" s="929"/>
      <c r="AR84" s="929"/>
      <c r="AS84" s="929"/>
      <c r="AT84" s="929"/>
      <c r="AU84" s="929"/>
      <c r="AV84" s="929"/>
      <c r="AW84" s="929"/>
      <c r="AX84" s="929"/>
      <c r="AY84" s="929"/>
      <c r="AZ84" s="929"/>
      <c r="BA84" s="929"/>
      <c r="BB84" s="929"/>
      <c r="BC84" s="929"/>
      <c r="BD84" s="929"/>
      <c r="BE84" s="929"/>
      <c r="BF84" s="929"/>
      <c r="BG84" s="929"/>
      <c r="BH84" s="929"/>
      <c r="BI84" s="929"/>
      <c r="BJ84" s="929"/>
      <c r="BK84" s="929"/>
      <c r="BL84" s="929"/>
      <c r="BM84" s="929"/>
      <c r="BN84" s="929"/>
      <c r="BO84" s="929"/>
      <c r="BP84" s="929"/>
      <c r="BQ84" s="929"/>
      <c r="BR84" s="929"/>
      <c r="BS84" s="929"/>
      <c r="BT84" s="929"/>
      <c r="BU84" s="929"/>
      <c r="BV84" s="929"/>
      <c r="BW84" s="929"/>
      <c r="BX84" s="929"/>
      <c r="BY84" s="929"/>
      <c r="BZ84" s="929"/>
      <c r="CA84" s="929"/>
      <c r="CB84" s="929"/>
      <c r="CC84" s="929"/>
      <c r="CD84" s="929"/>
      <c r="CE84" s="929"/>
      <c r="CF84" s="929"/>
      <c r="CG84" s="929"/>
      <c r="CH84" s="929"/>
      <c r="CI84" s="929"/>
      <c r="CJ84" s="929"/>
      <c r="CK84" s="929"/>
      <c r="CL84" s="929"/>
      <c r="CM84" s="929"/>
      <c r="CN84" s="929"/>
      <c r="CO84" s="929"/>
      <c r="CP84" s="929"/>
      <c r="CQ84" s="929"/>
      <c r="CR84" s="929"/>
      <c r="CS84" s="929"/>
      <c r="CT84" s="929"/>
      <c r="CU84" s="929"/>
      <c r="CV84" s="929"/>
      <c r="CW84" s="929"/>
      <c r="CX84" s="929"/>
      <c r="CY84" s="929"/>
      <c r="CZ84" s="929"/>
      <c r="DA84" s="929"/>
      <c r="DB84" s="929"/>
      <c r="DC84" s="929"/>
      <c r="DD84" s="929"/>
      <c r="DE84" s="929"/>
      <c r="DF84" s="929"/>
      <c r="DG84" s="929"/>
      <c r="DH84" s="929"/>
      <c r="DI84" s="929"/>
      <c r="DJ84" s="929"/>
      <c r="DK84" s="929"/>
      <c r="DL84" s="929"/>
      <c r="DM84" s="929"/>
      <c r="DN84" s="929"/>
      <c r="DO84" s="929"/>
      <c r="DP84" s="929"/>
      <c r="DQ84" s="929"/>
      <c r="DR84" s="929"/>
      <c r="DS84" s="929"/>
      <c r="DT84" s="929"/>
      <c r="DU84" s="929"/>
      <c r="DV84" s="929"/>
    </row>
    <row r="85" spans="1:126" s="746" customFormat="1" ht="15" customHeight="1" x14ac:dyDescent="0.25">
      <c r="A85" s="1148"/>
      <c r="B85" s="1162" t="s">
        <v>873</v>
      </c>
      <c r="C85" s="937" t="s">
        <v>1196</v>
      </c>
      <c r="D85" s="806"/>
      <c r="E85" s="807"/>
      <c r="F85" s="1666"/>
      <c r="G85" s="1089"/>
      <c r="H85" s="775"/>
      <c r="I85" s="1122"/>
      <c r="K85" s="929"/>
      <c r="L85" s="929"/>
      <c r="M85" s="929"/>
      <c r="N85" s="929"/>
      <c r="O85" s="929"/>
      <c r="P85" s="929"/>
      <c r="Q85" s="929"/>
      <c r="R85" s="929"/>
      <c r="S85" s="929"/>
      <c r="T85" s="929"/>
      <c r="U85" s="929"/>
      <c r="V85" s="929"/>
      <c r="W85" s="929"/>
      <c r="X85" s="929"/>
      <c r="Y85" s="929"/>
      <c r="Z85" s="929"/>
      <c r="AA85" s="929"/>
      <c r="AB85" s="929"/>
      <c r="AC85" s="929"/>
      <c r="AD85" s="929"/>
      <c r="AE85" s="929"/>
      <c r="AF85" s="929"/>
      <c r="AG85" s="929"/>
      <c r="AH85" s="929"/>
      <c r="AI85" s="929"/>
      <c r="AJ85" s="929"/>
      <c r="AK85" s="929"/>
      <c r="AL85" s="929"/>
      <c r="AM85" s="929"/>
      <c r="AN85" s="929"/>
      <c r="AO85" s="929"/>
      <c r="AP85" s="929"/>
      <c r="AQ85" s="929"/>
      <c r="AR85" s="929"/>
      <c r="AS85" s="929"/>
      <c r="AT85" s="929"/>
      <c r="AU85" s="929"/>
      <c r="AV85" s="929"/>
      <c r="AW85" s="929"/>
      <c r="AX85" s="929"/>
      <c r="AY85" s="929"/>
      <c r="AZ85" s="929"/>
      <c r="BA85" s="929"/>
      <c r="BB85" s="929"/>
      <c r="BC85" s="929"/>
      <c r="BD85" s="929"/>
      <c r="BE85" s="929"/>
      <c r="BF85" s="929"/>
      <c r="BG85" s="929"/>
      <c r="BH85" s="929"/>
      <c r="BI85" s="929"/>
      <c r="BJ85" s="929"/>
      <c r="BK85" s="929"/>
      <c r="BL85" s="929"/>
      <c r="BM85" s="929"/>
      <c r="BN85" s="929"/>
      <c r="BO85" s="929"/>
      <c r="BP85" s="929"/>
      <c r="BQ85" s="929"/>
      <c r="BR85" s="929"/>
      <c r="BS85" s="929"/>
      <c r="BT85" s="929"/>
      <c r="BU85" s="929"/>
      <c r="BV85" s="929"/>
      <c r="BW85" s="929"/>
      <c r="BX85" s="929"/>
      <c r="BY85" s="929"/>
      <c r="BZ85" s="929"/>
      <c r="CA85" s="929"/>
      <c r="CB85" s="929"/>
      <c r="CC85" s="929"/>
      <c r="CD85" s="929"/>
      <c r="CE85" s="929"/>
      <c r="CF85" s="929"/>
      <c r="CG85" s="929"/>
      <c r="CH85" s="929"/>
      <c r="CI85" s="929"/>
      <c r="CJ85" s="929"/>
      <c r="CK85" s="929"/>
      <c r="CL85" s="929"/>
      <c r="CM85" s="929"/>
      <c r="CN85" s="929"/>
      <c r="CO85" s="929"/>
      <c r="CP85" s="929"/>
      <c r="CQ85" s="929"/>
      <c r="CR85" s="929"/>
      <c r="CS85" s="929"/>
      <c r="CT85" s="929"/>
      <c r="CU85" s="929"/>
      <c r="CV85" s="929"/>
      <c r="CW85" s="929"/>
      <c r="CX85" s="929"/>
      <c r="CY85" s="929"/>
      <c r="CZ85" s="929"/>
      <c r="DA85" s="929"/>
      <c r="DB85" s="929"/>
      <c r="DC85" s="929"/>
      <c r="DD85" s="929"/>
      <c r="DE85" s="929"/>
      <c r="DF85" s="929"/>
      <c r="DG85" s="929"/>
      <c r="DH85" s="929"/>
      <c r="DI85" s="929"/>
      <c r="DJ85" s="929"/>
      <c r="DK85" s="929"/>
      <c r="DL85" s="929"/>
      <c r="DM85" s="929"/>
      <c r="DN85" s="929"/>
      <c r="DO85" s="929"/>
      <c r="DP85" s="929"/>
      <c r="DQ85" s="929"/>
      <c r="DR85" s="929"/>
      <c r="DS85" s="929"/>
      <c r="DT85" s="929"/>
      <c r="DU85" s="929"/>
      <c r="DV85" s="929"/>
    </row>
    <row r="86" spans="1:126" s="746" customFormat="1" ht="39" customHeight="1" x14ac:dyDescent="0.25">
      <c r="A86" s="1148"/>
      <c r="B86" s="1162"/>
      <c r="C86" s="798" t="s">
        <v>556</v>
      </c>
      <c r="D86" s="2040" t="s">
        <v>1352</v>
      </c>
      <c r="E86" s="2040"/>
      <c r="F86" s="1666" t="s">
        <v>491</v>
      </c>
      <c r="G86" s="1089">
        <v>3</v>
      </c>
      <c r="H86" s="816"/>
      <c r="I86" s="1122">
        <f t="shared" ref="I86" si="4">G86*H86</f>
        <v>0</v>
      </c>
      <c r="K86" s="929"/>
      <c r="L86" s="929"/>
      <c r="M86" s="1907"/>
      <c r="N86" s="929"/>
      <c r="O86" s="929"/>
      <c r="P86" s="929"/>
      <c r="Q86" s="929"/>
      <c r="R86" s="929"/>
      <c r="S86" s="929"/>
      <c r="T86" s="929"/>
      <c r="U86" s="929"/>
      <c r="V86" s="929"/>
      <c r="W86" s="929"/>
      <c r="X86" s="929"/>
      <c r="Y86" s="929"/>
      <c r="Z86" s="929"/>
      <c r="AA86" s="929"/>
      <c r="AB86" s="929"/>
      <c r="AC86" s="929"/>
      <c r="AD86" s="929"/>
      <c r="AE86" s="929"/>
      <c r="AF86" s="929"/>
      <c r="AG86" s="929"/>
      <c r="AH86" s="929"/>
      <c r="AI86" s="929"/>
      <c r="AJ86" s="929"/>
      <c r="AK86" s="929"/>
      <c r="AL86" s="929"/>
      <c r="AM86" s="929"/>
      <c r="AN86" s="929"/>
      <c r="AO86" s="929"/>
      <c r="AP86" s="929"/>
      <c r="AQ86" s="929"/>
      <c r="AR86" s="929"/>
      <c r="AS86" s="929"/>
      <c r="AT86" s="929"/>
      <c r="AU86" s="929"/>
      <c r="AV86" s="929"/>
      <c r="AW86" s="929"/>
      <c r="AX86" s="929"/>
      <c r="AY86" s="929"/>
      <c r="AZ86" s="929"/>
      <c r="BA86" s="929"/>
      <c r="BB86" s="929"/>
      <c r="BC86" s="929"/>
      <c r="BD86" s="929"/>
      <c r="BE86" s="929"/>
      <c r="BF86" s="929"/>
      <c r="BG86" s="929"/>
      <c r="BH86" s="929"/>
      <c r="BI86" s="929"/>
      <c r="BJ86" s="929"/>
      <c r="BK86" s="929"/>
      <c r="BL86" s="929"/>
      <c r="BM86" s="929"/>
      <c r="BN86" s="929"/>
      <c r="BO86" s="929"/>
      <c r="BP86" s="929"/>
      <c r="BQ86" s="929"/>
      <c r="BR86" s="929"/>
      <c r="BS86" s="929"/>
      <c r="BT86" s="929"/>
      <c r="BU86" s="929"/>
      <c r="BV86" s="929"/>
      <c r="BW86" s="929"/>
      <c r="BX86" s="929"/>
      <c r="BY86" s="929"/>
      <c r="BZ86" s="929"/>
      <c r="CA86" s="929"/>
      <c r="CB86" s="929"/>
      <c r="CC86" s="929"/>
      <c r="CD86" s="929"/>
      <c r="CE86" s="929"/>
      <c r="CF86" s="929"/>
      <c r="CG86" s="929"/>
      <c r="CH86" s="929"/>
      <c r="CI86" s="929"/>
      <c r="CJ86" s="929"/>
      <c r="CK86" s="929"/>
      <c r="CL86" s="929"/>
      <c r="CM86" s="929"/>
      <c r="CN86" s="929"/>
      <c r="CO86" s="929"/>
      <c r="CP86" s="929"/>
      <c r="CQ86" s="929"/>
      <c r="CR86" s="929"/>
      <c r="CS86" s="929"/>
      <c r="CT86" s="929"/>
      <c r="CU86" s="929"/>
      <c r="CV86" s="929"/>
      <c r="CW86" s="929"/>
      <c r="CX86" s="929"/>
      <c r="CY86" s="929"/>
      <c r="CZ86" s="929"/>
      <c r="DA86" s="929"/>
      <c r="DB86" s="929"/>
      <c r="DC86" s="929"/>
      <c r="DD86" s="929"/>
      <c r="DE86" s="929"/>
      <c r="DF86" s="929"/>
      <c r="DG86" s="929"/>
      <c r="DH86" s="929"/>
      <c r="DI86" s="929"/>
      <c r="DJ86" s="929"/>
      <c r="DK86" s="929"/>
      <c r="DL86" s="929"/>
      <c r="DM86" s="929"/>
      <c r="DN86" s="929"/>
      <c r="DO86" s="929"/>
      <c r="DP86" s="929"/>
      <c r="DQ86" s="929"/>
      <c r="DR86" s="929"/>
      <c r="DS86" s="929"/>
      <c r="DT86" s="929"/>
      <c r="DU86" s="929"/>
      <c r="DV86" s="929"/>
    </row>
    <row r="87" spans="1:126" s="746" customFormat="1" x14ac:dyDescent="0.25">
      <c r="A87" s="1148"/>
      <c r="B87" s="1162"/>
      <c r="C87" s="798"/>
      <c r="D87" s="2040"/>
      <c r="E87" s="2040"/>
      <c r="F87" s="1666"/>
      <c r="G87" s="1089"/>
      <c r="H87" s="816"/>
      <c r="I87" s="1122"/>
      <c r="K87" s="929"/>
      <c r="L87" s="929"/>
      <c r="M87" s="1593"/>
      <c r="N87" s="929"/>
      <c r="O87" s="929"/>
      <c r="P87" s="929"/>
      <c r="Q87" s="929"/>
      <c r="R87" s="929"/>
      <c r="S87" s="929"/>
      <c r="T87" s="929"/>
      <c r="U87" s="929"/>
      <c r="V87" s="929"/>
      <c r="W87" s="929"/>
      <c r="X87" s="929"/>
      <c r="Y87" s="929"/>
      <c r="Z87" s="929"/>
      <c r="AA87" s="929"/>
      <c r="AB87" s="929"/>
      <c r="AC87" s="929"/>
      <c r="AD87" s="929"/>
      <c r="AE87" s="929"/>
      <c r="AF87" s="929"/>
      <c r="AG87" s="929"/>
      <c r="AH87" s="929"/>
      <c r="AI87" s="929"/>
      <c r="AJ87" s="929"/>
      <c r="AK87" s="929"/>
      <c r="AL87" s="929"/>
      <c r="AM87" s="929"/>
      <c r="AN87" s="929"/>
      <c r="AO87" s="929"/>
      <c r="AP87" s="929"/>
      <c r="AQ87" s="929"/>
      <c r="AR87" s="929"/>
      <c r="AS87" s="929"/>
      <c r="AT87" s="929"/>
      <c r="AU87" s="929"/>
      <c r="AV87" s="929"/>
      <c r="AW87" s="929"/>
      <c r="AX87" s="929"/>
      <c r="AY87" s="929"/>
      <c r="AZ87" s="929"/>
      <c r="BA87" s="929"/>
      <c r="BB87" s="929"/>
      <c r="BC87" s="929"/>
      <c r="BD87" s="929"/>
      <c r="BE87" s="929"/>
      <c r="BF87" s="929"/>
      <c r="BG87" s="929"/>
      <c r="BH87" s="929"/>
      <c r="BI87" s="929"/>
      <c r="BJ87" s="929"/>
      <c r="BK87" s="929"/>
      <c r="BL87" s="929"/>
      <c r="BM87" s="929"/>
      <c r="BN87" s="929"/>
      <c r="BO87" s="929"/>
      <c r="BP87" s="929"/>
      <c r="BQ87" s="929"/>
      <c r="BR87" s="929"/>
      <c r="BS87" s="929"/>
      <c r="BT87" s="929"/>
      <c r="BU87" s="929"/>
      <c r="BV87" s="929"/>
      <c r="BW87" s="929"/>
      <c r="BX87" s="929"/>
      <c r="BY87" s="929"/>
      <c r="BZ87" s="929"/>
      <c r="CA87" s="929"/>
      <c r="CB87" s="929"/>
      <c r="CC87" s="929"/>
      <c r="CD87" s="929"/>
      <c r="CE87" s="929"/>
      <c r="CF87" s="929"/>
      <c r="CG87" s="929"/>
      <c r="CH87" s="929"/>
      <c r="CI87" s="929"/>
      <c r="CJ87" s="929"/>
      <c r="CK87" s="929"/>
      <c r="CL87" s="929"/>
      <c r="CM87" s="929"/>
      <c r="CN87" s="929"/>
      <c r="CO87" s="929"/>
      <c r="CP87" s="929"/>
      <c r="CQ87" s="929"/>
      <c r="CR87" s="929"/>
      <c r="CS87" s="929"/>
      <c r="CT87" s="929"/>
      <c r="CU87" s="929"/>
      <c r="CV87" s="929"/>
      <c r="CW87" s="929"/>
      <c r="CX87" s="929"/>
      <c r="CY87" s="929"/>
      <c r="CZ87" s="929"/>
      <c r="DA87" s="929"/>
      <c r="DB87" s="929"/>
      <c r="DC87" s="929"/>
      <c r="DD87" s="929"/>
      <c r="DE87" s="929"/>
      <c r="DF87" s="929"/>
      <c r="DG87" s="929"/>
      <c r="DH87" s="929"/>
      <c r="DI87" s="929"/>
      <c r="DJ87" s="929"/>
      <c r="DK87" s="929"/>
      <c r="DL87" s="929"/>
      <c r="DM87" s="929"/>
      <c r="DN87" s="929"/>
      <c r="DO87" s="929"/>
      <c r="DP87" s="929"/>
      <c r="DQ87" s="929"/>
      <c r="DR87" s="929"/>
      <c r="DS87" s="929"/>
      <c r="DT87" s="929"/>
      <c r="DU87" s="929"/>
      <c r="DV87" s="929"/>
    </row>
    <row r="88" spans="1:126" s="746" customFormat="1" ht="15" customHeight="1" x14ac:dyDescent="0.25">
      <c r="A88" s="1148"/>
      <c r="B88" s="1162"/>
      <c r="C88" s="1665" t="s">
        <v>758</v>
      </c>
      <c r="D88" s="1626"/>
      <c r="E88" s="1626"/>
      <c r="F88" s="1666"/>
      <c r="G88" s="1089"/>
      <c r="H88" s="816"/>
      <c r="I88" s="1122"/>
      <c r="K88" s="929"/>
      <c r="L88" s="929"/>
      <c r="M88" s="929"/>
      <c r="N88" s="929"/>
      <c r="O88" s="929"/>
      <c r="P88" s="929"/>
      <c r="Q88" s="929"/>
      <c r="R88" s="929"/>
      <c r="S88" s="929"/>
      <c r="T88" s="929"/>
      <c r="U88" s="929"/>
      <c r="V88" s="929"/>
      <c r="W88" s="929"/>
      <c r="X88" s="929"/>
      <c r="Y88" s="929"/>
      <c r="Z88" s="929"/>
      <c r="AA88" s="929"/>
      <c r="AB88" s="929"/>
      <c r="AC88" s="929"/>
      <c r="AD88" s="929"/>
      <c r="AE88" s="929"/>
      <c r="AF88" s="929"/>
      <c r="AG88" s="929"/>
      <c r="AH88" s="929"/>
      <c r="AI88" s="929"/>
      <c r="AJ88" s="929"/>
      <c r="AK88" s="929"/>
      <c r="AL88" s="929"/>
      <c r="AM88" s="929"/>
      <c r="AN88" s="929"/>
      <c r="AO88" s="929"/>
      <c r="AP88" s="929"/>
      <c r="AQ88" s="929"/>
      <c r="AR88" s="929"/>
      <c r="AS88" s="929"/>
      <c r="AT88" s="929"/>
      <c r="AU88" s="929"/>
      <c r="AV88" s="929"/>
      <c r="AW88" s="929"/>
      <c r="AX88" s="929"/>
      <c r="AY88" s="929"/>
      <c r="AZ88" s="929"/>
      <c r="BA88" s="929"/>
      <c r="BB88" s="929"/>
      <c r="BC88" s="929"/>
      <c r="BD88" s="929"/>
      <c r="BE88" s="929"/>
      <c r="BF88" s="929"/>
      <c r="BG88" s="929"/>
      <c r="BH88" s="929"/>
      <c r="BI88" s="929"/>
      <c r="BJ88" s="929"/>
      <c r="BK88" s="929"/>
      <c r="BL88" s="929"/>
      <c r="BM88" s="929"/>
      <c r="BN88" s="929"/>
      <c r="BO88" s="929"/>
      <c r="BP88" s="929"/>
      <c r="BQ88" s="929"/>
      <c r="BR88" s="929"/>
      <c r="BS88" s="929"/>
      <c r="BT88" s="929"/>
      <c r="BU88" s="929"/>
      <c r="BV88" s="929"/>
      <c r="BW88" s="929"/>
      <c r="BX88" s="929"/>
      <c r="BY88" s="929"/>
      <c r="BZ88" s="929"/>
      <c r="CA88" s="929"/>
      <c r="CB88" s="929"/>
      <c r="CC88" s="929"/>
      <c r="CD88" s="929"/>
      <c r="CE88" s="929"/>
      <c r="CF88" s="929"/>
      <c r="CG88" s="929"/>
      <c r="CH88" s="929"/>
      <c r="CI88" s="929"/>
      <c r="CJ88" s="929"/>
      <c r="CK88" s="929"/>
      <c r="CL88" s="929"/>
      <c r="CM88" s="929"/>
      <c r="CN88" s="929"/>
      <c r="CO88" s="929"/>
      <c r="CP88" s="929"/>
      <c r="CQ88" s="929"/>
      <c r="CR88" s="929"/>
      <c r="CS88" s="929"/>
      <c r="CT88" s="929"/>
      <c r="CU88" s="929"/>
      <c r="CV88" s="929"/>
      <c r="CW88" s="929"/>
      <c r="CX88" s="929"/>
      <c r="CY88" s="929"/>
      <c r="CZ88" s="929"/>
      <c r="DA88" s="929"/>
      <c r="DB88" s="929"/>
      <c r="DC88" s="929"/>
      <c r="DD88" s="929"/>
      <c r="DE88" s="929"/>
      <c r="DF88" s="929"/>
      <c r="DG88" s="929"/>
      <c r="DH88" s="929"/>
      <c r="DI88" s="929"/>
      <c r="DJ88" s="929"/>
      <c r="DK88" s="929"/>
      <c r="DL88" s="929"/>
      <c r="DM88" s="929"/>
      <c r="DN88" s="929"/>
      <c r="DO88" s="929"/>
      <c r="DP88" s="929"/>
      <c r="DQ88" s="929"/>
      <c r="DR88" s="929"/>
      <c r="DS88" s="929"/>
      <c r="DT88" s="929"/>
      <c r="DU88" s="929"/>
      <c r="DV88" s="929"/>
    </row>
    <row r="89" spans="1:126" s="1371" customFormat="1" ht="27.75" customHeight="1" x14ac:dyDescent="0.3">
      <c r="A89" s="1540"/>
      <c r="B89" s="1403"/>
      <c r="C89" s="1950" t="s">
        <v>1226</v>
      </c>
      <c r="D89" s="1940"/>
      <c r="E89" s="1940"/>
      <c r="F89" s="1666"/>
      <c r="G89" s="1089"/>
      <c r="H89" s="1311"/>
      <c r="I89" s="1122"/>
    </row>
    <row r="90" spans="1:126" s="746" customFormat="1" ht="15" customHeight="1" x14ac:dyDescent="0.25">
      <c r="A90" s="1148" t="s">
        <v>173</v>
      </c>
      <c r="B90" s="950" t="s">
        <v>1199</v>
      </c>
      <c r="C90" s="2053" t="s">
        <v>759</v>
      </c>
      <c r="D90" s="2020"/>
      <c r="E90" s="2020"/>
      <c r="F90" s="1667"/>
      <c r="G90" s="1161"/>
      <c r="H90" s="775"/>
      <c r="I90" s="1256"/>
      <c r="K90" s="929"/>
      <c r="L90" s="929"/>
      <c r="M90" s="929"/>
      <c r="N90" s="929"/>
      <c r="O90" s="929"/>
      <c r="P90" s="929"/>
      <c r="Q90" s="929"/>
      <c r="R90" s="929"/>
      <c r="S90" s="929"/>
      <c r="T90" s="929"/>
      <c r="U90" s="929"/>
      <c r="V90" s="929"/>
      <c r="W90" s="929"/>
      <c r="X90" s="929"/>
      <c r="Y90" s="929"/>
      <c r="Z90" s="929"/>
      <c r="AA90" s="929"/>
      <c r="AB90" s="929"/>
      <c r="AC90" s="929"/>
      <c r="AD90" s="929"/>
      <c r="AE90" s="929"/>
      <c r="AF90" s="929"/>
      <c r="AG90" s="929"/>
      <c r="AH90" s="929"/>
      <c r="AI90" s="929"/>
      <c r="AJ90" s="929"/>
      <c r="AK90" s="929"/>
      <c r="AL90" s="929"/>
      <c r="AM90" s="929"/>
      <c r="AN90" s="929"/>
      <c r="AO90" s="929"/>
      <c r="AP90" s="929"/>
      <c r="AQ90" s="929"/>
      <c r="AR90" s="929"/>
      <c r="AS90" s="929"/>
      <c r="AT90" s="929"/>
      <c r="AU90" s="929"/>
      <c r="AV90" s="929"/>
      <c r="AW90" s="929"/>
      <c r="AX90" s="929"/>
      <c r="AY90" s="929"/>
      <c r="AZ90" s="929"/>
      <c r="BA90" s="929"/>
      <c r="BB90" s="929"/>
      <c r="BC90" s="929"/>
      <c r="BD90" s="929"/>
      <c r="BE90" s="929"/>
      <c r="BF90" s="929"/>
      <c r="BG90" s="929"/>
      <c r="BH90" s="929"/>
      <c r="BI90" s="929"/>
      <c r="BJ90" s="929"/>
      <c r="BK90" s="929"/>
      <c r="BL90" s="929"/>
      <c r="BM90" s="929"/>
      <c r="BN90" s="929"/>
      <c r="BO90" s="929"/>
      <c r="BP90" s="929"/>
      <c r="BQ90" s="929"/>
      <c r="BR90" s="929"/>
      <c r="BS90" s="929"/>
      <c r="BT90" s="929"/>
      <c r="BU90" s="929"/>
      <c r="BV90" s="929"/>
      <c r="BW90" s="929"/>
      <c r="BX90" s="929"/>
      <c r="BY90" s="929"/>
      <c r="BZ90" s="929"/>
      <c r="CA90" s="929"/>
      <c r="CB90" s="929"/>
      <c r="CC90" s="929"/>
      <c r="CD90" s="929"/>
      <c r="CE90" s="929"/>
      <c r="CF90" s="929"/>
      <c r="CG90" s="929"/>
      <c r="CH90" s="929"/>
      <c r="CI90" s="929"/>
      <c r="CJ90" s="929"/>
      <c r="CK90" s="929"/>
      <c r="CL90" s="929"/>
      <c r="CM90" s="929"/>
      <c r="CN90" s="929"/>
      <c r="CO90" s="929"/>
      <c r="CP90" s="929"/>
      <c r="CQ90" s="929"/>
      <c r="CR90" s="929"/>
      <c r="CS90" s="929"/>
      <c r="CT90" s="929"/>
      <c r="CU90" s="929"/>
      <c r="CV90" s="929"/>
      <c r="CW90" s="929"/>
      <c r="CX90" s="929"/>
      <c r="CY90" s="929"/>
      <c r="CZ90" s="929"/>
      <c r="DA90" s="929"/>
      <c r="DB90" s="929"/>
      <c r="DC90" s="929"/>
      <c r="DD90" s="929"/>
      <c r="DE90" s="929"/>
      <c r="DF90" s="929"/>
      <c r="DG90" s="929"/>
      <c r="DH90" s="929"/>
      <c r="DI90" s="929"/>
      <c r="DJ90" s="929"/>
      <c r="DK90" s="929"/>
      <c r="DL90" s="929"/>
      <c r="DM90" s="929"/>
      <c r="DN90" s="929"/>
      <c r="DO90" s="929"/>
      <c r="DP90" s="929"/>
      <c r="DQ90" s="929"/>
      <c r="DR90" s="929"/>
      <c r="DS90" s="929"/>
      <c r="DT90" s="929"/>
      <c r="DU90" s="929"/>
      <c r="DV90" s="929"/>
    </row>
    <row r="91" spans="1:126" s="746" customFormat="1" ht="15" customHeight="1" x14ac:dyDescent="0.25">
      <c r="A91" s="1245"/>
      <c r="B91" s="948"/>
      <c r="C91" s="799" t="s">
        <v>556</v>
      </c>
      <c r="D91" s="1922" t="s">
        <v>174</v>
      </c>
      <c r="E91" s="1922"/>
      <c r="F91" s="1667"/>
      <c r="G91" s="1161"/>
      <c r="H91" s="775"/>
      <c r="I91" s="1256"/>
      <c r="K91" s="929"/>
      <c r="L91" s="929"/>
      <c r="M91" s="929"/>
      <c r="N91" s="929"/>
      <c r="O91" s="929"/>
      <c r="P91" s="929"/>
      <c r="Q91" s="929"/>
      <c r="R91" s="929"/>
      <c r="S91" s="929"/>
      <c r="T91" s="929"/>
      <c r="U91" s="929"/>
      <c r="V91" s="929"/>
      <c r="W91" s="929"/>
      <c r="X91" s="929"/>
      <c r="Y91" s="929"/>
      <c r="Z91" s="929"/>
      <c r="AA91" s="929"/>
      <c r="AB91" s="929"/>
      <c r="AC91" s="929"/>
      <c r="AD91" s="929"/>
      <c r="AE91" s="929"/>
      <c r="AF91" s="929"/>
      <c r="AG91" s="929"/>
      <c r="AH91" s="929"/>
      <c r="AI91" s="929"/>
      <c r="AJ91" s="929"/>
      <c r="AK91" s="929"/>
      <c r="AL91" s="929"/>
      <c r="AM91" s="929"/>
      <c r="AN91" s="929"/>
      <c r="AO91" s="929"/>
      <c r="AP91" s="929"/>
      <c r="AQ91" s="929"/>
      <c r="AR91" s="929"/>
      <c r="AS91" s="929"/>
      <c r="AT91" s="929"/>
      <c r="AU91" s="929"/>
      <c r="AV91" s="929"/>
      <c r="AW91" s="929"/>
      <c r="AX91" s="929"/>
      <c r="AY91" s="929"/>
      <c r="AZ91" s="929"/>
      <c r="BA91" s="929"/>
      <c r="BB91" s="929"/>
      <c r="BC91" s="929"/>
      <c r="BD91" s="929"/>
      <c r="BE91" s="929"/>
      <c r="BF91" s="929"/>
      <c r="BG91" s="929"/>
      <c r="BH91" s="929"/>
      <c r="BI91" s="929"/>
      <c r="BJ91" s="929"/>
      <c r="BK91" s="929"/>
      <c r="BL91" s="929"/>
      <c r="BM91" s="929"/>
      <c r="BN91" s="929"/>
      <c r="BO91" s="929"/>
      <c r="BP91" s="929"/>
      <c r="BQ91" s="929"/>
      <c r="BR91" s="929"/>
      <c r="BS91" s="929"/>
      <c r="BT91" s="929"/>
      <c r="BU91" s="929"/>
      <c r="BV91" s="929"/>
      <c r="BW91" s="929"/>
      <c r="BX91" s="929"/>
      <c r="BY91" s="929"/>
      <c r="BZ91" s="929"/>
      <c r="CA91" s="929"/>
      <c r="CB91" s="929"/>
      <c r="CC91" s="929"/>
      <c r="CD91" s="929"/>
      <c r="CE91" s="929"/>
      <c r="CF91" s="929"/>
      <c r="CG91" s="929"/>
      <c r="CH91" s="929"/>
      <c r="CI91" s="929"/>
      <c r="CJ91" s="929"/>
      <c r="CK91" s="929"/>
      <c r="CL91" s="929"/>
      <c r="CM91" s="929"/>
      <c r="CN91" s="929"/>
      <c r="CO91" s="929"/>
      <c r="CP91" s="929"/>
      <c r="CQ91" s="929"/>
      <c r="CR91" s="929"/>
      <c r="CS91" s="929"/>
      <c r="CT91" s="929"/>
      <c r="CU91" s="929"/>
      <c r="CV91" s="929"/>
      <c r="CW91" s="929"/>
      <c r="CX91" s="929"/>
      <c r="CY91" s="929"/>
      <c r="CZ91" s="929"/>
      <c r="DA91" s="929"/>
      <c r="DB91" s="929"/>
      <c r="DC91" s="929"/>
      <c r="DD91" s="929"/>
      <c r="DE91" s="929"/>
      <c r="DF91" s="929"/>
      <c r="DG91" s="929"/>
      <c r="DH91" s="929"/>
      <c r="DI91" s="929"/>
      <c r="DJ91" s="929"/>
      <c r="DK91" s="929"/>
      <c r="DL91" s="929"/>
      <c r="DM91" s="929"/>
      <c r="DN91" s="929"/>
      <c r="DO91" s="929"/>
      <c r="DP91" s="929"/>
      <c r="DQ91" s="929"/>
      <c r="DR91" s="929"/>
      <c r="DS91" s="929"/>
      <c r="DT91" s="929"/>
      <c r="DU91" s="929"/>
      <c r="DV91" s="929"/>
    </row>
    <row r="92" spans="1:126" s="746" customFormat="1" ht="26.25" customHeight="1" x14ac:dyDescent="0.25">
      <c r="A92" s="1148"/>
      <c r="B92" s="938"/>
      <c r="C92" s="799"/>
      <c r="D92" s="799" t="s">
        <v>556</v>
      </c>
      <c r="E92" s="1322" t="s">
        <v>760</v>
      </c>
      <c r="F92" s="795" t="s">
        <v>486</v>
      </c>
      <c r="G92" s="1161">
        <v>1</v>
      </c>
      <c r="H92" s="775"/>
      <c r="I92" s="1256">
        <f t="shared" si="1"/>
        <v>0</v>
      </c>
      <c r="K92" s="929"/>
      <c r="L92" s="929"/>
      <c r="M92" s="929"/>
      <c r="N92" s="929"/>
      <c r="O92" s="929"/>
      <c r="P92" s="929"/>
      <c r="Q92" s="929"/>
      <c r="R92" s="929"/>
      <c r="S92" s="929"/>
      <c r="T92" s="929"/>
      <c r="U92" s="929"/>
      <c r="V92" s="929"/>
      <c r="W92" s="929"/>
      <c r="X92" s="929"/>
      <c r="Y92" s="929"/>
      <c r="Z92" s="929"/>
      <c r="AA92" s="929"/>
      <c r="AB92" s="929"/>
      <c r="AC92" s="929"/>
      <c r="AD92" s="929"/>
      <c r="AE92" s="929"/>
      <c r="AF92" s="929"/>
      <c r="AG92" s="929"/>
      <c r="AH92" s="929"/>
      <c r="AI92" s="929"/>
      <c r="AJ92" s="929"/>
      <c r="AK92" s="929"/>
      <c r="AL92" s="929"/>
      <c r="AM92" s="929"/>
      <c r="AN92" s="929"/>
      <c r="AO92" s="929"/>
      <c r="AP92" s="929"/>
      <c r="AQ92" s="929"/>
      <c r="AR92" s="929"/>
      <c r="AS92" s="929"/>
      <c r="AT92" s="929"/>
      <c r="AU92" s="929"/>
      <c r="AV92" s="929"/>
      <c r="AW92" s="929"/>
      <c r="AX92" s="929"/>
      <c r="AY92" s="929"/>
      <c r="AZ92" s="929"/>
      <c r="BA92" s="929"/>
      <c r="BB92" s="929"/>
      <c r="BC92" s="929"/>
      <c r="BD92" s="929"/>
      <c r="BE92" s="929"/>
      <c r="BF92" s="929"/>
      <c r="BG92" s="929"/>
      <c r="BH92" s="929"/>
      <c r="BI92" s="929"/>
      <c r="BJ92" s="929"/>
      <c r="BK92" s="929"/>
      <c r="BL92" s="929"/>
      <c r="BM92" s="929"/>
      <c r="BN92" s="929"/>
      <c r="BO92" s="929"/>
      <c r="BP92" s="929"/>
      <c r="BQ92" s="929"/>
      <c r="BR92" s="929"/>
      <c r="BS92" s="929"/>
      <c r="BT92" s="929"/>
      <c r="BU92" s="929"/>
      <c r="BV92" s="929"/>
      <c r="BW92" s="929"/>
      <c r="BX92" s="929"/>
      <c r="BY92" s="929"/>
      <c r="BZ92" s="929"/>
      <c r="CA92" s="929"/>
      <c r="CB92" s="929"/>
      <c r="CC92" s="929"/>
      <c r="CD92" s="929"/>
      <c r="CE92" s="929"/>
      <c r="CF92" s="929"/>
      <c r="CG92" s="929"/>
      <c r="CH92" s="929"/>
      <c r="CI92" s="929"/>
      <c r="CJ92" s="929"/>
      <c r="CK92" s="929"/>
      <c r="CL92" s="929"/>
      <c r="CM92" s="929"/>
      <c r="CN92" s="929"/>
      <c r="CO92" s="929"/>
      <c r="CP92" s="929"/>
      <c r="CQ92" s="929"/>
      <c r="CR92" s="929"/>
      <c r="CS92" s="929"/>
      <c r="CT92" s="929"/>
      <c r="CU92" s="929"/>
      <c r="CV92" s="929"/>
      <c r="CW92" s="929"/>
      <c r="CX92" s="929"/>
      <c r="CY92" s="929"/>
      <c r="CZ92" s="929"/>
      <c r="DA92" s="929"/>
      <c r="DB92" s="929"/>
      <c r="DC92" s="929"/>
      <c r="DD92" s="929"/>
      <c r="DE92" s="929"/>
      <c r="DF92" s="929"/>
      <c r="DG92" s="929"/>
      <c r="DH92" s="929"/>
      <c r="DI92" s="929"/>
      <c r="DJ92" s="929"/>
      <c r="DK92" s="929"/>
      <c r="DL92" s="929"/>
      <c r="DM92" s="929"/>
      <c r="DN92" s="929"/>
      <c r="DO92" s="929"/>
      <c r="DP92" s="929"/>
      <c r="DQ92" s="929"/>
      <c r="DR92" s="929"/>
      <c r="DS92" s="929"/>
      <c r="DT92" s="929"/>
      <c r="DU92" s="929"/>
      <c r="DV92" s="929"/>
    </row>
    <row r="93" spans="1:126" s="734" customFormat="1" ht="15" customHeight="1" x14ac:dyDescent="0.25">
      <c r="A93" s="1148"/>
      <c r="B93" s="938"/>
      <c r="C93" s="799" t="s">
        <v>557</v>
      </c>
      <c r="D93" s="1922" t="s">
        <v>717</v>
      </c>
      <c r="E93" s="1922"/>
      <c r="F93" s="795"/>
      <c r="G93" s="1161"/>
      <c r="H93" s="775"/>
      <c r="I93" s="1254"/>
      <c r="J93" s="1302"/>
      <c r="K93" s="1302"/>
      <c r="L93" s="1302"/>
      <c r="M93" s="1302"/>
      <c r="N93" s="1302"/>
      <c r="O93" s="1302"/>
      <c r="P93" s="1302"/>
      <c r="Q93" s="1302"/>
      <c r="R93" s="1302"/>
      <c r="S93" s="1302"/>
      <c r="T93" s="1302"/>
      <c r="U93" s="1302"/>
      <c r="V93" s="1302"/>
      <c r="W93" s="1302"/>
      <c r="X93" s="1302"/>
      <c r="Y93" s="1302"/>
      <c r="Z93" s="1302"/>
      <c r="AA93" s="1302"/>
      <c r="AB93" s="1302"/>
      <c r="AC93" s="1302"/>
      <c r="AD93" s="1302"/>
      <c r="AE93" s="1302"/>
      <c r="AF93" s="1302"/>
      <c r="AG93" s="1302"/>
      <c r="AH93" s="1302"/>
      <c r="AI93" s="1302"/>
      <c r="AJ93" s="1302"/>
      <c r="AK93" s="1302"/>
      <c r="AL93" s="1302"/>
      <c r="AM93" s="1302"/>
      <c r="AN93" s="1302"/>
      <c r="AO93" s="1302"/>
      <c r="AP93" s="1302"/>
      <c r="AQ93" s="1302"/>
      <c r="AR93" s="757"/>
      <c r="AS93" s="757"/>
      <c r="AT93" s="757"/>
      <c r="AU93" s="757"/>
      <c r="AV93" s="757"/>
      <c r="AW93" s="757"/>
      <c r="AX93" s="757"/>
      <c r="AY93" s="757"/>
      <c r="AZ93" s="757"/>
      <c r="BA93" s="757"/>
      <c r="BB93" s="757"/>
      <c r="BC93" s="757"/>
      <c r="BD93" s="757"/>
      <c r="BE93" s="757"/>
      <c r="BF93" s="757"/>
      <c r="BG93" s="757"/>
      <c r="BH93" s="757"/>
      <c r="BI93" s="758"/>
      <c r="BJ93" s="758"/>
      <c r="BK93" s="758"/>
      <c r="BL93" s="758"/>
      <c r="BM93" s="758"/>
      <c r="BN93" s="758"/>
      <c r="BO93" s="758"/>
      <c r="BP93" s="758"/>
      <c r="BQ93" s="758"/>
      <c r="BR93" s="758"/>
      <c r="BS93" s="758"/>
      <c r="BT93" s="758"/>
      <c r="BU93" s="758"/>
      <c r="BV93" s="758"/>
      <c r="BW93" s="758"/>
      <c r="BX93" s="758"/>
      <c r="BY93" s="758"/>
      <c r="BZ93" s="758"/>
      <c r="CA93" s="758"/>
      <c r="CB93" s="758"/>
      <c r="CC93" s="758"/>
      <c r="CD93" s="758"/>
      <c r="CE93" s="758"/>
      <c r="CF93" s="758"/>
      <c r="CG93" s="758"/>
      <c r="CH93" s="758"/>
      <c r="CI93" s="758"/>
      <c r="CJ93" s="758"/>
      <c r="CK93" s="758"/>
      <c r="CL93" s="758"/>
      <c r="CM93" s="758"/>
      <c r="CN93" s="758"/>
      <c r="CO93" s="758"/>
      <c r="CP93" s="758"/>
      <c r="CQ93" s="758"/>
      <c r="CR93" s="758"/>
      <c r="CS93" s="758"/>
      <c r="CT93" s="758"/>
      <c r="CU93" s="758"/>
      <c r="CV93" s="758"/>
      <c r="CW93" s="758"/>
      <c r="CX93" s="758"/>
      <c r="CY93" s="758"/>
      <c r="CZ93" s="758"/>
      <c r="DA93" s="758"/>
      <c r="DB93" s="758"/>
      <c r="DC93" s="758"/>
      <c r="DD93" s="758"/>
      <c r="DE93" s="758"/>
      <c r="DF93" s="758"/>
      <c r="DG93" s="758"/>
      <c r="DH93" s="758"/>
      <c r="DI93" s="758"/>
      <c r="DJ93" s="758"/>
      <c r="DK93" s="758"/>
      <c r="DL93" s="758"/>
      <c r="DM93" s="758"/>
      <c r="DN93" s="758"/>
      <c r="DO93" s="758"/>
      <c r="DP93" s="758"/>
      <c r="DQ93" s="758"/>
      <c r="DR93" s="758"/>
      <c r="DS93" s="758"/>
      <c r="DT93" s="758"/>
      <c r="DU93" s="758"/>
      <c r="DV93" s="758"/>
    </row>
    <row r="94" spans="1:126" s="734" customFormat="1" ht="15" customHeight="1" x14ac:dyDescent="0.25">
      <c r="A94" s="1223"/>
      <c r="B94" s="988"/>
      <c r="C94" s="998" t="s">
        <v>558</v>
      </c>
      <c r="D94" s="2039" t="s">
        <v>212</v>
      </c>
      <c r="E94" s="2039"/>
      <c r="F94" s="987"/>
      <c r="G94" s="1292"/>
      <c r="H94" s="819"/>
      <c r="I94" s="1256"/>
      <c r="J94" s="1302"/>
      <c r="K94" s="1302"/>
      <c r="L94" s="1302"/>
      <c r="M94" s="1302"/>
      <c r="N94" s="1302"/>
      <c r="O94" s="1302"/>
      <c r="P94" s="1302"/>
      <c r="Q94" s="1302"/>
      <c r="R94" s="1302"/>
      <c r="S94" s="1302"/>
      <c r="T94" s="1302"/>
      <c r="U94" s="1302"/>
      <c r="V94" s="1302"/>
      <c r="W94" s="1302"/>
      <c r="X94" s="1302"/>
      <c r="Y94" s="1302"/>
      <c r="Z94" s="1302"/>
      <c r="AA94" s="1302"/>
      <c r="AB94" s="1302"/>
      <c r="AC94" s="1302"/>
      <c r="AD94" s="1302"/>
      <c r="AE94" s="1302"/>
      <c r="AF94" s="1302"/>
      <c r="AG94" s="1302"/>
      <c r="AH94" s="1302"/>
      <c r="AI94" s="1302"/>
      <c r="AJ94" s="1302"/>
      <c r="AK94" s="1302"/>
      <c r="AL94" s="1302"/>
      <c r="AM94" s="1302"/>
      <c r="AN94" s="1302"/>
      <c r="AO94" s="1302"/>
      <c r="AP94" s="1302"/>
      <c r="AQ94" s="1302"/>
      <c r="AR94" s="757"/>
      <c r="AS94" s="757"/>
      <c r="AT94" s="757"/>
      <c r="AU94" s="757"/>
      <c r="AV94" s="757"/>
      <c r="AW94" s="757"/>
      <c r="AX94" s="757"/>
      <c r="AY94" s="757"/>
      <c r="AZ94" s="757"/>
      <c r="BA94" s="757"/>
      <c r="BB94" s="757"/>
      <c r="BC94" s="757"/>
      <c r="BD94" s="757"/>
      <c r="BE94" s="757"/>
      <c r="BF94" s="757"/>
      <c r="BG94" s="757"/>
      <c r="BH94" s="757"/>
      <c r="BI94" s="758"/>
      <c r="BJ94" s="758"/>
      <c r="BK94" s="758"/>
      <c r="BL94" s="758"/>
      <c r="BM94" s="758"/>
      <c r="BN94" s="758"/>
      <c r="BO94" s="758"/>
      <c r="BP94" s="758"/>
      <c r="BQ94" s="758"/>
      <c r="BR94" s="758"/>
      <c r="BS94" s="758"/>
      <c r="BT94" s="758"/>
      <c r="BU94" s="758"/>
      <c r="BV94" s="758"/>
      <c r="BW94" s="758"/>
      <c r="BX94" s="758"/>
      <c r="BY94" s="758"/>
      <c r="BZ94" s="758"/>
      <c r="CA94" s="758"/>
      <c r="CB94" s="758"/>
      <c r="CC94" s="758"/>
      <c r="CD94" s="758"/>
      <c r="CE94" s="758"/>
      <c r="CF94" s="758"/>
      <c r="CG94" s="758"/>
      <c r="CH94" s="758"/>
      <c r="CI94" s="758"/>
      <c r="CJ94" s="758"/>
      <c r="CK94" s="758"/>
      <c r="CL94" s="758"/>
      <c r="CM94" s="758"/>
      <c r="CN94" s="758"/>
      <c r="CO94" s="758"/>
      <c r="CP94" s="758"/>
      <c r="CQ94" s="758"/>
      <c r="CR94" s="758"/>
      <c r="CS94" s="758"/>
      <c r="CT94" s="758"/>
      <c r="CU94" s="758"/>
      <c r="CV94" s="758"/>
      <c r="CW94" s="758"/>
      <c r="CX94" s="758"/>
      <c r="CY94" s="758"/>
      <c r="CZ94" s="758"/>
      <c r="DA94" s="758"/>
      <c r="DB94" s="758"/>
      <c r="DC94" s="758"/>
      <c r="DD94" s="758"/>
      <c r="DE94" s="758"/>
      <c r="DF94" s="758"/>
      <c r="DG94" s="758"/>
      <c r="DH94" s="758"/>
      <c r="DI94" s="758"/>
      <c r="DJ94" s="758"/>
      <c r="DK94" s="758"/>
      <c r="DL94" s="758"/>
      <c r="DM94" s="758"/>
      <c r="DN94" s="758"/>
      <c r="DO94" s="758"/>
      <c r="DP94" s="758"/>
      <c r="DQ94" s="758"/>
      <c r="DR94" s="758"/>
      <c r="DS94" s="758"/>
      <c r="DT94" s="758"/>
      <c r="DU94" s="758"/>
      <c r="DV94" s="758"/>
    </row>
    <row r="95" spans="1:126" s="734" customFormat="1" ht="54" customHeight="1" x14ac:dyDescent="0.25">
      <c r="A95" s="1148"/>
      <c r="B95" s="938"/>
      <c r="C95" s="799"/>
      <c r="D95" s="799"/>
      <c r="E95" s="1322" t="s">
        <v>787</v>
      </c>
      <c r="F95" s="795" t="s">
        <v>486</v>
      </c>
      <c r="G95" s="1161">
        <v>5</v>
      </c>
      <c r="H95" s="775"/>
      <c r="I95" s="1256">
        <f t="shared" si="1"/>
        <v>0</v>
      </c>
      <c r="J95" s="1302"/>
      <c r="K95" s="1302"/>
      <c r="L95" s="1302"/>
      <c r="M95" s="1302"/>
      <c r="N95" s="1302"/>
      <c r="O95" s="1302"/>
      <c r="P95" s="1302"/>
      <c r="Q95" s="1302"/>
      <c r="R95" s="1302"/>
      <c r="S95" s="1302"/>
      <c r="T95" s="1302"/>
      <c r="U95" s="1302"/>
      <c r="V95" s="1302"/>
      <c r="W95" s="1302"/>
      <c r="X95" s="1302"/>
      <c r="Y95" s="1302"/>
      <c r="Z95" s="1302"/>
      <c r="AA95" s="1302"/>
      <c r="AB95" s="1302"/>
      <c r="AC95" s="1302"/>
      <c r="AD95" s="1302"/>
      <c r="AE95" s="1302"/>
      <c r="AF95" s="1302"/>
      <c r="AG95" s="1302"/>
      <c r="AH95" s="1302"/>
      <c r="AI95" s="1302"/>
      <c r="AJ95" s="1302"/>
      <c r="AK95" s="1302"/>
      <c r="AL95" s="1302"/>
      <c r="AM95" s="1302"/>
      <c r="AN95" s="1302"/>
      <c r="AO95" s="1302"/>
      <c r="AP95" s="1302"/>
      <c r="AQ95" s="1302"/>
      <c r="AR95" s="757"/>
      <c r="AS95" s="757"/>
      <c r="AT95" s="757"/>
      <c r="AU95" s="757"/>
      <c r="AV95" s="757"/>
      <c r="AW95" s="757"/>
      <c r="AX95" s="757"/>
      <c r="AY95" s="757"/>
      <c r="AZ95" s="757"/>
      <c r="BA95" s="757"/>
      <c r="BB95" s="757"/>
      <c r="BC95" s="757"/>
      <c r="BD95" s="757"/>
      <c r="BE95" s="757"/>
      <c r="BF95" s="757"/>
      <c r="BG95" s="757"/>
      <c r="BH95" s="757"/>
      <c r="BI95" s="758"/>
      <c r="BJ95" s="758"/>
      <c r="BK95" s="758"/>
      <c r="BL95" s="758"/>
      <c r="BM95" s="758"/>
      <c r="BN95" s="758"/>
      <c r="BO95" s="758"/>
      <c r="BP95" s="758"/>
      <c r="BQ95" s="758"/>
      <c r="BR95" s="758"/>
      <c r="BS95" s="758"/>
      <c r="BT95" s="758"/>
      <c r="BU95" s="758"/>
      <c r="BV95" s="758"/>
      <c r="BW95" s="758"/>
      <c r="BX95" s="758"/>
      <c r="BY95" s="758"/>
      <c r="BZ95" s="758"/>
      <c r="CA95" s="758"/>
      <c r="CB95" s="758"/>
      <c r="CC95" s="758"/>
      <c r="CD95" s="758"/>
      <c r="CE95" s="758"/>
      <c r="CF95" s="758"/>
      <c r="CG95" s="758"/>
      <c r="CH95" s="758"/>
      <c r="CI95" s="758"/>
      <c r="CJ95" s="758"/>
      <c r="CK95" s="758"/>
      <c r="CL95" s="758"/>
      <c r="CM95" s="758"/>
      <c r="CN95" s="758"/>
      <c r="CO95" s="758"/>
      <c r="CP95" s="758"/>
      <c r="CQ95" s="758"/>
      <c r="CR95" s="758"/>
      <c r="CS95" s="758"/>
      <c r="CT95" s="758"/>
      <c r="CU95" s="758"/>
      <c r="CV95" s="758"/>
      <c r="CW95" s="758"/>
      <c r="CX95" s="758"/>
      <c r="CY95" s="758"/>
      <c r="CZ95" s="758"/>
      <c r="DA95" s="758"/>
      <c r="DB95" s="758"/>
      <c r="DC95" s="758"/>
      <c r="DD95" s="758"/>
      <c r="DE95" s="758"/>
      <c r="DF95" s="758"/>
      <c r="DG95" s="758"/>
      <c r="DH95" s="758"/>
      <c r="DI95" s="758"/>
      <c r="DJ95" s="758"/>
      <c r="DK95" s="758"/>
      <c r="DL95" s="758"/>
      <c r="DM95" s="758"/>
      <c r="DN95" s="758"/>
      <c r="DO95" s="758"/>
      <c r="DP95" s="758"/>
      <c r="DQ95" s="758"/>
      <c r="DR95" s="758"/>
      <c r="DS95" s="758"/>
      <c r="DT95" s="758"/>
      <c r="DU95" s="758"/>
      <c r="DV95" s="758"/>
    </row>
    <row r="96" spans="1:126" s="734" customFormat="1" ht="54" customHeight="1" x14ac:dyDescent="0.25">
      <c r="A96" s="1148"/>
      <c r="B96" s="938"/>
      <c r="C96" s="799"/>
      <c r="D96" s="799"/>
      <c r="E96" s="1322" t="s">
        <v>788</v>
      </c>
      <c r="F96" s="795" t="s">
        <v>486</v>
      </c>
      <c r="G96" s="1161">
        <v>8</v>
      </c>
      <c r="H96" s="775"/>
      <c r="I96" s="1254">
        <f t="shared" si="1"/>
        <v>0</v>
      </c>
      <c r="J96" s="1302"/>
      <c r="K96" s="1302"/>
      <c r="L96" s="1302"/>
      <c r="M96" s="1302"/>
      <c r="N96" s="1302"/>
      <c r="O96" s="1302"/>
      <c r="P96" s="1302"/>
      <c r="Q96" s="1302"/>
      <c r="R96" s="1302"/>
      <c r="S96" s="1302"/>
      <c r="T96" s="1302"/>
      <c r="U96" s="1302"/>
      <c r="V96" s="1302"/>
      <c r="W96" s="1302"/>
      <c r="X96" s="1302"/>
      <c r="Y96" s="1302"/>
      <c r="Z96" s="1302"/>
      <c r="AA96" s="1302"/>
      <c r="AB96" s="1302"/>
      <c r="AC96" s="1302"/>
      <c r="AD96" s="1302"/>
      <c r="AE96" s="1302"/>
      <c r="AF96" s="1302"/>
      <c r="AG96" s="1302"/>
      <c r="AH96" s="1302"/>
      <c r="AI96" s="1302"/>
      <c r="AJ96" s="1302"/>
      <c r="AK96" s="1302"/>
      <c r="AL96" s="1302"/>
      <c r="AM96" s="1302"/>
      <c r="AN96" s="1302"/>
      <c r="AO96" s="1302"/>
      <c r="AP96" s="1302"/>
      <c r="AQ96" s="1302"/>
      <c r="AR96" s="757"/>
      <c r="AS96" s="757"/>
      <c r="AT96" s="757"/>
      <c r="AU96" s="757"/>
      <c r="AV96" s="757"/>
      <c r="AW96" s="757"/>
      <c r="AX96" s="757"/>
      <c r="AY96" s="757"/>
      <c r="AZ96" s="757"/>
      <c r="BA96" s="757"/>
      <c r="BB96" s="757"/>
      <c r="BC96" s="757"/>
      <c r="BD96" s="757"/>
      <c r="BE96" s="757"/>
      <c r="BF96" s="757"/>
      <c r="BG96" s="757"/>
      <c r="BH96" s="757"/>
      <c r="BI96" s="758"/>
      <c r="BJ96" s="758"/>
      <c r="BK96" s="758"/>
      <c r="BL96" s="758"/>
      <c r="BM96" s="758"/>
      <c r="BN96" s="758"/>
      <c r="BO96" s="758"/>
      <c r="BP96" s="758"/>
      <c r="BQ96" s="758"/>
      <c r="BR96" s="758"/>
      <c r="BS96" s="758"/>
      <c r="BT96" s="758"/>
      <c r="BU96" s="758"/>
      <c r="BV96" s="758"/>
      <c r="BW96" s="758"/>
      <c r="BX96" s="758"/>
      <c r="BY96" s="758"/>
      <c r="BZ96" s="758"/>
      <c r="CA96" s="758"/>
      <c r="CB96" s="758"/>
      <c r="CC96" s="758"/>
      <c r="CD96" s="758"/>
      <c r="CE96" s="758"/>
      <c r="CF96" s="758"/>
      <c r="CG96" s="758"/>
      <c r="CH96" s="758"/>
      <c r="CI96" s="758"/>
      <c r="CJ96" s="758"/>
      <c r="CK96" s="758"/>
      <c r="CL96" s="758"/>
      <c r="CM96" s="758"/>
      <c r="CN96" s="758"/>
      <c r="CO96" s="758"/>
      <c r="CP96" s="758"/>
      <c r="CQ96" s="758"/>
      <c r="CR96" s="758"/>
      <c r="CS96" s="758"/>
      <c r="CT96" s="758"/>
      <c r="CU96" s="758"/>
      <c r="CV96" s="758"/>
      <c r="CW96" s="758"/>
      <c r="CX96" s="758"/>
      <c r="CY96" s="758"/>
      <c r="CZ96" s="758"/>
      <c r="DA96" s="758"/>
      <c r="DB96" s="758"/>
      <c r="DC96" s="758"/>
      <c r="DD96" s="758"/>
      <c r="DE96" s="758"/>
      <c r="DF96" s="758"/>
      <c r="DG96" s="758"/>
      <c r="DH96" s="758"/>
      <c r="DI96" s="758"/>
      <c r="DJ96" s="758"/>
      <c r="DK96" s="758"/>
      <c r="DL96" s="758"/>
      <c r="DM96" s="758"/>
      <c r="DN96" s="758"/>
      <c r="DO96" s="758"/>
      <c r="DP96" s="758"/>
      <c r="DQ96" s="758"/>
      <c r="DR96" s="758"/>
      <c r="DS96" s="758"/>
      <c r="DT96" s="758"/>
      <c r="DU96" s="758"/>
      <c r="DV96" s="758"/>
    </row>
    <row r="97" spans="1:126" s="734" customFormat="1" ht="15" customHeight="1" x14ac:dyDescent="0.25">
      <c r="A97" s="1148" t="s">
        <v>586</v>
      </c>
      <c r="B97" s="1162" t="s">
        <v>874</v>
      </c>
      <c r="C97" s="2020" t="s">
        <v>202</v>
      </c>
      <c r="D97" s="2020"/>
      <c r="E97" s="2020"/>
      <c r="F97" s="795"/>
      <c r="G97" s="1161"/>
      <c r="H97" s="775"/>
      <c r="I97" s="1254"/>
      <c r="J97" s="1302"/>
      <c r="K97" s="1302"/>
      <c r="L97" s="1302"/>
      <c r="M97" s="1302"/>
      <c r="N97" s="1302"/>
      <c r="O97" s="1302"/>
      <c r="P97" s="1302"/>
      <c r="Q97" s="1302"/>
      <c r="R97" s="1302"/>
      <c r="S97" s="1302"/>
      <c r="T97" s="1302"/>
      <c r="U97" s="1302"/>
      <c r="V97" s="1302"/>
      <c r="W97" s="1302"/>
      <c r="X97" s="1302"/>
      <c r="Y97" s="1302"/>
      <c r="Z97" s="1302"/>
      <c r="AA97" s="1302"/>
      <c r="AB97" s="1302"/>
      <c r="AC97" s="1302"/>
      <c r="AD97" s="1302"/>
      <c r="AE97" s="1302"/>
      <c r="AF97" s="1302"/>
      <c r="AG97" s="1302"/>
      <c r="AH97" s="1302"/>
      <c r="AI97" s="1302"/>
      <c r="AJ97" s="1302"/>
      <c r="AK97" s="1302"/>
      <c r="AL97" s="1302"/>
      <c r="AM97" s="1302"/>
      <c r="AN97" s="1302"/>
      <c r="AO97" s="1302"/>
      <c r="AP97" s="1302"/>
      <c r="AQ97" s="1302"/>
      <c r="AR97" s="757"/>
      <c r="AS97" s="757"/>
      <c r="AT97" s="757"/>
      <c r="AU97" s="757"/>
      <c r="AV97" s="757"/>
      <c r="AW97" s="757"/>
      <c r="AX97" s="757"/>
      <c r="AY97" s="757"/>
      <c r="AZ97" s="757"/>
      <c r="BA97" s="757"/>
      <c r="BB97" s="757"/>
      <c r="BC97" s="757"/>
      <c r="BD97" s="757"/>
      <c r="BE97" s="757"/>
      <c r="BF97" s="757"/>
      <c r="BG97" s="757"/>
      <c r="BH97" s="757"/>
      <c r="BI97" s="758"/>
      <c r="BJ97" s="758"/>
      <c r="BK97" s="758"/>
      <c r="BL97" s="758"/>
      <c r="BM97" s="758"/>
      <c r="BN97" s="758"/>
      <c r="BO97" s="758"/>
      <c r="BP97" s="758"/>
      <c r="BQ97" s="758"/>
      <c r="BR97" s="758"/>
      <c r="BS97" s="758"/>
      <c r="BT97" s="758"/>
      <c r="BU97" s="758"/>
      <c r="BV97" s="758"/>
      <c r="BW97" s="758"/>
      <c r="BX97" s="758"/>
      <c r="BY97" s="758"/>
      <c r="BZ97" s="758"/>
      <c r="CA97" s="758"/>
      <c r="CB97" s="758"/>
      <c r="CC97" s="758"/>
      <c r="CD97" s="758"/>
      <c r="CE97" s="758"/>
      <c r="CF97" s="758"/>
      <c r="CG97" s="758"/>
      <c r="CH97" s="758"/>
      <c r="CI97" s="758"/>
      <c r="CJ97" s="758"/>
      <c r="CK97" s="758"/>
      <c r="CL97" s="758"/>
      <c r="CM97" s="758"/>
      <c r="CN97" s="758"/>
      <c r="CO97" s="758"/>
      <c r="CP97" s="758"/>
      <c r="CQ97" s="758"/>
      <c r="CR97" s="758"/>
      <c r="CS97" s="758"/>
      <c r="CT97" s="758"/>
      <c r="CU97" s="758"/>
      <c r="CV97" s="758"/>
      <c r="CW97" s="758"/>
      <c r="CX97" s="758"/>
      <c r="CY97" s="758"/>
      <c r="CZ97" s="758"/>
      <c r="DA97" s="758"/>
      <c r="DB97" s="758"/>
      <c r="DC97" s="758"/>
      <c r="DD97" s="758"/>
      <c r="DE97" s="758"/>
      <c r="DF97" s="758"/>
      <c r="DG97" s="758"/>
      <c r="DH97" s="758"/>
      <c r="DI97" s="758"/>
      <c r="DJ97" s="758"/>
      <c r="DK97" s="758"/>
      <c r="DL97" s="758"/>
      <c r="DM97" s="758"/>
      <c r="DN97" s="758"/>
      <c r="DO97" s="758"/>
      <c r="DP97" s="758"/>
      <c r="DQ97" s="758"/>
      <c r="DR97" s="758"/>
      <c r="DS97" s="758"/>
      <c r="DT97" s="758"/>
      <c r="DU97" s="758"/>
      <c r="DV97" s="758"/>
    </row>
    <row r="98" spans="1:126" s="734" customFormat="1" ht="15" customHeight="1" x14ac:dyDescent="0.25">
      <c r="A98" s="1148"/>
      <c r="B98" s="938"/>
      <c r="C98" s="807" t="s">
        <v>556</v>
      </c>
      <c r="D98" s="807" t="s">
        <v>535</v>
      </c>
      <c r="E98" s="1333"/>
      <c r="F98" s="795"/>
      <c r="G98" s="1161"/>
      <c r="H98" s="775"/>
      <c r="I98" s="1254"/>
      <c r="J98" s="1302"/>
      <c r="K98" s="1302"/>
      <c r="L98" s="1302"/>
      <c r="M98" s="1302"/>
      <c r="N98" s="1302"/>
      <c r="O98" s="1302"/>
      <c r="P98" s="1302"/>
      <c r="Q98" s="1302"/>
      <c r="R98" s="1302"/>
      <c r="S98" s="1302"/>
      <c r="T98" s="1302"/>
      <c r="U98" s="1302"/>
      <c r="V98" s="1302"/>
      <c r="W98" s="1302"/>
      <c r="X98" s="1302"/>
      <c r="Y98" s="1302"/>
      <c r="Z98" s="1302"/>
      <c r="AA98" s="1302"/>
      <c r="AB98" s="1302"/>
      <c r="AC98" s="1302"/>
      <c r="AD98" s="1302"/>
      <c r="AE98" s="1302"/>
      <c r="AF98" s="1302"/>
      <c r="AG98" s="1302"/>
      <c r="AH98" s="1302"/>
      <c r="AI98" s="1302"/>
      <c r="AJ98" s="1302"/>
      <c r="AK98" s="1302"/>
      <c r="AL98" s="1302"/>
      <c r="AM98" s="1302"/>
      <c r="AN98" s="1302"/>
      <c r="AO98" s="1302"/>
      <c r="AP98" s="1302"/>
      <c r="AQ98" s="1302"/>
      <c r="AR98" s="757"/>
      <c r="AS98" s="757"/>
      <c r="AT98" s="757"/>
      <c r="AU98" s="757"/>
      <c r="AV98" s="757"/>
      <c r="AW98" s="757"/>
      <c r="AX98" s="757"/>
      <c r="AY98" s="757"/>
      <c r="AZ98" s="757"/>
      <c r="BA98" s="757"/>
      <c r="BB98" s="757"/>
      <c r="BC98" s="757"/>
      <c r="BD98" s="757"/>
      <c r="BE98" s="757"/>
      <c r="BF98" s="757"/>
      <c r="BG98" s="757"/>
      <c r="BH98" s="757"/>
      <c r="BI98" s="758"/>
      <c r="BJ98" s="758"/>
      <c r="BK98" s="758"/>
      <c r="BL98" s="758"/>
      <c r="BM98" s="758"/>
      <c r="BN98" s="758"/>
      <c r="BO98" s="758"/>
      <c r="BP98" s="758"/>
      <c r="BQ98" s="758"/>
      <c r="BR98" s="758"/>
      <c r="BS98" s="758"/>
      <c r="BT98" s="758"/>
      <c r="BU98" s="758"/>
      <c r="BV98" s="758"/>
      <c r="BW98" s="758"/>
      <c r="BX98" s="758"/>
      <c r="BY98" s="758"/>
      <c r="BZ98" s="758"/>
      <c r="CA98" s="758"/>
      <c r="CB98" s="758"/>
      <c r="CC98" s="758"/>
      <c r="CD98" s="758"/>
      <c r="CE98" s="758"/>
      <c r="CF98" s="758"/>
      <c r="CG98" s="758"/>
      <c r="CH98" s="758"/>
      <c r="CI98" s="758"/>
      <c r="CJ98" s="758"/>
      <c r="CK98" s="758"/>
      <c r="CL98" s="758"/>
      <c r="CM98" s="758"/>
      <c r="CN98" s="758"/>
      <c r="CO98" s="758"/>
      <c r="CP98" s="758"/>
      <c r="CQ98" s="758"/>
      <c r="CR98" s="758"/>
      <c r="CS98" s="758"/>
      <c r="CT98" s="758"/>
      <c r="CU98" s="758"/>
      <c r="CV98" s="758"/>
      <c r="CW98" s="758"/>
      <c r="CX98" s="758"/>
      <c r="CY98" s="758"/>
      <c r="CZ98" s="758"/>
      <c r="DA98" s="758"/>
      <c r="DB98" s="758"/>
      <c r="DC98" s="758"/>
      <c r="DD98" s="758"/>
      <c r="DE98" s="758"/>
      <c r="DF98" s="758"/>
      <c r="DG98" s="758"/>
      <c r="DH98" s="758"/>
      <c r="DI98" s="758"/>
      <c r="DJ98" s="758"/>
      <c r="DK98" s="758"/>
      <c r="DL98" s="758"/>
      <c r="DM98" s="758"/>
      <c r="DN98" s="758"/>
      <c r="DO98" s="758"/>
      <c r="DP98" s="758"/>
      <c r="DQ98" s="758"/>
      <c r="DR98" s="758"/>
      <c r="DS98" s="758"/>
      <c r="DT98" s="758"/>
      <c r="DU98" s="758"/>
      <c r="DV98" s="758"/>
    </row>
    <row r="99" spans="1:126" s="734" customFormat="1" ht="27.75" customHeight="1" x14ac:dyDescent="0.25">
      <c r="A99" s="1148" t="s">
        <v>586</v>
      </c>
      <c r="B99" s="938"/>
      <c r="C99" s="799"/>
      <c r="D99" s="799" t="s">
        <v>556</v>
      </c>
      <c r="E99" s="1322" t="s">
        <v>720</v>
      </c>
      <c r="F99" s="795" t="s">
        <v>486</v>
      </c>
      <c r="G99" s="1161">
        <v>1</v>
      </c>
      <c r="H99" s="775"/>
      <c r="I99" s="1254">
        <f t="shared" ref="I99:I107" si="5">G99*H99</f>
        <v>0</v>
      </c>
      <c r="J99" s="1302"/>
      <c r="K99" s="1302"/>
      <c r="L99" s="1302"/>
      <c r="M99" s="1302"/>
      <c r="N99" s="1302"/>
      <c r="O99" s="1302"/>
      <c r="P99" s="1302"/>
      <c r="Q99" s="1302"/>
      <c r="R99" s="1302"/>
      <c r="S99" s="1302"/>
      <c r="T99" s="1302"/>
      <c r="U99" s="1302"/>
      <c r="V99" s="1302"/>
      <c r="W99" s="1302"/>
      <c r="X99" s="1302"/>
      <c r="Y99" s="1302"/>
      <c r="Z99" s="1302"/>
      <c r="AA99" s="1302"/>
      <c r="AB99" s="1302"/>
      <c r="AC99" s="1302"/>
      <c r="AD99" s="1302"/>
      <c r="AE99" s="1302"/>
      <c r="AF99" s="1302"/>
      <c r="AG99" s="1302"/>
      <c r="AH99" s="1302"/>
      <c r="AI99" s="1302"/>
      <c r="AJ99" s="1302"/>
      <c r="AK99" s="1302"/>
      <c r="AL99" s="1302"/>
      <c r="AM99" s="1302"/>
      <c r="AN99" s="1302"/>
      <c r="AO99" s="1302"/>
      <c r="AP99" s="1302"/>
      <c r="AQ99" s="1302"/>
      <c r="AR99" s="757"/>
      <c r="AS99" s="757"/>
      <c r="AT99" s="757"/>
      <c r="AU99" s="757"/>
      <c r="AV99" s="757"/>
      <c r="AW99" s="757"/>
      <c r="AX99" s="757"/>
      <c r="AY99" s="757"/>
      <c r="AZ99" s="757"/>
      <c r="BA99" s="757"/>
      <c r="BB99" s="757"/>
      <c r="BC99" s="757"/>
      <c r="BD99" s="757"/>
      <c r="BE99" s="757"/>
      <c r="BF99" s="757"/>
      <c r="BG99" s="757"/>
      <c r="BH99" s="757"/>
      <c r="BI99" s="758"/>
      <c r="BJ99" s="758"/>
      <c r="BK99" s="758"/>
      <c r="BL99" s="758"/>
      <c r="BM99" s="758"/>
      <c r="BN99" s="758"/>
      <c r="BO99" s="758"/>
      <c r="BP99" s="758"/>
      <c r="BQ99" s="758"/>
      <c r="BR99" s="758"/>
      <c r="BS99" s="758"/>
      <c r="BT99" s="758"/>
      <c r="BU99" s="758"/>
      <c r="BV99" s="758"/>
      <c r="BW99" s="758"/>
      <c r="BX99" s="758"/>
      <c r="BY99" s="758"/>
      <c r="BZ99" s="758"/>
      <c r="CA99" s="758"/>
      <c r="CB99" s="758"/>
      <c r="CC99" s="758"/>
      <c r="CD99" s="758"/>
      <c r="CE99" s="758"/>
      <c r="CF99" s="758"/>
      <c r="CG99" s="758"/>
      <c r="CH99" s="758"/>
      <c r="CI99" s="758"/>
      <c r="CJ99" s="758"/>
      <c r="CK99" s="758"/>
      <c r="CL99" s="758"/>
      <c r="CM99" s="758"/>
      <c r="CN99" s="758"/>
      <c r="CO99" s="758"/>
      <c r="CP99" s="758"/>
      <c r="CQ99" s="758"/>
      <c r="CR99" s="758"/>
      <c r="CS99" s="758"/>
      <c r="CT99" s="758"/>
      <c r="CU99" s="758"/>
      <c r="CV99" s="758"/>
      <c r="CW99" s="758"/>
      <c r="CX99" s="758"/>
      <c r="CY99" s="758"/>
      <c r="CZ99" s="758"/>
      <c r="DA99" s="758"/>
      <c r="DB99" s="758"/>
      <c r="DC99" s="758"/>
      <c r="DD99" s="758"/>
      <c r="DE99" s="758"/>
      <c r="DF99" s="758"/>
      <c r="DG99" s="758"/>
      <c r="DH99" s="758"/>
      <c r="DI99" s="758"/>
      <c r="DJ99" s="758"/>
      <c r="DK99" s="758"/>
      <c r="DL99" s="758"/>
      <c r="DM99" s="758"/>
      <c r="DN99" s="758"/>
      <c r="DO99" s="758"/>
      <c r="DP99" s="758"/>
      <c r="DQ99" s="758"/>
      <c r="DR99" s="758"/>
      <c r="DS99" s="758"/>
      <c r="DT99" s="758"/>
      <c r="DU99" s="758"/>
      <c r="DV99" s="758"/>
    </row>
    <row r="100" spans="1:126" s="746" customFormat="1" ht="15" customHeight="1" x14ac:dyDescent="0.25">
      <c r="A100" s="1148" t="s">
        <v>533</v>
      </c>
      <c r="B100" s="1162" t="s">
        <v>875</v>
      </c>
      <c r="C100" s="2020" t="s">
        <v>534</v>
      </c>
      <c r="D100" s="2020"/>
      <c r="E100" s="2020"/>
      <c r="F100" s="795"/>
      <c r="G100" s="1161"/>
      <c r="H100" s="775"/>
      <c r="I100" s="1257"/>
      <c r="K100" s="929"/>
      <c r="L100" s="929"/>
      <c r="M100" s="929"/>
      <c r="N100" s="929"/>
      <c r="O100" s="929"/>
      <c r="P100" s="929"/>
      <c r="Q100" s="929"/>
      <c r="R100" s="929"/>
      <c r="S100" s="929"/>
      <c r="T100" s="929"/>
      <c r="U100" s="929"/>
      <c r="V100" s="929"/>
      <c r="W100" s="929"/>
      <c r="X100" s="929"/>
      <c r="Y100" s="929"/>
      <c r="Z100" s="929"/>
      <c r="AA100" s="929"/>
      <c r="AB100" s="929"/>
      <c r="AC100" s="929"/>
      <c r="AD100" s="929"/>
      <c r="AE100" s="929"/>
      <c r="AF100" s="929"/>
      <c r="AG100" s="929"/>
      <c r="AH100" s="929"/>
      <c r="AI100" s="929"/>
      <c r="AJ100" s="929"/>
      <c r="AK100" s="929"/>
      <c r="AL100" s="929"/>
      <c r="AM100" s="929"/>
      <c r="AN100" s="929"/>
      <c r="AO100" s="929"/>
      <c r="AP100" s="929"/>
      <c r="AQ100" s="929"/>
      <c r="AR100" s="929"/>
      <c r="AS100" s="929"/>
      <c r="AT100" s="929"/>
      <c r="AU100" s="929"/>
      <c r="AV100" s="929"/>
      <c r="AW100" s="929"/>
      <c r="AX100" s="929"/>
      <c r="AY100" s="929"/>
      <c r="AZ100" s="929"/>
      <c r="BA100" s="929"/>
      <c r="BB100" s="929"/>
      <c r="BC100" s="929"/>
      <c r="BD100" s="929"/>
      <c r="BE100" s="929"/>
      <c r="BF100" s="929"/>
      <c r="BG100" s="929"/>
      <c r="BH100" s="929"/>
      <c r="BI100" s="929"/>
      <c r="BJ100" s="929"/>
      <c r="BK100" s="929"/>
      <c r="BL100" s="929"/>
      <c r="BM100" s="929"/>
      <c r="BN100" s="929"/>
      <c r="BO100" s="929"/>
      <c r="BP100" s="929"/>
      <c r="BQ100" s="929"/>
      <c r="BR100" s="929"/>
      <c r="BS100" s="929"/>
      <c r="BT100" s="929"/>
      <c r="BU100" s="929"/>
      <c r="BV100" s="929"/>
      <c r="BW100" s="929"/>
      <c r="BX100" s="929"/>
      <c r="BY100" s="929"/>
      <c r="BZ100" s="929"/>
      <c r="CA100" s="929"/>
      <c r="CB100" s="929"/>
      <c r="CC100" s="929"/>
      <c r="CD100" s="929"/>
      <c r="CE100" s="929"/>
      <c r="CF100" s="929"/>
      <c r="CG100" s="929"/>
      <c r="CH100" s="929"/>
      <c r="CI100" s="929"/>
      <c r="CJ100" s="929"/>
      <c r="CK100" s="929"/>
      <c r="CL100" s="929"/>
      <c r="CM100" s="929"/>
      <c r="CN100" s="929"/>
      <c r="CO100" s="929"/>
      <c r="CP100" s="929"/>
      <c r="CQ100" s="929"/>
      <c r="CR100" s="929"/>
      <c r="CS100" s="929"/>
      <c r="CT100" s="929"/>
      <c r="CU100" s="929"/>
      <c r="CV100" s="929"/>
      <c r="CW100" s="929"/>
      <c r="CX100" s="929"/>
      <c r="CY100" s="929"/>
      <c r="CZ100" s="929"/>
      <c r="DA100" s="929"/>
      <c r="DB100" s="929"/>
      <c r="DC100" s="929"/>
      <c r="DD100" s="929"/>
      <c r="DE100" s="929"/>
      <c r="DF100" s="929"/>
      <c r="DG100" s="929"/>
      <c r="DH100" s="929"/>
      <c r="DI100" s="929"/>
      <c r="DJ100" s="929"/>
      <c r="DK100" s="929"/>
      <c r="DL100" s="929"/>
      <c r="DM100" s="929"/>
      <c r="DN100" s="929"/>
      <c r="DO100" s="929"/>
      <c r="DP100" s="929"/>
      <c r="DQ100" s="929"/>
      <c r="DR100" s="929"/>
      <c r="DS100" s="929"/>
      <c r="DT100" s="929"/>
      <c r="DU100" s="929"/>
      <c r="DV100" s="929"/>
    </row>
    <row r="101" spans="1:126" s="746" customFormat="1" ht="15" customHeight="1" x14ac:dyDescent="0.25">
      <c r="A101" s="1148"/>
      <c r="B101" s="938"/>
      <c r="C101" s="799" t="s">
        <v>556</v>
      </c>
      <c r="D101" s="1922" t="s">
        <v>535</v>
      </c>
      <c r="E101" s="1922"/>
      <c r="F101" s="795"/>
      <c r="G101" s="1161"/>
      <c r="H101" s="775"/>
      <c r="I101" s="1257"/>
      <c r="K101" s="929"/>
      <c r="L101" s="929"/>
      <c r="M101" s="929"/>
      <c r="N101" s="929"/>
      <c r="O101" s="929"/>
      <c r="P101" s="929"/>
      <c r="Q101" s="929"/>
      <c r="R101" s="929"/>
      <c r="S101" s="929"/>
      <c r="T101" s="929"/>
      <c r="U101" s="929"/>
      <c r="V101" s="929"/>
      <c r="W101" s="929"/>
      <c r="X101" s="929"/>
      <c r="Y101" s="929"/>
      <c r="Z101" s="929"/>
      <c r="AA101" s="929"/>
      <c r="AB101" s="929"/>
      <c r="AC101" s="929"/>
      <c r="AD101" s="929"/>
      <c r="AE101" s="929"/>
      <c r="AF101" s="929"/>
      <c r="AG101" s="929"/>
      <c r="AH101" s="929"/>
      <c r="AI101" s="929"/>
      <c r="AJ101" s="929"/>
      <c r="AK101" s="929"/>
      <c r="AL101" s="929"/>
      <c r="AM101" s="929"/>
      <c r="AN101" s="929"/>
      <c r="AO101" s="929"/>
      <c r="AP101" s="929"/>
      <c r="AQ101" s="929"/>
      <c r="AR101" s="929"/>
      <c r="AS101" s="929"/>
      <c r="AT101" s="929"/>
      <c r="AU101" s="929"/>
      <c r="AV101" s="929"/>
      <c r="AW101" s="929"/>
      <c r="AX101" s="929"/>
      <c r="AY101" s="929"/>
      <c r="AZ101" s="929"/>
      <c r="BA101" s="929"/>
      <c r="BB101" s="929"/>
      <c r="BC101" s="929"/>
      <c r="BD101" s="929"/>
      <c r="BE101" s="929"/>
      <c r="BF101" s="929"/>
      <c r="BG101" s="929"/>
      <c r="BH101" s="929"/>
      <c r="BI101" s="929"/>
      <c r="BJ101" s="929"/>
      <c r="BK101" s="929"/>
      <c r="BL101" s="929"/>
      <c r="BM101" s="929"/>
      <c r="BN101" s="929"/>
      <c r="BO101" s="929"/>
      <c r="BP101" s="929"/>
      <c r="BQ101" s="929"/>
      <c r="BR101" s="929"/>
      <c r="BS101" s="929"/>
      <c r="BT101" s="929"/>
      <c r="BU101" s="929"/>
      <c r="BV101" s="929"/>
      <c r="BW101" s="929"/>
      <c r="BX101" s="929"/>
      <c r="BY101" s="929"/>
      <c r="BZ101" s="929"/>
      <c r="CA101" s="929"/>
      <c r="CB101" s="929"/>
      <c r="CC101" s="929"/>
      <c r="CD101" s="929"/>
      <c r="CE101" s="929"/>
      <c r="CF101" s="929"/>
      <c r="CG101" s="929"/>
      <c r="CH101" s="929"/>
      <c r="CI101" s="929"/>
      <c r="CJ101" s="929"/>
      <c r="CK101" s="929"/>
      <c r="CL101" s="929"/>
      <c r="CM101" s="929"/>
      <c r="CN101" s="929"/>
      <c r="CO101" s="929"/>
      <c r="CP101" s="929"/>
      <c r="CQ101" s="929"/>
      <c r="CR101" s="929"/>
      <c r="CS101" s="929"/>
      <c r="CT101" s="929"/>
      <c r="CU101" s="929"/>
      <c r="CV101" s="929"/>
      <c r="CW101" s="929"/>
      <c r="CX101" s="929"/>
      <c r="CY101" s="929"/>
      <c r="CZ101" s="929"/>
      <c r="DA101" s="929"/>
      <c r="DB101" s="929"/>
      <c r="DC101" s="929"/>
      <c r="DD101" s="929"/>
      <c r="DE101" s="929"/>
      <c r="DF101" s="929"/>
      <c r="DG101" s="929"/>
      <c r="DH101" s="929"/>
      <c r="DI101" s="929"/>
      <c r="DJ101" s="929"/>
      <c r="DK101" s="929"/>
      <c r="DL101" s="929"/>
      <c r="DM101" s="929"/>
      <c r="DN101" s="929"/>
      <c r="DO101" s="929"/>
      <c r="DP101" s="929"/>
      <c r="DQ101" s="929"/>
      <c r="DR101" s="929"/>
      <c r="DS101" s="929"/>
      <c r="DT101" s="929"/>
      <c r="DU101" s="929"/>
      <c r="DV101" s="929"/>
    </row>
    <row r="102" spans="1:126" s="746" customFormat="1" ht="39.9" customHeight="1" x14ac:dyDescent="0.25">
      <c r="A102" s="1148"/>
      <c r="B102" s="938"/>
      <c r="C102" s="1322"/>
      <c r="D102" s="799" t="s">
        <v>556</v>
      </c>
      <c r="E102" s="1322" t="s">
        <v>711</v>
      </c>
      <c r="F102" s="795" t="s">
        <v>486</v>
      </c>
      <c r="G102" s="1161">
        <v>1</v>
      </c>
      <c r="H102" s="775"/>
      <c r="I102" s="1257">
        <f t="shared" si="5"/>
        <v>0</v>
      </c>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c r="AK102" s="929"/>
      <c r="AL102" s="929"/>
      <c r="AM102" s="929"/>
      <c r="AN102" s="929"/>
      <c r="AO102" s="929"/>
      <c r="AP102" s="929"/>
      <c r="AQ102" s="929"/>
      <c r="AR102" s="929"/>
      <c r="AS102" s="929"/>
      <c r="AT102" s="929"/>
      <c r="AU102" s="929"/>
      <c r="AV102" s="929"/>
      <c r="AW102" s="929"/>
      <c r="AX102" s="929"/>
      <c r="AY102" s="929"/>
      <c r="AZ102" s="929"/>
      <c r="BA102" s="929"/>
      <c r="BB102" s="929"/>
      <c r="BC102" s="929"/>
      <c r="BD102" s="929"/>
      <c r="BE102" s="929"/>
      <c r="BF102" s="929"/>
      <c r="BG102" s="929"/>
      <c r="BH102" s="929"/>
      <c r="BI102" s="929"/>
      <c r="BJ102" s="929"/>
      <c r="BK102" s="929"/>
      <c r="BL102" s="929"/>
      <c r="BM102" s="929"/>
      <c r="BN102" s="929"/>
      <c r="BO102" s="929"/>
      <c r="BP102" s="929"/>
      <c r="BQ102" s="929"/>
      <c r="BR102" s="929"/>
      <c r="BS102" s="929"/>
      <c r="BT102" s="929"/>
      <c r="BU102" s="929"/>
      <c r="BV102" s="929"/>
      <c r="BW102" s="929"/>
      <c r="BX102" s="929"/>
      <c r="BY102" s="929"/>
      <c r="BZ102" s="929"/>
      <c r="CA102" s="929"/>
      <c r="CB102" s="929"/>
      <c r="CC102" s="929"/>
      <c r="CD102" s="929"/>
      <c r="CE102" s="929"/>
      <c r="CF102" s="929"/>
      <c r="CG102" s="929"/>
      <c r="CH102" s="929"/>
      <c r="CI102" s="929"/>
      <c r="CJ102" s="929"/>
      <c r="CK102" s="929"/>
      <c r="CL102" s="929"/>
      <c r="CM102" s="929"/>
      <c r="CN102" s="929"/>
      <c r="CO102" s="929"/>
      <c r="CP102" s="929"/>
      <c r="CQ102" s="929"/>
      <c r="CR102" s="929"/>
      <c r="CS102" s="929"/>
      <c r="CT102" s="929"/>
      <c r="CU102" s="929"/>
      <c r="CV102" s="929"/>
      <c r="CW102" s="929"/>
      <c r="CX102" s="929"/>
      <c r="CY102" s="929"/>
      <c r="CZ102" s="929"/>
      <c r="DA102" s="929"/>
      <c r="DB102" s="929"/>
      <c r="DC102" s="929"/>
      <c r="DD102" s="929"/>
      <c r="DE102" s="929"/>
      <c r="DF102" s="929"/>
      <c r="DG102" s="929"/>
      <c r="DH102" s="929"/>
      <c r="DI102" s="929"/>
      <c r="DJ102" s="929"/>
      <c r="DK102" s="929"/>
      <c r="DL102" s="929"/>
      <c r="DM102" s="929"/>
      <c r="DN102" s="929"/>
      <c r="DO102" s="929"/>
      <c r="DP102" s="929"/>
      <c r="DQ102" s="929"/>
      <c r="DR102" s="929"/>
      <c r="DS102" s="929"/>
      <c r="DT102" s="929"/>
      <c r="DU102" s="929"/>
      <c r="DV102" s="929"/>
    </row>
    <row r="103" spans="1:126" s="746" customFormat="1" ht="30" customHeight="1" x14ac:dyDescent="0.25">
      <c r="A103" s="1148"/>
      <c r="B103" s="1162"/>
      <c r="C103" s="799"/>
      <c r="D103" s="799" t="s">
        <v>557</v>
      </c>
      <c r="E103" s="1322" t="s">
        <v>712</v>
      </c>
      <c r="F103" s="795" t="s">
        <v>486</v>
      </c>
      <c r="G103" s="1161">
        <v>1</v>
      </c>
      <c r="H103" s="775"/>
      <c r="I103" s="1257">
        <f t="shared" si="5"/>
        <v>0</v>
      </c>
      <c r="K103" s="929"/>
      <c r="L103" s="929"/>
      <c r="M103" s="929"/>
      <c r="N103" s="929"/>
      <c r="O103" s="929"/>
      <c r="P103" s="929"/>
      <c r="Q103" s="929"/>
      <c r="R103" s="929"/>
      <c r="S103" s="929"/>
      <c r="T103" s="929"/>
      <c r="U103" s="929"/>
      <c r="V103" s="929"/>
      <c r="W103" s="929"/>
      <c r="X103" s="929"/>
      <c r="Y103" s="929"/>
      <c r="Z103" s="929"/>
      <c r="AA103" s="929"/>
      <c r="AB103" s="929"/>
      <c r="AC103" s="929"/>
      <c r="AD103" s="929"/>
      <c r="AE103" s="929"/>
      <c r="AF103" s="929"/>
      <c r="AG103" s="929"/>
      <c r="AH103" s="929"/>
      <c r="AI103" s="929"/>
      <c r="AJ103" s="929"/>
      <c r="AK103" s="929"/>
      <c r="AL103" s="929"/>
      <c r="AM103" s="929"/>
      <c r="AN103" s="929"/>
      <c r="AO103" s="929"/>
      <c r="AP103" s="929"/>
      <c r="AQ103" s="929"/>
      <c r="AR103" s="929"/>
      <c r="AS103" s="929"/>
      <c r="AT103" s="929"/>
      <c r="AU103" s="929"/>
      <c r="AV103" s="929"/>
      <c r="AW103" s="929"/>
      <c r="AX103" s="929"/>
      <c r="AY103" s="929"/>
      <c r="AZ103" s="929"/>
      <c r="BA103" s="929"/>
      <c r="BB103" s="929"/>
      <c r="BC103" s="929"/>
      <c r="BD103" s="929"/>
      <c r="BE103" s="929"/>
      <c r="BF103" s="929"/>
      <c r="BG103" s="929"/>
      <c r="BH103" s="929"/>
      <c r="BI103" s="929"/>
      <c r="BJ103" s="929"/>
      <c r="BK103" s="929"/>
      <c r="BL103" s="929"/>
      <c r="BM103" s="929"/>
      <c r="BN103" s="929"/>
      <c r="BO103" s="929"/>
      <c r="BP103" s="929"/>
      <c r="BQ103" s="929"/>
      <c r="BR103" s="929"/>
      <c r="BS103" s="929"/>
      <c r="BT103" s="929"/>
      <c r="BU103" s="929"/>
      <c r="BV103" s="929"/>
      <c r="BW103" s="929"/>
      <c r="BX103" s="929"/>
      <c r="BY103" s="929"/>
      <c r="BZ103" s="929"/>
      <c r="CA103" s="929"/>
      <c r="CB103" s="929"/>
      <c r="CC103" s="929"/>
      <c r="CD103" s="929"/>
      <c r="CE103" s="929"/>
      <c r="CF103" s="929"/>
      <c r="CG103" s="929"/>
      <c r="CH103" s="929"/>
      <c r="CI103" s="929"/>
      <c r="CJ103" s="929"/>
      <c r="CK103" s="929"/>
      <c r="CL103" s="929"/>
      <c r="CM103" s="929"/>
      <c r="CN103" s="929"/>
      <c r="CO103" s="929"/>
      <c r="CP103" s="929"/>
      <c r="CQ103" s="929"/>
      <c r="CR103" s="929"/>
      <c r="CS103" s="929"/>
      <c r="CT103" s="929"/>
      <c r="CU103" s="929"/>
      <c r="CV103" s="929"/>
      <c r="CW103" s="929"/>
      <c r="CX103" s="929"/>
      <c r="CY103" s="929"/>
      <c r="CZ103" s="929"/>
      <c r="DA103" s="929"/>
      <c r="DB103" s="929"/>
      <c r="DC103" s="929"/>
      <c r="DD103" s="929"/>
      <c r="DE103" s="929"/>
      <c r="DF103" s="929"/>
      <c r="DG103" s="929"/>
      <c r="DH103" s="929"/>
      <c r="DI103" s="929"/>
      <c r="DJ103" s="929"/>
      <c r="DK103" s="929"/>
      <c r="DL103" s="929"/>
      <c r="DM103" s="929"/>
      <c r="DN103" s="929"/>
      <c r="DO103" s="929"/>
      <c r="DP103" s="929"/>
      <c r="DQ103" s="929"/>
      <c r="DR103" s="929"/>
      <c r="DS103" s="929"/>
      <c r="DT103" s="929"/>
      <c r="DU103" s="929"/>
      <c r="DV103" s="929"/>
    </row>
    <row r="104" spans="1:126" s="1371" customFormat="1" ht="27.6" x14ac:dyDescent="0.3">
      <c r="A104" s="1308"/>
      <c r="B104" s="1549"/>
      <c r="C104" s="1440"/>
      <c r="D104" s="799" t="s">
        <v>558</v>
      </c>
      <c r="E104" s="1723" t="s">
        <v>1311</v>
      </c>
      <c r="F104" s="1310" t="s">
        <v>486</v>
      </c>
      <c r="G104" s="1089">
        <v>4</v>
      </c>
      <c r="H104" s="1311"/>
      <c r="I104" s="1122">
        <f>G104*H104</f>
        <v>0</v>
      </c>
    </row>
    <row r="105" spans="1:126" s="734" customFormat="1" ht="15" customHeight="1" x14ac:dyDescent="0.25">
      <c r="A105" s="1223"/>
      <c r="B105" s="988"/>
      <c r="C105" s="998" t="s">
        <v>557</v>
      </c>
      <c r="D105" s="2039" t="s">
        <v>634</v>
      </c>
      <c r="E105" s="2039"/>
      <c r="F105" s="987"/>
      <c r="G105" s="1292"/>
      <c r="H105" s="819"/>
      <c r="I105" s="1255"/>
      <c r="J105" s="1302"/>
      <c r="K105" s="1302"/>
      <c r="L105" s="1302"/>
      <c r="M105" s="1302"/>
      <c r="N105" s="1302"/>
      <c r="O105" s="1302"/>
      <c r="P105" s="1302"/>
      <c r="Q105" s="1302"/>
      <c r="R105" s="1302"/>
      <c r="S105" s="1302"/>
      <c r="T105" s="1302"/>
      <c r="U105" s="1302"/>
      <c r="V105" s="1302"/>
      <c r="W105" s="1302"/>
      <c r="X105" s="1302"/>
      <c r="Y105" s="1302"/>
      <c r="Z105" s="1302"/>
      <c r="AA105" s="1302"/>
      <c r="AB105" s="1302"/>
      <c r="AC105" s="1302"/>
      <c r="AD105" s="1302"/>
      <c r="AE105" s="1302"/>
      <c r="AF105" s="1302"/>
      <c r="AG105" s="1302"/>
      <c r="AH105" s="1302"/>
      <c r="AI105" s="1302"/>
      <c r="AJ105" s="1302"/>
      <c r="AK105" s="1302"/>
      <c r="AL105" s="1302"/>
      <c r="AM105" s="1302"/>
      <c r="AN105" s="1302"/>
      <c r="AO105" s="1302"/>
      <c r="AP105" s="1302"/>
      <c r="AQ105" s="1302"/>
      <c r="AR105" s="757"/>
      <c r="AS105" s="757"/>
      <c r="AT105" s="757"/>
      <c r="AU105" s="757"/>
      <c r="AV105" s="757"/>
      <c r="AW105" s="757"/>
      <c r="AX105" s="757"/>
      <c r="AY105" s="757"/>
      <c r="AZ105" s="757"/>
      <c r="BA105" s="757"/>
      <c r="BB105" s="757"/>
      <c r="BC105" s="757"/>
      <c r="BD105" s="757"/>
      <c r="BE105" s="757"/>
      <c r="BF105" s="757"/>
      <c r="BG105" s="757"/>
      <c r="BH105" s="757"/>
      <c r="BI105" s="758"/>
      <c r="BJ105" s="758"/>
      <c r="BK105" s="758"/>
      <c r="BL105" s="758"/>
      <c r="BM105" s="758"/>
      <c r="BN105" s="758"/>
      <c r="BO105" s="758"/>
      <c r="BP105" s="758"/>
      <c r="BQ105" s="758"/>
      <c r="BR105" s="758"/>
      <c r="BS105" s="758"/>
      <c r="BT105" s="758"/>
      <c r="BU105" s="758"/>
      <c r="BV105" s="758"/>
      <c r="BW105" s="758"/>
      <c r="BX105" s="758"/>
      <c r="BY105" s="758"/>
      <c r="BZ105" s="758"/>
      <c r="CA105" s="758"/>
      <c r="CB105" s="758"/>
      <c r="CC105" s="758"/>
      <c r="CD105" s="758"/>
      <c r="CE105" s="758"/>
      <c r="CF105" s="758"/>
      <c r="CG105" s="758"/>
      <c r="CH105" s="758"/>
      <c r="CI105" s="758"/>
      <c r="CJ105" s="758"/>
      <c r="CK105" s="758"/>
      <c r="CL105" s="758"/>
      <c r="CM105" s="758"/>
      <c r="CN105" s="758"/>
      <c r="CO105" s="758"/>
      <c r="CP105" s="758"/>
      <c r="CQ105" s="758"/>
      <c r="CR105" s="758"/>
      <c r="CS105" s="758"/>
      <c r="CT105" s="758"/>
      <c r="CU105" s="758"/>
      <c r="CV105" s="758"/>
      <c r="CW105" s="758"/>
      <c r="CX105" s="758"/>
      <c r="CY105" s="758"/>
      <c r="CZ105" s="758"/>
      <c r="DA105" s="758"/>
      <c r="DB105" s="758"/>
      <c r="DC105" s="758"/>
      <c r="DD105" s="758"/>
      <c r="DE105" s="758"/>
      <c r="DF105" s="758"/>
      <c r="DG105" s="758"/>
      <c r="DH105" s="758"/>
      <c r="DI105" s="758"/>
      <c r="DJ105" s="758"/>
      <c r="DK105" s="758"/>
      <c r="DL105" s="758"/>
      <c r="DM105" s="758"/>
      <c r="DN105" s="758"/>
      <c r="DO105" s="758"/>
      <c r="DP105" s="758"/>
      <c r="DQ105" s="758"/>
      <c r="DR105" s="758"/>
      <c r="DS105" s="758"/>
      <c r="DT105" s="758"/>
      <c r="DU105" s="758"/>
      <c r="DV105" s="758"/>
    </row>
    <row r="106" spans="1:126" s="734" customFormat="1" ht="15" customHeight="1" x14ac:dyDescent="0.25">
      <c r="A106" s="1148"/>
      <c r="B106" s="938"/>
      <c r="C106" s="1322"/>
      <c r="D106" s="799" t="s">
        <v>556</v>
      </c>
      <c r="E106" s="1398" t="s">
        <v>1236</v>
      </c>
      <c r="F106" s="795" t="s">
        <v>487</v>
      </c>
      <c r="G106" s="1161">
        <v>15</v>
      </c>
      <c r="H106" s="775"/>
      <c r="I106" s="1254">
        <f t="shared" si="5"/>
        <v>0</v>
      </c>
      <c r="J106" s="1302"/>
      <c r="K106" s="1302"/>
      <c r="L106" s="1302"/>
      <c r="M106" s="1302"/>
      <c r="N106" s="1302"/>
      <c r="O106" s="1302"/>
      <c r="P106" s="1302"/>
      <c r="Q106" s="1302"/>
      <c r="R106" s="1302"/>
      <c r="S106" s="1302"/>
      <c r="T106" s="1302"/>
      <c r="U106" s="1302"/>
      <c r="V106" s="1302"/>
      <c r="W106" s="1302"/>
      <c r="X106" s="1302"/>
      <c r="Y106" s="1302"/>
      <c r="Z106" s="1302"/>
      <c r="AA106" s="1302"/>
      <c r="AB106" s="1302"/>
      <c r="AC106" s="1302"/>
      <c r="AD106" s="1302"/>
      <c r="AE106" s="1302"/>
      <c r="AF106" s="1302"/>
      <c r="AG106" s="1302"/>
      <c r="AH106" s="1302"/>
      <c r="AI106" s="1302"/>
      <c r="AJ106" s="1302"/>
      <c r="AK106" s="1302"/>
      <c r="AL106" s="1302"/>
      <c r="AM106" s="1302"/>
      <c r="AN106" s="1302"/>
      <c r="AO106" s="1302"/>
      <c r="AP106" s="1302"/>
      <c r="AQ106" s="1302"/>
      <c r="AR106" s="757"/>
      <c r="AS106" s="757"/>
      <c r="AT106" s="757"/>
      <c r="AU106" s="757"/>
      <c r="AV106" s="757"/>
      <c r="AW106" s="757"/>
      <c r="AX106" s="757"/>
      <c r="AY106" s="757"/>
      <c r="AZ106" s="757"/>
      <c r="BA106" s="757"/>
      <c r="BB106" s="757"/>
      <c r="BC106" s="757"/>
      <c r="BD106" s="757"/>
      <c r="BE106" s="757"/>
      <c r="BF106" s="757"/>
      <c r="BG106" s="757"/>
      <c r="BH106" s="757"/>
      <c r="BI106" s="758"/>
      <c r="BJ106" s="758"/>
      <c r="BK106" s="758"/>
      <c r="BL106" s="758"/>
      <c r="BM106" s="758"/>
      <c r="BN106" s="758"/>
      <c r="BO106" s="758"/>
      <c r="BP106" s="758"/>
      <c r="BQ106" s="758"/>
      <c r="BR106" s="758"/>
      <c r="BS106" s="758"/>
      <c r="BT106" s="758"/>
      <c r="BU106" s="758"/>
      <c r="BV106" s="758"/>
      <c r="BW106" s="758"/>
      <c r="BX106" s="758"/>
      <c r="BY106" s="758"/>
      <c r="BZ106" s="758"/>
      <c r="CA106" s="758"/>
      <c r="CB106" s="758"/>
      <c r="CC106" s="758"/>
      <c r="CD106" s="758"/>
      <c r="CE106" s="758"/>
      <c r="CF106" s="758"/>
      <c r="CG106" s="758"/>
      <c r="CH106" s="758"/>
      <c r="CI106" s="758"/>
      <c r="CJ106" s="758"/>
      <c r="CK106" s="758"/>
      <c r="CL106" s="758"/>
      <c r="CM106" s="758"/>
      <c r="CN106" s="758"/>
      <c r="CO106" s="758"/>
      <c r="CP106" s="758"/>
      <c r="CQ106" s="758"/>
      <c r="CR106" s="758"/>
      <c r="CS106" s="758"/>
      <c r="CT106" s="758"/>
      <c r="CU106" s="758"/>
      <c r="CV106" s="758"/>
      <c r="CW106" s="758"/>
      <c r="CX106" s="758"/>
      <c r="CY106" s="758"/>
      <c r="CZ106" s="758"/>
      <c r="DA106" s="758"/>
      <c r="DB106" s="758"/>
      <c r="DC106" s="758"/>
      <c r="DD106" s="758"/>
      <c r="DE106" s="758"/>
      <c r="DF106" s="758"/>
      <c r="DG106" s="758"/>
      <c r="DH106" s="758"/>
      <c r="DI106" s="758"/>
      <c r="DJ106" s="758"/>
      <c r="DK106" s="758"/>
      <c r="DL106" s="758"/>
      <c r="DM106" s="758"/>
      <c r="DN106" s="758"/>
      <c r="DO106" s="758"/>
      <c r="DP106" s="758"/>
      <c r="DQ106" s="758"/>
      <c r="DR106" s="758"/>
      <c r="DS106" s="758"/>
      <c r="DT106" s="758"/>
      <c r="DU106" s="758"/>
      <c r="DV106" s="758"/>
    </row>
    <row r="107" spans="1:126" s="734" customFormat="1" ht="39.9" customHeight="1" x14ac:dyDescent="0.25">
      <c r="A107" s="1148"/>
      <c r="B107" s="938"/>
      <c r="C107" s="1322"/>
      <c r="D107" s="799" t="s">
        <v>557</v>
      </c>
      <c r="E107" s="1322" t="s">
        <v>713</v>
      </c>
      <c r="F107" s="795" t="s">
        <v>487</v>
      </c>
      <c r="G107" s="1161">
        <v>9</v>
      </c>
      <c r="H107" s="775"/>
      <c r="I107" s="1254">
        <f t="shared" si="5"/>
        <v>0</v>
      </c>
      <c r="J107" s="1302"/>
      <c r="K107" s="1302"/>
      <c r="L107" s="1302"/>
      <c r="M107" s="1302"/>
      <c r="N107" s="1302"/>
      <c r="O107" s="1302"/>
      <c r="P107" s="1302"/>
      <c r="Q107" s="1302"/>
      <c r="R107" s="1302"/>
      <c r="S107" s="1302"/>
      <c r="T107" s="1302"/>
      <c r="U107" s="1302"/>
      <c r="V107" s="1302"/>
      <c r="W107" s="1302"/>
      <c r="X107" s="1302"/>
      <c r="Y107" s="1302"/>
      <c r="Z107" s="1302"/>
      <c r="AA107" s="1302"/>
      <c r="AB107" s="1302"/>
      <c r="AC107" s="1302"/>
      <c r="AD107" s="1302"/>
      <c r="AE107" s="1302"/>
      <c r="AF107" s="1302"/>
      <c r="AG107" s="1302"/>
      <c r="AH107" s="1302"/>
      <c r="AI107" s="1302"/>
      <c r="AJ107" s="1302"/>
      <c r="AK107" s="1302"/>
      <c r="AL107" s="1302"/>
      <c r="AM107" s="1302"/>
      <c r="AN107" s="1302"/>
      <c r="AO107" s="1302"/>
      <c r="AP107" s="1302"/>
      <c r="AQ107" s="1302"/>
      <c r="AR107" s="757"/>
      <c r="AS107" s="757"/>
      <c r="AT107" s="757"/>
      <c r="AU107" s="757"/>
      <c r="AV107" s="757"/>
      <c r="AW107" s="757"/>
      <c r="AX107" s="757"/>
      <c r="AY107" s="757"/>
      <c r="AZ107" s="757"/>
      <c r="BA107" s="757"/>
      <c r="BB107" s="757"/>
      <c r="BC107" s="757"/>
      <c r="BD107" s="757"/>
      <c r="BE107" s="757"/>
      <c r="BF107" s="757"/>
      <c r="BG107" s="757"/>
      <c r="BH107" s="757"/>
      <c r="BI107" s="758"/>
      <c r="BJ107" s="758"/>
      <c r="BK107" s="758"/>
      <c r="BL107" s="758"/>
      <c r="BM107" s="758"/>
      <c r="BN107" s="758"/>
      <c r="BO107" s="758"/>
      <c r="BP107" s="758"/>
      <c r="BQ107" s="758"/>
      <c r="BR107" s="758"/>
      <c r="BS107" s="758"/>
      <c r="BT107" s="758"/>
      <c r="BU107" s="758"/>
      <c r="BV107" s="758"/>
      <c r="BW107" s="758"/>
      <c r="BX107" s="758"/>
      <c r="BY107" s="758"/>
      <c r="BZ107" s="758"/>
      <c r="CA107" s="758"/>
      <c r="CB107" s="758"/>
      <c r="CC107" s="758"/>
      <c r="CD107" s="758"/>
      <c r="CE107" s="758"/>
      <c r="CF107" s="758"/>
      <c r="CG107" s="758"/>
      <c r="CH107" s="758"/>
      <c r="CI107" s="758"/>
      <c r="CJ107" s="758"/>
      <c r="CK107" s="758"/>
      <c r="CL107" s="758"/>
      <c r="CM107" s="758"/>
      <c r="CN107" s="758"/>
      <c r="CO107" s="758"/>
      <c r="CP107" s="758"/>
      <c r="CQ107" s="758"/>
      <c r="CR107" s="758"/>
      <c r="CS107" s="758"/>
      <c r="CT107" s="758"/>
      <c r="CU107" s="758"/>
      <c r="CV107" s="758"/>
      <c r="CW107" s="758"/>
      <c r="CX107" s="758"/>
      <c r="CY107" s="758"/>
      <c r="CZ107" s="758"/>
      <c r="DA107" s="758"/>
      <c r="DB107" s="758"/>
      <c r="DC107" s="758"/>
      <c r="DD107" s="758"/>
      <c r="DE107" s="758"/>
      <c r="DF107" s="758"/>
      <c r="DG107" s="758"/>
      <c r="DH107" s="758"/>
      <c r="DI107" s="758"/>
      <c r="DJ107" s="758"/>
      <c r="DK107" s="758"/>
      <c r="DL107" s="758"/>
      <c r="DM107" s="758"/>
      <c r="DN107" s="758"/>
      <c r="DO107" s="758"/>
      <c r="DP107" s="758"/>
      <c r="DQ107" s="758"/>
      <c r="DR107" s="758"/>
      <c r="DS107" s="758"/>
      <c r="DT107" s="758"/>
      <c r="DU107" s="758"/>
      <c r="DV107" s="758"/>
    </row>
    <row r="108" spans="1:126" s="734" customFormat="1" ht="39.9" customHeight="1" x14ac:dyDescent="0.25">
      <c r="A108" s="1259"/>
      <c r="B108" s="1242"/>
      <c r="C108" s="1323"/>
      <c r="D108" s="998" t="s">
        <v>558</v>
      </c>
      <c r="E108" s="1323" t="s">
        <v>714</v>
      </c>
      <c r="F108" s="987" t="s">
        <v>487</v>
      </c>
      <c r="G108" s="1292">
        <v>9</v>
      </c>
      <c r="H108" s="819"/>
      <c r="I108" s="1256">
        <f>G108*H108</f>
        <v>0</v>
      </c>
      <c r="J108" s="1302"/>
      <c r="K108" s="1302"/>
      <c r="L108" s="1302"/>
      <c r="M108" s="1302"/>
      <c r="N108" s="1302"/>
      <c r="O108" s="1302"/>
      <c r="P108" s="1302"/>
      <c r="Q108" s="1302"/>
      <c r="R108" s="1302"/>
      <c r="S108" s="1302"/>
      <c r="T108" s="1302"/>
      <c r="U108" s="1302"/>
      <c r="V108" s="1302"/>
      <c r="W108" s="1302"/>
      <c r="X108" s="1302"/>
      <c r="Y108" s="1302"/>
      <c r="Z108" s="1302"/>
      <c r="AA108" s="1302"/>
      <c r="AB108" s="1302"/>
      <c r="AC108" s="1302"/>
      <c r="AD108" s="1302"/>
      <c r="AE108" s="1302"/>
      <c r="AF108" s="1302"/>
      <c r="AG108" s="1302"/>
      <c r="AH108" s="1302"/>
      <c r="AI108" s="1302"/>
      <c r="AJ108" s="1302"/>
      <c r="AK108" s="1302"/>
      <c r="AL108" s="1302"/>
      <c r="AM108" s="1302"/>
      <c r="AN108" s="1302"/>
      <c r="AO108" s="1302"/>
      <c r="AP108" s="1302"/>
      <c r="AQ108" s="1302"/>
      <c r="AR108" s="757"/>
      <c r="AS108" s="757"/>
      <c r="AT108" s="757"/>
      <c r="AU108" s="757"/>
      <c r="AV108" s="757"/>
      <c r="AW108" s="757"/>
      <c r="AX108" s="757"/>
      <c r="AY108" s="757"/>
      <c r="AZ108" s="757"/>
      <c r="BA108" s="757"/>
      <c r="BB108" s="757"/>
      <c r="BC108" s="757"/>
      <c r="BD108" s="757"/>
      <c r="BE108" s="757"/>
      <c r="BF108" s="757"/>
      <c r="BG108" s="757"/>
      <c r="BH108" s="757"/>
      <c r="BI108" s="758"/>
      <c r="BJ108" s="758"/>
      <c r="BK108" s="758"/>
      <c r="BL108" s="758"/>
      <c r="BM108" s="758"/>
      <c r="BN108" s="758"/>
      <c r="BO108" s="758"/>
      <c r="BP108" s="758"/>
      <c r="BQ108" s="758"/>
      <c r="BR108" s="758"/>
      <c r="BS108" s="758"/>
      <c r="BT108" s="758"/>
      <c r="BU108" s="758"/>
      <c r="BV108" s="758"/>
      <c r="BW108" s="758"/>
      <c r="BX108" s="758"/>
      <c r="BY108" s="758"/>
      <c r="BZ108" s="758"/>
      <c r="CA108" s="758"/>
      <c r="CB108" s="758"/>
      <c r="CC108" s="758"/>
      <c r="CD108" s="758"/>
      <c r="CE108" s="758"/>
      <c r="CF108" s="758"/>
      <c r="CG108" s="758"/>
      <c r="CH108" s="758"/>
      <c r="CI108" s="758"/>
      <c r="CJ108" s="758"/>
      <c r="CK108" s="758"/>
      <c r="CL108" s="758"/>
      <c r="CM108" s="758"/>
      <c r="CN108" s="758"/>
      <c r="CO108" s="758"/>
      <c r="CP108" s="758"/>
      <c r="CQ108" s="758"/>
      <c r="CR108" s="758"/>
      <c r="CS108" s="758"/>
      <c r="CT108" s="758"/>
      <c r="CU108" s="758"/>
      <c r="CV108" s="758"/>
      <c r="CW108" s="758"/>
      <c r="CX108" s="758"/>
      <c r="CY108" s="758"/>
      <c r="CZ108" s="758"/>
      <c r="DA108" s="758"/>
      <c r="DB108" s="758"/>
      <c r="DC108" s="758"/>
      <c r="DD108" s="758"/>
      <c r="DE108" s="758"/>
      <c r="DF108" s="758"/>
      <c r="DG108" s="758"/>
      <c r="DH108" s="758"/>
      <c r="DI108" s="758"/>
      <c r="DJ108" s="758"/>
      <c r="DK108" s="758"/>
      <c r="DL108" s="758"/>
      <c r="DM108" s="758"/>
      <c r="DN108" s="758"/>
      <c r="DO108" s="758"/>
      <c r="DP108" s="758"/>
      <c r="DQ108" s="758"/>
      <c r="DR108" s="758"/>
      <c r="DS108" s="758"/>
      <c r="DT108" s="758"/>
      <c r="DU108" s="758"/>
      <c r="DV108" s="758"/>
    </row>
    <row r="109" spans="1:126" s="734" customFormat="1" ht="15" customHeight="1" x14ac:dyDescent="0.25">
      <c r="A109" s="1224"/>
      <c r="B109" s="809"/>
      <c r="C109" s="799"/>
      <c r="D109" s="799" t="s">
        <v>559</v>
      </c>
      <c r="E109" s="1322" t="s">
        <v>76</v>
      </c>
      <c r="F109" s="795" t="s">
        <v>487</v>
      </c>
      <c r="G109" s="1161">
        <v>35</v>
      </c>
      <c r="H109" s="775"/>
      <c r="I109" s="1254">
        <f t="shared" ref="I109:I127" si="6">G109*H109</f>
        <v>0</v>
      </c>
      <c r="J109" s="1302"/>
      <c r="K109" s="1302"/>
      <c r="L109" s="1302"/>
      <c r="M109" s="1302"/>
      <c r="N109" s="1302"/>
      <c r="O109" s="1302"/>
      <c r="P109" s="1302"/>
      <c r="Q109" s="1302"/>
      <c r="R109" s="1302"/>
      <c r="S109" s="1302"/>
      <c r="T109" s="1302"/>
      <c r="U109" s="1302"/>
      <c r="V109" s="1302"/>
      <c r="W109" s="1302"/>
      <c r="X109" s="1302"/>
      <c r="Y109" s="1302"/>
      <c r="Z109" s="1302"/>
      <c r="AA109" s="1302"/>
      <c r="AB109" s="1302"/>
      <c r="AC109" s="1302"/>
      <c r="AD109" s="1302"/>
      <c r="AE109" s="1302"/>
      <c r="AF109" s="1302"/>
      <c r="AG109" s="1302"/>
      <c r="AH109" s="1302"/>
      <c r="AI109" s="1302"/>
      <c r="AJ109" s="1302"/>
      <c r="AK109" s="1302"/>
      <c r="AL109" s="1302"/>
      <c r="AM109" s="1302"/>
      <c r="AN109" s="1302"/>
      <c r="AO109" s="1302"/>
      <c r="AP109" s="1302"/>
      <c r="AQ109" s="1302"/>
      <c r="AR109" s="757"/>
      <c r="AS109" s="757"/>
      <c r="AT109" s="757"/>
      <c r="AU109" s="757"/>
      <c r="AV109" s="757"/>
      <c r="AW109" s="757"/>
      <c r="AX109" s="757"/>
      <c r="AY109" s="757"/>
      <c r="AZ109" s="757"/>
      <c r="BA109" s="757"/>
      <c r="BB109" s="757"/>
      <c r="BC109" s="757"/>
      <c r="BD109" s="757"/>
      <c r="BE109" s="757"/>
      <c r="BF109" s="757"/>
      <c r="BG109" s="757"/>
      <c r="BH109" s="757"/>
      <c r="BI109" s="758"/>
      <c r="BJ109" s="758"/>
      <c r="BK109" s="758"/>
      <c r="BL109" s="758"/>
      <c r="BM109" s="758"/>
      <c r="BN109" s="758"/>
      <c r="BO109" s="758"/>
      <c r="BP109" s="758"/>
      <c r="BQ109" s="758"/>
      <c r="BR109" s="758"/>
      <c r="BS109" s="758"/>
      <c r="BT109" s="758"/>
      <c r="BU109" s="758"/>
      <c r="BV109" s="758"/>
      <c r="BW109" s="758"/>
      <c r="BX109" s="758"/>
      <c r="BY109" s="758"/>
      <c r="BZ109" s="758"/>
      <c r="CA109" s="758"/>
      <c r="CB109" s="758"/>
      <c r="CC109" s="758"/>
      <c r="CD109" s="758"/>
      <c r="CE109" s="758"/>
      <c r="CF109" s="758"/>
      <c r="CG109" s="758"/>
      <c r="CH109" s="758"/>
      <c r="CI109" s="758"/>
      <c r="CJ109" s="758"/>
      <c r="CK109" s="758"/>
      <c r="CL109" s="758"/>
      <c r="CM109" s="758"/>
      <c r="CN109" s="758"/>
      <c r="CO109" s="758"/>
      <c r="CP109" s="758"/>
      <c r="CQ109" s="758"/>
      <c r="CR109" s="758"/>
      <c r="CS109" s="758"/>
      <c r="CT109" s="758"/>
      <c r="CU109" s="758"/>
      <c r="CV109" s="758"/>
      <c r="CW109" s="758"/>
      <c r="CX109" s="758"/>
      <c r="CY109" s="758"/>
      <c r="CZ109" s="758"/>
      <c r="DA109" s="758"/>
      <c r="DB109" s="758"/>
      <c r="DC109" s="758"/>
      <c r="DD109" s="758"/>
      <c r="DE109" s="758"/>
      <c r="DF109" s="758"/>
      <c r="DG109" s="758"/>
      <c r="DH109" s="758"/>
      <c r="DI109" s="758"/>
      <c r="DJ109" s="758"/>
      <c r="DK109" s="758"/>
      <c r="DL109" s="758"/>
      <c r="DM109" s="758"/>
      <c r="DN109" s="758"/>
      <c r="DO109" s="758"/>
      <c r="DP109" s="758"/>
      <c r="DQ109" s="758"/>
      <c r="DR109" s="758"/>
      <c r="DS109" s="758"/>
      <c r="DT109" s="758"/>
      <c r="DU109" s="758"/>
      <c r="DV109" s="758"/>
    </row>
    <row r="110" spans="1:126" s="1371" customFormat="1" x14ac:dyDescent="0.3">
      <c r="A110" s="1308" t="s">
        <v>1237</v>
      </c>
      <c r="B110" s="1404"/>
      <c r="C110" s="1428"/>
      <c r="D110" s="1312" t="s">
        <v>485</v>
      </c>
      <c r="E110" s="1328" t="s">
        <v>1238</v>
      </c>
      <c r="F110" s="1434" t="s">
        <v>487</v>
      </c>
      <c r="G110" s="1435">
        <v>0</v>
      </c>
      <c r="H110" s="1346"/>
      <c r="I110" s="1122">
        <f>G110*H110</f>
        <v>0</v>
      </c>
      <c r="K110" s="1591"/>
    </row>
    <row r="111" spans="1:126" s="1371" customFormat="1" x14ac:dyDescent="0.3">
      <c r="A111" s="1308"/>
      <c r="B111" s="1404"/>
      <c r="C111" s="1428"/>
      <c r="D111" s="1312" t="s">
        <v>488</v>
      </c>
      <c r="E111" s="1328" t="s">
        <v>1239</v>
      </c>
      <c r="F111" s="1434" t="s">
        <v>487</v>
      </c>
      <c r="G111" s="1435">
        <v>350</v>
      </c>
      <c r="H111" s="1346"/>
      <c r="I111" s="1122">
        <f>G111*H111</f>
        <v>0</v>
      </c>
      <c r="K111" s="1591"/>
    </row>
    <row r="112" spans="1:126" s="734" customFormat="1" ht="15" customHeight="1" x14ac:dyDescent="0.3">
      <c r="A112" s="1224"/>
      <c r="B112" s="809"/>
      <c r="C112" s="799" t="s">
        <v>558</v>
      </c>
      <c r="D112" s="1922" t="s">
        <v>156</v>
      </c>
      <c r="E112" s="1922"/>
      <c r="F112" s="795"/>
      <c r="G112" s="1161"/>
      <c r="H112" s="775"/>
      <c r="I112" s="1254">
        <f t="shared" si="6"/>
        <v>0</v>
      </c>
      <c r="J112" s="1302"/>
      <c r="K112" s="1591"/>
      <c r="L112" s="1302"/>
      <c r="M112" s="1302"/>
      <c r="N112" s="1302"/>
      <c r="O112" s="1302"/>
      <c r="P112" s="1302"/>
      <c r="Q112" s="1302"/>
      <c r="R112" s="1302"/>
      <c r="S112" s="1302"/>
      <c r="T112" s="1302"/>
      <c r="U112" s="1302"/>
      <c r="V112" s="1302"/>
      <c r="W112" s="1302"/>
      <c r="X112" s="1302"/>
      <c r="Y112" s="1302"/>
      <c r="Z112" s="1302"/>
      <c r="AA112" s="1302"/>
      <c r="AB112" s="1302"/>
      <c r="AC112" s="1302"/>
      <c r="AD112" s="1302"/>
      <c r="AE112" s="1302"/>
      <c r="AF112" s="1302"/>
      <c r="AG112" s="1302"/>
      <c r="AH112" s="1302"/>
      <c r="AI112" s="1302"/>
      <c r="AJ112" s="1302"/>
      <c r="AK112" s="1302"/>
      <c r="AL112" s="1302"/>
      <c r="AM112" s="1302"/>
      <c r="AN112" s="1302"/>
      <c r="AO112" s="1302"/>
      <c r="AP112" s="1302"/>
      <c r="AQ112" s="1302"/>
      <c r="AR112" s="757"/>
      <c r="AS112" s="757"/>
      <c r="AT112" s="757"/>
      <c r="AU112" s="757"/>
      <c r="AV112" s="757"/>
      <c r="AW112" s="757"/>
      <c r="AX112" s="757"/>
      <c r="AY112" s="757"/>
      <c r="AZ112" s="757"/>
      <c r="BA112" s="757"/>
      <c r="BB112" s="757"/>
      <c r="BC112" s="757"/>
      <c r="BD112" s="757"/>
      <c r="BE112" s="757"/>
      <c r="BF112" s="757"/>
      <c r="BG112" s="757"/>
      <c r="BH112" s="757"/>
      <c r="BI112" s="758"/>
      <c r="BJ112" s="758"/>
      <c r="BK112" s="758"/>
      <c r="BL112" s="758"/>
      <c r="BM112" s="758"/>
      <c r="BN112" s="758"/>
      <c r="BO112" s="758"/>
      <c r="BP112" s="758"/>
      <c r="BQ112" s="758"/>
      <c r="BR112" s="758"/>
      <c r="BS112" s="758"/>
      <c r="BT112" s="758"/>
      <c r="BU112" s="758"/>
      <c r="BV112" s="758"/>
      <c r="BW112" s="758"/>
      <c r="BX112" s="758"/>
      <c r="BY112" s="758"/>
      <c r="BZ112" s="758"/>
      <c r="CA112" s="758"/>
      <c r="CB112" s="758"/>
      <c r="CC112" s="758"/>
      <c r="CD112" s="758"/>
      <c r="CE112" s="758"/>
      <c r="CF112" s="758"/>
      <c r="CG112" s="758"/>
      <c r="CH112" s="758"/>
      <c r="CI112" s="758"/>
      <c r="CJ112" s="758"/>
      <c r="CK112" s="758"/>
      <c r="CL112" s="758"/>
      <c r="CM112" s="758"/>
      <c r="CN112" s="758"/>
      <c r="CO112" s="758"/>
      <c r="CP112" s="758"/>
      <c r="CQ112" s="758"/>
      <c r="CR112" s="758"/>
      <c r="CS112" s="758"/>
      <c r="CT112" s="758"/>
      <c r="CU112" s="758"/>
      <c r="CV112" s="758"/>
      <c r="CW112" s="758"/>
      <c r="CX112" s="758"/>
      <c r="CY112" s="758"/>
      <c r="CZ112" s="758"/>
      <c r="DA112" s="758"/>
      <c r="DB112" s="758"/>
      <c r="DC112" s="758"/>
      <c r="DD112" s="758"/>
      <c r="DE112" s="758"/>
      <c r="DF112" s="758"/>
      <c r="DG112" s="758"/>
      <c r="DH112" s="758"/>
      <c r="DI112" s="758"/>
      <c r="DJ112" s="758"/>
      <c r="DK112" s="758"/>
      <c r="DL112" s="758"/>
      <c r="DM112" s="758"/>
      <c r="DN112" s="758"/>
      <c r="DO112" s="758"/>
      <c r="DP112" s="758"/>
      <c r="DQ112" s="758"/>
      <c r="DR112" s="758"/>
      <c r="DS112" s="758"/>
      <c r="DT112" s="758"/>
      <c r="DU112" s="758"/>
      <c r="DV112" s="758"/>
    </row>
    <row r="113" spans="1:126" s="734" customFormat="1" ht="15" customHeight="1" x14ac:dyDescent="0.25">
      <c r="A113" s="1224"/>
      <c r="B113" s="809"/>
      <c r="C113" s="961"/>
      <c r="D113" s="799" t="s">
        <v>556</v>
      </c>
      <c r="E113" s="1322" t="s">
        <v>715</v>
      </c>
      <c r="F113" s="795" t="s">
        <v>755</v>
      </c>
      <c r="G113" s="1161">
        <f>55+10</f>
        <v>65</v>
      </c>
      <c r="H113" s="775"/>
      <c r="I113" s="1254">
        <f t="shared" si="6"/>
        <v>0</v>
      </c>
      <c r="J113" s="1302"/>
      <c r="K113" s="1302"/>
      <c r="L113" s="1302"/>
      <c r="M113" s="1302"/>
      <c r="N113" s="1302"/>
      <c r="O113" s="1302"/>
      <c r="P113" s="1302"/>
      <c r="Q113" s="1302"/>
      <c r="R113" s="1302"/>
      <c r="S113" s="1302"/>
      <c r="T113" s="1302"/>
      <c r="U113" s="1302"/>
      <c r="V113" s="1302"/>
      <c r="W113" s="1302"/>
      <c r="X113" s="1302"/>
      <c r="Y113" s="1302"/>
      <c r="Z113" s="1302"/>
      <c r="AA113" s="1302"/>
      <c r="AB113" s="1302"/>
      <c r="AC113" s="1302"/>
      <c r="AD113" s="1302"/>
      <c r="AE113" s="1302"/>
      <c r="AF113" s="1302"/>
      <c r="AG113" s="1302"/>
      <c r="AH113" s="1302"/>
      <c r="AI113" s="1302"/>
      <c r="AJ113" s="1302"/>
      <c r="AK113" s="1302"/>
      <c r="AL113" s="1302"/>
      <c r="AM113" s="1302"/>
      <c r="AN113" s="1302"/>
      <c r="AO113" s="1302"/>
      <c r="AP113" s="1302"/>
      <c r="AQ113" s="1302"/>
      <c r="AR113" s="757"/>
      <c r="AS113" s="757"/>
      <c r="AT113" s="757"/>
      <c r="AU113" s="757"/>
      <c r="AV113" s="757"/>
      <c r="AW113" s="757"/>
      <c r="AX113" s="757"/>
      <c r="AY113" s="757"/>
      <c r="AZ113" s="757"/>
      <c r="BA113" s="757"/>
      <c r="BB113" s="757"/>
      <c r="BC113" s="757"/>
      <c r="BD113" s="757"/>
      <c r="BE113" s="757"/>
      <c r="BF113" s="757"/>
      <c r="BG113" s="757"/>
      <c r="BH113" s="757"/>
      <c r="BI113" s="758"/>
      <c r="BJ113" s="758"/>
      <c r="BK113" s="758"/>
      <c r="BL113" s="758"/>
      <c r="BM113" s="758"/>
      <c r="BN113" s="758"/>
      <c r="BO113" s="758"/>
      <c r="BP113" s="758"/>
      <c r="BQ113" s="758"/>
      <c r="BR113" s="758"/>
      <c r="BS113" s="758"/>
      <c r="BT113" s="758"/>
      <c r="BU113" s="758"/>
      <c r="BV113" s="758"/>
      <c r="BW113" s="758"/>
      <c r="BX113" s="758"/>
      <c r="BY113" s="758"/>
      <c r="BZ113" s="758"/>
      <c r="CA113" s="758"/>
      <c r="CB113" s="758"/>
      <c r="CC113" s="758"/>
      <c r="CD113" s="758"/>
      <c r="CE113" s="758"/>
      <c r="CF113" s="758"/>
      <c r="CG113" s="758"/>
      <c r="CH113" s="758"/>
      <c r="CI113" s="758"/>
      <c r="CJ113" s="758"/>
      <c r="CK113" s="758"/>
      <c r="CL113" s="758"/>
      <c r="CM113" s="758"/>
      <c r="CN113" s="758"/>
      <c r="CO113" s="758"/>
      <c r="CP113" s="758"/>
      <c r="CQ113" s="758"/>
      <c r="CR113" s="758"/>
      <c r="CS113" s="758"/>
      <c r="CT113" s="758"/>
      <c r="CU113" s="758"/>
      <c r="CV113" s="758"/>
      <c r="CW113" s="758"/>
      <c r="CX113" s="758"/>
      <c r="CY113" s="758"/>
      <c r="CZ113" s="758"/>
      <c r="DA113" s="758"/>
      <c r="DB113" s="758"/>
      <c r="DC113" s="758"/>
      <c r="DD113" s="758"/>
      <c r="DE113" s="758"/>
      <c r="DF113" s="758"/>
      <c r="DG113" s="758"/>
      <c r="DH113" s="758"/>
      <c r="DI113" s="758"/>
      <c r="DJ113" s="758"/>
      <c r="DK113" s="758"/>
      <c r="DL113" s="758"/>
      <c r="DM113" s="758"/>
      <c r="DN113" s="758"/>
      <c r="DO113" s="758"/>
      <c r="DP113" s="758"/>
      <c r="DQ113" s="758"/>
      <c r="DR113" s="758"/>
      <c r="DS113" s="758"/>
      <c r="DT113" s="758"/>
      <c r="DU113" s="758"/>
      <c r="DV113" s="758"/>
    </row>
    <row r="114" spans="1:126" s="734" customFormat="1" ht="39.9" customHeight="1" x14ac:dyDescent="0.25">
      <c r="A114" s="1224"/>
      <c r="B114" s="809"/>
      <c r="C114" s="961"/>
      <c r="D114" s="799" t="s">
        <v>557</v>
      </c>
      <c r="E114" s="1398" t="s">
        <v>1312</v>
      </c>
      <c r="F114" s="795" t="s">
        <v>755</v>
      </c>
      <c r="G114" s="1161">
        <v>55</v>
      </c>
      <c r="H114" s="775"/>
      <c r="I114" s="1254">
        <f t="shared" si="6"/>
        <v>0</v>
      </c>
      <c r="J114" s="1302"/>
      <c r="K114" s="1302"/>
      <c r="L114" s="1302"/>
      <c r="M114" s="1302"/>
      <c r="N114" s="1302"/>
      <c r="O114" s="1302"/>
      <c r="P114" s="1302"/>
      <c r="Q114" s="1302"/>
      <c r="R114" s="1302"/>
      <c r="S114" s="1302"/>
      <c r="T114" s="1302"/>
      <c r="U114" s="1302"/>
      <c r="V114" s="1302"/>
      <c r="W114" s="1302"/>
      <c r="X114" s="1302"/>
      <c r="Y114" s="1302"/>
      <c r="Z114" s="1302"/>
      <c r="AA114" s="1302"/>
      <c r="AB114" s="1302"/>
      <c r="AC114" s="1302"/>
      <c r="AD114" s="1302"/>
      <c r="AE114" s="1302"/>
      <c r="AF114" s="1302"/>
      <c r="AG114" s="1302"/>
      <c r="AH114" s="1302"/>
      <c r="AI114" s="1302"/>
      <c r="AJ114" s="1302"/>
      <c r="AK114" s="1302"/>
      <c r="AL114" s="1302"/>
      <c r="AM114" s="1302"/>
      <c r="AN114" s="1302"/>
      <c r="AO114" s="1302"/>
      <c r="AP114" s="1302"/>
      <c r="AQ114" s="1302"/>
      <c r="AR114" s="757"/>
      <c r="AS114" s="757"/>
      <c r="AT114" s="757"/>
      <c r="AU114" s="757"/>
      <c r="AV114" s="757"/>
      <c r="AW114" s="757"/>
      <c r="AX114" s="757"/>
      <c r="AY114" s="757"/>
      <c r="AZ114" s="757"/>
      <c r="BA114" s="757"/>
      <c r="BB114" s="757"/>
      <c r="BC114" s="757"/>
      <c r="BD114" s="757"/>
      <c r="BE114" s="757"/>
      <c r="BF114" s="757"/>
      <c r="BG114" s="757"/>
      <c r="BH114" s="757"/>
      <c r="BI114" s="758"/>
      <c r="BJ114" s="758"/>
      <c r="BK114" s="758"/>
      <c r="BL114" s="758"/>
      <c r="BM114" s="758"/>
      <c r="BN114" s="758"/>
      <c r="BO114" s="758"/>
      <c r="BP114" s="758"/>
      <c r="BQ114" s="758"/>
      <c r="BR114" s="758"/>
      <c r="BS114" s="758"/>
      <c r="BT114" s="758"/>
      <c r="BU114" s="758"/>
      <c r="BV114" s="758"/>
      <c r="BW114" s="758"/>
      <c r="BX114" s="758"/>
      <c r="BY114" s="758"/>
      <c r="BZ114" s="758"/>
      <c r="CA114" s="758"/>
      <c r="CB114" s="758"/>
      <c r="CC114" s="758"/>
      <c r="CD114" s="758"/>
      <c r="CE114" s="758"/>
      <c r="CF114" s="758"/>
      <c r="CG114" s="758"/>
      <c r="CH114" s="758"/>
      <c r="CI114" s="758"/>
      <c r="CJ114" s="758"/>
      <c r="CK114" s="758"/>
      <c r="CL114" s="758"/>
      <c r="CM114" s="758"/>
      <c r="CN114" s="758"/>
      <c r="CO114" s="758"/>
      <c r="CP114" s="758"/>
      <c r="CQ114" s="758"/>
      <c r="CR114" s="758"/>
      <c r="CS114" s="758"/>
      <c r="CT114" s="758"/>
      <c r="CU114" s="758"/>
      <c r="CV114" s="758"/>
      <c r="CW114" s="758"/>
      <c r="CX114" s="758"/>
      <c r="CY114" s="758"/>
      <c r="CZ114" s="758"/>
      <c r="DA114" s="758"/>
      <c r="DB114" s="758"/>
      <c r="DC114" s="758"/>
      <c r="DD114" s="758"/>
      <c r="DE114" s="758"/>
      <c r="DF114" s="758"/>
      <c r="DG114" s="758"/>
      <c r="DH114" s="758"/>
      <c r="DI114" s="758"/>
      <c r="DJ114" s="758"/>
      <c r="DK114" s="758"/>
      <c r="DL114" s="758"/>
      <c r="DM114" s="758"/>
      <c r="DN114" s="758"/>
      <c r="DO114" s="758"/>
      <c r="DP114" s="758"/>
      <c r="DQ114" s="758"/>
      <c r="DR114" s="758"/>
      <c r="DS114" s="758"/>
      <c r="DT114" s="758"/>
      <c r="DU114" s="758"/>
      <c r="DV114" s="758"/>
    </row>
    <row r="115" spans="1:126" s="734" customFormat="1" ht="28.5" customHeight="1" x14ac:dyDescent="0.25">
      <c r="A115" s="1224"/>
      <c r="B115" s="809"/>
      <c r="C115" s="961"/>
      <c r="D115" s="799" t="s">
        <v>558</v>
      </c>
      <c r="E115" s="1322" t="s">
        <v>1241</v>
      </c>
      <c r="F115" s="795" t="s">
        <v>755</v>
      </c>
      <c r="G115" s="1161">
        <v>25</v>
      </c>
      <c r="H115" s="775"/>
      <c r="I115" s="1254">
        <f>G115*H115</f>
        <v>0</v>
      </c>
      <c r="J115" s="1302"/>
      <c r="K115" s="1302"/>
      <c r="L115" s="1302"/>
      <c r="M115" s="1302"/>
      <c r="N115" s="1302"/>
      <c r="O115" s="1302"/>
      <c r="P115" s="1302"/>
      <c r="Q115" s="1302"/>
      <c r="R115" s="1302"/>
      <c r="S115" s="1302"/>
      <c r="T115" s="1302"/>
      <c r="U115" s="1302"/>
      <c r="V115" s="1302"/>
      <c r="W115" s="1302"/>
      <c r="X115" s="1302"/>
      <c r="Y115" s="1302"/>
      <c r="Z115" s="1302"/>
      <c r="AA115" s="1302"/>
      <c r="AB115" s="1302"/>
      <c r="AC115" s="1302"/>
      <c r="AD115" s="1302"/>
      <c r="AE115" s="1302"/>
      <c r="AF115" s="1302"/>
      <c r="AG115" s="1302"/>
      <c r="AH115" s="1302"/>
      <c r="AI115" s="1302"/>
      <c r="AJ115" s="1302"/>
      <c r="AK115" s="1302"/>
      <c r="AL115" s="1302"/>
      <c r="AM115" s="1302"/>
      <c r="AN115" s="1302"/>
      <c r="AO115" s="1302"/>
      <c r="AP115" s="1302"/>
      <c r="AQ115" s="1302"/>
      <c r="AR115" s="757"/>
      <c r="AS115" s="757"/>
      <c r="AT115" s="757"/>
      <c r="AU115" s="757"/>
      <c r="AV115" s="757"/>
      <c r="AW115" s="757"/>
      <c r="AX115" s="757"/>
      <c r="AY115" s="757"/>
      <c r="AZ115" s="757"/>
      <c r="BA115" s="757"/>
      <c r="BB115" s="757"/>
      <c r="BC115" s="757"/>
      <c r="BD115" s="757"/>
      <c r="BE115" s="757"/>
      <c r="BF115" s="757"/>
      <c r="BG115" s="757"/>
      <c r="BH115" s="757"/>
      <c r="BI115" s="758"/>
      <c r="BJ115" s="758"/>
      <c r="BK115" s="758"/>
      <c r="BL115" s="758"/>
      <c r="BM115" s="758"/>
      <c r="BN115" s="758"/>
      <c r="BO115" s="758"/>
      <c r="BP115" s="758"/>
      <c r="BQ115" s="758"/>
      <c r="BR115" s="758"/>
      <c r="BS115" s="758"/>
      <c r="BT115" s="758"/>
      <c r="BU115" s="758"/>
      <c r="BV115" s="758"/>
      <c r="BW115" s="758"/>
      <c r="BX115" s="758"/>
      <c r="BY115" s="758"/>
      <c r="BZ115" s="758"/>
      <c r="CA115" s="758"/>
      <c r="CB115" s="758"/>
      <c r="CC115" s="758"/>
      <c r="CD115" s="758"/>
      <c r="CE115" s="758"/>
      <c r="CF115" s="758"/>
      <c r="CG115" s="758"/>
      <c r="CH115" s="758"/>
      <c r="CI115" s="758"/>
      <c r="CJ115" s="758"/>
      <c r="CK115" s="758"/>
      <c r="CL115" s="758"/>
      <c r="CM115" s="758"/>
      <c r="CN115" s="758"/>
      <c r="CO115" s="758"/>
      <c r="CP115" s="758"/>
      <c r="CQ115" s="758"/>
      <c r="CR115" s="758"/>
      <c r="CS115" s="758"/>
      <c r="CT115" s="758"/>
      <c r="CU115" s="758"/>
      <c r="CV115" s="758"/>
      <c r="CW115" s="758"/>
      <c r="CX115" s="758"/>
      <c r="CY115" s="758"/>
      <c r="CZ115" s="758"/>
      <c r="DA115" s="758"/>
      <c r="DB115" s="758"/>
      <c r="DC115" s="758"/>
      <c r="DD115" s="758"/>
      <c r="DE115" s="758"/>
      <c r="DF115" s="758"/>
      <c r="DG115" s="758"/>
      <c r="DH115" s="758"/>
      <c r="DI115" s="758"/>
      <c r="DJ115" s="758"/>
      <c r="DK115" s="758"/>
      <c r="DL115" s="758"/>
      <c r="DM115" s="758"/>
      <c r="DN115" s="758"/>
      <c r="DO115" s="758"/>
      <c r="DP115" s="758"/>
      <c r="DQ115" s="758"/>
      <c r="DR115" s="758"/>
      <c r="DS115" s="758"/>
      <c r="DT115" s="758"/>
      <c r="DU115" s="758"/>
      <c r="DV115" s="758"/>
    </row>
    <row r="116" spans="1:126" s="734" customFormat="1" ht="15" customHeight="1" x14ac:dyDescent="0.25">
      <c r="A116" s="1224"/>
      <c r="B116" s="809"/>
      <c r="C116" s="961"/>
      <c r="D116" s="799" t="s">
        <v>559</v>
      </c>
      <c r="E116" s="1322" t="s">
        <v>157</v>
      </c>
      <c r="F116" s="795" t="s">
        <v>755</v>
      </c>
      <c r="G116" s="1161">
        <v>55</v>
      </c>
      <c r="H116" s="775"/>
      <c r="I116" s="1254">
        <f>G116*H116</f>
        <v>0</v>
      </c>
      <c r="J116" s="1302"/>
      <c r="K116" s="1302"/>
      <c r="L116" s="1302"/>
      <c r="M116" s="1302"/>
      <c r="N116" s="1302"/>
      <c r="O116" s="1302"/>
      <c r="P116" s="1302"/>
      <c r="Q116" s="1302"/>
      <c r="R116" s="1302"/>
      <c r="S116" s="1302"/>
      <c r="T116" s="1302"/>
      <c r="U116" s="1302"/>
      <c r="V116" s="1302"/>
      <c r="W116" s="1302"/>
      <c r="X116" s="1302"/>
      <c r="Y116" s="1302"/>
      <c r="Z116" s="1302"/>
      <c r="AA116" s="1302"/>
      <c r="AB116" s="1302"/>
      <c r="AC116" s="1302"/>
      <c r="AD116" s="1302"/>
      <c r="AE116" s="1302"/>
      <c r="AF116" s="1302"/>
      <c r="AG116" s="1302"/>
      <c r="AH116" s="1302"/>
      <c r="AI116" s="1302"/>
      <c r="AJ116" s="1302"/>
      <c r="AK116" s="1302"/>
      <c r="AL116" s="1302"/>
      <c r="AM116" s="1302"/>
      <c r="AN116" s="1302"/>
      <c r="AO116" s="1302"/>
      <c r="AP116" s="1302"/>
      <c r="AQ116" s="1302"/>
      <c r="AR116" s="757"/>
      <c r="AS116" s="757"/>
      <c r="AT116" s="757"/>
      <c r="AU116" s="757"/>
      <c r="AV116" s="757"/>
      <c r="AW116" s="757"/>
      <c r="AX116" s="757"/>
      <c r="AY116" s="757"/>
      <c r="AZ116" s="757"/>
      <c r="BA116" s="757"/>
      <c r="BB116" s="757"/>
      <c r="BC116" s="757"/>
      <c r="BD116" s="757"/>
      <c r="BE116" s="757"/>
      <c r="BF116" s="757"/>
      <c r="BG116" s="757"/>
      <c r="BH116" s="757"/>
      <c r="BI116" s="758"/>
      <c r="BJ116" s="758"/>
      <c r="BK116" s="758"/>
      <c r="BL116" s="758"/>
      <c r="BM116" s="758"/>
      <c r="BN116" s="758"/>
      <c r="BO116" s="758"/>
      <c r="BP116" s="758"/>
      <c r="BQ116" s="758"/>
      <c r="BR116" s="758"/>
      <c r="BS116" s="758"/>
      <c r="BT116" s="758"/>
      <c r="BU116" s="758"/>
      <c r="BV116" s="758"/>
      <c r="BW116" s="758"/>
      <c r="BX116" s="758"/>
      <c r="BY116" s="758"/>
      <c r="BZ116" s="758"/>
      <c r="CA116" s="758"/>
      <c r="CB116" s="758"/>
      <c r="CC116" s="758"/>
      <c r="CD116" s="758"/>
      <c r="CE116" s="758"/>
      <c r="CF116" s="758"/>
      <c r="CG116" s="758"/>
      <c r="CH116" s="758"/>
      <c r="CI116" s="758"/>
      <c r="CJ116" s="758"/>
      <c r="CK116" s="758"/>
      <c r="CL116" s="758"/>
      <c r="CM116" s="758"/>
      <c r="CN116" s="758"/>
      <c r="CO116" s="758"/>
      <c r="CP116" s="758"/>
      <c r="CQ116" s="758"/>
      <c r="CR116" s="758"/>
      <c r="CS116" s="758"/>
      <c r="CT116" s="758"/>
      <c r="CU116" s="758"/>
      <c r="CV116" s="758"/>
      <c r="CW116" s="758"/>
      <c r="CX116" s="758"/>
      <c r="CY116" s="758"/>
      <c r="CZ116" s="758"/>
      <c r="DA116" s="758"/>
      <c r="DB116" s="758"/>
      <c r="DC116" s="758"/>
      <c r="DD116" s="758"/>
      <c r="DE116" s="758"/>
      <c r="DF116" s="758"/>
      <c r="DG116" s="758"/>
      <c r="DH116" s="758"/>
      <c r="DI116" s="758"/>
      <c r="DJ116" s="758"/>
      <c r="DK116" s="758"/>
      <c r="DL116" s="758"/>
      <c r="DM116" s="758"/>
      <c r="DN116" s="758"/>
      <c r="DO116" s="758"/>
      <c r="DP116" s="758"/>
      <c r="DQ116" s="758"/>
      <c r="DR116" s="758"/>
      <c r="DS116" s="758"/>
      <c r="DT116" s="758"/>
      <c r="DU116" s="758"/>
      <c r="DV116" s="758"/>
    </row>
    <row r="117" spans="1:126" s="1591" customFormat="1" ht="42" thickBot="1" x14ac:dyDescent="0.35">
      <c r="A117" s="1225"/>
      <c r="B117" s="1226"/>
      <c r="C117" s="1868"/>
      <c r="D117" s="1868" t="s">
        <v>485</v>
      </c>
      <c r="E117" s="1330" t="s">
        <v>1450</v>
      </c>
      <c r="F117" s="1228" t="s">
        <v>487</v>
      </c>
      <c r="G117" s="1229">
        <v>8</v>
      </c>
      <c r="H117" s="1230"/>
      <c r="I117" s="1258">
        <f>G117*H117</f>
        <v>0</v>
      </c>
    </row>
    <row r="118" spans="1:126" s="734" customFormat="1" ht="15" customHeight="1" x14ac:dyDescent="0.25">
      <c r="A118" s="1223"/>
      <c r="B118" s="991"/>
      <c r="C118" s="2050" t="s">
        <v>198</v>
      </c>
      <c r="D118" s="2051"/>
      <c r="E118" s="2052"/>
      <c r="F118" s="1594"/>
      <c r="G118" s="1595"/>
      <c r="H118" s="819"/>
      <c r="I118" s="1256"/>
      <c r="J118" s="1302"/>
      <c r="K118" s="1302"/>
      <c r="L118" s="1302"/>
      <c r="M118" s="1302"/>
      <c r="N118" s="1302"/>
      <c r="O118" s="1302"/>
      <c r="P118" s="1302"/>
      <c r="Q118" s="1302"/>
      <c r="R118" s="1302"/>
      <c r="S118" s="1302"/>
      <c r="T118" s="1302"/>
      <c r="U118" s="1302"/>
      <c r="V118" s="1302"/>
      <c r="W118" s="1302"/>
      <c r="X118" s="1302"/>
      <c r="Y118" s="1302"/>
      <c r="Z118" s="1302"/>
      <c r="AA118" s="1302"/>
      <c r="AB118" s="1302"/>
      <c r="AC118" s="1302"/>
      <c r="AD118" s="1302"/>
      <c r="AE118" s="1302"/>
      <c r="AF118" s="1302"/>
      <c r="AG118" s="1302"/>
      <c r="AH118" s="1302"/>
      <c r="AI118" s="1302"/>
      <c r="AJ118" s="1302"/>
      <c r="AK118" s="1302"/>
      <c r="AL118" s="1302"/>
      <c r="AM118" s="1302"/>
      <c r="AN118" s="1302"/>
      <c r="AO118" s="1302"/>
      <c r="AP118" s="1302"/>
      <c r="AQ118" s="1302"/>
      <c r="AR118" s="757"/>
      <c r="AS118" s="757"/>
      <c r="AT118" s="757"/>
      <c r="AU118" s="757"/>
      <c r="AV118" s="757"/>
      <c r="AW118" s="757"/>
      <c r="AX118" s="757"/>
      <c r="AY118" s="757"/>
      <c r="AZ118" s="757"/>
      <c r="BA118" s="757"/>
      <c r="BB118" s="757"/>
      <c r="BC118" s="757"/>
      <c r="BD118" s="757"/>
      <c r="BE118" s="757"/>
      <c r="BF118" s="757"/>
      <c r="BG118" s="757"/>
      <c r="BH118" s="757"/>
      <c r="BI118" s="758"/>
      <c r="BJ118" s="758"/>
      <c r="BK118" s="758"/>
      <c r="BL118" s="758"/>
      <c r="BM118" s="758"/>
      <c r="BN118" s="758"/>
      <c r="BO118" s="758"/>
      <c r="BP118" s="758"/>
      <c r="BQ118" s="758"/>
      <c r="BR118" s="758"/>
      <c r="BS118" s="758"/>
      <c r="BT118" s="758"/>
      <c r="BU118" s="758"/>
      <c r="BV118" s="758"/>
      <c r="BW118" s="758"/>
      <c r="BX118" s="758"/>
      <c r="BY118" s="758"/>
      <c r="BZ118" s="758"/>
      <c r="CA118" s="758"/>
      <c r="CB118" s="758"/>
      <c r="CC118" s="758"/>
      <c r="CD118" s="758"/>
      <c r="CE118" s="758"/>
      <c r="CF118" s="758"/>
      <c r="CG118" s="758"/>
      <c r="CH118" s="758"/>
      <c r="CI118" s="758"/>
      <c r="CJ118" s="758"/>
      <c r="CK118" s="758"/>
      <c r="CL118" s="758"/>
      <c r="CM118" s="758"/>
      <c r="CN118" s="758"/>
      <c r="CO118" s="758"/>
      <c r="CP118" s="758"/>
      <c r="CQ118" s="758"/>
      <c r="CR118" s="758"/>
      <c r="CS118" s="758"/>
      <c r="CT118" s="758"/>
      <c r="CU118" s="758"/>
      <c r="CV118" s="758"/>
      <c r="CW118" s="758"/>
      <c r="CX118" s="758"/>
      <c r="CY118" s="758"/>
      <c r="CZ118" s="758"/>
      <c r="DA118" s="758"/>
      <c r="DB118" s="758"/>
      <c r="DC118" s="758"/>
      <c r="DD118" s="758"/>
      <c r="DE118" s="758"/>
      <c r="DF118" s="758"/>
      <c r="DG118" s="758"/>
      <c r="DH118" s="758"/>
      <c r="DI118" s="758"/>
      <c r="DJ118" s="758"/>
      <c r="DK118" s="758"/>
      <c r="DL118" s="758"/>
      <c r="DM118" s="758"/>
      <c r="DN118" s="758"/>
      <c r="DO118" s="758"/>
      <c r="DP118" s="758"/>
      <c r="DQ118" s="758"/>
      <c r="DR118" s="758"/>
      <c r="DS118" s="758"/>
      <c r="DT118" s="758"/>
      <c r="DU118" s="758"/>
      <c r="DV118" s="758"/>
    </row>
    <row r="119" spans="1:126" s="734" customFormat="1" ht="15" customHeight="1" x14ac:dyDescent="0.25">
      <c r="A119" s="1148" t="s">
        <v>199</v>
      </c>
      <c r="B119" s="1162" t="s">
        <v>876</v>
      </c>
      <c r="C119" s="2020" t="s">
        <v>200</v>
      </c>
      <c r="D119" s="2020"/>
      <c r="E119" s="2020"/>
      <c r="F119" s="795"/>
      <c r="G119" s="1161"/>
      <c r="H119" s="775"/>
      <c r="I119" s="1254"/>
      <c r="J119" s="1302"/>
      <c r="K119" s="1302"/>
      <c r="L119" s="1302"/>
      <c r="M119" s="1302"/>
      <c r="N119" s="1302"/>
      <c r="O119" s="1302"/>
      <c r="P119" s="1302"/>
      <c r="Q119" s="1302"/>
      <c r="R119" s="1302"/>
      <c r="S119" s="1302"/>
      <c r="T119" s="1302"/>
      <c r="U119" s="1302"/>
      <c r="V119" s="1302"/>
      <c r="W119" s="1302"/>
      <c r="X119" s="1302"/>
      <c r="Y119" s="1302"/>
      <c r="Z119" s="1302"/>
      <c r="AA119" s="1302"/>
      <c r="AB119" s="1302"/>
      <c r="AC119" s="1302"/>
      <c r="AD119" s="1302"/>
      <c r="AE119" s="1302"/>
      <c r="AF119" s="1302"/>
      <c r="AG119" s="1302"/>
      <c r="AH119" s="1302"/>
      <c r="AI119" s="1302"/>
      <c r="AJ119" s="1302"/>
      <c r="AK119" s="1302"/>
      <c r="AL119" s="1302"/>
      <c r="AM119" s="1302"/>
      <c r="AN119" s="1302"/>
      <c r="AO119" s="1302"/>
      <c r="AP119" s="1302"/>
      <c r="AQ119" s="1302"/>
      <c r="AR119" s="757"/>
      <c r="AS119" s="757"/>
      <c r="AT119" s="757"/>
      <c r="AU119" s="757"/>
      <c r="AV119" s="757"/>
      <c r="AW119" s="757"/>
      <c r="AX119" s="757"/>
      <c r="AY119" s="757"/>
      <c r="AZ119" s="757"/>
      <c r="BA119" s="757"/>
      <c r="BB119" s="757"/>
      <c r="BC119" s="757"/>
      <c r="BD119" s="757"/>
      <c r="BE119" s="757"/>
      <c r="BF119" s="757"/>
      <c r="BG119" s="757"/>
      <c r="BH119" s="757"/>
      <c r="BI119" s="758"/>
      <c r="BJ119" s="758"/>
      <c r="BK119" s="758"/>
      <c r="BL119" s="758"/>
      <c r="BM119" s="758"/>
      <c r="BN119" s="758"/>
      <c r="BO119" s="758"/>
      <c r="BP119" s="758"/>
      <c r="BQ119" s="758"/>
      <c r="BR119" s="758"/>
      <c r="BS119" s="758"/>
      <c r="BT119" s="758"/>
      <c r="BU119" s="758"/>
      <c r="BV119" s="758"/>
      <c r="BW119" s="758"/>
      <c r="BX119" s="758"/>
      <c r="BY119" s="758"/>
      <c r="BZ119" s="758"/>
      <c r="CA119" s="758"/>
      <c r="CB119" s="758"/>
      <c r="CC119" s="758"/>
      <c r="CD119" s="758"/>
      <c r="CE119" s="758"/>
      <c r="CF119" s="758"/>
      <c r="CG119" s="758"/>
      <c r="CH119" s="758"/>
      <c r="CI119" s="758"/>
      <c r="CJ119" s="758"/>
      <c r="CK119" s="758"/>
      <c r="CL119" s="758"/>
      <c r="CM119" s="758"/>
      <c r="CN119" s="758"/>
      <c r="CO119" s="758"/>
      <c r="CP119" s="758"/>
      <c r="CQ119" s="758"/>
      <c r="CR119" s="758"/>
      <c r="CS119" s="758"/>
      <c r="CT119" s="758"/>
      <c r="CU119" s="758"/>
      <c r="CV119" s="758"/>
      <c r="CW119" s="758"/>
      <c r="CX119" s="758"/>
      <c r="CY119" s="758"/>
      <c r="CZ119" s="758"/>
      <c r="DA119" s="758"/>
      <c r="DB119" s="758"/>
      <c r="DC119" s="758"/>
      <c r="DD119" s="758"/>
      <c r="DE119" s="758"/>
      <c r="DF119" s="758"/>
      <c r="DG119" s="758"/>
      <c r="DH119" s="758"/>
      <c r="DI119" s="758"/>
      <c r="DJ119" s="758"/>
      <c r="DK119" s="758"/>
      <c r="DL119" s="758"/>
      <c r="DM119" s="758"/>
      <c r="DN119" s="758"/>
      <c r="DO119" s="758"/>
      <c r="DP119" s="758"/>
      <c r="DQ119" s="758"/>
      <c r="DR119" s="758"/>
      <c r="DS119" s="758"/>
      <c r="DT119" s="758"/>
      <c r="DU119" s="758"/>
      <c r="DV119" s="758"/>
    </row>
    <row r="120" spans="1:126" s="734" customFormat="1" ht="15" customHeight="1" x14ac:dyDescent="0.25">
      <c r="A120" s="1148"/>
      <c r="B120" s="938"/>
      <c r="C120" s="799" t="s">
        <v>556</v>
      </c>
      <c r="D120" s="1922" t="s">
        <v>1127</v>
      </c>
      <c r="E120" s="1922"/>
      <c r="F120" s="795" t="s">
        <v>755</v>
      </c>
      <c r="G120" s="1161">
        <v>75</v>
      </c>
      <c r="H120" s="775"/>
      <c r="I120" s="1254">
        <f t="shared" si="6"/>
        <v>0</v>
      </c>
      <c r="J120" s="1302"/>
      <c r="K120" s="1302"/>
      <c r="L120" s="1302"/>
      <c r="M120" s="930"/>
      <c r="N120" s="930"/>
      <c r="O120" s="930"/>
      <c r="P120" s="930"/>
      <c r="Q120" s="930"/>
      <c r="R120" s="930"/>
      <c r="S120" s="1302"/>
      <c r="T120" s="1302"/>
      <c r="U120" s="930"/>
      <c r="V120" s="930"/>
      <c r="W120" s="930"/>
      <c r="X120" s="930"/>
      <c r="Y120" s="930"/>
      <c r="Z120" s="930"/>
      <c r="AA120" s="1302"/>
      <c r="AB120" s="1302"/>
      <c r="AC120" s="1302"/>
      <c r="AD120" s="1302"/>
      <c r="AE120" s="1302"/>
      <c r="AF120" s="930"/>
      <c r="AG120" s="930"/>
      <c r="AH120" s="930"/>
      <c r="AI120" s="930"/>
      <c r="AJ120" s="930"/>
      <c r="AK120" s="930"/>
      <c r="AL120" s="930"/>
      <c r="AM120" s="930"/>
      <c r="AN120" s="930"/>
      <c r="AO120" s="930"/>
      <c r="AP120" s="930"/>
      <c r="AQ120" s="930"/>
      <c r="AR120" s="758"/>
      <c r="AS120" s="758"/>
      <c r="AT120" s="758"/>
      <c r="AU120" s="758"/>
      <c r="AV120" s="758"/>
      <c r="AW120" s="758"/>
      <c r="AX120" s="758"/>
      <c r="AY120" s="758"/>
      <c r="AZ120" s="758"/>
      <c r="BA120" s="758"/>
      <c r="BB120" s="758"/>
      <c r="BC120" s="758"/>
      <c r="BD120" s="758"/>
      <c r="BE120" s="758"/>
      <c r="BF120" s="758"/>
      <c r="BG120" s="758"/>
      <c r="BH120" s="758"/>
      <c r="BI120" s="758"/>
      <c r="BJ120" s="758"/>
      <c r="BK120" s="758"/>
      <c r="BL120" s="758"/>
      <c r="BM120" s="758"/>
      <c r="BN120" s="758"/>
      <c r="BO120" s="758"/>
      <c r="BP120" s="758"/>
      <c r="BQ120" s="758"/>
      <c r="BR120" s="758"/>
      <c r="BS120" s="758"/>
      <c r="BT120" s="758"/>
      <c r="BU120" s="758"/>
      <c r="BV120" s="758"/>
      <c r="BW120" s="758"/>
      <c r="BX120" s="758"/>
      <c r="BY120" s="758"/>
      <c r="BZ120" s="758"/>
      <c r="CA120" s="758"/>
      <c r="CB120" s="758"/>
      <c r="CC120" s="758"/>
      <c r="CD120" s="758"/>
      <c r="CE120" s="758"/>
      <c r="CF120" s="758"/>
      <c r="CG120" s="758"/>
      <c r="CH120" s="758"/>
      <c r="CI120" s="758"/>
      <c r="CJ120" s="758"/>
      <c r="CK120" s="758"/>
      <c r="CL120" s="758"/>
      <c r="CM120" s="758"/>
      <c r="CN120" s="758"/>
      <c r="CO120" s="758"/>
      <c r="CP120" s="758"/>
      <c r="CQ120" s="758"/>
      <c r="CR120" s="758"/>
      <c r="CS120" s="758"/>
      <c r="CT120" s="758"/>
      <c r="CU120" s="758"/>
      <c r="CV120" s="758"/>
      <c r="CW120" s="758"/>
      <c r="CX120" s="758"/>
      <c r="CY120" s="758"/>
      <c r="CZ120" s="758"/>
      <c r="DA120" s="758"/>
      <c r="DB120" s="758"/>
      <c r="DC120" s="758"/>
      <c r="DD120" s="758"/>
      <c r="DE120" s="758"/>
      <c r="DF120" s="758"/>
      <c r="DG120" s="758"/>
      <c r="DH120" s="758"/>
      <c r="DI120" s="758"/>
      <c r="DJ120" s="758"/>
      <c r="DK120" s="758"/>
      <c r="DL120" s="758"/>
      <c r="DM120" s="758"/>
      <c r="DN120" s="758"/>
      <c r="DO120" s="758"/>
      <c r="DP120" s="758"/>
      <c r="DQ120" s="758"/>
      <c r="DR120" s="758"/>
      <c r="DS120" s="758"/>
      <c r="DT120" s="758"/>
      <c r="DU120" s="758"/>
      <c r="DV120" s="758"/>
    </row>
    <row r="121" spans="1:126" s="734" customFormat="1" ht="15" customHeight="1" x14ac:dyDescent="0.25">
      <c r="A121" s="1148" t="s">
        <v>201</v>
      </c>
      <c r="B121" s="1162" t="s">
        <v>877</v>
      </c>
      <c r="C121" s="2020" t="s">
        <v>202</v>
      </c>
      <c r="D121" s="2020"/>
      <c r="E121" s="2020"/>
      <c r="F121" s="795"/>
      <c r="G121" s="1161"/>
      <c r="H121" s="819"/>
      <c r="I121" s="1254"/>
      <c r="J121" s="1302"/>
      <c r="K121" s="1302"/>
      <c r="L121" s="1302"/>
      <c r="M121" s="1302"/>
      <c r="N121" s="1302"/>
      <c r="O121" s="1302"/>
      <c r="P121" s="1302"/>
      <c r="Q121" s="1302"/>
      <c r="R121" s="1302"/>
      <c r="S121" s="1302"/>
      <c r="T121" s="1302"/>
      <c r="U121" s="1302"/>
      <c r="V121" s="1302"/>
      <c r="W121" s="1302"/>
      <c r="X121" s="1302"/>
      <c r="Y121" s="1302"/>
      <c r="Z121" s="1302"/>
      <c r="AA121" s="1302"/>
      <c r="AB121" s="1302"/>
      <c r="AC121" s="1302"/>
      <c r="AD121" s="1302"/>
      <c r="AE121" s="1302"/>
      <c r="AF121" s="1302"/>
      <c r="AG121" s="1302"/>
      <c r="AH121" s="1302"/>
      <c r="AI121" s="1302"/>
      <c r="AJ121" s="1302"/>
      <c r="AK121" s="1302"/>
      <c r="AL121" s="1302"/>
      <c r="AM121" s="1302"/>
      <c r="AN121" s="1302"/>
      <c r="AO121" s="1302"/>
      <c r="AP121" s="1302"/>
      <c r="AQ121" s="1302"/>
      <c r="AR121" s="757"/>
      <c r="AS121" s="757"/>
      <c r="AT121" s="757"/>
      <c r="AU121" s="757"/>
      <c r="AV121" s="757"/>
      <c r="AW121" s="757"/>
      <c r="AX121" s="757"/>
      <c r="AY121" s="757"/>
      <c r="AZ121" s="757"/>
      <c r="BA121" s="757"/>
      <c r="BB121" s="757"/>
      <c r="BC121" s="757"/>
      <c r="BD121" s="757"/>
      <c r="BE121" s="757"/>
      <c r="BF121" s="757"/>
      <c r="BG121" s="757"/>
      <c r="BH121" s="757"/>
      <c r="BI121" s="758"/>
      <c r="BJ121" s="758"/>
      <c r="BK121" s="758"/>
      <c r="BL121" s="758"/>
      <c r="BM121" s="758"/>
      <c r="BN121" s="758"/>
      <c r="BO121" s="758"/>
      <c r="BP121" s="758"/>
      <c r="BQ121" s="758"/>
      <c r="BR121" s="758"/>
      <c r="BS121" s="758"/>
      <c r="BT121" s="758"/>
      <c r="BU121" s="758"/>
      <c r="BV121" s="758"/>
      <c r="BW121" s="758"/>
      <c r="BX121" s="758"/>
      <c r="BY121" s="758"/>
      <c r="BZ121" s="758"/>
      <c r="CA121" s="758"/>
      <c r="CB121" s="758"/>
      <c r="CC121" s="758"/>
      <c r="CD121" s="758"/>
      <c r="CE121" s="758"/>
      <c r="CF121" s="758"/>
      <c r="CG121" s="758"/>
      <c r="CH121" s="758"/>
      <c r="CI121" s="758"/>
      <c r="CJ121" s="758"/>
      <c r="CK121" s="758"/>
      <c r="CL121" s="758"/>
      <c r="CM121" s="758"/>
      <c r="CN121" s="758"/>
      <c r="CO121" s="758"/>
      <c r="CP121" s="758"/>
      <c r="CQ121" s="758"/>
      <c r="CR121" s="758"/>
      <c r="CS121" s="758"/>
      <c r="CT121" s="758"/>
      <c r="CU121" s="758"/>
      <c r="CV121" s="758"/>
      <c r="CW121" s="758"/>
      <c r="CX121" s="758"/>
      <c r="CY121" s="758"/>
      <c r="CZ121" s="758"/>
      <c r="DA121" s="758"/>
      <c r="DB121" s="758"/>
      <c r="DC121" s="758"/>
      <c r="DD121" s="758"/>
      <c r="DE121" s="758"/>
      <c r="DF121" s="758"/>
      <c r="DG121" s="758"/>
      <c r="DH121" s="758"/>
      <c r="DI121" s="758"/>
      <c r="DJ121" s="758"/>
      <c r="DK121" s="758"/>
      <c r="DL121" s="758"/>
      <c r="DM121" s="758"/>
      <c r="DN121" s="758"/>
      <c r="DO121" s="758"/>
      <c r="DP121" s="758"/>
      <c r="DQ121" s="758"/>
      <c r="DR121" s="758"/>
      <c r="DS121" s="758"/>
      <c r="DT121" s="758"/>
      <c r="DU121" s="758"/>
      <c r="DV121" s="758"/>
    </row>
    <row r="122" spans="1:126" s="734" customFormat="1" ht="15" customHeight="1" x14ac:dyDescent="0.25">
      <c r="A122" s="1148"/>
      <c r="B122" s="938"/>
      <c r="C122" s="799" t="s">
        <v>556</v>
      </c>
      <c r="D122" s="1922" t="s">
        <v>634</v>
      </c>
      <c r="E122" s="1922"/>
      <c r="F122" s="795"/>
      <c r="G122" s="1161"/>
      <c r="H122" s="775"/>
      <c r="I122" s="1254"/>
      <c r="J122" s="1302"/>
      <c r="K122" s="1302"/>
      <c r="L122" s="1302"/>
      <c r="M122" s="1302"/>
      <c r="N122" s="1302"/>
      <c r="O122" s="1302"/>
      <c r="P122" s="1302"/>
      <c r="Q122" s="1302"/>
      <c r="R122" s="1302"/>
      <c r="S122" s="1302"/>
      <c r="T122" s="1302"/>
      <c r="U122" s="1302"/>
      <c r="V122" s="1302"/>
      <c r="W122" s="1302"/>
      <c r="X122" s="1302"/>
      <c r="Y122" s="1302"/>
      <c r="Z122" s="1302"/>
      <c r="AA122" s="1302"/>
      <c r="AB122" s="1302"/>
      <c r="AC122" s="1302"/>
      <c r="AD122" s="1302"/>
      <c r="AE122" s="1302"/>
      <c r="AF122" s="1302"/>
      <c r="AG122" s="1302"/>
      <c r="AH122" s="1302"/>
      <c r="AI122" s="1302"/>
      <c r="AJ122" s="1302"/>
      <c r="AK122" s="1302"/>
      <c r="AL122" s="1302"/>
      <c r="AM122" s="1302"/>
      <c r="AN122" s="1302"/>
      <c r="AO122" s="1302"/>
      <c r="AP122" s="1302"/>
      <c r="AQ122" s="1302"/>
      <c r="AR122" s="757"/>
      <c r="AS122" s="757"/>
      <c r="AT122" s="757"/>
      <c r="AU122" s="757"/>
      <c r="AV122" s="757"/>
      <c r="AW122" s="757"/>
      <c r="AX122" s="757"/>
      <c r="AY122" s="757"/>
      <c r="AZ122" s="757"/>
      <c r="BA122" s="757"/>
      <c r="BB122" s="757"/>
      <c r="BC122" s="757"/>
      <c r="BD122" s="757"/>
      <c r="BE122" s="757"/>
      <c r="BF122" s="757"/>
      <c r="BG122" s="757"/>
      <c r="BH122" s="757"/>
      <c r="BI122" s="758"/>
      <c r="BJ122" s="758"/>
      <c r="BK122" s="758"/>
      <c r="BL122" s="758"/>
      <c r="BM122" s="758"/>
      <c r="BN122" s="758"/>
      <c r="BO122" s="758"/>
      <c r="BP122" s="758"/>
      <c r="BQ122" s="758"/>
      <c r="BR122" s="758"/>
      <c r="BS122" s="758"/>
      <c r="BT122" s="758"/>
      <c r="BU122" s="758"/>
      <c r="BV122" s="758"/>
      <c r="BW122" s="758"/>
      <c r="BX122" s="758"/>
      <c r="BY122" s="758"/>
      <c r="BZ122" s="758"/>
      <c r="CA122" s="758"/>
      <c r="CB122" s="758"/>
      <c r="CC122" s="758"/>
      <c r="CD122" s="758"/>
      <c r="CE122" s="758"/>
      <c r="CF122" s="758"/>
      <c r="CG122" s="758"/>
      <c r="CH122" s="758"/>
      <c r="CI122" s="758"/>
      <c r="CJ122" s="758"/>
      <c r="CK122" s="758"/>
      <c r="CL122" s="758"/>
      <c r="CM122" s="758"/>
      <c r="CN122" s="758"/>
      <c r="CO122" s="758"/>
      <c r="CP122" s="758"/>
      <c r="CQ122" s="758"/>
      <c r="CR122" s="758"/>
      <c r="CS122" s="758"/>
      <c r="CT122" s="758"/>
      <c r="CU122" s="758"/>
      <c r="CV122" s="758"/>
      <c r="CW122" s="758"/>
      <c r="CX122" s="758"/>
      <c r="CY122" s="758"/>
      <c r="CZ122" s="758"/>
      <c r="DA122" s="758"/>
      <c r="DB122" s="758"/>
      <c r="DC122" s="758"/>
      <c r="DD122" s="758"/>
      <c r="DE122" s="758"/>
      <c r="DF122" s="758"/>
      <c r="DG122" s="758"/>
      <c r="DH122" s="758"/>
      <c r="DI122" s="758"/>
      <c r="DJ122" s="758"/>
      <c r="DK122" s="758"/>
      <c r="DL122" s="758"/>
      <c r="DM122" s="758"/>
      <c r="DN122" s="758"/>
      <c r="DO122" s="758"/>
      <c r="DP122" s="758"/>
      <c r="DQ122" s="758"/>
      <c r="DR122" s="758"/>
      <c r="DS122" s="758"/>
      <c r="DT122" s="758"/>
      <c r="DU122" s="758"/>
      <c r="DV122" s="758"/>
    </row>
    <row r="123" spans="1:126" s="734" customFormat="1" ht="17.25" customHeight="1" x14ac:dyDescent="0.25">
      <c r="A123" s="1148"/>
      <c r="B123" s="938"/>
      <c r="C123" s="1322"/>
      <c r="D123" s="799" t="s">
        <v>556</v>
      </c>
      <c r="E123" s="1322" t="s">
        <v>203</v>
      </c>
      <c r="F123" s="795" t="s">
        <v>487</v>
      </c>
      <c r="G123" s="1161">
        <v>35</v>
      </c>
      <c r="H123" s="775"/>
      <c r="I123" s="1254">
        <f t="shared" si="6"/>
        <v>0</v>
      </c>
      <c r="J123" s="1302"/>
      <c r="K123" s="1302"/>
      <c r="L123" s="1302"/>
      <c r="M123" s="1302"/>
      <c r="N123" s="1302"/>
      <c r="O123" s="1302"/>
      <c r="P123" s="1302"/>
      <c r="Q123" s="1302"/>
      <c r="R123" s="1302"/>
      <c r="S123" s="1302"/>
      <c r="T123" s="1302"/>
      <c r="U123" s="1302"/>
      <c r="V123" s="1302"/>
      <c r="W123" s="1302"/>
      <c r="X123" s="1302"/>
      <c r="Y123" s="1302"/>
      <c r="Z123" s="1302"/>
      <c r="AA123" s="1302"/>
      <c r="AB123" s="1302"/>
      <c r="AC123" s="1302"/>
      <c r="AD123" s="1302"/>
      <c r="AE123" s="1302"/>
      <c r="AF123" s="1302"/>
      <c r="AG123" s="1302"/>
      <c r="AH123" s="1302"/>
      <c r="AI123" s="1302"/>
      <c r="AJ123" s="1302"/>
      <c r="AK123" s="1302"/>
      <c r="AL123" s="1302"/>
      <c r="AM123" s="1302"/>
      <c r="AN123" s="1302"/>
      <c r="AO123" s="1302"/>
      <c r="AP123" s="1302"/>
      <c r="AQ123" s="1302"/>
      <c r="AR123" s="757"/>
      <c r="AS123" s="757"/>
      <c r="AT123" s="757"/>
      <c r="AU123" s="757"/>
      <c r="AV123" s="757"/>
      <c r="AW123" s="757"/>
      <c r="AX123" s="757"/>
      <c r="AY123" s="757"/>
      <c r="AZ123" s="757"/>
      <c r="BA123" s="757"/>
      <c r="BB123" s="757"/>
      <c r="BC123" s="757"/>
      <c r="BD123" s="757"/>
      <c r="BE123" s="757"/>
      <c r="BF123" s="757"/>
      <c r="BG123" s="757"/>
      <c r="BH123" s="757"/>
      <c r="BI123" s="758"/>
      <c r="BJ123" s="758"/>
      <c r="BK123" s="758"/>
      <c r="BL123" s="758"/>
      <c r="BM123" s="758"/>
      <c r="BN123" s="758"/>
      <c r="BO123" s="758"/>
      <c r="BP123" s="758"/>
      <c r="BQ123" s="758"/>
      <c r="BR123" s="758"/>
      <c r="BS123" s="758"/>
      <c r="BT123" s="758"/>
      <c r="BU123" s="758"/>
      <c r="BV123" s="758"/>
      <c r="BW123" s="758"/>
      <c r="BX123" s="758"/>
      <c r="BY123" s="758"/>
      <c r="BZ123" s="758"/>
      <c r="CA123" s="758"/>
      <c r="CB123" s="758"/>
      <c r="CC123" s="758"/>
      <c r="CD123" s="758"/>
      <c r="CE123" s="758"/>
      <c r="CF123" s="758"/>
      <c r="CG123" s="758"/>
      <c r="CH123" s="758"/>
      <c r="CI123" s="758"/>
      <c r="CJ123" s="758"/>
      <c r="CK123" s="758"/>
      <c r="CL123" s="758"/>
      <c r="CM123" s="758"/>
      <c r="CN123" s="758"/>
      <c r="CO123" s="758"/>
      <c r="CP123" s="758"/>
      <c r="CQ123" s="758"/>
      <c r="CR123" s="758"/>
      <c r="CS123" s="758"/>
      <c r="CT123" s="758"/>
      <c r="CU123" s="758"/>
      <c r="CV123" s="758"/>
      <c r="CW123" s="758"/>
      <c r="CX123" s="758"/>
      <c r="CY123" s="758"/>
      <c r="CZ123" s="758"/>
      <c r="DA123" s="758"/>
      <c r="DB123" s="758"/>
      <c r="DC123" s="758"/>
      <c r="DD123" s="758"/>
      <c r="DE123" s="758"/>
      <c r="DF123" s="758"/>
      <c r="DG123" s="758"/>
      <c r="DH123" s="758"/>
      <c r="DI123" s="758"/>
      <c r="DJ123" s="758"/>
      <c r="DK123" s="758"/>
      <c r="DL123" s="758"/>
      <c r="DM123" s="758"/>
      <c r="DN123" s="758"/>
      <c r="DO123" s="758"/>
      <c r="DP123" s="758"/>
      <c r="DQ123" s="758"/>
      <c r="DR123" s="758"/>
      <c r="DS123" s="758"/>
      <c r="DT123" s="758"/>
      <c r="DU123" s="758"/>
      <c r="DV123" s="758"/>
    </row>
    <row r="124" spans="1:126" s="734" customFormat="1" ht="15" customHeight="1" x14ac:dyDescent="0.25">
      <c r="A124" s="1148" t="s">
        <v>204</v>
      </c>
      <c r="B124" s="1162" t="s">
        <v>878</v>
      </c>
      <c r="C124" s="2020" t="s">
        <v>205</v>
      </c>
      <c r="D124" s="2020"/>
      <c r="E124" s="2020"/>
      <c r="F124" s="795"/>
      <c r="G124" s="1161"/>
      <c r="H124" s="775"/>
      <c r="I124" s="1254"/>
      <c r="J124" s="1302"/>
      <c r="K124" s="1302"/>
      <c r="L124" s="1302"/>
      <c r="M124" s="1302"/>
      <c r="N124" s="1302"/>
      <c r="O124" s="1302"/>
      <c r="P124" s="1302"/>
      <c r="Q124" s="1302"/>
      <c r="R124" s="1302"/>
      <c r="S124" s="1302"/>
      <c r="T124" s="1302"/>
      <c r="U124" s="1302"/>
      <c r="V124" s="1302"/>
      <c r="W124" s="1302"/>
      <c r="X124" s="1302"/>
      <c r="Y124" s="1302"/>
      <c r="Z124" s="1302"/>
      <c r="AA124" s="1302"/>
      <c r="AB124" s="1302"/>
      <c r="AC124" s="1302"/>
      <c r="AD124" s="1302"/>
      <c r="AE124" s="1302"/>
      <c r="AF124" s="1302"/>
      <c r="AG124" s="1302"/>
      <c r="AH124" s="1302"/>
      <c r="AI124" s="1302"/>
      <c r="AJ124" s="1302"/>
      <c r="AK124" s="1302"/>
      <c r="AL124" s="1302"/>
      <c r="AM124" s="1302"/>
      <c r="AN124" s="1302"/>
      <c r="AO124" s="1302"/>
      <c r="AP124" s="1302"/>
      <c r="AQ124" s="1302"/>
      <c r="AR124" s="757"/>
      <c r="AS124" s="757"/>
      <c r="AT124" s="757"/>
      <c r="AU124" s="757"/>
      <c r="AV124" s="757"/>
      <c r="AW124" s="757"/>
      <c r="AX124" s="757"/>
      <c r="AY124" s="757"/>
      <c r="AZ124" s="757"/>
      <c r="BA124" s="757"/>
      <c r="BB124" s="757"/>
      <c r="BC124" s="757"/>
      <c r="BD124" s="757"/>
      <c r="BE124" s="757"/>
      <c r="BF124" s="757"/>
      <c r="BG124" s="757"/>
      <c r="BH124" s="757"/>
      <c r="BI124" s="758"/>
      <c r="BJ124" s="758"/>
      <c r="BK124" s="758"/>
      <c r="BL124" s="758"/>
      <c r="BM124" s="758"/>
      <c r="BN124" s="758"/>
      <c r="BO124" s="758"/>
      <c r="BP124" s="758"/>
      <c r="BQ124" s="758"/>
      <c r="BR124" s="758"/>
      <c r="BS124" s="758"/>
      <c r="BT124" s="758"/>
      <c r="BU124" s="758"/>
      <c r="BV124" s="758"/>
      <c r="BW124" s="758"/>
      <c r="BX124" s="758"/>
      <c r="BY124" s="758"/>
      <c r="BZ124" s="758"/>
      <c r="CA124" s="758"/>
      <c r="CB124" s="758"/>
      <c r="CC124" s="758"/>
      <c r="CD124" s="758"/>
      <c r="CE124" s="758"/>
      <c r="CF124" s="758"/>
      <c r="CG124" s="758"/>
      <c r="CH124" s="758"/>
      <c r="CI124" s="758"/>
      <c r="CJ124" s="758"/>
      <c r="CK124" s="758"/>
      <c r="CL124" s="758"/>
      <c r="CM124" s="758"/>
      <c r="CN124" s="758"/>
      <c r="CO124" s="758"/>
      <c r="CP124" s="758"/>
      <c r="CQ124" s="758"/>
      <c r="CR124" s="758"/>
      <c r="CS124" s="758"/>
      <c r="CT124" s="758"/>
      <c r="CU124" s="758"/>
      <c r="CV124" s="758"/>
      <c r="CW124" s="758"/>
      <c r="CX124" s="758"/>
      <c r="CY124" s="758"/>
      <c r="CZ124" s="758"/>
      <c r="DA124" s="758"/>
      <c r="DB124" s="758"/>
      <c r="DC124" s="758"/>
      <c r="DD124" s="758"/>
      <c r="DE124" s="758"/>
      <c r="DF124" s="758"/>
      <c r="DG124" s="758"/>
      <c r="DH124" s="758"/>
      <c r="DI124" s="758"/>
      <c r="DJ124" s="758"/>
      <c r="DK124" s="758"/>
      <c r="DL124" s="758"/>
      <c r="DM124" s="758"/>
      <c r="DN124" s="758"/>
      <c r="DO124" s="758"/>
      <c r="DP124" s="758"/>
      <c r="DQ124" s="758"/>
      <c r="DR124" s="758"/>
      <c r="DS124" s="758"/>
      <c r="DT124" s="758"/>
      <c r="DU124" s="758"/>
      <c r="DV124" s="758"/>
    </row>
    <row r="125" spans="1:126" s="734" customFormat="1" ht="15" customHeight="1" x14ac:dyDescent="0.25">
      <c r="A125" s="1260"/>
      <c r="B125" s="939"/>
      <c r="C125" s="799" t="s">
        <v>556</v>
      </c>
      <c r="D125" s="1922" t="s">
        <v>156</v>
      </c>
      <c r="E125" s="1922"/>
      <c r="F125" s="795"/>
      <c r="G125" s="1161"/>
      <c r="H125" s="775"/>
      <c r="I125" s="1254"/>
      <c r="J125" s="1302"/>
      <c r="K125" s="1302"/>
      <c r="L125" s="1302"/>
      <c r="M125" s="1302"/>
      <c r="N125" s="1302"/>
      <c r="O125" s="1302"/>
      <c r="P125" s="1302"/>
      <c r="Q125" s="1302"/>
      <c r="R125" s="1302"/>
      <c r="S125" s="1302"/>
      <c r="T125" s="1302"/>
      <c r="U125" s="1302"/>
      <c r="V125" s="1302"/>
      <c r="W125" s="1302"/>
      <c r="X125" s="1302"/>
      <c r="Y125" s="1302"/>
      <c r="Z125" s="1302"/>
      <c r="AA125" s="1302"/>
      <c r="AB125" s="1302"/>
      <c r="AC125" s="1302"/>
      <c r="AD125" s="1302"/>
      <c r="AE125" s="1302"/>
      <c r="AF125" s="1302"/>
      <c r="AG125" s="1302"/>
      <c r="AH125" s="1302"/>
      <c r="AI125" s="1302"/>
      <c r="AJ125" s="1302"/>
      <c r="AK125" s="1302"/>
      <c r="AL125" s="1302"/>
      <c r="AM125" s="1302"/>
      <c r="AN125" s="1302"/>
      <c r="AO125" s="1302"/>
      <c r="AP125" s="1302"/>
      <c r="AQ125" s="1302"/>
      <c r="AR125" s="757"/>
      <c r="AS125" s="757"/>
      <c r="AT125" s="757"/>
      <c r="AU125" s="757"/>
      <c r="AV125" s="757"/>
      <c r="AW125" s="757"/>
      <c r="AX125" s="757"/>
      <c r="AY125" s="757"/>
      <c r="AZ125" s="757"/>
      <c r="BA125" s="757"/>
      <c r="BB125" s="757"/>
      <c r="BC125" s="757"/>
      <c r="BD125" s="757"/>
      <c r="BE125" s="757"/>
      <c r="BF125" s="757"/>
      <c r="BG125" s="757"/>
      <c r="BH125" s="757"/>
      <c r="BI125" s="758"/>
      <c r="BJ125" s="758"/>
      <c r="BK125" s="758"/>
      <c r="BL125" s="758"/>
      <c r="BM125" s="758"/>
      <c r="BN125" s="758"/>
      <c r="BO125" s="758"/>
      <c r="BP125" s="758"/>
      <c r="BQ125" s="758"/>
      <c r="BR125" s="758"/>
      <c r="BS125" s="758"/>
      <c r="BT125" s="758"/>
      <c r="BU125" s="758"/>
      <c r="BV125" s="758"/>
      <c r="BW125" s="758"/>
      <c r="BX125" s="758"/>
      <c r="BY125" s="758"/>
      <c r="BZ125" s="758"/>
      <c r="CA125" s="758"/>
      <c r="CB125" s="758"/>
      <c r="CC125" s="758"/>
      <c r="CD125" s="758"/>
      <c r="CE125" s="758"/>
      <c r="CF125" s="758"/>
      <c r="CG125" s="758"/>
      <c r="CH125" s="758"/>
      <c r="CI125" s="758"/>
      <c r="CJ125" s="758"/>
      <c r="CK125" s="758"/>
      <c r="CL125" s="758"/>
      <c r="CM125" s="758"/>
      <c r="CN125" s="758"/>
      <c r="CO125" s="758"/>
      <c r="CP125" s="758"/>
      <c r="CQ125" s="758"/>
      <c r="CR125" s="758"/>
      <c r="CS125" s="758"/>
      <c r="CT125" s="758"/>
      <c r="CU125" s="758"/>
      <c r="CV125" s="758"/>
      <c r="CW125" s="758"/>
      <c r="CX125" s="758"/>
      <c r="CY125" s="758"/>
      <c r="CZ125" s="758"/>
      <c r="DA125" s="758"/>
      <c r="DB125" s="758"/>
      <c r="DC125" s="758"/>
      <c r="DD125" s="758"/>
      <c r="DE125" s="758"/>
      <c r="DF125" s="758"/>
      <c r="DG125" s="758"/>
      <c r="DH125" s="758"/>
      <c r="DI125" s="758"/>
      <c r="DJ125" s="758"/>
      <c r="DK125" s="758"/>
      <c r="DL125" s="758"/>
      <c r="DM125" s="758"/>
      <c r="DN125" s="758"/>
      <c r="DO125" s="758"/>
      <c r="DP125" s="758"/>
      <c r="DQ125" s="758"/>
      <c r="DR125" s="758"/>
      <c r="DS125" s="758"/>
      <c r="DT125" s="758"/>
      <c r="DU125" s="758"/>
      <c r="DV125" s="758"/>
    </row>
    <row r="126" spans="1:126" s="734" customFormat="1" ht="15" customHeight="1" x14ac:dyDescent="0.25">
      <c r="A126" s="1260"/>
      <c r="B126" s="939"/>
      <c r="C126" s="1322"/>
      <c r="D126" s="799" t="s">
        <v>556</v>
      </c>
      <c r="E126" s="1322" t="s">
        <v>206</v>
      </c>
      <c r="F126" s="795" t="s">
        <v>755</v>
      </c>
      <c r="G126" s="1161">
        <v>75</v>
      </c>
      <c r="H126" s="775"/>
      <c r="I126" s="1254">
        <f t="shared" si="6"/>
        <v>0</v>
      </c>
      <c r="J126" s="1302"/>
      <c r="K126" s="1302"/>
      <c r="L126" s="1302"/>
      <c r="M126" s="1302"/>
      <c r="N126" s="1302"/>
      <c r="O126" s="1302"/>
      <c r="P126" s="1302"/>
      <c r="Q126" s="1302"/>
      <c r="R126" s="1302"/>
      <c r="S126" s="1302"/>
      <c r="T126" s="1302"/>
      <c r="U126" s="1302"/>
      <c r="V126" s="1302"/>
      <c r="W126" s="1302"/>
      <c r="X126" s="1302"/>
      <c r="Y126" s="1302"/>
      <c r="Z126" s="1302"/>
      <c r="AA126" s="1302"/>
      <c r="AB126" s="1302"/>
      <c r="AC126" s="1302"/>
      <c r="AD126" s="1302"/>
      <c r="AE126" s="1302"/>
      <c r="AF126" s="1302"/>
      <c r="AG126" s="1302"/>
      <c r="AH126" s="1302"/>
      <c r="AI126" s="1302"/>
      <c r="AJ126" s="1302"/>
      <c r="AK126" s="1302"/>
      <c r="AL126" s="1302"/>
      <c r="AM126" s="1302"/>
      <c r="AN126" s="1302"/>
      <c r="AO126" s="1302"/>
      <c r="AP126" s="1302"/>
      <c r="AQ126" s="1302"/>
      <c r="AR126" s="757"/>
      <c r="AS126" s="757"/>
      <c r="AT126" s="757"/>
      <c r="AU126" s="757"/>
      <c r="AV126" s="757"/>
      <c r="AW126" s="757"/>
      <c r="AX126" s="757"/>
      <c r="AY126" s="757"/>
      <c r="AZ126" s="757"/>
      <c r="BA126" s="757"/>
      <c r="BB126" s="757"/>
      <c r="BC126" s="757"/>
      <c r="BD126" s="757"/>
      <c r="BE126" s="757"/>
      <c r="BF126" s="757"/>
      <c r="BG126" s="757"/>
      <c r="BH126" s="757"/>
      <c r="BI126" s="758"/>
      <c r="BJ126" s="758"/>
      <c r="BK126" s="758"/>
      <c r="BL126" s="758"/>
      <c r="BM126" s="758"/>
      <c r="BN126" s="758"/>
      <c r="BO126" s="758"/>
      <c r="BP126" s="758"/>
      <c r="BQ126" s="758"/>
      <c r="BR126" s="758"/>
      <c r="BS126" s="758"/>
      <c r="BT126" s="758"/>
      <c r="BU126" s="758"/>
      <c r="BV126" s="758"/>
      <c r="BW126" s="758"/>
      <c r="BX126" s="758"/>
      <c r="BY126" s="758"/>
      <c r="BZ126" s="758"/>
      <c r="CA126" s="758"/>
      <c r="CB126" s="758"/>
      <c r="CC126" s="758"/>
      <c r="CD126" s="758"/>
      <c r="CE126" s="758"/>
      <c r="CF126" s="758"/>
      <c r="CG126" s="758"/>
      <c r="CH126" s="758"/>
      <c r="CI126" s="758"/>
      <c r="CJ126" s="758"/>
      <c r="CK126" s="758"/>
      <c r="CL126" s="758"/>
      <c r="CM126" s="758"/>
      <c r="CN126" s="758"/>
      <c r="CO126" s="758"/>
      <c r="CP126" s="758"/>
      <c r="CQ126" s="758"/>
      <c r="CR126" s="758"/>
      <c r="CS126" s="758"/>
      <c r="CT126" s="758"/>
      <c r="CU126" s="758"/>
      <c r="CV126" s="758"/>
      <c r="CW126" s="758"/>
      <c r="CX126" s="758"/>
      <c r="CY126" s="758"/>
      <c r="CZ126" s="758"/>
      <c r="DA126" s="758"/>
      <c r="DB126" s="758"/>
      <c r="DC126" s="758"/>
      <c r="DD126" s="758"/>
      <c r="DE126" s="758"/>
      <c r="DF126" s="758"/>
      <c r="DG126" s="758"/>
      <c r="DH126" s="758"/>
      <c r="DI126" s="758"/>
      <c r="DJ126" s="758"/>
      <c r="DK126" s="758"/>
      <c r="DL126" s="758"/>
      <c r="DM126" s="758"/>
      <c r="DN126" s="758"/>
      <c r="DO126" s="758"/>
      <c r="DP126" s="758"/>
      <c r="DQ126" s="758"/>
      <c r="DR126" s="758"/>
      <c r="DS126" s="758"/>
      <c r="DT126" s="758"/>
      <c r="DU126" s="758"/>
      <c r="DV126" s="758"/>
    </row>
    <row r="127" spans="1:126" s="734" customFormat="1" ht="15" customHeight="1" x14ac:dyDescent="0.25">
      <c r="A127" s="1261"/>
      <c r="B127" s="989"/>
      <c r="C127" s="985"/>
      <c r="D127" s="984" t="s">
        <v>557</v>
      </c>
      <c r="E127" s="1328" t="s">
        <v>1128</v>
      </c>
      <c r="F127" s="990" t="s">
        <v>755</v>
      </c>
      <c r="G127" s="986">
        <v>60</v>
      </c>
      <c r="H127" s="775"/>
      <c r="I127" s="1257">
        <f t="shared" si="6"/>
        <v>0</v>
      </c>
      <c r="J127" s="1302"/>
      <c r="K127" s="1302"/>
      <c r="L127" s="1302"/>
      <c r="M127" s="1302"/>
      <c r="N127" s="1302"/>
      <c r="O127" s="1302"/>
      <c r="P127" s="1302"/>
      <c r="Q127" s="1302"/>
      <c r="R127" s="1302"/>
      <c r="S127" s="1302"/>
      <c r="T127" s="1302"/>
      <c r="U127" s="1302"/>
      <c r="V127" s="1302"/>
      <c r="W127" s="1302"/>
      <c r="X127" s="1302"/>
      <c r="Y127" s="1302"/>
      <c r="Z127" s="1302"/>
      <c r="AA127" s="1302"/>
      <c r="AB127" s="1302"/>
      <c r="AC127" s="1302"/>
      <c r="AD127" s="1302"/>
      <c r="AE127" s="1302"/>
      <c r="AF127" s="1302"/>
      <c r="AG127" s="1302"/>
      <c r="AH127" s="1302"/>
      <c r="AI127" s="1302"/>
      <c r="AJ127" s="1302"/>
      <c r="AK127" s="1302"/>
      <c r="AL127" s="1302"/>
      <c r="AM127" s="1302"/>
      <c r="AN127" s="1302"/>
      <c r="AO127" s="1302"/>
      <c r="AP127" s="1302"/>
      <c r="AQ127" s="1302"/>
      <c r="AR127" s="757"/>
      <c r="AS127" s="757"/>
      <c r="AT127" s="757"/>
      <c r="AU127" s="757"/>
      <c r="AV127" s="757"/>
      <c r="AW127" s="757"/>
      <c r="AX127" s="757"/>
      <c r="AY127" s="757"/>
      <c r="AZ127" s="757"/>
      <c r="BA127" s="757"/>
      <c r="BB127" s="757"/>
      <c r="BC127" s="757"/>
      <c r="BD127" s="757"/>
      <c r="BE127" s="757"/>
      <c r="BF127" s="757"/>
      <c r="BG127" s="757"/>
      <c r="BH127" s="757"/>
      <c r="BI127" s="758"/>
      <c r="BJ127" s="758"/>
      <c r="BK127" s="758"/>
      <c r="BL127" s="758"/>
      <c r="BM127" s="758"/>
      <c r="BN127" s="758"/>
      <c r="BO127" s="758"/>
      <c r="BP127" s="758"/>
      <c r="BQ127" s="758"/>
      <c r="BR127" s="758"/>
      <c r="BS127" s="758"/>
      <c r="BT127" s="758"/>
      <c r="BU127" s="758"/>
      <c r="BV127" s="758"/>
      <c r="BW127" s="758"/>
      <c r="BX127" s="758"/>
      <c r="BY127" s="758"/>
      <c r="BZ127" s="758"/>
      <c r="CA127" s="758"/>
      <c r="CB127" s="758"/>
      <c r="CC127" s="758"/>
      <c r="CD127" s="758"/>
      <c r="CE127" s="758"/>
      <c r="CF127" s="758"/>
      <c r="CG127" s="758"/>
      <c r="CH127" s="758"/>
      <c r="CI127" s="758"/>
      <c r="CJ127" s="758"/>
      <c r="CK127" s="758"/>
      <c r="CL127" s="758"/>
      <c r="CM127" s="758"/>
      <c r="CN127" s="758"/>
      <c r="CO127" s="758"/>
      <c r="CP127" s="758"/>
      <c r="CQ127" s="758"/>
      <c r="CR127" s="758"/>
      <c r="CS127" s="758"/>
      <c r="CT127" s="758"/>
      <c r="CU127" s="758"/>
      <c r="CV127" s="758"/>
      <c r="CW127" s="758"/>
      <c r="CX127" s="758"/>
      <c r="CY127" s="758"/>
      <c r="CZ127" s="758"/>
      <c r="DA127" s="758"/>
      <c r="DB127" s="758"/>
      <c r="DC127" s="758"/>
      <c r="DD127" s="758"/>
      <c r="DE127" s="758"/>
      <c r="DF127" s="758"/>
      <c r="DG127" s="758"/>
      <c r="DH127" s="758"/>
      <c r="DI127" s="758"/>
      <c r="DJ127" s="758"/>
      <c r="DK127" s="758"/>
      <c r="DL127" s="758"/>
      <c r="DM127" s="758"/>
      <c r="DN127" s="758"/>
      <c r="DO127" s="758"/>
      <c r="DP127" s="758"/>
      <c r="DQ127" s="758"/>
      <c r="DR127" s="758"/>
      <c r="DS127" s="758"/>
      <c r="DT127" s="758"/>
      <c r="DU127" s="758"/>
      <c r="DV127" s="758"/>
    </row>
    <row r="128" spans="1:126" s="734" customFormat="1" ht="144" customHeight="1" x14ac:dyDescent="0.25">
      <c r="A128" s="1260"/>
      <c r="B128" s="939"/>
      <c r="C128" s="1322"/>
      <c r="D128" s="799"/>
      <c r="E128" s="1322" t="s">
        <v>1129</v>
      </c>
      <c r="F128" s="795"/>
      <c r="G128" s="1161"/>
      <c r="H128" s="775"/>
      <c r="I128" s="1254"/>
      <c r="J128" s="1302"/>
      <c r="K128" s="1302"/>
      <c r="L128" s="1302"/>
      <c r="M128" s="1302"/>
      <c r="N128" s="1302"/>
      <c r="O128" s="1302"/>
      <c r="P128" s="1302"/>
      <c r="Q128" s="1302"/>
      <c r="R128" s="1302"/>
      <c r="S128" s="1302"/>
      <c r="T128" s="1302"/>
      <c r="U128" s="1302"/>
      <c r="V128" s="1302"/>
      <c r="W128" s="1302"/>
      <c r="X128" s="1302"/>
      <c r="Y128" s="1302"/>
      <c r="Z128" s="1302"/>
      <c r="AA128" s="1302"/>
      <c r="AB128" s="1302"/>
      <c r="AC128" s="1302"/>
      <c r="AD128" s="1302"/>
      <c r="AE128" s="1302"/>
      <c r="AF128" s="1302"/>
      <c r="AG128" s="1302"/>
      <c r="AH128" s="1302"/>
      <c r="AI128" s="1302"/>
      <c r="AJ128" s="1302"/>
      <c r="AK128" s="1302"/>
      <c r="AL128" s="1302"/>
      <c r="AM128" s="1302"/>
      <c r="AN128" s="1302"/>
      <c r="AO128" s="1302"/>
      <c r="AP128" s="1302"/>
      <c r="AQ128" s="1302"/>
      <c r="AR128" s="757"/>
      <c r="AS128" s="757"/>
      <c r="AT128" s="757"/>
      <c r="AU128" s="757"/>
      <c r="AV128" s="757"/>
      <c r="AW128" s="757"/>
      <c r="AX128" s="757"/>
      <c r="AY128" s="757"/>
      <c r="AZ128" s="757"/>
      <c r="BA128" s="757"/>
      <c r="BB128" s="757"/>
      <c r="BC128" s="757"/>
      <c r="BD128" s="757"/>
      <c r="BE128" s="757"/>
      <c r="BF128" s="757"/>
      <c r="BG128" s="757"/>
      <c r="BH128" s="757"/>
      <c r="BI128" s="758"/>
      <c r="BJ128" s="758"/>
      <c r="BK128" s="758"/>
      <c r="BL128" s="758"/>
      <c r="BM128" s="758"/>
      <c r="BN128" s="758"/>
      <c r="BO128" s="758"/>
      <c r="BP128" s="758"/>
      <c r="BQ128" s="758"/>
      <c r="BR128" s="758"/>
      <c r="BS128" s="758"/>
      <c r="BT128" s="758"/>
      <c r="BU128" s="758"/>
      <c r="BV128" s="758"/>
      <c r="BW128" s="758"/>
      <c r="BX128" s="758"/>
      <c r="BY128" s="758"/>
      <c r="BZ128" s="758"/>
      <c r="CA128" s="758"/>
      <c r="CB128" s="758"/>
      <c r="CC128" s="758"/>
      <c r="CD128" s="758"/>
      <c r="CE128" s="758"/>
      <c r="CF128" s="758"/>
      <c r="CG128" s="758"/>
      <c r="CH128" s="758"/>
      <c r="CI128" s="758"/>
      <c r="CJ128" s="758"/>
      <c r="CK128" s="758"/>
      <c r="CL128" s="758"/>
      <c r="CM128" s="758"/>
      <c r="CN128" s="758"/>
      <c r="CO128" s="758"/>
      <c r="CP128" s="758"/>
      <c r="CQ128" s="758"/>
      <c r="CR128" s="758"/>
      <c r="CS128" s="758"/>
      <c r="CT128" s="758"/>
      <c r="CU128" s="758"/>
      <c r="CV128" s="758"/>
      <c r="CW128" s="758"/>
      <c r="CX128" s="758"/>
      <c r="CY128" s="758"/>
      <c r="CZ128" s="758"/>
      <c r="DA128" s="758"/>
      <c r="DB128" s="758"/>
      <c r="DC128" s="758"/>
      <c r="DD128" s="758"/>
      <c r="DE128" s="758"/>
      <c r="DF128" s="758"/>
      <c r="DG128" s="758"/>
      <c r="DH128" s="758"/>
      <c r="DI128" s="758"/>
      <c r="DJ128" s="758"/>
      <c r="DK128" s="758"/>
      <c r="DL128" s="758"/>
      <c r="DM128" s="758"/>
      <c r="DN128" s="758"/>
      <c r="DO128" s="758"/>
      <c r="DP128" s="758"/>
      <c r="DQ128" s="758"/>
      <c r="DR128" s="758"/>
      <c r="DS128" s="758"/>
      <c r="DT128" s="758"/>
      <c r="DU128" s="758"/>
      <c r="DV128" s="758"/>
    </row>
    <row r="129" spans="1:126" s="734" customFormat="1" ht="15" customHeight="1" x14ac:dyDescent="0.25">
      <c r="A129" s="1223"/>
      <c r="B129" s="991" t="s">
        <v>879</v>
      </c>
      <c r="C129" s="2046" t="s">
        <v>207</v>
      </c>
      <c r="D129" s="2046"/>
      <c r="E129" s="2046"/>
      <c r="F129" s="987"/>
      <c r="G129" s="1292"/>
      <c r="H129" s="775"/>
      <c r="I129" s="1256"/>
      <c r="J129" s="1302"/>
      <c r="K129" s="1302"/>
      <c r="L129" s="1302"/>
      <c r="M129" s="1302"/>
      <c r="N129" s="1302"/>
      <c r="O129" s="1302"/>
      <c r="P129" s="1302"/>
      <c r="Q129" s="1302"/>
      <c r="R129" s="1302"/>
      <c r="S129" s="1302"/>
      <c r="T129" s="1302"/>
      <c r="U129" s="1302"/>
      <c r="V129" s="1302"/>
      <c r="W129" s="1302"/>
      <c r="X129" s="1302"/>
      <c r="Y129" s="1302"/>
      <c r="Z129" s="1302"/>
      <c r="AA129" s="1302"/>
      <c r="AB129" s="1302"/>
      <c r="AC129" s="1302"/>
      <c r="AD129" s="1302"/>
      <c r="AE129" s="1302"/>
      <c r="AF129" s="1302"/>
      <c r="AG129" s="1302"/>
      <c r="AH129" s="1302"/>
      <c r="AI129" s="1302"/>
      <c r="AJ129" s="1302"/>
      <c r="AK129" s="1302"/>
      <c r="AL129" s="1302"/>
      <c r="AM129" s="1302"/>
      <c r="AN129" s="1302"/>
      <c r="AO129" s="1302"/>
      <c r="AP129" s="1302"/>
      <c r="AQ129" s="1302"/>
      <c r="AR129" s="757"/>
      <c r="AS129" s="757"/>
      <c r="AT129" s="757"/>
      <c r="AU129" s="757"/>
      <c r="AV129" s="757"/>
      <c r="AW129" s="757"/>
      <c r="AX129" s="757"/>
      <c r="AY129" s="757"/>
      <c r="AZ129" s="757"/>
      <c r="BA129" s="757"/>
      <c r="BB129" s="757"/>
      <c r="BC129" s="757"/>
      <c r="BD129" s="757"/>
      <c r="BE129" s="757"/>
      <c r="BF129" s="757"/>
      <c r="BG129" s="757"/>
      <c r="BH129" s="757"/>
      <c r="BI129" s="758"/>
      <c r="BJ129" s="758"/>
      <c r="BK129" s="758"/>
      <c r="BL129" s="758"/>
      <c r="BM129" s="758"/>
      <c r="BN129" s="758"/>
      <c r="BO129" s="758"/>
      <c r="BP129" s="758"/>
      <c r="BQ129" s="758"/>
      <c r="BR129" s="758"/>
      <c r="BS129" s="758"/>
      <c r="BT129" s="758"/>
      <c r="BU129" s="758"/>
      <c r="BV129" s="758"/>
      <c r="BW129" s="758"/>
      <c r="BX129" s="758"/>
      <c r="BY129" s="758"/>
      <c r="BZ129" s="758"/>
      <c r="CA129" s="758"/>
      <c r="CB129" s="758"/>
      <c r="CC129" s="758"/>
      <c r="CD129" s="758"/>
      <c r="CE129" s="758"/>
      <c r="CF129" s="758"/>
      <c r="CG129" s="758"/>
      <c r="CH129" s="758"/>
      <c r="CI129" s="758"/>
      <c r="CJ129" s="758"/>
      <c r="CK129" s="758"/>
      <c r="CL129" s="758"/>
      <c r="CM129" s="758"/>
      <c r="CN129" s="758"/>
      <c r="CO129" s="758"/>
      <c r="CP129" s="758"/>
      <c r="CQ129" s="758"/>
      <c r="CR129" s="758"/>
      <c r="CS129" s="758"/>
      <c r="CT129" s="758"/>
      <c r="CU129" s="758"/>
      <c r="CV129" s="758"/>
      <c r="CW129" s="758"/>
      <c r="CX129" s="758"/>
      <c r="CY129" s="758"/>
      <c r="CZ129" s="758"/>
      <c r="DA129" s="758"/>
      <c r="DB129" s="758"/>
      <c r="DC129" s="758"/>
      <c r="DD129" s="758"/>
      <c r="DE129" s="758"/>
      <c r="DF129" s="758"/>
      <c r="DG129" s="758"/>
      <c r="DH129" s="758"/>
      <c r="DI129" s="758"/>
      <c r="DJ129" s="758"/>
      <c r="DK129" s="758"/>
      <c r="DL129" s="758"/>
      <c r="DM129" s="758"/>
      <c r="DN129" s="758"/>
      <c r="DO129" s="758"/>
      <c r="DP129" s="758"/>
      <c r="DQ129" s="758"/>
      <c r="DR129" s="758"/>
      <c r="DS129" s="758"/>
      <c r="DT129" s="758"/>
      <c r="DU129" s="758"/>
      <c r="DV129" s="758"/>
    </row>
    <row r="130" spans="1:126" s="1591" customFormat="1" ht="27.6" x14ac:dyDescent="0.3">
      <c r="A130" s="1148"/>
      <c r="B130" s="938"/>
      <c r="C130" s="802"/>
      <c r="D130" s="799" t="s">
        <v>556</v>
      </c>
      <c r="E130" s="1322" t="s">
        <v>1353</v>
      </c>
      <c r="F130" s="795" t="s">
        <v>486</v>
      </c>
      <c r="G130" s="1161">
        <v>1</v>
      </c>
      <c r="H130" s="775"/>
      <c r="I130" s="1122">
        <f>G130*H130</f>
        <v>0</v>
      </c>
    </row>
    <row r="131" spans="1:126" s="1591" customFormat="1" ht="27.6" x14ac:dyDescent="0.3">
      <c r="A131" s="1148"/>
      <c r="B131" s="938"/>
      <c r="C131" s="802"/>
      <c r="D131" s="799" t="s">
        <v>557</v>
      </c>
      <c r="E131" s="1322" t="s">
        <v>1354</v>
      </c>
      <c r="F131" s="795" t="s">
        <v>486</v>
      </c>
      <c r="G131" s="1161">
        <v>1</v>
      </c>
      <c r="H131" s="775"/>
      <c r="I131" s="1122">
        <f>G131*H131</f>
        <v>0</v>
      </c>
    </row>
    <row r="132" spans="1:126" s="734" customFormat="1" ht="15" customHeight="1" x14ac:dyDescent="0.25">
      <c r="A132" s="1148"/>
      <c r="B132" s="947"/>
      <c r="C132" s="2020" t="s">
        <v>541</v>
      </c>
      <c r="D132" s="2020"/>
      <c r="E132" s="2020"/>
      <c r="F132" s="795"/>
      <c r="G132" s="1161"/>
      <c r="H132" s="775"/>
      <c r="I132" s="1254"/>
      <c r="J132" s="1302"/>
      <c r="K132" s="1302"/>
      <c r="L132" s="1302"/>
      <c r="M132" s="1302"/>
      <c r="N132" s="1302"/>
      <c r="O132" s="1302"/>
      <c r="P132" s="1302"/>
      <c r="Q132" s="1302"/>
      <c r="R132" s="1302"/>
      <c r="S132" s="1302"/>
      <c r="T132" s="1302"/>
      <c r="U132" s="1302"/>
      <c r="V132" s="1302"/>
      <c r="W132" s="1302"/>
      <c r="X132" s="1302"/>
      <c r="Y132" s="1302"/>
      <c r="Z132" s="1302"/>
      <c r="AA132" s="1302"/>
      <c r="AB132" s="1302"/>
      <c r="AC132" s="1302"/>
      <c r="AD132" s="1302"/>
      <c r="AE132" s="1302"/>
      <c r="AF132" s="1302"/>
      <c r="AG132" s="1302"/>
      <c r="AH132" s="1302"/>
      <c r="AI132" s="1302"/>
      <c r="AJ132" s="1302"/>
      <c r="AK132" s="1302"/>
      <c r="AL132" s="1302"/>
      <c r="AM132" s="1302"/>
      <c r="AN132" s="1302"/>
      <c r="AO132" s="1302"/>
      <c r="AP132" s="1302"/>
      <c r="AQ132" s="1302"/>
      <c r="AR132" s="757"/>
      <c r="AS132" s="757"/>
      <c r="AT132" s="757"/>
      <c r="AU132" s="757"/>
      <c r="AV132" s="757"/>
      <c r="AW132" s="757"/>
      <c r="AX132" s="757"/>
      <c r="AY132" s="757"/>
      <c r="AZ132" s="757"/>
      <c r="BA132" s="757"/>
      <c r="BB132" s="757"/>
      <c r="BC132" s="757"/>
      <c r="BD132" s="757"/>
      <c r="BE132" s="757"/>
      <c r="BF132" s="757"/>
      <c r="BG132" s="757"/>
      <c r="BH132" s="757"/>
      <c r="BI132" s="758"/>
      <c r="BJ132" s="758"/>
      <c r="BK132" s="758"/>
      <c r="BL132" s="758"/>
      <c r="BM132" s="758"/>
      <c r="BN132" s="758"/>
      <c r="BO132" s="758"/>
      <c r="BP132" s="758"/>
      <c r="BQ132" s="758"/>
      <c r="BR132" s="758"/>
      <c r="BS132" s="758"/>
      <c r="BT132" s="758"/>
      <c r="BU132" s="758"/>
      <c r="BV132" s="758"/>
      <c r="BW132" s="758"/>
      <c r="BX132" s="758"/>
      <c r="BY132" s="758"/>
      <c r="BZ132" s="758"/>
      <c r="CA132" s="758"/>
      <c r="CB132" s="758"/>
      <c r="CC132" s="758"/>
      <c r="CD132" s="758"/>
      <c r="CE132" s="758"/>
      <c r="CF132" s="758"/>
      <c r="CG132" s="758"/>
      <c r="CH132" s="758"/>
      <c r="CI132" s="758"/>
      <c r="CJ132" s="758"/>
      <c r="CK132" s="758"/>
      <c r="CL132" s="758"/>
      <c r="CM132" s="758"/>
      <c r="CN132" s="758"/>
      <c r="CO132" s="758"/>
      <c r="CP132" s="758"/>
      <c r="CQ132" s="758"/>
      <c r="CR132" s="758"/>
      <c r="CS132" s="758"/>
      <c r="CT132" s="758"/>
      <c r="CU132" s="758"/>
      <c r="CV132" s="758"/>
      <c r="CW132" s="758"/>
      <c r="CX132" s="758"/>
      <c r="CY132" s="758"/>
      <c r="CZ132" s="758"/>
      <c r="DA132" s="758"/>
      <c r="DB132" s="758"/>
      <c r="DC132" s="758"/>
      <c r="DD132" s="758"/>
      <c r="DE132" s="758"/>
      <c r="DF132" s="758"/>
      <c r="DG132" s="758"/>
      <c r="DH132" s="758"/>
      <c r="DI132" s="758"/>
      <c r="DJ132" s="758"/>
      <c r="DK132" s="758"/>
      <c r="DL132" s="758"/>
      <c r="DM132" s="758"/>
      <c r="DN132" s="758"/>
      <c r="DO132" s="758"/>
      <c r="DP132" s="758"/>
      <c r="DQ132" s="758"/>
      <c r="DR132" s="758"/>
      <c r="DS132" s="758"/>
      <c r="DT132" s="758"/>
      <c r="DU132" s="758"/>
      <c r="DV132" s="758"/>
    </row>
    <row r="133" spans="1:126" s="734" customFormat="1" ht="15" customHeight="1" x14ac:dyDescent="0.25">
      <c r="A133" s="1148"/>
      <c r="B133" s="938"/>
      <c r="C133" s="1922" t="s">
        <v>39</v>
      </c>
      <c r="D133" s="1922"/>
      <c r="E133" s="1922"/>
      <c r="F133" s="795"/>
      <c r="G133" s="1161"/>
      <c r="H133" s="775"/>
      <c r="I133" s="1254"/>
      <c r="J133" s="1302"/>
      <c r="K133" s="1302"/>
      <c r="L133" s="1302"/>
      <c r="M133" s="1302"/>
      <c r="N133" s="1302"/>
      <c r="O133" s="1302"/>
      <c r="P133" s="1302"/>
      <c r="Q133" s="1302"/>
      <c r="R133" s="1302"/>
      <c r="S133" s="1302"/>
      <c r="T133" s="1302"/>
      <c r="U133" s="1302"/>
      <c r="V133" s="1302"/>
      <c r="W133" s="1302"/>
      <c r="X133" s="1302"/>
      <c r="Y133" s="1302"/>
      <c r="Z133" s="1302"/>
      <c r="AA133" s="1302"/>
      <c r="AB133" s="1302"/>
      <c r="AC133" s="1302"/>
      <c r="AD133" s="1302"/>
      <c r="AE133" s="1302"/>
      <c r="AF133" s="1302"/>
      <c r="AG133" s="1302"/>
      <c r="AH133" s="1302"/>
      <c r="AI133" s="1302"/>
      <c r="AJ133" s="1302"/>
      <c r="AK133" s="1302"/>
      <c r="AL133" s="1302"/>
      <c r="AM133" s="1302"/>
      <c r="AN133" s="1302"/>
      <c r="AO133" s="1302"/>
      <c r="AP133" s="1302"/>
      <c r="AQ133" s="1302"/>
      <c r="AR133" s="757"/>
      <c r="AS133" s="757"/>
      <c r="AT133" s="757"/>
      <c r="AU133" s="757"/>
      <c r="AV133" s="757"/>
      <c r="AW133" s="757"/>
      <c r="AX133" s="757"/>
      <c r="AY133" s="757"/>
      <c r="AZ133" s="757"/>
      <c r="BA133" s="757"/>
      <c r="BB133" s="757"/>
      <c r="BC133" s="757"/>
      <c r="BD133" s="757"/>
      <c r="BE133" s="757"/>
      <c r="BF133" s="757"/>
      <c r="BG133" s="757"/>
      <c r="BH133" s="757"/>
      <c r="BI133" s="758"/>
      <c r="BJ133" s="758"/>
      <c r="BK133" s="758"/>
      <c r="BL133" s="758"/>
      <c r="BM133" s="758"/>
      <c r="BN133" s="758"/>
      <c r="BO133" s="758"/>
      <c r="BP133" s="758"/>
      <c r="BQ133" s="758"/>
      <c r="BR133" s="758"/>
      <c r="BS133" s="758"/>
      <c r="BT133" s="758"/>
      <c r="BU133" s="758"/>
      <c r="BV133" s="758"/>
      <c r="BW133" s="758"/>
      <c r="BX133" s="758"/>
      <c r="BY133" s="758"/>
      <c r="BZ133" s="758"/>
      <c r="CA133" s="758"/>
      <c r="CB133" s="758"/>
      <c r="CC133" s="758"/>
      <c r="CD133" s="758"/>
      <c r="CE133" s="758"/>
      <c r="CF133" s="758"/>
      <c r="CG133" s="758"/>
      <c r="CH133" s="758"/>
      <c r="CI133" s="758"/>
      <c r="CJ133" s="758"/>
      <c r="CK133" s="758"/>
      <c r="CL133" s="758"/>
      <c r="CM133" s="758"/>
      <c r="CN133" s="758"/>
      <c r="CO133" s="758"/>
      <c r="CP133" s="758"/>
      <c r="CQ133" s="758"/>
      <c r="CR133" s="758"/>
      <c r="CS133" s="758"/>
      <c r="CT133" s="758"/>
      <c r="CU133" s="758"/>
      <c r="CV133" s="758"/>
      <c r="CW133" s="758"/>
      <c r="CX133" s="758"/>
      <c r="CY133" s="758"/>
      <c r="CZ133" s="758"/>
      <c r="DA133" s="758"/>
      <c r="DB133" s="758"/>
      <c r="DC133" s="758"/>
      <c r="DD133" s="758"/>
      <c r="DE133" s="758"/>
      <c r="DF133" s="758"/>
      <c r="DG133" s="758"/>
      <c r="DH133" s="758"/>
      <c r="DI133" s="758"/>
      <c r="DJ133" s="758"/>
      <c r="DK133" s="758"/>
      <c r="DL133" s="758"/>
      <c r="DM133" s="758"/>
      <c r="DN133" s="758"/>
      <c r="DO133" s="758"/>
      <c r="DP133" s="758"/>
      <c r="DQ133" s="758"/>
      <c r="DR133" s="758"/>
      <c r="DS133" s="758"/>
      <c r="DT133" s="758"/>
      <c r="DU133" s="758"/>
      <c r="DV133" s="758"/>
    </row>
    <row r="134" spans="1:126" s="734" customFormat="1" ht="15" customHeight="1" x14ac:dyDescent="0.25">
      <c r="A134" s="1148" t="s">
        <v>588</v>
      </c>
      <c r="B134" s="1162" t="s">
        <v>923</v>
      </c>
      <c r="C134" s="2020" t="s">
        <v>707</v>
      </c>
      <c r="D134" s="2020"/>
      <c r="E134" s="2020"/>
      <c r="F134" s="795"/>
      <c r="G134" s="1161"/>
      <c r="H134" s="775"/>
      <c r="I134" s="1254"/>
      <c r="J134" s="1302"/>
      <c r="K134" s="1302"/>
      <c r="L134" s="1302"/>
      <c r="M134" s="1302"/>
      <c r="N134" s="1302"/>
      <c r="O134" s="1302"/>
      <c r="P134" s="1302"/>
      <c r="Q134" s="1302"/>
      <c r="R134" s="1302"/>
      <c r="S134" s="1302"/>
      <c r="T134" s="1302"/>
      <c r="U134" s="1302"/>
      <c r="V134" s="1302"/>
      <c r="W134" s="1302"/>
      <c r="X134" s="1302"/>
      <c r="Y134" s="1302"/>
      <c r="Z134" s="1302"/>
      <c r="AA134" s="1302"/>
      <c r="AB134" s="1302"/>
      <c r="AC134" s="1302"/>
      <c r="AD134" s="1302"/>
      <c r="AE134" s="1302"/>
      <c r="AF134" s="1302"/>
      <c r="AG134" s="1302"/>
      <c r="AH134" s="1302"/>
      <c r="AI134" s="1302"/>
      <c r="AJ134" s="1302"/>
      <c r="AK134" s="1302"/>
      <c r="AL134" s="1302"/>
      <c r="AM134" s="1302"/>
      <c r="AN134" s="1302"/>
      <c r="AO134" s="1302"/>
      <c r="AP134" s="1302"/>
      <c r="AQ134" s="1302"/>
      <c r="AR134" s="757"/>
      <c r="AS134" s="757"/>
      <c r="AT134" s="757"/>
      <c r="AU134" s="757"/>
      <c r="AV134" s="757"/>
      <c r="AW134" s="757"/>
      <c r="AX134" s="757"/>
      <c r="AY134" s="757"/>
      <c r="AZ134" s="757"/>
      <c r="BA134" s="757"/>
      <c r="BB134" s="757"/>
      <c r="BC134" s="757"/>
      <c r="BD134" s="757"/>
      <c r="BE134" s="757"/>
      <c r="BF134" s="757"/>
      <c r="BG134" s="757"/>
      <c r="BH134" s="757"/>
      <c r="BI134" s="758"/>
      <c r="BJ134" s="758"/>
      <c r="BK134" s="758"/>
      <c r="BL134" s="758"/>
      <c r="BM134" s="758"/>
      <c r="BN134" s="758"/>
      <c r="BO134" s="758"/>
      <c r="BP134" s="758"/>
      <c r="BQ134" s="758"/>
      <c r="BR134" s="758"/>
      <c r="BS134" s="758"/>
      <c r="BT134" s="758"/>
      <c r="BU134" s="758"/>
      <c r="BV134" s="758"/>
      <c r="BW134" s="758"/>
      <c r="BX134" s="758"/>
      <c r="BY134" s="758"/>
      <c r="BZ134" s="758"/>
      <c r="CA134" s="758"/>
      <c r="CB134" s="758"/>
      <c r="CC134" s="758"/>
      <c r="CD134" s="758"/>
      <c r="CE134" s="758"/>
      <c r="CF134" s="758"/>
      <c r="CG134" s="758"/>
      <c r="CH134" s="758"/>
      <c r="CI134" s="758"/>
      <c r="CJ134" s="758"/>
      <c r="CK134" s="758"/>
      <c r="CL134" s="758"/>
      <c r="CM134" s="758"/>
      <c r="CN134" s="758"/>
      <c r="CO134" s="758"/>
      <c r="CP134" s="758"/>
      <c r="CQ134" s="758"/>
      <c r="CR134" s="758"/>
      <c r="CS134" s="758"/>
      <c r="CT134" s="758"/>
      <c r="CU134" s="758"/>
      <c r="CV134" s="758"/>
      <c r="CW134" s="758"/>
      <c r="CX134" s="758"/>
      <c r="CY134" s="758"/>
      <c r="CZ134" s="758"/>
      <c r="DA134" s="758"/>
      <c r="DB134" s="758"/>
      <c r="DC134" s="758"/>
      <c r="DD134" s="758"/>
      <c r="DE134" s="758"/>
      <c r="DF134" s="758"/>
      <c r="DG134" s="758"/>
      <c r="DH134" s="758"/>
      <c r="DI134" s="758"/>
      <c r="DJ134" s="758"/>
      <c r="DK134" s="758"/>
      <c r="DL134" s="758"/>
      <c r="DM134" s="758"/>
      <c r="DN134" s="758"/>
      <c r="DO134" s="758"/>
      <c r="DP134" s="758"/>
      <c r="DQ134" s="758"/>
      <c r="DR134" s="758"/>
      <c r="DS134" s="758"/>
      <c r="DT134" s="758"/>
      <c r="DU134" s="758"/>
      <c r="DV134" s="758"/>
    </row>
    <row r="135" spans="1:126" s="734" customFormat="1" ht="15" customHeight="1" x14ac:dyDescent="0.25">
      <c r="A135" s="1148"/>
      <c r="B135" s="938"/>
      <c r="C135" s="799" t="s">
        <v>556</v>
      </c>
      <c r="D135" s="1922" t="s">
        <v>590</v>
      </c>
      <c r="E135" s="1922"/>
      <c r="F135" s="795"/>
      <c r="G135" s="1161"/>
      <c r="H135" s="775"/>
      <c r="I135" s="1254"/>
      <c r="J135" s="1302"/>
      <c r="K135" s="1302"/>
      <c r="L135" s="1302"/>
      <c r="M135" s="1302"/>
      <c r="N135" s="1302"/>
      <c r="O135" s="1302"/>
      <c r="P135" s="1302"/>
      <c r="Q135" s="1302"/>
      <c r="R135" s="1302"/>
      <c r="S135" s="1302"/>
      <c r="T135" s="1302"/>
      <c r="U135" s="1302"/>
      <c r="V135" s="1302"/>
      <c r="W135" s="1302"/>
      <c r="X135" s="1302"/>
      <c r="Y135" s="1302"/>
      <c r="Z135" s="1302"/>
      <c r="AA135" s="1302"/>
      <c r="AB135" s="1302"/>
      <c r="AC135" s="1302"/>
      <c r="AD135" s="1302"/>
      <c r="AE135" s="1302"/>
      <c r="AF135" s="1302"/>
      <c r="AG135" s="1302"/>
      <c r="AH135" s="1302"/>
      <c r="AI135" s="1302"/>
      <c r="AJ135" s="1302"/>
      <c r="AK135" s="1302"/>
      <c r="AL135" s="1302"/>
      <c r="AM135" s="1302"/>
      <c r="AN135" s="1302"/>
      <c r="AO135" s="1302"/>
      <c r="AP135" s="1302"/>
      <c r="AQ135" s="1302"/>
      <c r="AR135" s="757"/>
      <c r="AS135" s="757"/>
      <c r="AT135" s="757"/>
      <c r="AU135" s="757"/>
      <c r="AV135" s="757"/>
      <c r="AW135" s="757"/>
      <c r="AX135" s="757"/>
      <c r="AY135" s="757"/>
      <c r="AZ135" s="757"/>
      <c r="BA135" s="757"/>
      <c r="BB135" s="757"/>
      <c r="BC135" s="757"/>
      <c r="BD135" s="757"/>
      <c r="BE135" s="757"/>
      <c r="BF135" s="757"/>
      <c r="BG135" s="757"/>
      <c r="BH135" s="757"/>
      <c r="BI135" s="758"/>
      <c r="BJ135" s="758"/>
      <c r="BK135" s="758"/>
      <c r="BL135" s="758"/>
      <c r="BM135" s="758"/>
      <c r="BN135" s="758"/>
      <c r="BO135" s="758"/>
      <c r="BP135" s="758"/>
      <c r="BQ135" s="758"/>
      <c r="BR135" s="758"/>
      <c r="BS135" s="758"/>
      <c r="BT135" s="758"/>
      <c r="BU135" s="758"/>
      <c r="BV135" s="758"/>
      <c r="BW135" s="758"/>
      <c r="BX135" s="758"/>
      <c r="BY135" s="758"/>
      <c r="BZ135" s="758"/>
      <c r="CA135" s="758"/>
      <c r="CB135" s="758"/>
      <c r="CC135" s="758"/>
      <c r="CD135" s="758"/>
      <c r="CE135" s="758"/>
      <c r="CF135" s="758"/>
      <c r="CG135" s="758"/>
      <c r="CH135" s="758"/>
      <c r="CI135" s="758"/>
      <c r="CJ135" s="758"/>
      <c r="CK135" s="758"/>
      <c r="CL135" s="758"/>
      <c r="CM135" s="758"/>
      <c r="CN135" s="758"/>
      <c r="CO135" s="758"/>
      <c r="CP135" s="758"/>
      <c r="CQ135" s="758"/>
      <c r="CR135" s="758"/>
      <c r="CS135" s="758"/>
      <c r="CT135" s="758"/>
      <c r="CU135" s="758"/>
      <c r="CV135" s="758"/>
      <c r="CW135" s="758"/>
      <c r="CX135" s="758"/>
      <c r="CY135" s="758"/>
      <c r="CZ135" s="758"/>
      <c r="DA135" s="758"/>
      <c r="DB135" s="758"/>
      <c r="DC135" s="758"/>
      <c r="DD135" s="758"/>
      <c r="DE135" s="758"/>
      <c r="DF135" s="758"/>
      <c r="DG135" s="758"/>
      <c r="DH135" s="758"/>
      <c r="DI135" s="758"/>
      <c r="DJ135" s="758"/>
      <c r="DK135" s="758"/>
      <c r="DL135" s="758"/>
      <c r="DM135" s="758"/>
      <c r="DN135" s="758"/>
      <c r="DO135" s="758"/>
      <c r="DP135" s="758"/>
      <c r="DQ135" s="758"/>
      <c r="DR135" s="758"/>
      <c r="DS135" s="758"/>
      <c r="DT135" s="758"/>
      <c r="DU135" s="758"/>
      <c r="DV135" s="758"/>
    </row>
    <row r="136" spans="1:126" s="734" customFormat="1" ht="66.75" customHeight="1" x14ac:dyDescent="0.25">
      <c r="A136" s="1148"/>
      <c r="B136" s="938"/>
      <c r="C136" s="1322"/>
      <c r="D136" s="799" t="s">
        <v>556</v>
      </c>
      <c r="E136" s="1322" t="s">
        <v>1130</v>
      </c>
      <c r="F136" s="795"/>
      <c r="G136" s="1161"/>
      <c r="H136" s="816"/>
      <c r="I136" s="1257"/>
      <c r="J136" s="1302"/>
      <c r="K136" s="1302"/>
      <c r="L136" s="1302"/>
      <c r="M136" s="1302"/>
      <c r="N136" s="1302"/>
      <c r="O136" s="1302"/>
      <c r="P136" s="1302"/>
      <c r="Q136" s="1302"/>
      <c r="R136" s="1302"/>
      <c r="S136" s="1302"/>
      <c r="T136" s="1302"/>
      <c r="U136" s="1302"/>
      <c r="V136" s="1302"/>
      <c r="W136" s="1302"/>
      <c r="X136" s="1302"/>
      <c r="Y136" s="1302"/>
      <c r="Z136" s="1302"/>
      <c r="AA136" s="1302"/>
      <c r="AB136" s="1302"/>
      <c r="AC136" s="1302"/>
      <c r="AD136" s="1302"/>
      <c r="AE136" s="1302"/>
      <c r="AF136" s="1302"/>
      <c r="AG136" s="1302"/>
      <c r="AH136" s="1302"/>
      <c r="AI136" s="1302"/>
      <c r="AJ136" s="1302"/>
      <c r="AK136" s="1302"/>
      <c r="AL136" s="1302"/>
      <c r="AM136" s="1302"/>
      <c r="AN136" s="1302"/>
      <c r="AO136" s="1302"/>
      <c r="AP136" s="1302"/>
      <c r="AQ136" s="1302"/>
      <c r="AR136" s="757"/>
      <c r="AS136" s="757"/>
      <c r="AT136" s="757"/>
      <c r="AU136" s="757"/>
      <c r="AV136" s="757"/>
      <c r="AW136" s="757"/>
      <c r="AX136" s="757"/>
      <c r="AY136" s="757"/>
      <c r="AZ136" s="757"/>
      <c r="BA136" s="757"/>
      <c r="BB136" s="757"/>
      <c r="BC136" s="757"/>
      <c r="BD136" s="757"/>
      <c r="BE136" s="757"/>
      <c r="BF136" s="757"/>
      <c r="BG136" s="757"/>
      <c r="BH136" s="757"/>
      <c r="BI136" s="758"/>
      <c r="BJ136" s="758"/>
      <c r="BK136" s="758"/>
      <c r="BL136" s="758"/>
      <c r="BM136" s="758"/>
      <c r="BN136" s="758"/>
      <c r="BO136" s="758"/>
      <c r="BP136" s="758"/>
      <c r="BQ136" s="758"/>
      <c r="BR136" s="758"/>
      <c r="BS136" s="758"/>
      <c r="BT136" s="758"/>
      <c r="BU136" s="758"/>
      <c r="BV136" s="758"/>
      <c r="BW136" s="758"/>
      <c r="BX136" s="758"/>
      <c r="BY136" s="758"/>
      <c r="BZ136" s="758"/>
      <c r="CA136" s="758"/>
      <c r="CB136" s="758"/>
      <c r="CC136" s="758"/>
      <c r="CD136" s="758"/>
      <c r="CE136" s="758"/>
      <c r="CF136" s="758"/>
      <c r="CG136" s="758"/>
      <c r="CH136" s="758"/>
      <c r="CI136" s="758"/>
      <c r="CJ136" s="758"/>
      <c r="CK136" s="758"/>
      <c r="CL136" s="758"/>
      <c r="CM136" s="758"/>
      <c r="CN136" s="758"/>
      <c r="CO136" s="758"/>
      <c r="CP136" s="758"/>
      <c r="CQ136" s="758"/>
      <c r="CR136" s="758"/>
      <c r="CS136" s="758"/>
      <c r="CT136" s="758"/>
      <c r="CU136" s="758"/>
      <c r="CV136" s="758"/>
      <c r="CW136" s="758"/>
      <c r="CX136" s="758"/>
      <c r="CY136" s="758"/>
      <c r="CZ136" s="758"/>
      <c r="DA136" s="758"/>
      <c r="DB136" s="758"/>
      <c r="DC136" s="758"/>
      <c r="DD136" s="758"/>
      <c r="DE136" s="758"/>
      <c r="DF136" s="758"/>
      <c r="DG136" s="758"/>
      <c r="DH136" s="758"/>
      <c r="DI136" s="758"/>
      <c r="DJ136" s="758"/>
      <c r="DK136" s="758"/>
      <c r="DL136" s="758"/>
      <c r="DM136" s="758"/>
      <c r="DN136" s="758"/>
      <c r="DO136" s="758"/>
      <c r="DP136" s="758"/>
      <c r="DQ136" s="758"/>
      <c r="DR136" s="758"/>
      <c r="DS136" s="758"/>
      <c r="DT136" s="758"/>
      <c r="DU136" s="758"/>
      <c r="DV136" s="758"/>
    </row>
    <row r="137" spans="1:126" s="734" customFormat="1" ht="15" customHeight="1" x14ac:dyDescent="0.25">
      <c r="A137" s="1148"/>
      <c r="B137" s="938"/>
      <c r="C137" s="1322"/>
      <c r="D137" s="1322"/>
      <c r="E137" s="1322" t="s">
        <v>591</v>
      </c>
      <c r="F137" s="795" t="s">
        <v>755</v>
      </c>
      <c r="G137" s="1161">
        <v>60</v>
      </c>
      <c r="H137" s="775"/>
      <c r="I137" s="1254">
        <f>G137*H137</f>
        <v>0</v>
      </c>
      <c r="J137" s="1302"/>
      <c r="K137" s="1302"/>
      <c r="L137" s="1302"/>
      <c r="M137" s="1302"/>
      <c r="N137" s="1302"/>
      <c r="O137" s="1302"/>
      <c r="P137" s="1302"/>
      <c r="Q137" s="1302"/>
      <c r="R137" s="1302"/>
      <c r="S137" s="1302"/>
      <c r="T137" s="1302"/>
      <c r="U137" s="1302"/>
      <c r="V137" s="1302"/>
      <c r="W137" s="1302"/>
      <c r="X137" s="1302"/>
      <c r="Y137" s="1302"/>
      <c r="Z137" s="1302"/>
      <c r="AA137" s="1302"/>
      <c r="AB137" s="1302"/>
      <c r="AC137" s="1302"/>
      <c r="AD137" s="1302"/>
      <c r="AE137" s="1302"/>
      <c r="AF137" s="1302"/>
      <c r="AG137" s="1302"/>
      <c r="AH137" s="1302"/>
      <c r="AI137" s="1302"/>
      <c r="AJ137" s="1302"/>
      <c r="AK137" s="1302"/>
      <c r="AL137" s="1302"/>
      <c r="AM137" s="1302"/>
      <c r="AN137" s="1302"/>
      <c r="AO137" s="1302"/>
      <c r="AP137" s="1302"/>
      <c r="AQ137" s="1302"/>
      <c r="AR137" s="757"/>
      <c r="AS137" s="757"/>
      <c r="AT137" s="757"/>
      <c r="AU137" s="757"/>
      <c r="AV137" s="757"/>
      <c r="AW137" s="757"/>
      <c r="AX137" s="757"/>
      <c r="AY137" s="757"/>
      <c r="AZ137" s="757"/>
      <c r="BA137" s="757"/>
      <c r="BB137" s="757"/>
      <c r="BC137" s="757"/>
      <c r="BD137" s="757"/>
      <c r="BE137" s="757"/>
      <c r="BF137" s="757"/>
      <c r="BG137" s="757"/>
      <c r="BH137" s="757"/>
      <c r="BI137" s="758"/>
      <c r="BJ137" s="758"/>
      <c r="BK137" s="758"/>
      <c r="BL137" s="758"/>
      <c r="BM137" s="758"/>
      <c r="BN137" s="758"/>
      <c r="BO137" s="758"/>
      <c r="BP137" s="758"/>
      <c r="BQ137" s="758"/>
      <c r="BR137" s="758"/>
      <c r="BS137" s="758"/>
      <c r="BT137" s="758"/>
      <c r="BU137" s="758"/>
      <c r="BV137" s="758"/>
      <c r="BW137" s="758"/>
      <c r="BX137" s="758"/>
      <c r="BY137" s="758"/>
      <c r="BZ137" s="758"/>
      <c r="CA137" s="758"/>
      <c r="CB137" s="758"/>
      <c r="CC137" s="758"/>
      <c r="CD137" s="758"/>
      <c r="CE137" s="758"/>
      <c r="CF137" s="758"/>
      <c r="CG137" s="758"/>
      <c r="CH137" s="758"/>
      <c r="CI137" s="758"/>
      <c r="CJ137" s="758"/>
      <c r="CK137" s="758"/>
      <c r="CL137" s="758"/>
      <c r="CM137" s="758"/>
      <c r="CN137" s="758"/>
      <c r="CO137" s="758"/>
      <c r="CP137" s="758"/>
      <c r="CQ137" s="758"/>
      <c r="CR137" s="758"/>
      <c r="CS137" s="758"/>
      <c r="CT137" s="758"/>
      <c r="CU137" s="758"/>
      <c r="CV137" s="758"/>
      <c r="CW137" s="758"/>
      <c r="CX137" s="758"/>
      <c r="CY137" s="758"/>
      <c r="CZ137" s="758"/>
      <c r="DA137" s="758"/>
      <c r="DB137" s="758"/>
      <c r="DC137" s="758"/>
      <c r="DD137" s="758"/>
      <c r="DE137" s="758"/>
      <c r="DF137" s="758"/>
      <c r="DG137" s="758"/>
      <c r="DH137" s="758"/>
      <c r="DI137" s="758"/>
      <c r="DJ137" s="758"/>
      <c r="DK137" s="758"/>
      <c r="DL137" s="758"/>
      <c r="DM137" s="758"/>
      <c r="DN137" s="758"/>
      <c r="DO137" s="758"/>
      <c r="DP137" s="758"/>
      <c r="DQ137" s="758"/>
      <c r="DR137" s="758"/>
      <c r="DS137" s="758"/>
      <c r="DT137" s="758"/>
      <c r="DU137" s="758"/>
      <c r="DV137" s="758"/>
    </row>
    <row r="138" spans="1:126" s="734" customFormat="1" ht="15" customHeight="1" x14ac:dyDescent="0.25">
      <c r="A138" s="1148"/>
      <c r="B138" s="938"/>
      <c r="C138" s="799" t="s">
        <v>557</v>
      </c>
      <c r="D138" s="1922" t="s">
        <v>330</v>
      </c>
      <c r="E138" s="1922"/>
      <c r="F138" s="795"/>
      <c r="G138" s="1161"/>
      <c r="H138" s="775"/>
      <c r="I138" s="1254"/>
      <c r="J138" s="1302"/>
      <c r="K138" s="1302"/>
      <c r="L138" s="1302"/>
      <c r="M138" s="1302"/>
      <c r="N138" s="1302"/>
      <c r="O138" s="1302"/>
      <c r="P138" s="1302"/>
      <c r="Q138" s="1302"/>
      <c r="R138" s="1302"/>
      <c r="S138" s="1302"/>
      <c r="T138" s="1302"/>
      <c r="U138" s="1302"/>
      <c r="V138" s="1302"/>
      <c r="W138" s="1302"/>
      <c r="X138" s="1302"/>
      <c r="Y138" s="1302"/>
      <c r="Z138" s="1302"/>
      <c r="AA138" s="1302"/>
      <c r="AB138" s="1302"/>
      <c r="AC138" s="1302"/>
      <c r="AD138" s="1302"/>
      <c r="AE138" s="1302"/>
      <c r="AF138" s="1302"/>
      <c r="AG138" s="1302"/>
      <c r="AH138" s="1302"/>
      <c r="AI138" s="1302"/>
      <c r="AJ138" s="1302"/>
      <c r="AK138" s="1302"/>
      <c r="AL138" s="1302"/>
      <c r="AM138" s="1302"/>
      <c r="AN138" s="1302"/>
      <c r="AO138" s="1302"/>
      <c r="AP138" s="1302"/>
      <c r="AQ138" s="1302"/>
      <c r="AR138" s="757"/>
      <c r="AS138" s="757"/>
      <c r="AT138" s="757"/>
      <c r="AU138" s="757"/>
      <c r="AV138" s="757"/>
      <c r="AW138" s="757"/>
      <c r="AX138" s="757"/>
      <c r="AY138" s="757"/>
      <c r="AZ138" s="757"/>
      <c r="BA138" s="757"/>
      <c r="BB138" s="757"/>
      <c r="BC138" s="757"/>
      <c r="BD138" s="757"/>
      <c r="BE138" s="757"/>
      <c r="BF138" s="757"/>
      <c r="BG138" s="757"/>
      <c r="BH138" s="757"/>
      <c r="BI138" s="758"/>
      <c r="BJ138" s="758"/>
      <c r="BK138" s="758"/>
      <c r="BL138" s="758"/>
      <c r="BM138" s="758"/>
      <c r="BN138" s="758"/>
      <c r="BO138" s="758"/>
      <c r="BP138" s="758"/>
      <c r="BQ138" s="758"/>
      <c r="BR138" s="758"/>
      <c r="BS138" s="758"/>
      <c r="BT138" s="758"/>
      <c r="BU138" s="758"/>
      <c r="BV138" s="758"/>
      <c r="BW138" s="758"/>
      <c r="BX138" s="758"/>
      <c r="BY138" s="758"/>
      <c r="BZ138" s="758"/>
      <c r="CA138" s="758"/>
      <c r="CB138" s="758"/>
      <c r="CC138" s="758"/>
      <c r="CD138" s="758"/>
      <c r="CE138" s="758"/>
      <c r="CF138" s="758"/>
      <c r="CG138" s="758"/>
      <c r="CH138" s="758"/>
      <c r="CI138" s="758"/>
      <c r="CJ138" s="758"/>
      <c r="CK138" s="758"/>
      <c r="CL138" s="758"/>
      <c r="CM138" s="758"/>
      <c r="CN138" s="758"/>
      <c r="CO138" s="758"/>
      <c r="CP138" s="758"/>
      <c r="CQ138" s="758"/>
      <c r="CR138" s="758"/>
      <c r="CS138" s="758"/>
      <c r="CT138" s="758"/>
      <c r="CU138" s="758"/>
      <c r="CV138" s="758"/>
      <c r="CW138" s="758"/>
      <c r="CX138" s="758"/>
      <c r="CY138" s="758"/>
      <c r="CZ138" s="758"/>
      <c r="DA138" s="758"/>
      <c r="DB138" s="758"/>
      <c r="DC138" s="758"/>
      <c r="DD138" s="758"/>
      <c r="DE138" s="758"/>
      <c r="DF138" s="758"/>
      <c r="DG138" s="758"/>
      <c r="DH138" s="758"/>
      <c r="DI138" s="758"/>
      <c r="DJ138" s="758"/>
      <c r="DK138" s="758"/>
      <c r="DL138" s="758"/>
      <c r="DM138" s="758"/>
      <c r="DN138" s="758"/>
      <c r="DO138" s="758"/>
      <c r="DP138" s="758"/>
      <c r="DQ138" s="758"/>
      <c r="DR138" s="758"/>
      <c r="DS138" s="758"/>
      <c r="DT138" s="758"/>
      <c r="DU138" s="758"/>
      <c r="DV138" s="758"/>
    </row>
    <row r="139" spans="1:126" s="734" customFormat="1" ht="15.75" customHeight="1" x14ac:dyDescent="0.25">
      <c r="A139" s="1148"/>
      <c r="B139" s="1162"/>
      <c r="C139" s="799"/>
      <c r="D139" s="799" t="s">
        <v>556</v>
      </c>
      <c r="E139" s="1322" t="s">
        <v>592</v>
      </c>
      <c r="F139" s="795"/>
      <c r="G139" s="1161"/>
      <c r="H139" s="775"/>
      <c r="I139" s="1254"/>
      <c r="J139" s="1302"/>
      <c r="K139" s="1302"/>
      <c r="L139" s="1302"/>
      <c r="M139" s="1302"/>
      <c r="N139" s="1302"/>
      <c r="O139" s="1302"/>
      <c r="P139" s="1302"/>
      <c r="Q139" s="1302"/>
      <c r="R139" s="1302"/>
      <c r="S139" s="1302"/>
      <c r="T139" s="1302"/>
      <c r="U139" s="1302"/>
      <c r="V139" s="1302"/>
      <c r="W139" s="1302"/>
      <c r="X139" s="1302"/>
      <c r="Y139" s="1302"/>
      <c r="Z139" s="1302"/>
      <c r="AA139" s="1302"/>
      <c r="AB139" s="1302"/>
      <c r="AC139" s="1302"/>
      <c r="AD139" s="1302"/>
      <c r="AE139" s="1302"/>
      <c r="AF139" s="1302"/>
      <c r="AG139" s="1302"/>
      <c r="AH139" s="1302"/>
      <c r="AI139" s="1302"/>
      <c r="AJ139" s="1302"/>
      <c r="AK139" s="1302"/>
      <c r="AL139" s="1302"/>
      <c r="AM139" s="1302"/>
      <c r="AN139" s="1302"/>
      <c r="AO139" s="1302"/>
      <c r="AP139" s="1302"/>
      <c r="AQ139" s="1302"/>
      <c r="AR139" s="757"/>
      <c r="AS139" s="757"/>
      <c r="AT139" s="757"/>
      <c r="AU139" s="757"/>
      <c r="AV139" s="757"/>
      <c r="AW139" s="757"/>
      <c r="AX139" s="757"/>
      <c r="AY139" s="757"/>
      <c r="AZ139" s="757"/>
      <c r="BA139" s="757"/>
      <c r="BB139" s="757"/>
      <c r="BC139" s="757"/>
      <c r="BD139" s="757"/>
      <c r="BE139" s="757"/>
      <c r="BF139" s="757"/>
      <c r="BG139" s="757"/>
      <c r="BH139" s="757"/>
      <c r="BI139" s="758"/>
      <c r="BJ139" s="758"/>
      <c r="BK139" s="758"/>
      <c r="BL139" s="758"/>
      <c r="BM139" s="758"/>
      <c r="BN139" s="758"/>
      <c r="BO139" s="758"/>
      <c r="BP139" s="758"/>
      <c r="BQ139" s="758"/>
      <c r="BR139" s="758"/>
      <c r="BS139" s="758"/>
      <c r="BT139" s="758"/>
      <c r="BU139" s="758"/>
      <c r="BV139" s="758"/>
      <c r="BW139" s="758"/>
      <c r="BX139" s="758"/>
      <c r="BY139" s="758"/>
      <c r="BZ139" s="758"/>
      <c r="CA139" s="758"/>
      <c r="CB139" s="758"/>
      <c r="CC139" s="758"/>
      <c r="CD139" s="758"/>
      <c r="CE139" s="758"/>
      <c r="CF139" s="758"/>
      <c r="CG139" s="758"/>
      <c r="CH139" s="758"/>
      <c r="CI139" s="758"/>
      <c r="CJ139" s="758"/>
      <c r="CK139" s="758"/>
      <c r="CL139" s="758"/>
      <c r="CM139" s="758"/>
      <c r="CN139" s="758"/>
      <c r="CO139" s="758"/>
      <c r="CP139" s="758"/>
      <c r="CQ139" s="758"/>
      <c r="CR139" s="758"/>
      <c r="CS139" s="758"/>
      <c r="CT139" s="758"/>
      <c r="CU139" s="758"/>
      <c r="CV139" s="758"/>
      <c r="CW139" s="758"/>
      <c r="CX139" s="758"/>
      <c r="CY139" s="758"/>
      <c r="CZ139" s="758"/>
      <c r="DA139" s="758"/>
      <c r="DB139" s="758"/>
      <c r="DC139" s="758"/>
      <c r="DD139" s="758"/>
      <c r="DE139" s="758"/>
      <c r="DF139" s="758"/>
      <c r="DG139" s="758"/>
      <c r="DH139" s="758"/>
      <c r="DI139" s="758"/>
      <c r="DJ139" s="758"/>
      <c r="DK139" s="758"/>
      <c r="DL139" s="758"/>
      <c r="DM139" s="758"/>
      <c r="DN139" s="758"/>
      <c r="DO139" s="758"/>
      <c r="DP139" s="758"/>
      <c r="DQ139" s="758"/>
      <c r="DR139" s="758"/>
      <c r="DS139" s="758"/>
      <c r="DT139" s="758"/>
      <c r="DU139" s="758"/>
      <c r="DV139" s="758"/>
    </row>
    <row r="140" spans="1:126" s="734" customFormat="1" ht="15" customHeight="1" x14ac:dyDescent="0.25">
      <c r="A140" s="1148"/>
      <c r="B140" s="938"/>
      <c r="C140" s="1322"/>
      <c r="D140" s="1322"/>
      <c r="E140" s="1322" t="s">
        <v>331</v>
      </c>
      <c r="F140" s="795" t="s">
        <v>755</v>
      </c>
      <c r="G140" s="1161">
        <v>85</v>
      </c>
      <c r="H140" s="775"/>
      <c r="I140" s="1254">
        <f t="shared" ref="I140" si="7">G140*H140</f>
        <v>0</v>
      </c>
      <c r="J140" s="1302"/>
      <c r="K140" s="1302"/>
      <c r="L140" s="1302"/>
      <c r="M140" s="1302"/>
      <c r="N140" s="1302"/>
      <c r="O140" s="1302"/>
      <c r="P140" s="1302"/>
      <c r="Q140" s="1302"/>
      <c r="R140" s="1302"/>
      <c r="S140" s="1302"/>
      <c r="T140" s="1302"/>
      <c r="U140" s="1302"/>
      <c r="V140" s="1302"/>
      <c r="W140" s="1302"/>
      <c r="X140" s="1302"/>
      <c r="Y140" s="1302"/>
      <c r="Z140" s="1302"/>
      <c r="AA140" s="1302"/>
      <c r="AB140" s="1302"/>
      <c r="AC140" s="1302"/>
      <c r="AD140" s="1302"/>
      <c r="AE140" s="1302"/>
      <c r="AF140" s="1302"/>
      <c r="AG140" s="1302"/>
      <c r="AH140" s="1302"/>
      <c r="AI140" s="1302"/>
      <c r="AJ140" s="1302"/>
      <c r="AK140" s="1302"/>
      <c r="AL140" s="1302"/>
      <c r="AM140" s="1302"/>
      <c r="AN140" s="1302"/>
      <c r="AO140" s="1302"/>
      <c r="AP140" s="1302"/>
      <c r="AQ140" s="1302"/>
      <c r="AR140" s="757"/>
      <c r="AS140" s="757"/>
      <c r="AT140" s="757"/>
      <c r="AU140" s="757"/>
      <c r="AV140" s="757"/>
      <c r="AW140" s="757"/>
      <c r="AX140" s="757"/>
      <c r="AY140" s="757"/>
      <c r="AZ140" s="757"/>
      <c r="BA140" s="757"/>
      <c r="BB140" s="757"/>
      <c r="BC140" s="757"/>
      <c r="BD140" s="757"/>
      <c r="BE140" s="757"/>
      <c r="BF140" s="757"/>
      <c r="BG140" s="757"/>
      <c r="BH140" s="757"/>
      <c r="BI140" s="758"/>
      <c r="BJ140" s="758"/>
      <c r="BK140" s="758"/>
      <c r="BL140" s="758"/>
      <c r="BM140" s="758"/>
      <c r="BN140" s="758"/>
      <c r="BO140" s="758"/>
      <c r="BP140" s="758"/>
      <c r="BQ140" s="758"/>
      <c r="BR140" s="758"/>
      <c r="BS140" s="758"/>
      <c r="BT140" s="758"/>
      <c r="BU140" s="758"/>
      <c r="BV140" s="758"/>
      <c r="BW140" s="758"/>
      <c r="BX140" s="758"/>
      <c r="BY140" s="758"/>
      <c r="BZ140" s="758"/>
      <c r="CA140" s="758"/>
      <c r="CB140" s="758"/>
      <c r="CC140" s="758"/>
      <c r="CD140" s="758"/>
      <c r="CE140" s="758"/>
      <c r="CF140" s="758"/>
      <c r="CG140" s="758"/>
      <c r="CH140" s="758"/>
      <c r="CI140" s="758"/>
      <c r="CJ140" s="758"/>
      <c r="CK140" s="758"/>
      <c r="CL140" s="758"/>
      <c r="CM140" s="758"/>
      <c r="CN140" s="758"/>
      <c r="CO140" s="758"/>
      <c r="CP140" s="758"/>
      <c r="CQ140" s="758"/>
      <c r="CR140" s="758"/>
      <c r="CS140" s="758"/>
      <c r="CT140" s="758"/>
      <c r="CU140" s="758"/>
      <c r="CV140" s="758"/>
      <c r="CW140" s="758"/>
      <c r="CX140" s="758"/>
      <c r="CY140" s="758"/>
      <c r="CZ140" s="758"/>
      <c r="DA140" s="758"/>
      <c r="DB140" s="758"/>
      <c r="DC140" s="758"/>
      <c r="DD140" s="758"/>
      <c r="DE140" s="758"/>
      <c r="DF140" s="758"/>
      <c r="DG140" s="758"/>
      <c r="DH140" s="758"/>
      <c r="DI140" s="758"/>
      <c r="DJ140" s="758"/>
      <c r="DK140" s="758"/>
      <c r="DL140" s="758"/>
      <c r="DM140" s="758"/>
      <c r="DN140" s="758"/>
      <c r="DO140" s="758"/>
      <c r="DP140" s="758"/>
      <c r="DQ140" s="758"/>
      <c r="DR140" s="758"/>
      <c r="DS140" s="758"/>
      <c r="DT140" s="758"/>
      <c r="DU140" s="758"/>
      <c r="DV140" s="758"/>
    </row>
    <row r="141" spans="1:126" s="734" customFormat="1" ht="15" customHeight="1" x14ac:dyDescent="0.25">
      <c r="A141" s="1148"/>
      <c r="B141" s="1162"/>
      <c r="C141" s="799" t="s">
        <v>558</v>
      </c>
      <c r="D141" s="1922" t="s">
        <v>631</v>
      </c>
      <c r="E141" s="1922"/>
      <c r="F141" s="795"/>
      <c r="G141" s="1161"/>
      <c r="H141" s="775"/>
      <c r="I141" s="1254"/>
      <c r="J141" s="1302"/>
      <c r="K141" s="1302"/>
      <c r="L141" s="1302"/>
      <c r="M141" s="1302"/>
      <c r="N141" s="1302"/>
      <c r="O141" s="1302"/>
      <c r="P141" s="1302"/>
      <c r="Q141" s="1302"/>
      <c r="R141" s="1302"/>
      <c r="S141" s="1302"/>
      <c r="T141" s="1302"/>
      <c r="U141" s="1302"/>
      <c r="V141" s="1302"/>
      <c r="W141" s="1302"/>
      <c r="X141" s="1302"/>
      <c r="Y141" s="1302"/>
      <c r="Z141" s="1302"/>
      <c r="AA141" s="1302"/>
      <c r="AB141" s="1302"/>
      <c r="AC141" s="1302"/>
      <c r="AD141" s="1302"/>
      <c r="AE141" s="1302"/>
      <c r="AF141" s="1302"/>
      <c r="AG141" s="1302"/>
      <c r="AH141" s="1302"/>
      <c r="AI141" s="1302"/>
      <c r="AJ141" s="1302"/>
      <c r="AK141" s="1302"/>
      <c r="AL141" s="1302"/>
      <c r="AM141" s="1302"/>
      <c r="AN141" s="1302"/>
      <c r="AO141" s="1302"/>
      <c r="AP141" s="1302"/>
      <c r="AQ141" s="1302"/>
      <c r="AR141" s="757"/>
      <c r="AS141" s="757"/>
      <c r="AT141" s="757"/>
      <c r="AU141" s="757"/>
      <c r="AV141" s="757"/>
      <c r="AW141" s="757"/>
      <c r="AX141" s="757"/>
      <c r="AY141" s="757"/>
      <c r="AZ141" s="757"/>
      <c r="BA141" s="757"/>
      <c r="BB141" s="757"/>
      <c r="BC141" s="757"/>
      <c r="BD141" s="757"/>
      <c r="BE141" s="757"/>
      <c r="BF141" s="757"/>
      <c r="BG141" s="757"/>
      <c r="BH141" s="757"/>
      <c r="BI141" s="758"/>
      <c r="BJ141" s="758"/>
      <c r="BK141" s="758"/>
      <c r="BL141" s="758"/>
      <c r="BM141" s="758"/>
      <c r="BN141" s="758"/>
      <c r="BO141" s="758"/>
      <c r="BP141" s="758"/>
      <c r="BQ141" s="758"/>
      <c r="BR141" s="758"/>
      <c r="BS141" s="758"/>
      <c r="BT141" s="758"/>
      <c r="BU141" s="758"/>
      <c r="BV141" s="758"/>
      <c r="BW141" s="758"/>
      <c r="BX141" s="758"/>
      <c r="BY141" s="758"/>
      <c r="BZ141" s="758"/>
      <c r="CA141" s="758"/>
      <c r="CB141" s="758"/>
      <c r="CC141" s="758"/>
      <c r="CD141" s="758"/>
      <c r="CE141" s="758"/>
      <c r="CF141" s="758"/>
      <c r="CG141" s="758"/>
      <c r="CH141" s="758"/>
      <c r="CI141" s="758"/>
      <c r="CJ141" s="758"/>
      <c r="CK141" s="758"/>
      <c r="CL141" s="758"/>
      <c r="CM141" s="758"/>
      <c r="CN141" s="758"/>
      <c r="CO141" s="758"/>
      <c r="CP141" s="758"/>
      <c r="CQ141" s="758"/>
      <c r="CR141" s="758"/>
      <c r="CS141" s="758"/>
      <c r="CT141" s="758"/>
      <c r="CU141" s="758"/>
      <c r="CV141" s="758"/>
      <c r="CW141" s="758"/>
      <c r="CX141" s="758"/>
      <c r="CY141" s="758"/>
      <c r="CZ141" s="758"/>
      <c r="DA141" s="758"/>
      <c r="DB141" s="758"/>
      <c r="DC141" s="758"/>
      <c r="DD141" s="758"/>
      <c r="DE141" s="758"/>
      <c r="DF141" s="758"/>
      <c r="DG141" s="758"/>
      <c r="DH141" s="758"/>
      <c r="DI141" s="758"/>
      <c r="DJ141" s="758"/>
      <c r="DK141" s="758"/>
      <c r="DL141" s="758"/>
      <c r="DM141" s="758"/>
      <c r="DN141" s="758"/>
      <c r="DO141" s="758"/>
      <c r="DP141" s="758"/>
      <c r="DQ141" s="758"/>
      <c r="DR141" s="758"/>
      <c r="DS141" s="758"/>
      <c r="DT141" s="758"/>
      <c r="DU141" s="758"/>
      <c r="DV141" s="758"/>
    </row>
    <row r="142" spans="1:126" s="734" customFormat="1" ht="41.4" x14ac:dyDescent="0.25">
      <c r="A142" s="1148"/>
      <c r="B142" s="938"/>
      <c r="C142" s="1322"/>
      <c r="D142" s="799" t="s">
        <v>556</v>
      </c>
      <c r="E142" s="1398" t="s">
        <v>1244</v>
      </c>
      <c r="F142" s="795"/>
      <c r="G142" s="1161"/>
      <c r="H142" s="809"/>
      <c r="I142" s="1262"/>
      <c r="J142" s="1302"/>
      <c r="K142" s="1302"/>
      <c r="L142" s="1302"/>
      <c r="M142" s="1302"/>
      <c r="N142" s="1302"/>
      <c r="O142" s="1302"/>
      <c r="P142" s="1302"/>
      <c r="Q142" s="1302"/>
      <c r="R142" s="1302"/>
      <c r="S142" s="1302"/>
      <c r="T142" s="1302"/>
      <c r="U142" s="1302"/>
      <c r="V142" s="1302"/>
      <c r="W142" s="1302"/>
      <c r="X142" s="1302"/>
      <c r="Y142" s="1302"/>
      <c r="Z142" s="1302"/>
      <c r="AA142" s="1302"/>
      <c r="AB142" s="1302"/>
      <c r="AC142" s="1302"/>
      <c r="AD142" s="1302"/>
      <c r="AE142" s="1302"/>
      <c r="AF142" s="1302"/>
      <c r="AG142" s="1302"/>
      <c r="AH142" s="1302"/>
      <c r="AI142" s="1302"/>
      <c r="AJ142" s="1302"/>
      <c r="AK142" s="1302"/>
      <c r="AL142" s="1302"/>
      <c r="AM142" s="1302"/>
      <c r="AN142" s="1302"/>
      <c r="AO142" s="1302"/>
      <c r="AP142" s="1302"/>
      <c r="AQ142" s="1302"/>
      <c r="AR142" s="757"/>
      <c r="AS142" s="757"/>
      <c r="AT142" s="757"/>
      <c r="AU142" s="757"/>
      <c r="AV142" s="757"/>
      <c r="AW142" s="757"/>
      <c r="AX142" s="757"/>
      <c r="AY142" s="757"/>
      <c r="AZ142" s="757"/>
      <c r="BA142" s="757"/>
      <c r="BB142" s="757"/>
      <c r="BC142" s="757"/>
      <c r="BD142" s="757"/>
      <c r="BE142" s="757"/>
      <c r="BF142" s="757"/>
      <c r="BG142" s="757"/>
      <c r="BH142" s="757"/>
      <c r="BI142" s="758"/>
      <c r="BJ142" s="758"/>
      <c r="BK142" s="758"/>
      <c r="BL142" s="758"/>
      <c r="BM142" s="758"/>
      <c r="BN142" s="758"/>
      <c r="BO142" s="758"/>
      <c r="BP142" s="758"/>
      <c r="BQ142" s="758"/>
      <c r="BR142" s="758"/>
      <c r="BS142" s="758"/>
      <c r="BT142" s="758"/>
      <c r="BU142" s="758"/>
      <c r="BV142" s="758"/>
      <c r="BW142" s="758"/>
      <c r="BX142" s="758"/>
      <c r="BY142" s="758"/>
      <c r="BZ142" s="758"/>
      <c r="CA142" s="758"/>
      <c r="CB142" s="758"/>
      <c r="CC142" s="758"/>
      <c r="CD142" s="758"/>
      <c r="CE142" s="758"/>
      <c r="CF142" s="758"/>
      <c r="CG142" s="758"/>
      <c r="CH142" s="758"/>
      <c r="CI142" s="758"/>
      <c r="CJ142" s="758"/>
      <c r="CK142" s="758"/>
      <c r="CL142" s="758"/>
      <c r="CM142" s="758"/>
      <c r="CN142" s="758"/>
      <c r="CO142" s="758"/>
      <c r="CP142" s="758"/>
      <c r="CQ142" s="758"/>
      <c r="CR142" s="758"/>
      <c r="CS142" s="758"/>
      <c r="CT142" s="758"/>
      <c r="CU142" s="758"/>
      <c r="CV142" s="758"/>
      <c r="CW142" s="758"/>
      <c r="CX142" s="758"/>
      <c r="CY142" s="758"/>
      <c r="CZ142" s="758"/>
      <c r="DA142" s="758"/>
      <c r="DB142" s="758"/>
      <c r="DC142" s="758"/>
      <c r="DD142" s="758"/>
      <c r="DE142" s="758"/>
      <c r="DF142" s="758"/>
      <c r="DG142" s="758"/>
      <c r="DH142" s="758"/>
      <c r="DI142" s="758"/>
      <c r="DJ142" s="758"/>
      <c r="DK142" s="758"/>
      <c r="DL142" s="758"/>
      <c r="DM142" s="758"/>
      <c r="DN142" s="758"/>
      <c r="DO142" s="758"/>
      <c r="DP142" s="758"/>
      <c r="DQ142" s="758"/>
      <c r="DR142" s="758"/>
      <c r="DS142" s="758"/>
      <c r="DT142" s="758"/>
      <c r="DU142" s="758"/>
      <c r="DV142" s="758"/>
    </row>
    <row r="143" spans="1:126" s="734" customFormat="1" ht="28.5" customHeight="1" x14ac:dyDescent="0.25">
      <c r="A143" s="1148"/>
      <c r="B143" s="938"/>
      <c r="C143" s="799"/>
      <c r="D143" s="799"/>
      <c r="E143" s="1322" t="s">
        <v>790</v>
      </c>
      <c r="F143" s="795" t="s">
        <v>755</v>
      </c>
      <c r="G143" s="1161">
        <v>20</v>
      </c>
      <c r="H143" s="775"/>
      <c r="I143" s="1254">
        <f t="shared" ref="I143:I161" si="8">G143*H143</f>
        <v>0</v>
      </c>
      <c r="J143" s="1302"/>
      <c r="K143" s="1302"/>
      <c r="L143" s="1302"/>
      <c r="M143" s="1302"/>
      <c r="N143" s="1302"/>
      <c r="O143" s="1302"/>
      <c r="P143" s="1302"/>
      <c r="Q143" s="1302"/>
      <c r="R143" s="1302"/>
      <c r="S143" s="1302"/>
      <c r="T143" s="1302"/>
      <c r="U143" s="1302"/>
      <c r="V143" s="1302"/>
      <c r="W143" s="1302"/>
      <c r="X143" s="1302"/>
      <c r="Y143" s="1302"/>
      <c r="Z143" s="1302"/>
      <c r="AA143" s="1302"/>
      <c r="AB143" s="1302"/>
      <c r="AC143" s="1302"/>
      <c r="AD143" s="1302"/>
      <c r="AE143" s="1302"/>
      <c r="AF143" s="1302"/>
      <c r="AG143" s="1302"/>
      <c r="AH143" s="1302"/>
      <c r="AI143" s="1302"/>
      <c r="AJ143" s="1302"/>
      <c r="AK143" s="1302"/>
      <c r="AL143" s="1302"/>
      <c r="AM143" s="1302"/>
      <c r="AN143" s="1302"/>
      <c r="AO143" s="1302"/>
      <c r="AP143" s="1302"/>
      <c r="AQ143" s="1302"/>
      <c r="AR143" s="757"/>
      <c r="AS143" s="757"/>
      <c r="AT143" s="757"/>
      <c r="AU143" s="757"/>
      <c r="AV143" s="757"/>
      <c r="AW143" s="757"/>
      <c r="AX143" s="757"/>
      <c r="AY143" s="757"/>
      <c r="AZ143" s="757"/>
      <c r="BA143" s="757"/>
      <c r="BB143" s="757"/>
      <c r="BC143" s="757"/>
      <c r="BD143" s="757"/>
      <c r="BE143" s="757"/>
      <c r="BF143" s="757"/>
      <c r="BG143" s="757"/>
      <c r="BH143" s="757"/>
      <c r="BI143" s="758"/>
      <c r="BJ143" s="758"/>
      <c r="BK143" s="758"/>
      <c r="BL143" s="758"/>
      <c r="BM143" s="758"/>
      <c r="BN143" s="758"/>
      <c r="BO143" s="758"/>
      <c r="BP143" s="758"/>
      <c r="BQ143" s="758"/>
      <c r="BR143" s="758"/>
      <c r="BS143" s="758"/>
      <c r="BT143" s="758"/>
      <c r="BU143" s="758"/>
      <c r="BV143" s="758"/>
      <c r="BW143" s="758"/>
      <c r="BX143" s="758"/>
      <c r="BY143" s="758"/>
      <c r="BZ143" s="758"/>
      <c r="CA143" s="758"/>
      <c r="CB143" s="758"/>
      <c r="CC143" s="758"/>
      <c r="CD143" s="758"/>
      <c r="CE143" s="758"/>
      <c r="CF143" s="758"/>
      <c r="CG143" s="758"/>
      <c r="CH143" s="758"/>
      <c r="CI143" s="758"/>
      <c r="CJ143" s="758"/>
      <c r="CK143" s="758"/>
      <c r="CL143" s="758"/>
      <c r="CM143" s="758"/>
      <c r="CN143" s="758"/>
      <c r="CO143" s="758"/>
      <c r="CP143" s="758"/>
      <c r="CQ143" s="758"/>
      <c r="CR143" s="758"/>
      <c r="CS143" s="758"/>
      <c r="CT143" s="758"/>
      <c r="CU143" s="758"/>
      <c r="CV143" s="758"/>
      <c r="CW143" s="758"/>
      <c r="CX143" s="758"/>
      <c r="CY143" s="758"/>
      <c r="CZ143" s="758"/>
      <c r="DA143" s="758"/>
      <c r="DB143" s="758"/>
      <c r="DC143" s="758"/>
      <c r="DD143" s="758"/>
      <c r="DE143" s="758"/>
      <c r="DF143" s="758"/>
      <c r="DG143" s="758"/>
      <c r="DH143" s="758"/>
      <c r="DI143" s="758"/>
      <c r="DJ143" s="758"/>
      <c r="DK143" s="758"/>
      <c r="DL143" s="758"/>
      <c r="DM143" s="758"/>
      <c r="DN143" s="758"/>
      <c r="DO143" s="758"/>
      <c r="DP143" s="758"/>
      <c r="DQ143" s="758"/>
      <c r="DR143" s="758"/>
      <c r="DS143" s="758"/>
      <c r="DT143" s="758"/>
      <c r="DU143" s="758"/>
      <c r="DV143" s="758"/>
    </row>
    <row r="144" spans="1:126" s="734" customFormat="1" ht="15" customHeight="1" x14ac:dyDescent="0.25">
      <c r="A144" s="1148"/>
      <c r="B144" s="938"/>
      <c r="C144" s="1322"/>
      <c r="D144" s="1322"/>
      <c r="E144" s="1322" t="s">
        <v>791</v>
      </c>
      <c r="F144" s="795" t="s">
        <v>755</v>
      </c>
      <c r="G144" s="1161">
        <v>1</v>
      </c>
      <c r="H144" s="775"/>
      <c r="I144" s="1254">
        <f t="shared" si="8"/>
        <v>0</v>
      </c>
      <c r="J144" s="1302"/>
      <c r="K144" s="1302"/>
      <c r="L144" s="1302"/>
      <c r="M144" s="1302"/>
      <c r="N144" s="1302"/>
      <c r="O144" s="1302"/>
      <c r="P144" s="1302"/>
      <c r="Q144" s="1302"/>
      <c r="R144" s="1302"/>
      <c r="S144" s="1302"/>
      <c r="T144" s="1302"/>
      <c r="U144" s="1302"/>
      <c r="V144" s="1302"/>
      <c r="W144" s="1302"/>
      <c r="X144" s="1302"/>
      <c r="Y144" s="1302"/>
      <c r="Z144" s="1302"/>
      <c r="AA144" s="1302"/>
      <c r="AB144" s="1302"/>
      <c r="AC144" s="1302"/>
      <c r="AD144" s="1302"/>
      <c r="AE144" s="1302"/>
      <c r="AF144" s="1302"/>
      <c r="AG144" s="1302"/>
      <c r="AH144" s="1302"/>
      <c r="AI144" s="1302"/>
      <c r="AJ144" s="1302"/>
      <c r="AK144" s="1302"/>
      <c r="AL144" s="1302"/>
      <c r="AM144" s="1302"/>
      <c r="AN144" s="1302"/>
      <c r="AO144" s="1302"/>
      <c r="AP144" s="1302"/>
      <c r="AQ144" s="1302"/>
      <c r="AR144" s="757"/>
      <c r="AS144" s="757"/>
      <c r="AT144" s="757"/>
      <c r="AU144" s="757"/>
      <c r="AV144" s="757"/>
      <c r="AW144" s="757"/>
      <c r="AX144" s="757"/>
      <c r="AY144" s="757"/>
      <c r="AZ144" s="757"/>
      <c r="BA144" s="757"/>
      <c r="BB144" s="757"/>
      <c r="BC144" s="757"/>
      <c r="BD144" s="757"/>
      <c r="BE144" s="757"/>
      <c r="BF144" s="757"/>
      <c r="BG144" s="757"/>
      <c r="BH144" s="757"/>
      <c r="BI144" s="758"/>
      <c r="BJ144" s="758"/>
      <c r="BK144" s="758"/>
      <c r="BL144" s="758"/>
      <c r="BM144" s="758"/>
      <c r="BN144" s="758"/>
      <c r="BO144" s="758"/>
      <c r="BP144" s="758"/>
      <c r="BQ144" s="758"/>
      <c r="BR144" s="758"/>
      <c r="BS144" s="758"/>
      <c r="BT144" s="758"/>
      <c r="BU144" s="758"/>
      <c r="BV144" s="758"/>
      <c r="BW144" s="758"/>
      <c r="BX144" s="758"/>
      <c r="BY144" s="758"/>
      <c r="BZ144" s="758"/>
      <c r="CA144" s="758"/>
      <c r="CB144" s="758"/>
      <c r="CC144" s="758"/>
      <c r="CD144" s="758"/>
      <c r="CE144" s="758"/>
      <c r="CF144" s="758"/>
      <c r="CG144" s="758"/>
      <c r="CH144" s="758"/>
      <c r="CI144" s="758"/>
      <c r="CJ144" s="758"/>
      <c r="CK144" s="758"/>
      <c r="CL144" s="758"/>
      <c r="CM144" s="758"/>
      <c r="CN144" s="758"/>
      <c r="CO144" s="758"/>
      <c r="CP144" s="758"/>
      <c r="CQ144" s="758"/>
      <c r="CR144" s="758"/>
      <c r="CS144" s="758"/>
      <c r="CT144" s="758"/>
      <c r="CU144" s="758"/>
      <c r="CV144" s="758"/>
      <c r="CW144" s="758"/>
      <c r="CX144" s="758"/>
      <c r="CY144" s="758"/>
      <c r="CZ144" s="758"/>
      <c r="DA144" s="758"/>
      <c r="DB144" s="758"/>
      <c r="DC144" s="758"/>
      <c r="DD144" s="758"/>
      <c r="DE144" s="758"/>
      <c r="DF144" s="758"/>
      <c r="DG144" s="758"/>
      <c r="DH144" s="758"/>
      <c r="DI144" s="758"/>
      <c r="DJ144" s="758"/>
      <c r="DK144" s="758"/>
      <c r="DL144" s="758"/>
      <c r="DM144" s="758"/>
      <c r="DN144" s="758"/>
      <c r="DO144" s="758"/>
      <c r="DP144" s="758"/>
      <c r="DQ144" s="758"/>
      <c r="DR144" s="758"/>
      <c r="DS144" s="758"/>
      <c r="DT144" s="758"/>
      <c r="DU144" s="758"/>
      <c r="DV144" s="758"/>
    </row>
    <row r="145" spans="1:126" s="734" customFormat="1" ht="27" customHeight="1" x14ac:dyDescent="0.25">
      <c r="A145" s="1148"/>
      <c r="B145" s="1162"/>
      <c r="C145" s="799" t="s">
        <v>558</v>
      </c>
      <c r="D145" s="799" t="s">
        <v>556</v>
      </c>
      <c r="E145" s="1322" t="s">
        <v>792</v>
      </c>
      <c r="F145" s="795" t="s">
        <v>487</v>
      </c>
      <c r="G145" s="1161">
        <v>5</v>
      </c>
      <c r="H145" s="775"/>
      <c r="I145" s="1254">
        <f t="shared" si="8"/>
        <v>0</v>
      </c>
      <c r="J145" s="1302"/>
      <c r="K145" s="1302"/>
      <c r="L145" s="1302"/>
      <c r="M145" s="1302"/>
      <c r="N145" s="1302"/>
      <c r="O145" s="1302"/>
      <c r="P145" s="1302"/>
      <c r="Q145" s="1302"/>
      <c r="R145" s="1302"/>
      <c r="S145" s="1302"/>
      <c r="T145" s="1302"/>
      <c r="U145" s="1302"/>
      <c r="V145" s="1302"/>
      <c r="W145" s="1302"/>
      <c r="X145" s="1302"/>
      <c r="Y145" s="1302"/>
      <c r="Z145" s="1302"/>
      <c r="AA145" s="1302"/>
      <c r="AB145" s="1302"/>
      <c r="AC145" s="1302"/>
      <c r="AD145" s="1302"/>
      <c r="AE145" s="1302"/>
      <c r="AF145" s="1302"/>
      <c r="AG145" s="1302"/>
      <c r="AH145" s="1302"/>
      <c r="AI145" s="1302"/>
      <c r="AJ145" s="1302"/>
      <c r="AK145" s="1302"/>
      <c r="AL145" s="1302"/>
      <c r="AM145" s="1302"/>
      <c r="AN145" s="1302"/>
      <c r="AO145" s="1302"/>
      <c r="AP145" s="1302"/>
      <c r="AQ145" s="1302"/>
      <c r="AR145" s="757"/>
      <c r="AS145" s="757"/>
      <c r="AT145" s="757"/>
      <c r="AU145" s="757"/>
      <c r="AV145" s="757"/>
      <c r="AW145" s="757"/>
      <c r="AX145" s="757"/>
      <c r="AY145" s="757"/>
      <c r="AZ145" s="757"/>
      <c r="BA145" s="757"/>
      <c r="BB145" s="757"/>
      <c r="BC145" s="757"/>
      <c r="BD145" s="757"/>
      <c r="BE145" s="757"/>
      <c r="BF145" s="757"/>
      <c r="BG145" s="757"/>
      <c r="BH145" s="757"/>
      <c r="BI145" s="758"/>
      <c r="BJ145" s="758"/>
      <c r="BK145" s="758"/>
      <c r="BL145" s="758"/>
      <c r="BM145" s="758"/>
      <c r="BN145" s="758"/>
      <c r="BO145" s="758"/>
      <c r="BP145" s="758"/>
      <c r="BQ145" s="758"/>
      <c r="BR145" s="758"/>
      <c r="BS145" s="758"/>
      <c r="BT145" s="758"/>
      <c r="BU145" s="758"/>
      <c r="BV145" s="758"/>
      <c r="BW145" s="758"/>
      <c r="BX145" s="758"/>
      <c r="BY145" s="758"/>
      <c r="BZ145" s="758"/>
      <c r="CA145" s="758"/>
      <c r="CB145" s="758"/>
      <c r="CC145" s="758"/>
      <c r="CD145" s="758"/>
      <c r="CE145" s="758"/>
      <c r="CF145" s="758"/>
      <c r="CG145" s="758"/>
      <c r="CH145" s="758"/>
      <c r="CI145" s="758"/>
      <c r="CJ145" s="758"/>
      <c r="CK145" s="758"/>
      <c r="CL145" s="758"/>
      <c r="CM145" s="758"/>
      <c r="CN145" s="758"/>
      <c r="CO145" s="758"/>
      <c r="CP145" s="758"/>
      <c r="CQ145" s="758"/>
      <c r="CR145" s="758"/>
      <c r="CS145" s="758"/>
      <c r="CT145" s="758"/>
      <c r="CU145" s="758"/>
      <c r="CV145" s="758"/>
      <c r="CW145" s="758"/>
      <c r="CX145" s="758"/>
      <c r="CY145" s="758"/>
      <c r="CZ145" s="758"/>
      <c r="DA145" s="758"/>
      <c r="DB145" s="758"/>
      <c r="DC145" s="758"/>
      <c r="DD145" s="758"/>
      <c r="DE145" s="758"/>
      <c r="DF145" s="758"/>
      <c r="DG145" s="758"/>
      <c r="DH145" s="758"/>
      <c r="DI145" s="758"/>
      <c r="DJ145" s="758"/>
      <c r="DK145" s="758"/>
      <c r="DL145" s="758"/>
      <c r="DM145" s="758"/>
      <c r="DN145" s="758"/>
      <c r="DO145" s="758"/>
      <c r="DP145" s="758"/>
      <c r="DQ145" s="758"/>
      <c r="DR145" s="758"/>
      <c r="DS145" s="758"/>
      <c r="DT145" s="758"/>
      <c r="DU145" s="758"/>
      <c r="DV145" s="758"/>
    </row>
    <row r="146" spans="1:126" s="734" customFormat="1" ht="15" customHeight="1" x14ac:dyDescent="0.25">
      <c r="A146" s="1149"/>
      <c r="B146" s="951"/>
      <c r="C146" s="1333"/>
      <c r="D146" s="1333"/>
      <c r="E146" s="1322" t="s">
        <v>1355</v>
      </c>
      <c r="F146" s="795" t="s">
        <v>755</v>
      </c>
      <c r="G146" s="1161">
        <v>95</v>
      </c>
      <c r="H146" s="775"/>
      <c r="I146" s="1254">
        <f t="shared" si="8"/>
        <v>0</v>
      </c>
      <c r="J146" s="935"/>
      <c r="K146" s="935"/>
      <c r="L146" s="935"/>
      <c r="M146" s="935"/>
      <c r="N146" s="935"/>
      <c r="O146" s="935"/>
      <c r="P146" s="935"/>
      <c r="Q146" s="935"/>
      <c r="R146" s="935"/>
      <c r="S146" s="935"/>
      <c r="T146" s="935"/>
      <c r="U146" s="935"/>
      <c r="V146" s="935"/>
      <c r="W146" s="935"/>
      <c r="X146" s="935"/>
      <c r="Y146" s="935"/>
      <c r="Z146" s="935"/>
      <c r="AA146" s="935"/>
      <c r="AB146" s="935"/>
      <c r="AC146" s="935"/>
      <c r="AD146" s="935"/>
      <c r="AE146" s="935"/>
      <c r="AF146" s="935"/>
      <c r="AG146" s="935"/>
      <c r="AH146" s="935"/>
      <c r="AI146" s="935"/>
      <c r="AJ146" s="935"/>
      <c r="AK146" s="935"/>
      <c r="AL146" s="935"/>
      <c r="AM146" s="935"/>
      <c r="AN146" s="935"/>
      <c r="AO146" s="935"/>
      <c r="AP146" s="935"/>
      <c r="AQ146" s="935"/>
      <c r="AR146" s="936"/>
      <c r="AS146" s="936"/>
      <c r="AT146" s="936"/>
      <c r="AU146" s="936"/>
      <c r="AV146" s="936"/>
      <c r="AW146" s="936"/>
      <c r="AX146" s="936"/>
      <c r="AY146" s="936"/>
      <c r="AZ146" s="936"/>
      <c r="BA146" s="936"/>
      <c r="BB146" s="936"/>
      <c r="BC146" s="936"/>
      <c r="BD146" s="936"/>
      <c r="BE146" s="936"/>
      <c r="BF146" s="936"/>
      <c r="BG146" s="936"/>
      <c r="BH146" s="936"/>
      <c r="BI146" s="758"/>
      <c r="BJ146" s="758"/>
      <c r="BK146" s="758"/>
      <c r="BL146" s="758"/>
      <c r="BM146" s="758"/>
      <c r="BN146" s="758"/>
      <c r="BO146" s="758"/>
      <c r="BP146" s="758"/>
      <c r="BQ146" s="758"/>
      <c r="BR146" s="758"/>
      <c r="BS146" s="758"/>
      <c r="BT146" s="758"/>
      <c r="BU146" s="758"/>
      <c r="BV146" s="758"/>
      <c r="BW146" s="758"/>
      <c r="BX146" s="758"/>
      <c r="BY146" s="758"/>
      <c r="BZ146" s="758"/>
      <c r="CA146" s="758"/>
      <c r="CB146" s="758"/>
      <c r="CC146" s="758"/>
      <c r="CD146" s="758"/>
      <c r="CE146" s="758"/>
      <c r="CF146" s="758"/>
      <c r="CG146" s="758"/>
      <c r="CH146" s="758"/>
      <c r="CI146" s="758"/>
      <c r="CJ146" s="758"/>
      <c r="CK146" s="758"/>
      <c r="CL146" s="758"/>
      <c r="CM146" s="758"/>
      <c r="CN146" s="758"/>
      <c r="CO146" s="758"/>
      <c r="CP146" s="758"/>
      <c r="CQ146" s="758"/>
      <c r="CR146" s="758"/>
      <c r="CS146" s="758"/>
      <c r="CT146" s="758"/>
      <c r="CU146" s="758"/>
      <c r="CV146" s="758"/>
      <c r="CW146" s="758"/>
      <c r="CX146" s="758"/>
      <c r="CY146" s="758"/>
      <c r="CZ146" s="758"/>
      <c r="DA146" s="758"/>
      <c r="DB146" s="758"/>
      <c r="DC146" s="758"/>
      <c r="DD146" s="758"/>
      <c r="DE146" s="758"/>
      <c r="DF146" s="758"/>
      <c r="DG146" s="758"/>
      <c r="DH146" s="758"/>
      <c r="DI146" s="758"/>
      <c r="DJ146" s="758"/>
      <c r="DK146" s="758"/>
      <c r="DL146" s="758"/>
      <c r="DM146" s="758"/>
      <c r="DN146" s="758"/>
      <c r="DO146" s="758"/>
      <c r="DP146" s="758"/>
      <c r="DQ146" s="758"/>
      <c r="DR146" s="758"/>
      <c r="DS146" s="758"/>
      <c r="DT146" s="758"/>
      <c r="DU146" s="758"/>
      <c r="DV146" s="758"/>
    </row>
    <row r="147" spans="1:126" s="734" customFormat="1" ht="15" customHeight="1" x14ac:dyDescent="0.25">
      <c r="A147" s="1148"/>
      <c r="B147" s="1162"/>
      <c r="C147" s="799" t="s">
        <v>488</v>
      </c>
      <c r="D147" s="1922" t="s">
        <v>355</v>
      </c>
      <c r="E147" s="1922"/>
      <c r="F147" s="795"/>
      <c r="G147" s="1161"/>
      <c r="H147" s="775"/>
      <c r="I147" s="1254">
        <f t="shared" si="8"/>
        <v>0</v>
      </c>
      <c r="J147" s="1302"/>
      <c r="K147" s="1302"/>
      <c r="L147" s="1302"/>
      <c r="M147" s="1302"/>
      <c r="N147" s="1302"/>
      <c r="O147" s="1302"/>
      <c r="P147" s="1302"/>
      <c r="Q147" s="1302"/>
      <c r="R147" s="1302"/>
      <c r="S147" s="1302"/>
      <c r="T147" s="1302"/>
      <c r="U147" s="1302"/>
      <c r="V147" s="1302"/>
      <c r="W147" s="1302"/>
      <c r="X147" s="1302"/>
      <c r="Y147" s="1302"/>
      <c r="Z147" s="1302"/>
      <c r="AA147" s="1302"/>
      <c r="AB147" s="1302"/>
      <c r="AC147" s="1302"/>
      <c r="AD147" s="1302"/>
      <c r="AE147" s="1302"/>
      <c r="AF147" s="1302"/>
      <c r="AG147" s="1302"/>
      <c r="AH147" s="1302"/>
      <c r="AI147" s="1302"/>
      <c r="AJ147" s="1302"/>
      <c r="AK147" s="1302"/>
      <c r="AL147" s="1302"/>
      <c r="AM147" s="1302"/>
      <c r="AN147" s="1302"/>
      <c r="AO147" s="1302"/>
      <c r="AP147" s="1302"/>
      <c r="AQ147" s="1302"/>
      <c r="AR147" s="757"/>
      <c r="AS147" s="757"/>
      <c r="AT147" s="757"/>
      <c r="AU147" s="757"/>
      <c r="AV147" s="757"/>
      <c r="AW147" s="757"/>
      <c r="AX147" s="757"/>
      <c r="AY147" s="757"/>
      <c r="AZ147" s="757"/>
      <c r="BA147" s="757"/>
      <c r="BB147" s="757"/>
      <c r="BC147" s="757"/>
      <c r="BD147" s="757"/>
      <c r="BE147" s="757"/>
      <c r="BF147" s="757"/>
      <c r="BG147" s="757"/>
      <c r="BH147" s="757"/>
      <c r="BI147" s="758"/>
      <c r="BJ147" s="758"/>
      <c r="BK147" s="758"/>
      <c r="BL147" s="758"/>
      <c r="BM147" s="758"/>
      <c r="BN147" s="758"/>
      <c r="BO147" s="758"/>
      <c r="BP147" s="758"/>
      <c r="BQ147" s="758"/>
      <c r="BR147" s="758"/>
      <c r="BS147" s="758"/>
      <c r="BT147" s="758"/>
      <c r="BU147" s="758"/>
      <c r="BV147" s="758"/>
      <c r="BW147" s="758"/>
      <c r="BX147" s="758"/>
      <c r="BY147" s="758"/>
      <c r="BZ147" s="758"/>
      <c r="CA147" s="758"/>
      <c r="CB147" s="758"/>
      <c r="CC147" s="758"/>
      <c r="CD147" s="758"/>
      <c r="CE147" s="758"/>
      <c r="CF147" s="758"/>
      <c r="CG147" s="758"/>
      <c r="CH147" s="758"/>
      <c r="CI147" s="758"/>
      <c r="CJ147" s="758"/>
      <c r="CK147" s="758"/>
      <c r="CL147" s="758"/>
      <c r="CM147" s="758"/>
      <c r="CN147" s="758"/>
      <c r="CO147" s="758"/>
      <c r="CP147" s="758"/>
      <c r="CQ147" s="758"/>
      <c r="CR147" s="758"/>
      <c r="CS147" s="758"/>
      <c r="CT147" s="758"/>
      <c r="CU147" s="758"/>
      <c r="CV147" s="758"/>
      <c r="CW147" s="758"/>
      <c r="CX147" s="758"/>
      <c r="CY147" s="758"/>
      <c r="CZ147" s="758"/>
      <c r="DA147" s="758"/>
      <c r="DB147" s="758"/>
      <c r="DC147" s="758"/>
      <c r="DD147" s="758"/>
      <c r="DE147" s="758"/>
      <c r="DF147" s="758"/>
      <c r="DG147" s="758"/>
      <c r="DH147" s="758"/>
      <c r="DI147" s="758"/>
      <c r="DJ147" s="758"/>
      <c r="DK147" s="758"/>
      <c r="DL147" s="758"/>
      <c r="DM147" s="758"/>
      <c r="DN147" s="758"/>
      <c r="DO147" s="758"/>
      <c r="DP147" s="758"/>
      <c r="DQ147" s="758"/>
      <c r="DR147" s="758"/>
      <c r="DS147" s="758"/>
      <c r="DT147" s="758"/>
      <c r="DU147" s="758"/>
      <c r="DV147" s="758"/>
    </row>
    <row r="148" spans="1:126" s="753" customFormat="1" ht="41.4" x14ac:dyDescent="0.25">
      <c r="A148" s="1148"/>
      <c r="B148" s="938"/>
      <c r="C148" s="799"/>
      <c r="D148" s="799" t="s">
        <v>556</v>
      </c>
      <c r="E148" s="1322" t="s">
        <v>702</v>
      </c>
      <c r="F148" s="795"/>
      <c r="G148" s="1161"/>
      <c r="H148" s="775"/>
      <c r="I148" s="1254"/>
      <c r="J148" s="1302"/>
      <c r="K148" s="1302"/>
      <c r="L148" s="1302"/>
      <c r="M148" s="1302"/>
      <c r="N148" s="1302"/>
      <c r="O148" s="1302"/>
      <c r="P148" s="1302"/>
      <c r="Q148" s="1302"/>
      <c r="R148" s="1302"/>
      <c r="S148" s="1302"/>
      <c r="T148" s="1302"/>
      <c r="U148" s="1302"/>
      <c r="V148" s="1302"/>
      <c r="W148" s="1302"/>
      <c r="X148" s="1302"/>
      <c r="Y148" s="1302"/>
      <c r="Z148" s="1302"/>
      <c r="AA148" s="1302"/>
      <c r="AB148" s="1302"/>
      <c r="AC148" s="1302"/>
      <c r="AD148" s="1302"/>
      <c r="AE148" s="1302"/>
      <c r="AF148" s="1302"/>
      <c r="AG148" s="1302"/>
      <c r="AH148" s="1302"/>
      <c r="AI148" s="1302"/>
      <c r="AJ148" s="1302"/>
      <c r="AK148" s="1302"/>
      <c r="AL148" s="1302"/>
      <c r="AM148" s="1302"/>
      <c r="AN148" s="1302"/>
      <c r="AO148" s="1302"/>
      <c r="AP148" s="1302"/>
      <c r="AQ148" s="1302"/>
      <c r="AR148" s="757"/>
      <c r="AS148" s="757"/>
      <c r="AT148" s="757"/>
      <c r="AU148" s="757"/>
      <c r="AV148" s="757"/>
      <c r="AW148" s="757"/>
      <c r="AX148" s="757"/>
      <c r="AY148" s="757"/>
      <c r="AZ148" s="757"/>
      <c r="BA148" s="757"/>
      <c r="BB148" s="757"/>
      <c r="BC148" s="757"/>
      <c r="BD148" s="757"/>
      <c r="BE148" s="757"/>
      <c r="BF148" s="757"/>
      <c r="BG148" s="757"/>
      <c r="BH148" s="757"/>
      <c r="BI148" s="758"/>
      <c r="BJ148" s="758"/>
      <c r="BK148" s="758"/>
      <c r="BL148" s="758"/>
      <c r="BM148" s="758"/>
      <c r="BN148" s="758"/>
      <c r="BO148" s="758"/>
      <c r="BP148" s="758"/>
      <c r="BQ148" s="758"/>
      <c r="BR148" s="758"/>
      <c r="BS148" s="758"/>
      <c r="BT148" s="758"/>
      <c r="BU148" s="758"/>
      <c r="BV148" s="758"/>
      <c r="BW148" s="758"/>
      <c r="BX148" s="758"/>
      <c r="BY148" s="758"/>
      <c r="BZ148" s="758"/>
      <c r="CA148" s="758"/>
      <c r="CB148" s="758"/>
      <c r="CC148" s="758"/>
      <c r="CD148" s="758"/>
      <c r="CE148" s="758"/>
      <c r="CF148" s="758"/>
      <c r="CG148" s="758"/>
      <c r="CH148" s="758"/>
      <c r="CI148" s="758"/>
      <c r="CJ148" s="758"/>
      <c r="CK148" s="758"/>
      <c r="CL148" s="758"/>
      <c r="CM148" s="758"/>
      <c r="CN148" s="758"/>
      <c r="CO148" s="758"/>
      <c r="CP148" s="758"/>
      <c r="CQ148" s="758"/>
      <c r="CR148" s="758"/>
      <c r="CS148" s="758"/>
      <c r="CT148" s="758"/>
      <c r="CU148" s="758"/>
      <c r="CV148" s="758"/>
      <c r="CW148" s="758"/>
      <c r="CX148" s="758"/>
      <c r="CY148" s="758"/>
      <c r="CZ148" s="758"/>
      <c r="DA148" s="758"/>
      <c r="DB148" s="758"/>
      <c r="DC148" s="758"/>
      <c r="DD148" s="758"/>
      <c r="DE148" s="758"/>
      <c r="DF148" s="758"/>
      <c r="DG148" s="758"/>
      <c r="DH148" s="758"/>
      <c r="DI148" s="758"/>
      <c r="DJ148" s="758"/>
      <c r="DK148" s="758"/>
      <c r="DL148" s="758"/>
      <c r="DM148" s="758"/>
      <c r="DN148" s="758"/>
      <c r="DO148" s="758"/>
      <c r="DP148" s="758"/>
      <c r="DQ148" s="758"/>
      <c r="DR148" s="758"/>
      <c r="DS148" s="758"/>
      <c r="DT148" s="758"/>
      <c r="DU148" s="758"/>
      <c r="DV148" s="758"/>
    </row>
    <row r="149" spans="1:126" s="734" customFormat="1" ht="15" customHeight="1" x14ac:dyDescent="0.25">
      <c r="A149" s="1148"/>
      <c r="B149" s="938"/>
      <c r="C149" s="799"/>
      <c r="D149" s="1322"/>
      <c r="E149" s="1322" t="s">
        <v>356</v>
      </c>
      <c r="F149" s="795" t="s">
        <v>755</v>
      </c>
      <c r="G149" s="1161">
        <v>2</v>
      </c>
      <c r="H149" s="775"/>
      <c r="I149" s="1254">
        <f t="shared" si="8"/>
        <v>0</v>
      </c>
      <c r="J149" s="1302"/>
      <c r="K149" s="1302"/>
      <c r="L149" s="1302"/>
      <c r="M149" s="1302"/>
      <c r="N149" s="1302"/>
      <c r="O149" s="1302"/>
      <c r="P149" s="1302"/>
      <c r="Q149" s="1302"/>
      <c r="R149" s="1302"/>
      <c r="S149" s="1302"/>
      <c r="T149" s="1302"/>
      <c r="U149" s="1302"/>
      <c r="V149" s="1302"/>
      <c r="W149" s="1302"/>
      <c r="X149" s="1302"/>
      <c r="Y149" s="1302"/>
      <c r="Z149" s="1302"/>
      <c r="AA149" s="1302"/>
      <c r="AB149" s="1302"/>
      <c r="AC149" s="1302"/>
      <c r="AD149" s="1302"/>
      <c r="AE149" s="1302"/>
      <c r="AF149" s="1302"/>
      <c r="AG149" s="1302"/>
      <c r="AH149" s="1302"/>
      <c r="AI149" s="1302"/>
      <c r="AJ149" s="1302"/>
      <c r="AK149" s="1302"/>
      <c r="AL149" s="1302"/>
      <c r="AM149" s="1302"/>
      <c r="AN149" s="1302"/>
      <c r="AO149" s="1302"/>
      <c r="AP149" s="1302"/>
      <c r="AQ149" s="1302"/>
      <c r="AR149" s="757"/>
      <c r="AS149" s="757"/>
      <c r="AT149" s="757"/>
      <c r="AU149" s="757"/>
      <c r="AV149" s="757"/>
      <c r="AW149" s="757"/>
      <c r="AX149" s="757"/>
      <c r="AY149" s="757"/>
      <c r="AZ149" s="757"/>
      <c r="BA149" s="757"/>
      <c r="BB149" s="757"/>
      <c r="BC149" s="757"/>
      <c r="BD149" s="757"/>
      <c r="BE149" s="757"/>
      <c r="BF149" s="757"/>
      <c r="BG149" s="757"/>
      <c r="BH149" s="757"/>
      <c r="BI149" s="758"/>
      <c r="BJ149" s="758"/>
      <c r="BK149" s="758"/>
      <c r="BL149" s="758"/>
      <c r="BM149" s="758"/>
      <c r="BN149" s="758"/>
      <c r="BO149" s="758"/>
      <c r="BP149" s="758"/>
      <c r="BQ149" s="758"/>
      <c r="BR149" s="758"/>
      <c r="BS149" s="758"/>
      <c r="BT149" s="758"/>
      <c r="BU149" s="758"/>
      <c r="BV149" s="758"/>
      <c r="BW149" s="758"/>
      <c r="BX149" s="758"/>
      <c r="BY149" s="758"/>
      <c r="BZ149" s="758"/>
      <c r="CA149" s="758"/>
      <c r="CB149" s="758"/>
      <c r="CC149" s="758"/>
      <c r="CD149" s="758"/>
      <c r="CE149" s="758"/>
      <c r="CF149" s="758"/>
      <c r="CG149" s="758"/>
      <c r="CH149" s="758"/>
      <c r="CI149" s="758"/>
      <c r="CJ149" s="758"/>
      <c r="CK149" s="758"/>
      <c r="CL149" s="758"/>
      <c r="CM149" s="758"/>
      <c r="CN149" s="758"/>
      <c r="CO149" s="758"/>
      <c r="CP149" s="758"/>
      <c r="CQ149" s="758"/>
      <c r="CR149" s="758"/>
      <c r="CS149" s="758"/>
      <c r="CT149" s="758"/>
      <c r="CU149" s="758"/>
      <c r="CV149" s="758"/>
      <c r="CW149" s="758"/>
      <c r="CX149" s="758"/>
      <c r="CY149" s="758"/>
      <c r="CZ149" s="758"/>
      <c r="DA149" s="758"/>
      <c r="DB149" s="758"/>
      <c r="DC149" s="758"/>
      <c r="DD149" s="758"/>
      <c r="DE149" s="758"/>
      <c r="DF149" s="758"/>
      <c r="DG149" s="758"/>
      <c r="DH149" s="758"/>
      <c r="DI149" s="758"/>
      <c r="DJ149" s="758"/>
      <c r="DK149" s="758"/>
      <c r="DL149" s="758"/>
      <c r="DM149" s="758"/>
      <c r="DN149" s="758"/>
      <c r="DO149" s="758"/>
      <c r="DP149" s="758"/>
      <c r="DQ149" s="758"/>
      <c r="DR149" s="758"/>
      <c r="DS149" s="758"/>
      <c r="DT149" s="758"/>
      <c r="DU149" s="758"/>
      <c r="DV149" s="758"/>
    </row>
    <row r="150" spans="1:126" s="734" customFormat="1" ht="27.75" customHeight="1" x14ac:dyDescent="0.25">
      <c r="A150" s="1148"/>
      <c r="B150" s="938"/>
      <c r="C150" s="1322"/>
      <c r="D150" s="799"/>
      <c r="E150" s="1322" t="s">
        <v>542</v>
      </c>
      <c r="F150" s="795" t="s">
        <v>487</v>
      </c>
      <c r="G150" s="1161">
        <v>30</v>
      </c>
      <c r="H150" s="775"/>
      <c r="I150" s="1254">
        <f t="shared" si="8"/>
        <v>0</v>
      </c>
      <c r="J150" s="1302"/>
      <c r="K150" s="1302"/>
      <c r="L150" s="1302"/>
      <c r="M150" s="1302"/>
      <c r="N150" s="1302"/>
      <c r="O150" s="1302"/>
      <c r="P150" s="1302"/>
      <c r="Q150" s="1302"/>
      <c r="R150" s="1302"/>
      <c r="S150" s="1302"/>
      <c r="T150" s="1302"/>
      <c r="U150" s="1302"/>
      <c r="V150" s="1302"/>
      <c r="W150" s="1302"/>
      <c r="X150" s="1302"/>
      <c r="Y150" s="1302"/>
      <c r="Z150" s="1302"/>
      <c r="AA150" s="1302"/>
      <c r="AB150" s="1302"/>
      <c r="AC150" s="1302"/>
      <c r="AD150" s="1302"/>
      <c r="AE150" s="1302"/>
      <c r="AF150" s="1302"/>
      <c r="AG150" s="1302"/>
      <c r="AH150" s="1302"/>
      <c r="AI150" s="1302"/>
      <c r="AJ150" s="1302"/>
      <c r="AK150" s="1302"/>
      <c r="AL150" s="1302"/>
      <c r="AM150" s="1302"/>
      <c r="AN150" s="1302"/>
      <c r="AO150" s="1302"/>
      <c r="AP150" s="1302"/>
      <c r="AQ150" s="1302"/>
      <c r="AR150" s="757"/>
      <c r="AS150" s="757"/>
      <c r="AT150" s="757"/>
      <c r="AU150" s="757"/>
      <c r="AV150" s="757"/>
      <c r="AW150" s="757"/>
      <c r="AX150" s="757"/>
      <c r="AY150" s="757"/>
      <c r="AZ150" s="757"/>
      <c r="BA150" s="757"/>
      <c r="BB150" s="757"/>
      <c r="BC150" s="757"/>
      <c r="BD150" s="757"/>
      <c r="BE150" s="757"/>
      <c r="BF150" s="757"/>
      <c r="BG150" s="757"/>
      <c r="BH150" s="757"/>
      <c r="BI150" s="758"/>
      <c r="BJ150" s="758"/>
      <c r="BK150" s="758"/>
      <c r="BL150" s="758"/>
      <c r="BM150" s="758"/>
      <c r="BN150" s="758"/>
      <c r="BO150" s="758"/>
      <c r="BP150" s="758"/>
      <c r="BQ150" s="758"/>
      <c r="BR150" s="758"/>
      <c r="BS150" s="758"/>
      <c r="BT150" s="758"/>
      <c r="BU150" s="758"/>
      <c r="BV150" s="758"/>
      <c r="BW150" s="758"/>
      <c r="BX150" s="758"/>
      <c r="BY150" s="758"/>
      <c r="BZ150" s="758"/>
      <c r="CA150" s="758"/>
      <c r="CB150" s="758"/>
      <c r="CC150" s="758"/>
      <c r="CD150" s="758"/>
      <c r="CE150" s="758"/>
      <c r="CF150" s="758"/>
      <c r="CG150" s="758"/>
      <c r="CH150" s="758"/>
      <c r="CI150" s="758"/>
      <c r="CJ150" s="758"/>
      <c r="CK150" s="758"/>
      <c r="CL150" s="758"/>
      <c r="CM150" s="758"/>
      <c r="CN150" s="758"/>
      <c r="CO150" s="758"/>
      <c r="CP150" s="758"/>
      <c r="CQ150" s="758"/>
      <c r="CR150" s="758"/>
      <c r="CS150" s="758"/>
      <c r="CT150" s="758"/>
      <c r="CU150" s="758"/>
      <c r="CV150" s="758"/>
      <c r="CW150" s="758"/>
      <c r="CX150" s="758"/>
      <c r="CY150" s="758"/>
      <c r="CZ150" s="758"/>
      <c r="DA150" s="758"/>
      <c r="DB150" s="758"/>
      <c r="DC150" s="758"/>
      <c r="DD150" s="758"/>
      <c r="DE150" s="758"/>
      <c r="DF150" s="758"/>
      <c r="DG150" s="758"/>
      <c r="DH150" s="758"/>
      <c r="DI150" s="758"/>
      <c r="DJ150" s="758"/>
      <c r="DK150" s="758"/>
      <c r="DL150" s="758"/>
      <c r="DM150" s="758"/>
      <c r="DN150" s="758"/>
      <c r="DO150" s="758"/>
      <c r="DP150" s="758"/>
      <c r="DQ150" s="758"/>
      <c r="DR150" s="758"/>
      <c r="DS150" s="758"/>
      <c r="DT150" s="758"/>
      <c r="DU150" s="758"/>
      <c r="DV150" s="758"/>
    </row>
    <row r="151" spans="1:126" s="734" customFormat="1" ht="26.25" customHeight="1" x14ac:dyDescent="0.25">
      <c r="A151" s="1148"/>
      <c r="B151" s="938"/>
      <c r="C151" s="1322"/>
      <c r="D151" s="799" t="s">
        <v>557</v>
      </c>
      <c r="E151" s="1322" t="s">
        <v>703</v>
      </c>
      <c r="F151" s="795"/>
      <c r="G151" s="1161"/>
      <c r="H151" s="775"/>
      <c r="I151" s="1254"/>
      <c r="J151" s="1302"/>
      <c r="K151" s="1302"/>
      <c r="L151" s="1302"/>
      <c r="M151" s="1302"/>
      <c r="N151" s="1302"/>
      <c r="O151" s="1302"/>
      <c r="P151" s="1302"/>
      <c r="Q151" s="1302"/>
      <c r="R151" s="1302"/>
      <c r="S151" s="1302"/>
      <c r="T151" s="1302"/>
      <c r="U151" s="1302"/>
      <c r="V151" s="1302"/>
      <c r="W151" s="1302"/>
      <c r="X151" s="1302"/>
      <c r="Y151" s="1302"/>
      <c r="Z151" s="1302"/>
      <c r="AA151" s="1302"/>
      <c r="AB151" s="1302"/>
      <c r="AC151" s="1302"/>
      <c r="AD151" s="1302"/>
      <c r="AE151" s="1302"/>
      <c r="AF151" s="1302"/>
      <c r="AG151" s="1302"/>
      <c r="AH151" s="1302"/>
      <c r="AI151" s="1302"/>
      <c r="AJ151" s="1302"/>
      <c r="AK151" s="1302"/>
      <c r="AL151" s="1302"/>
      <c r="AM151" s="1302"/>
      <c r="AN151" s="1302"/>
      <c r="AO151" s="1302"/>
      <c r="AP151" s="1302"/>
      <c r="AQ151" s="1302"/>
      <c r="AR151" s="757"/>
      <c r="AS151" s="757"/>
      <c r="AT151" s="757"/>
      <c r="AU151" s="757"/>
      <c r="AV151" s="757"/>
      <c r="AW151" s="757"/>
      <c r="AX151" s="757"/>
      <c r="AY151" s="757"/>
      <c r="AZ151" s="757"/>
      <c r="BA151" s="757"/>
      <c r="BB151" s="757"/>
      <c r="BC151" s="757"/>
      <c r="BD151" s="757"/>
      <c r="BE151" s="757"/>
      <c r="BF151" s="757"/>
      <c r="BG151" s="757"/>
      <c r="BH151" s="757"/>
      <c r="BI151" s="758"/>
      <c r="BJ151" s="758"/>
      <c r="BK151" s="758"/>
      <c r="BL151" s="758"/>
      <c r="BM151" s="758"/>
      <c r="BN151" s="758"/>
      <c r="BO151" s="758"/>
      <c r="BP151" s="758"/>
      <c r="BQ151" s="758"/>
      <c r="BR151" s="758"/>
      <c r="BS151" s="758"/>
      <c r="BT151" s="758"/>
      <c r="BU151" s="758"/>
      <c r="BV151" s="758"/>
      <c r="BW151" s="758"/>
      <c r="BX151" s="758"/>
      <c r="BY151" s="758"/>
      <c r="BZ151" s="758"/>
      <c r="CA151" s="758"/>
      <c r="CB151" s="758"/>
      <c r="CC151" s="758"/>
      <c r="CD151" s="758"/>
      <c r="CE151" s="758"/>
      <c r="CF151" s="758"/>
      <c r="CG151" s="758"/>
      <c r="CH151" s="758"/>
      <c r="CI151" s="758"/>
      <c r="CJ151" s="758"/>
      <c r="CK151" s="758"/>
      <c r="CL151" s="758"/>
      <c r="CM151" s="758"/>
      <c r="CN151" s="758"/>
      <c r="CO151" s="758"/>
      <c r="CP151" s="758"/>
      <c r="CQ151" s="758"/>
      <c r="CR151" s="758"/>
      <c r="CS151" s="758"/>
      <c r="CT151" s="758"/>
      <c r="CU151" s="758"/>
      <c r="CV151" s="758"/>
      <c r="CW151" s="758"/>
      <c r="CX151" s="758"/>
      <c r="CY151" s="758"/>
      <c r="CZ151" s="758"/>
      <c r="DA151" s="758"/>
      <c r="DB151" s="758"/>
      <c r="DC151" s="758"/>
      <c r="DD151" s="758"/>
      <c r="DE151" s="758"/>
      <c r="DF151" s="758"/>
      <c r="DG151" s="758"/>
      <c r="DH151" s="758"/>
      <c r="DI151" s="758"/>
      <c r="DJ151" s="758"/>
      <c r="DK151" s="758"/>
      <c r="DL151" s="758"/>
      <c r="DM151" s="758"/>
      <c r="DN151" s="758"/>
      <c r="DO151" s="758"/>
      <c r="DP151" s="758"/>
      <c r="DQ151" s="758"/>
      <c r="DR151" s="758"/>
      <c r="DS151" s="758"/>
      <c r="DT151" s="758"/>
      <c r="DU151" s="758"/>
      <c r="DV151" s="758"/>
    </row>
    <row r="152" spans="1:126" s="734" customFormat="1" ht="15" customHeight="1" x14ac:dyDescent="0.25">
      <c r="A152" s="1148"/>
      <c r="B152" s="938"/>
      <c r="C152" s="1322"/>
      <c r="D152" s="1322"/>
      <c r="E152" s="1322" t="s">
        <v>356</v>
      </c>
      <c r="F152" s="795" t="s">
        <v>755</v>
      </c>
      <c r="G152" s="1161">
        <v>2</v>
      </c>
      <c r="H152" s="775"/>
      <c r="I152" s="1254">
        <f t="shared" si="8"/>
        <v>0</v>
      </c>
      <c r="J152" s="1302"/>
      <c r="K152" s="1302"/>
      <c r="L152" s="1302"/>
      <c r="M152" s="1302"/>
      <c r="N152" s="1302"/>
      <c r="O152" s="1302"/>
      <c r="P152" s="1302"/>
      <c r="Q152" s="1302"/>
      <c r="R152" s="1302"/>
      <c r="S152" s="1302"/>
      <c r="T152" s="1302"/>
      <c r="U152" s="1302"/>
      <c r="V152" s="1302"/>
      <c r="W152" s="1302"/>
      <c r="X152" s="1302"/>
      <c r="Y152" s="1302"/>
      <c r="Z152" s="1302"/>
      <c r="AA152" s="1302"/>
      <c r="AB152" s="1302"/>
      <c r="AC152" s="1302"/>
      <c r="AD152" s="1302"/>
      <c r="AE152" s="1302"/>
      <c r="AF152" s="1302"/>
      <c r="AG152" s="1302"/>
      <c r="AH152" s="1302"/>
      <c r="AI152" s="1302"/>
      <c r="AJ152" s="1302"/>
      <c r="AK152" s="1302"/>
      <c r="AL152" s="1302"/>
      <c r="AM152" s="1302"/>
      <c r="AN152" s="1302"/>
      <c r="AO152" s="1302"/>
      <c r="AP152" s="1302"/>
      <c r="AQ152" s="1302"/>
      <c r="AR152" s="757"/>
      <c r="AS152" s="757"/>
      <c r="AT152" s="757"/>
      <c r="AU152" s="757"/>
      <c r="AV152" s="757"/>
      <c r="AW152" s="757"/>
      <c r="AX152" s="757"/>
      <c r="AY152" s="757"/>
      <c r="AZ152" s="757"/>
      <c r="BA152" s="757"/>
      <c r="BB152" s="757"/>
      <c r="BC152" s="757"/>
      <c r="BD152" s="757"/>
      <c r="BE152" s="757"/>
      <c r="BF152" s="757"/>
      <c r="BG152" s="757"/>
      <c r="BH152" s="757"/>
      <c r="BI152" s="758"/>
      <c r="BJ152" s="758"/>
      <c r="BK152" s="758"/>
      <c r="BL152" s="758"/>
      <c r="BM152" s="758"/>
      <c r="BN152" s="758"/>
      <c r="BO152" s="758"/>
      <c r="BP152" s="758"/>
      <c r="BQ152" s="758"/>
      <c r="BR152" s="758"/>
      <c r="BS152" s="758"/>
      <c r="BT152" s="758"/>
      <c r="BU152" s="758"/>
      <c r="BV152" s="758"/>
      <c r="BW152" s="758"/>
      <c r="BX152" s="758"/>
      <c r="BY152" s="758"/>
      <c r="BZ152" s="758"/>
      <c r="CA152" s="758"/>
      <c r="CB152" s="758"/>
      <c r="CC152" s="758"/>
      <c r="CD152" s="758"/>
      <c r="CE152" s="758"/>
      <c r="CF152" s="758"/>
      <c r="CG152" s="758"/>
      <c r="CH152" s="758"/>
      <c r="CI152" s="758"/>
      <c r="CJ152" s="758"/>
      <c r="CK152" s="758"/>
      <c r="CL152" s="758"/>
      <c r="CM152" s="758"/>
      <c r="CN152" s="758"/>
      <c r="CO152" s="758"/>
      <c r="CP152" s="758"/>
      <c r="CQ152" s="758"/>
      <c r="CR152" s="758"/>
      <c r="CS152" s="758"/>
      <c r="CT152" s="758"/>
      <c r="CU152" s="758"/>
      <c r="CV152" s="758"/>
      <c r="CW152" s="758"/>
      <c r="CX152" s="758"/>
      <c r="CY152" s="758"/>
      <c r="CZ152" s="758"/>
      <c r="DA152" s="758"/>
      <c r="DB152" s="758"/>
      <c r="DC152" s="758"/>
      <c r="DD152" s="758"/>
      <c r="DE152" s="758"/>
      <c r="DF152" s="758"/>
      <c r="DG152" s="758"/>
      <c r="DH152" s="758"/>
      <c r="DI152" s="758"/>
      <c r="DJ152" s="758"/>
      <c r="DK152" s="758"/>
      <c r="DL152" s="758"/>
      <c r="DM152" s="758"/>
      <c r="DN152" s="758"/>
      <c r="DO152" s="758"/>
      <c r="DP152" s="758"/>
      <c r="DQ152" s="758"/>
      <c r="DR152" s="758"/>
      <c r="DS152" s="758"/>
      <c r="DT152" s="758"/>
      <c r="DU152" s="758"/>
      <c r="DV152" s="758"/>
    </row>
    <row r="153" spans="1:126" s="734" customFormat="1" ht="26.25" customHeight="1" x14ac:dyDescent="0.25">
      <c r="A153" s="1148"/>
      <c r="B153" s="938"/>
      <c r="C153" s="1322"/>
      <c r="D153" s="1322"/>
      <c r="E153" s="1322" t="s">
        <v>542</v>
      </c>
      <c r="F153" s="795" t="s">
        <v>487</v>
      </c>
      <c r="G153" s="1161">
        <v>10</v>
      </c>
      <c r="H153" s="775"/>
      <c r="I153" s="1254">
        <f t="shared" si="8"/>
        <v>0</v>
      </c>
      <c r="J153" s="1302"/>
      <c r="K153" s="1302"/>
      <c r="L153" s="1302"/>
      <c r="M153" s="1302"/>
      <c r="N153" s="1302"/>
      <c r="O153" s="1302"/>
      <c r="P153" s="1302"/>
      <c r="Q153" s="1302"/>
      <c r="R153" s="1302"/>
      <c r="S153" s="1302"/>
      <c r="T153" s="1302"/>
      <c r="U153" s="1302"/>
      <c r="V153" s="1302"/>
      <c r="W153" s="1302"/>
      <c r="X153" s="1302"/>
      <c r="Y153" s="1302"/>
      <c r="Z153" s="1302"/>
      <c r="AA153" s="1302"/>
      <c r="AB153" s="1302"/>
      <c r="AC153" s="1302"/>
      <c r="AD153" s="1302"/>
      <c r="AE153" s="1302"/>
      <c r="AF153" s="1302"/>
      <c r="AG153" s="1302"/>
      <c r="AH153" s="1302"/>
      <c r="AI153" s="1302"/>
      <c r="AJ153" s="1302"/>
      <c r="AK153" s="1302"/>
      <c r="AL153" s="1302"/>
      <c r="AM153" s="1302"/>
      <c r="AN153" s="1302"/>
      <c r="AO153" s="1302"/>
      <c r="AP153" s="1302"/>
      <c r="AQ153" s="1302"/>
      <c r="AR153" s="757"/>
      <c r="AS153" s="757"/>
      <c r="AT153" s="757"/>
      <c r="AU153" s="757"/>
      <c r="AV153" s="757"/>
      <c r="AW153" s="757"/>
      <c r="AX153" s="757"/>
      <c r="AY153" s="757"/>
      <c r="AZ153" s="757"/>
      <c r="BA153" s="757"/>
      <c r="BB153" s="757"/>
      <c r="BC153" s="757"/>
      <c r="BD153" s="757"/>
      <c r="BE153" s="757"/>
      <c r="BF153" s="757"/>
      <c r="BG153" s="757"/>
      <c r="BH153" s="757"/>
      <c r="BI153" s="758"/>
      <c r="BJ153" s="758"/>
      <c r="BK153" s="758"/>
      <c r="BL153" s="758"/>
      <c r="BM153" s="758"/>
      <c r="BN153" s="758"/>
      <c r="BO153" s="758"/>
      <c r="BP153" s="758"/>
      <c r="BQ153" s="758"/>
      <c r="BR153" s="758"/>
      <c r="BS153" s="758"/>
      <c r="BT153" s="758"/>
      <c r="BU153" s="758"/>
      <c r="BV153" s="758"/>
      <c r="BW153" s="758"/>
      <c r="BX153" s="758"/>
      <c r="BY153" s="758"/>
      <c r="BZ153" s="758"/>
      <c r="CA153" s="758"/>
      <c r="CB153" s="758"/>
      <c r="CC153" s="758"/>
      <c r="CD153" s="758"/>
      <c r="CE153" s="758"/>
      <c r="CF153" s="758"/>
      <c r="CG153" s="758"/>
      <c r="CH153" s="758"/>
      <c r="CI153" s="758"/>
      <c r="CJ153" s="758"/>
      <c r="CK153" s="758"/>
      <c r="CL153" s="758"/>
      <c r="CM153" s="758"/>
      <c r="CN153" s="758"/>
      <c r="CO153" s="758"/>
      <c r="CP153" s="758"/>
      <c r="CQ153" s="758"/>
      <c r="CR153" s="758"/>
      <c r="CS153" s="758"/>
      <c r="CT153" s="758"/>
      <c r="CU153" s="758"/>
      <c r="CV153" s="758"/>
      <c r="CW153" s="758"/>
      <c r="CX153" s="758"/>
      <c r="CY153" s="758"/>
      <c r="CZ153" s="758"/>
      <c r="DA153" s="758"/>
      <c r="DB153" s="758"/>
      <c r="DC153" s="758"/>
      <c r="DD153" s="758"/>
      <c r="DE153" s="758"/>
      <c r="DF153" s="758"/>
      <c r="DG153" s="758"/>
      <c r="DH153" s="758"/>
      <c r="DI153" s="758"/>
      <c r="DJ153" s="758"/>
      <c r="DK153" s="758"/>
      <c r="DL153" s="758"/>
      <c r="DM153" s="758"/>
      <c r="DN153" s="758"/>
      <c r="DO153" s="758"/>
      <c r="DP153" s="758"/>
      <c r="DQ153" s="758"/>
      <c r="DR153" s="758"/>
      <c r="DS153" s="758"/>
      <c r="DT153" s="758"/>
      <c r="DU153" s="758"/>
      <c r="DV153" s="758"/>
    </row>
    <row r="154" spans="1:126" s="734" customFormat="1" ht="15" customHeight="1" x14ac:dyDescent="0.25">
      <c r="A154" s="1223"/>
      <c r="B154" s="988"/>
      <c r="C154" s="2046" t="s">
        <v>708</v>
      </c>
      <c r="D154" s="2046"/>
      <c r="E154" s="2046"/>
      <c r="F154" s="987"/>
      <c r="G154" s="1292"/>
      <c r="H154" s="819"/>
      <c r="I154" s="1256">
        <f t="shared" si="8"/>
        <v>0</v>
      </c>
      <c r="J154" s="1302"/>
      <c r="K154" s="1302"/>
      <c r="L154" s="1302"/>
      <c r="M154" s="1302"/>
      <c r="N154" s="1302"/>
      <c r="O154" s="1302"/>
      <c r="P154" s="1302"/>
      <c r="Q154" s="1302"/>
      <c r="R154" s="1302"/>
      <c r="S154" s="1302"/>
      <c r="T154" s="1302"/>
      <c r="U154" s="1302"/>
      <c r="V154" s="1302"/>
      <c r="W154" s="1302"/>
      <c r="X154" s="1302"/>
      <c r="Y154" s="1302"/>
      <c r="Z154" s="1302"/>
      <c r="AA154" s="1302"/>
      <c r="AB154" s="1302"/>
      <c r="AC154" s="1302"/>
      <c r="AD154" s="1302"/>
      <c r="AE154" s="1302"/>
      <c r="AF154" s="1302"/>
      <c r="AG154" s="1302"/>
      <c r="AH154" s="1302"/>
      <c r="AI154" s="1302"/>
      <c r="AJ154" s="1302"/>
      <c r="AK154" s="1302"/>
      <c r="AL154" s="1302"/>
      <c r="AM154" s="1302"/>
      <c r="AN154" s="1302"/>
      <c r="AO154" s="1302"/>
      <c r="AP154" s="1302"/>
      <c r="AQ154" s="1302"/>
      <c r="AR154" s="757"/>
      <c r="AS154" s="757"/>
      <c r="AT154" s="757"/>
      <c r="AU154" s="757"/>
      <c r="AV154" s="757"/>
      <c r="AW154" s="757"/>
      <c r="AX154" s="757"/>
      <c r="AY154" s="757"/>
      <c r="AZ154" s="757"/>
      <c r="BA154" s="757"/>
      <c r="BB154" s="757"/>
      <c r="BC154" s="757"/>
      <c r="BD154" s="757"/>
      <c r="BE154" s="757"/>
      <c r="BF154" s="757"/>
      <c r="BG154" s="757"/>
      <c r="BH154" s="757"/>
      <c r="BI154" s="758"/>
      <c r="BJ154" s="758"/>
      <c r="BK154" s="758"/>
      <c r="BL154" s="758"/>
      <c r="BM154" s="758"/>
      <c r="BN154" s="758"/>
      <c r="BO154" s="758"/>
      <c r="BP154" s="758"/>
      <c r="BQ154" s="758"/>
      <c r="BR154" s="758"/>
      <c r="BS154" s="758"/>
      <c r="BT154" s="758"/>
      <c r="BU154" s="758"/>
      <c r="BV154" s="758"/>
      <c r="BW154" s="758"/>
      <c r="BX154" s="758"/>
      <c r="BY154" s="758"/>
      <c r="BZ154" s="758"/>
      <c r="CA154" s="758"/>
      <c r="CB154" s="758"/>
      <c r="CC154" s="758"/>
      <c r="CD154" s="758"/>
      <c r="CE154" s="758"/>
      <c r="CF154" s="758"/>
      <c r="CG154" s="758"/>
      <c r="CH154" s="758"/>
      <c r="CI154" s="758"/>
      <c r="CJ154" s="758"/>
      <c r="CK154" s="758"/>
      <c r="CL154" s="758"/>
      <c r="CM154" s="758"/>
      <c r="CN154" s="758"/>
      <c r="CO154" s="758"/>
      <c r="CP154" s="758"/>
      <c r="CQ154" s="758"/>
      <c r="CR154" s="758"/>
      <c r="CS154" s="758"/>
      <c r="CT154" s="758"/>
      <c r="CU154" s="758"/>
      <c r="CV154" s="758"/>
      <c r="CW154" s="758"/>
      <c r="CX154" s="758"/>
      <c r="CY154" s="758"/>
      <c r="CZ154" s="758"/>
      <c r="DA154" s="758"/>
      <c r="DB154" s="758"/>
      <c r="DC154" s="758"/>
      <c r="DD154" s="758"/>
      <c r="DE154" s="758"/>
      <c r="DF154" s="758"/>
      <c r="DG154" s="758"/>
      <c r="DH154" s="758"/>
      <c r="DI154" s="758"/>
      <c r="DJ154" s="758"/>
      <c r="DK154" s="758"/>
      <c r="DL154" s="758"/>
      <c r="DM154" s="758"/>
      <c r="DN154" s="758"/>
      <c r="DO154" s="758"/>
      <c r="DP154" s="758"/>
      <c r="DQ154" s="758"/>
      <c r="DR154" s="758"/>
      <c r="DS154" s="758"/>
      <c r="DT154" s="758"/>
      <c r="DU154" s="758"/>
      <c r="DV154" s="758"/>
    </row>
    <row r="155" spans="1:126" s="734" customFormat="1" ht="15" customHeight="1" x14ac:dyDescent="0.25">
      <c r="A155" s="1222" t="s">
        <v>335</v>
      </c>
      <c r="B155" s="1162" t="s">
        <v>924</v>
      </c>
      <c r="C155" s="2023" t="s">
        <v>130</v>
      </c>
      <c r="D155" s="2023"/>
      <c r="E155" s="2023"/>
      <c r="F155" s="1161"/>
      <c r="G155" s="1161"/>
      <c r="H155" s="775"/>
      <c r="I155" s="1254"/>
      <c r="J155" s="1302"/>
      <c r="K155" s="1302"/>
      <c r="L155" s="1302"/>
      <c r="M155" s="1302"/>
      <c r="N155" s="1302"/>
      <c r="O155" s="1302"/>
      <c r="P155" s="1302"/>
      <c r="Q155" s="1302"/>
      <c r="R155" s="1302"/>
      <c r="S155" s="1302"/>
      <c r="T155" s="1302"/>
      <c r="U155" s="1302"/>
      <c r="V155" s="1302"/>
      <c r="W155" s="1302"/>
      <c r="X155" s="1302"/>
      <c r="Y155" s="1302"/>
      <c r="Z155" s="1302"/>
      <c r="AA155" s="1302"/>
      <c r="AB155" s="1302"/>
      <c r="AC155" s="1302"/>
      <c r="AD155" s="1302"/>
      <c r="AE155" s="1302"/>
      <c r="AF155" s="1302"/>
      <c r="AG155" s="1302"/>
      <c r="AH155" s="1302"/>
      <c r="AI155" s="1302"/>
      <c r="AJ155" s="1302"/>
      <c r="AK155" s="1302"/>
      <c r="AL155" s="1302"/>
      <c r="AM155" s="1302"/>
      <c r="AN155" s="1302"/>
      <c r="AO155" s="1302"/>
      <c r="AP155" s="1302"/>
      <c r="AQ155" s="1302"/>
      <c r="AR155" s="757"/>
      <c r="AS155" s="757"/>
      <c r="AT155" s="757"/>
      <c r="AU155" s="757"/>
      <c r="AV155" s="757"/>
      <c r="AW155" s="757"/>
      <c r="AX155" s="757"/>
      <c r="AY155" s="757"/>
      <c r="AZ155" s="757"/>
      <c r="BA155" s="757"/>
      <c r="BB155" s="757"/>
      <c r="BC155" s="757"/>
      <c r="BD155" s="757"/>
      <c r="BE155" s="757"/>
      <c r="BF155" s="757"/>
      <c r="BG155" s="757"/>
      <c r="BH155" s="757"/>
      <c r="BI155" s="758"/>
      <c r="BJ155" s="758"/>
      <c r="BK155" s="758"/>
      <c r="BL155" s="758"/>
      <c r="BM155" s="758"/>
      <c r="BN155" s="758"/>
      <c r="BO155" s="758"/>
      <c r="BP155" s="758"/>
      <c r="BQ155" s="758"/>
      <c r="BR155" s="758"/>
      <c r="BS155" s="758"/>
      <c r="BT155" s="758"/>
      <c r="BU155" s="758"/>
      <c r="BV155" s="758"/>
      <c r="BW155" s="758"/>
      <c r="BX155" s="758"/>
      <c r="BY155" s="758"/>
      <c r="BZ155" s="758"/>
      <c r="CA155" s="758"/>
      <c r="CB155" s="758"/>
      <c r="CC155" s="758"/>
      <c r="CD155" s="758"/>
      <c r="CE155" s="758"/>
      <c r="CF155" s="758"/>
      <c r="CG155" s="758"/>
      <c r="CH155" s="758"/>
      <c r="CI155" s="758"/>
      <c r="CJ155" s="758"/>
      <c r="CK155" s="758"/>
      <c r="CL155" s="758"/>
      <c r="CM155" s="758"/>
      <c r="CN155" s="758"/>
      <c r="CO155" s="758"/>
      <c r="CP155" s="758"/>
      <c r="CQ155" s="758"/>
      <c r="CR155" s="758"/>
      <c r="CS155" s="758"/>
      <c r="CT155" s="758"/>
      <c r="CU155" s="758"/>
      <c r="CV155" s="758"/>
      <c r="CW155" s="758"/>
      <c r="CX155" s="758"/>
      <c r="CY155" s="758"/>
      <c r="CZ155" s="758"/>
      <c r="DA155" s="758"/>
      <c r="DB155" s="758"/>
      <c r="DC155" s="758"/>
      <c r="DD155" s="758"/>
      <c r="DE155" s="758"/>
      <c r="DF155" s="758"/>
      <c r="DG155" s="758"/>
      <c r="DH155" s="758"/>
      <c r="DI155" s="758"/>
      <c r="DJ155" s="758"/>
      <c r="DK155" s="758"/>
      <c r="DL155" s="758"/>
      <c r="DM155" s="758"/>
      <c r="DN155" s="758"/>
      <c r="DO155" s="758"/>
      <c r="DP155" s="758"/>
      <c r="DQ155" s="758"/>
      <c r="DR155" s="758"/>
      <c r="DS155" s="758"/>
      <c r="DT155" s="758"/>
      <c r="DU155" s="758"/>
      <c r="DV155" s="758"/>
    </row>
    <row r="156" spans="1:126" s="734" customFormat="1" ht="27.75" customHeight="1" x14ac:dyDescent="0.25">
      <c r="A156" s="1222"/>
      <c r="B156" s="1162"/>
      <c r="C156" s="1321" t="s">
        <v>556</v>
      </c>
      <c r="D156" s="1970" t="s">
        <v>4</v>
      </c>
      <c r="E156" s="1970"/>
      <c r="F156" s="1161" t="s">
        <v>487</v>
      </c>
      <c r="G156" s="1161">
        <v>20</v>
      </c>
      <c r="H156" s="775"/>
      <c r="I156" s="1254"/>
      <c r="J156" s="757"/>
      <c r="K156" s="1302"/>
      <c r="L156" s="1302"/>
      <c r="M156" s="1302"/>
      <c r="N156" s="1302"/>
      <c r="O156" s="1302"/>
      <c r="P156" s="1302"/>
      <c r="Q156" s="1302"/>
      <c r="R156" s="1302"/>
      <c r="S156" s="1302"/>
      <c r="T156" s="1302"/>
      <c r="U156" s="1302"/>
      <c r="V156" s="1302"/>
      <c r="W156" s="1302"/>
      <c r="X156" s="1302"/>
      <c r="Y156" s="1302"/>
      <c r="Z156" s="1302"/>
      <c r="AA156" s="757"/>
      <c r="AB156" s="757"/>
      <c r="AC156" s="757"/>
      <c r="AD156" s="757"/>
      <c r="AE156" s="757"/>
      <c r="AF156" s="757"/>
      <c r="AG156" s="757"/>
      <c r="AH156" s="757"/>
      <c r="AI156" s="757"/>
      <c r="AJ156" s="757"/>
      <c r="AK156" s="757"/>
      <c r="AL156" s="757"/>
      <c r="AM156" s="757"/>
      <c r="AN156" s="757"/>
      <c r="AO156" s="758"/>
      <c r="AP156" s="758"/>
      <c r="AQ156" s="758"/>
      <c r="AR156" s="758"/>
      <c r="AS156" s="758"/>
      <c r="AT156" s="758"/>
      <c r="AU156" s="758"/>
      <c r="AV156" s="758"/>
      <c r="AW156" s="758"/>
      <c r="AX156" s="758"/>
      <c r="AY156" s="758"/>
      <c r="AZ156" s="758"/>
      <c r="BA156" s="758"/>
      <c r="BB156" s="758"/>
      <c r="BC156" s="758"/>
      <c r="BD156" s="758"/>
      <c r="BE156" s="758"/>
      <c r="BF156" s="758"/>
      <c r="BG156" s="758"/>
      <c r="BH156" s="758"/>
      <c r="BI156" s="758"/>
      <c r="BJ156" s="758"/>
      <c r="BK156" s="758"/>
      <c r="BL156" s="758"/>
      <c r="BM156" s="758"/>
      <c r="BN156" s="758"/>
      <c r="BO156" s="758"/>
      <c r="BP156" s="758"/>
      <c r="BQ156" s="758"/>
      <c r="BR156" s="758"/>
      <c r="BS156" s="758"/>
      <c r="BT156" s="758"/>
      <c r="BU156" s="758"/>
      <c r="BV156" s="758"/>
      <c r="BW156" s="758"/>
      <c r="BX156" s="758"/>
      <c r="BY156" s="758"/>
      <c r="BZ156" s="758"/>
      <c r="CA156" s="758"/>
      <c r="CB156" s="758"/>
      <c r="CC156" s="758"/>
      <c r="CD156" s="758"/>
      <c r="CE156" s="758"/>
      <c r="CF156" s="758"/>
      <c r="CG156" s="758"/>
      <c r="CH156" s="758"/>
      <c r="CI156" s="758"/>
      <c r="CJ156" s="758"/>
      <c r="CK156" s="758"/>
      <c r="CL156" s="758"/>
      <c r="CM156" s="758"/>
      <c r="CN156" s="758"/>
      <c r="CO156" s="758"/>
      <c r="CP156" s="758"/>
      <c r="CQ156" s="758"/>
      <c r="CR156" s="758"/>
      <c r="CS156" s="758"/>
      <c r="CT156" s="758"/>
      <c r="CU156" s="758"/>
      <c r="CV156" s="758"/>
      <c r="CW156" s="758"/>
      <c r="CX156" s="758"/>
      <c r="CY156" s="758"/>
      <c r="CZ156" s="758"/>
      <c r="DA156" s="758"/>
      <c r="DB156" s="758"/>
      <c r="DC156" s="758"/>
      <c r="DD156" s="758"/>
      <c r="DE156" s="758"/>
      <c r="DF156" s="758"/>
      <c r="DG156" s="758"/>
      <c r="DH156" s="758"/>
      <c r="DI156" s="758"/>
      <c r="DJ156" s="758"/>
      <c r="DK156" s="758"/>
      <c r="DL156" s="758"/>
      <c r="DM156" s="758"/>
      <c r="DN156" s="758"/>
      <c r="DO156" s="758"/>
      <c r="DP156" s="758"/>
      <c r="DQ156" s="758"/>
      <c r="DR156" s="758"/>
      <c r="DS156" s="758"/>
      <c r="DT156" s="758"/>
      <c r="DU156" s="758"/>
      <c r="DV156" s="758"/>
    </row>
    <row r="157" spans="1:126" s="734" customFormat="1" ht="25.5" customHeight="1" x14ac:dyDescent="0.25">
      <c r="A157" s="1222"/>
      <c r="B157" s="1162"/>
      <c r="C157" s="1321" t="s">
        <v>557</v>
      </c>
      <c r="D157" s="1970" t="s">
        <v>1208</v>
      </c>
      <c r="E157" s="1970"/>
      <c r="F157" s="1161" t="s">
        <v>487</v>
      </c>
      <c r="G157" s="1161">
        <v>25</v>
      </c>
      <c r="H157" s="775"/>
      <c r="I157" s="1254">
        <f t="shared" si="8"/>
        <v>0</v>
      </c>
      <c r="J157" s="757"/>
      <c r="K157" s="1302"/>
      <c r="L157" s="1302"/>
      <c r="M157" s="1302"/>
      <c r="N157" s="1302"/>
      <c r="O157" s="1302"/>
      <c r="P157" s="1302"/>
      <c r="Q157" s="1302"/>
      <c r="R157" s="1302"/>
      <c r="S157" s="1302"/>
      <c r="T157" s="1302"/>
      <c r="U157" s="1302"/>
      <c r="V157" s="1302"/>
      <c r="W157" s="1302"/>
      <c r="X157" s="1302"/>
      <c r="Y157" s="1302"/>
      <c r="Z157" s="1302"/>
      <c r="AA157" s="757"/>
      <c r="AB157" s="757"/>
      <c r="AC157" s="757"/>
      <c r="AD157" s="757"/>
      <c r="AE157" s="757"/>
      <c r="AF157" s="757"/>
      <c r="AG157" s="757"/>
      <c r="AH157" s="757"/>
      <c r="AI157" s="757"/>
      <c r="AJ157" s="757"/>
      <c r="AK157" s="757"/>
      <c r="AL157" s="757"/>
      <c r="AM157" s="757"/>
      <c r="AN157" s="757"/>
      <c r="AO157" s="758"/>
      <c r="AP157" s="758"/>
      <c r="AQ157" s="758"/>
      <c r="AR157" s="758"/>
      <c r="AS157" s="758"/>
      <c r="AT157" s="758"/>
      <c r="AU157" s="758"/>
      <c r="AV157" s="758"/>
      <c r="AW157" s="758"/>
      <c r="AX157" s="758"/>
      <c r="AY157" s="758"/>
      <c r="AZ157" s="758"/>
      <c r="BA157" s="758"/>
      <c r="BB157" s="758"/>
      <c r="BC157" s="758"/>
      <c r="BD157" s="758"/>
      <c r="BE157" s="758"/>
      <c r="BF157" s="758"/>
      <c r="BG157" s="758"/>
      <c r="BH157" s="758"/>
      <c r="BI157" s="758"/>
      <c r="BJ157" s="758"/>
      <c r="BK157" s="758"/>
      <c r="BL157" s="758"/>
      <c r="BM157" s="758"/>
      <c r="BN157" s="758"/>
      <c r="BO157" s="758"/>
      <c r="BP157" s="758"/>
      <c r="BQ157" s="758"/>
      <c r="BR157" s="758"/>
      <c r="BS157" s="758"/>
      <c r="BT157" s="758"/>
      <c r="BU157" s="758"/>
      <c r="BV157" s="758"/>
      <c r="BW157" s="758"/>
      <c r="BX157" s="758"/>
      <c r="BY157" s="758"/>
      <c r="BZ157" s="758"/>
      <c r="CA157" s="758"/>
      <c r="CB157" s="758"/>
      <c r="CC157" s="758"/>
      <c r="CD157" s="758"/>
      <c r="CE157" s="758"/>
      <c r="CF157" s="758"/>
      <c r="CG157" s="758"/>
      <c r="CH157" s="758"/>
      <c r="CI157" s="758"/>
      <c r="CJ157" s="758"/>
      <c r="CK157" s="758"/>
      <c r="CL157" s="758"/>
      <c r="CM157" s="758"/>
      <c r="CN157" s="758"/>
      <c r="CO157" s="758"/>
      <c r="CP157" s="758"/>
      <c r="CQ157" s="758"/>
      <c r="CR157" s="758"/>
      <c r="CS157" s="758"/>
      <c r="CT157" s="758"/>
      <c r="CU157" s="758"/>
      <c r="CV157" s="758"/>
      <c r="CW157" s="758"/>
      <c r="CX157" s="758"/>
      <c r="CY157" s="758"/>
      <c r="CZ157" s="758"/>
      <c r="DA157" s="758"/>
      <c r="DB157" s="758"/>
      <c r="DC157" s="758"/>
      <c r="DD157" s="758"/>
      <c r="DE157" s="758"/>
      <c r="DF157" s="758"/>
      <c r="DG157" s="758"/>
      <c r="DH157" s="758"/>
      <c r="DI157" s="758"/>
      <c r="DJ157" s="758"/>
      <c r="DK157" s="758"/>
      <c r="DL157" s="758"/>
      <c r="DM157" s="758"/>
      <c r="DN157" s="758"/>
      <c r="DO157" s="758"/>
      <c r="DP157" s="758"/>
      <c r="DQ157" s="758"/>
      <c r="DR157" s="758"/>
      <c r="DS157" s="758"/>
      <c r="DT157" s="758"/>
      <c r="DU157" s="758"/>
      <c r="DV157" s="758"/>
    </row>
    <row r="158" spans="1:126" s="734" customFormat="1" ht="15" customHeight="1" x14ac:dyDescent="0.25">
      <c r="A158" s="1260"/>
      <c r="B158" s="939"/>
      <c r="C158" s="1321" t="s">
        <v>558</v>
      </c>
      <c r="D158" s="1970" t="s">
        <v>5</v>
      </c>
      <c r="E158" s="1970"/>
      <c r="F158" s="1161" t="s">
        <v>487</v>
      </c>
      <c r="G158" s="1161">
        <v>100</v>
      </c>
      <c r="H158" s="775"/>
      <c r="I158" s="1254">
        <f t="shared" si="8"/>
        <v>0</v>
      </c>
      <c r="J158" s="757"/>
      <c r="K158" s="1302"/>
      <c r="L158" s="1302"/>
      <c r="M158" s="1302"/>
      <c r="N158" s="1302"/>
      <c r="O158" s="1302"/>
      <c r="P158" s="1302"/>
      <c r="Q158" s="1302"/>
      <c r="R158" s="1302"/>
      <c r="S158" s="1302"/>
      <c r="T158" s="1302"/>
      <c r="U158" s="1302"/>
      <c r="V158" s="1302"/>
      <c r="W158" s="1302"/>
      <c r="X158" s="1302"/>
      <c r="Y158" s="1302"/>
      <c r="Z158" s="1302"/>
      <c r="AA158" s="757"/>
      <c r="AB158" s="757"/>
      <c r="AC158" s="757"/>
      <c r="AD158" s="757"/>
      <c r="AE158" s="757"/>
      <c r="AF158" s="757"/>
      <c r="AG158" s="757"/>
      <c r="AH158" s="757"/>
      <c r="AI158" s="757"/>
      <c r="AJ158" s="757"/>
      <c r="AK158" s="757"/>
      <c r="AL158" s="757"/>
      <c r="AM158" s="757"/>
      <c r="AN158" s="757"/>
      <c r="AO158" s="758"/>
      <c r="AP158" s="758"/>
      <c r="AQ158" s="758"/>
      <c r="AR158" s="758"/>
      <c r="AS158" s="758"/>
      <c r="AT158" s="758"/>
      <c r="AU158" s="758"/>
      <c r="AV158" s="758"/>
      <c r="AW158" s="758"/>
      <c r="AX158" s="758"/>
      <c r="AY158" s="758"/>
      <c r="AZ158" s="758"/>
      <c r="BA158" s="758"/>
      <c r="BB158" s="758"/>
      <c r="BC158" s="758"/>
      <c r="BD158" s="758"/>
      <c r="BE158" s="758"/>
      <c r="BF158" s="758"/>
      <c r="BG158" s="758"/>
      <c r="BH158" s="758"/>
      <c r="BI158" s="758"/>
      <c r="BJ158" s="758"/>
      <c r="BK158" s="758"/>
      <c r="BL158" s="758"/>
      <c r="BM158" s="758"/>
      <c r="BN158" s="758"/>
      <c r="BO158" s="758"/>
      <c r="BP158" s="758"/>
      <c r="BQ158" s="758"/>
      <c r="BR158" s="758"/>
      <c r="BS158" s="758"/>
      <c r="BT158" s="758"/>
      <c r="BU158" s="758"/>
      <c r="BV158" s="758"/>
      <c r="BW158" s="758"/>
      <c r="BX158" s="758"/>
      <c r="BY158" s="758"/>
      <c r="BZ158" s="758"/>
      <c r="CA158" s="758"/>
      <c r="CB158" s="758"/>
      <c r="CC158" s="758"/>
      <c r="CD158" s="758"/>
      <c r="CE158" s="758"/>
      <c r="CF158" s="758"/>
      <c r="CG158" s="758"/>
      <c r="CH158" s="758"/>
      <c r="CI158" s="758"/>
      <c r="CJ158" s="758"/>
      <c r="CK158" s="758"/>
      <c r="CL158" s="758"/>
      <c r="CM158" s="758"/>
      <c r="CN158" s="758"/>
      <c r="CO158" s="758"/>
      <c r="CP158" s="758"/>
      <c r="CQ158" s="758"/>
      <c r="CR158" s="758"/>
      <c r="CS158" s="758"/>
      <c r="CT158" s="758"/>
      <c r="CU158" s="758"/>
      <c r="CV158" s="758"/>
      <c r="CW158" s="758"/>
      <c r="CX158" s="758"/>
      <c r="CY158" s="758"/>
      <c r="CZ158" s="758"/>
      <c r="DA158" s="758"/>
      <c r="DB158" s="758"/>
      <c r="DC158" s="758"/>
      <c r="DD158" s="758"/>
      <c r="DE158" s="758"/>
      <c r="DF158" s="758"/>
      <c r="DG158" s="758"/>
      <c r="DH158" s="758"/>
      <c r="DI158" s="758"/>
      <c r="DJ158" s="758"/>
      <c r="DK158" s="758"/>
      <c r="DL158" s="758"/>
      <c r="DM158" s="758"/>
      <c r="DN158" s="758"/>
      <c r="DO158" s="758"/>
      <c r="DP158" s="758"/>
      <c r="DQ158" s="758"/>
      <c r="DR158" s="758"/>
      <c r="DS158" s="758"/>
      <c r="DT158" s="758"/>
      <c r="DU158" s="758"/>
      <c r="DV158" s="758"/>
    </row>
    <row r="159" spans="1:126" s="734" customFormat="1" ht="28.5" customHeight="1" x14ac:dyDescent="0.25">
      <c r="A159" s="1260"/>
      <c r="B159" s="939"/>
      <c r="C159" s="1321" t="s">
        <v>559</v>
      </c>
      <c r="D159" s="1951" t="s">
        <v>967</v>
      </c>
      <c r="E159" s="1951"/>
      <c r="F159" s="1161" t="s">
        <v>465</v>
      </c>
      <c r="G159" s="1161">
        <v>1</v>
      </c>
      <c r="H159" s="775"/>
      <c r="I159" s="1254">
        <f t="shared" si="8"/>
        <v>0</v>
      </c>
      <c r="J159" s="936"/>
      <c r="K159" s="935"/>
      <c r="L159" s="935"/>
      <c r="M159" s="935"/>
      <c r="N159" s="935"/>
      <c r="O159" s="935"/>
      <c r="P159" s="935"/>
      <c r="Q159" s="935"/>
      <c r="R159" s="935"/>
      <c r="S159" s="935"/>
      <c r="T159" s="935"/>
      <c r="U159" s="935"/>
      <c r="V159" s="935"/>
      <c r="W159" s="935"/>
      <c r="X159" s="935"/>
      <c r="Y159" s="935"/>
      <c r="Z159" s="935"/>
      <c r="AA159" s="936"/>
      <c r="AB159" s="936"/>
      <c r="AC159" s="936"/>
      <c r="AD159" s="936"/>
      <c r="AE159" s="936"/>
      <c r="AF159" s="936"/>
      <c r="AG159" s="936"/>
      <c r="AH159" s="936"/>
      <c r="AI159" s="936"/>
      <c r="AJ159" s="936"/>
      <c r="AK159" s="936"/>
      <c r="AL159" s="936"/>
      <c r="AM159" s="936"/>
      <c r="AN159" s="936"/>
      <c r="AO159" s="758"/>
      <c r="AP159" s="758"/>
      <c r="AQ159" s="758"/>
      <c r="AR159" s="758"/>
      <c r="AS159" s="758"/>
      <c r="AT159" s="758"/>
      <c r="AU159" s="758"/>
      <c r="AV159" s="758"/>
      <c r="AW159" s="758"/>
      <c r="AX159" s="758"/>
      <c r="AY159" s="758"/>
      <c r="AZ159" s="758"/>
      <c r="BA159" s="758"/>
      <c r="BB159" s="758"/>
      <c r="BC159" s="758"/>
      <c r="BD159" s="758"/>
      <c r="BE159" s="758"/>
      <c r="BF159" s="758"/>
      <c r="BG159" s="758"/>
      <c r="BH159" s="758"/>
      <c r="BI159" s="758"/>
      <c r="BJ159" s="758"/>
      <c r="BK159" s="758"/>
      <c r="BL159" s="758"/>
      <c r="BM159" s="758"/>
      <c r="BN159" s="758"/>
      <c r="BO159" s="758"/>
      <c r="BP159" s="758"/>
      <c r="BQ159" s="758"/>
      <c r="BR159" s="758"/>
      <c r="BS159" s="758"/>
      <c r="BT159" s="758"/>
      <c r="BU159" s="758"/>
      <c r="BV159" s="758"/>
      <c r="BW159" s="758"/>
      <c r="BX159" s="758"/>
      <c r="BY159" s="758"/>
      <c r="BZ159" s="758"/>
      <c r="CA159" s="758"/>
      <c r="CB159" s="758"/>
      <c r="CC159" s="758"/>
      <c r="CD159" s="758"/>
      <c r="CE159" s="758"/>
      <c r="CF159" s="758"/>
      <c r="CG159" s="758"/>
      <c r="CH159" s="758"/>
      <c r="CI159" s="758"/>
      <c r="CJ159" s="758"/>
      <c r="CK159" s="758"/>
      <c r="CL159" s="758"/>
      <c r="CM159" s="758"/>
      <c r="CN159" s="758"/>
      <c r="CO159" s="758"/>
      <c r="CP159" s="758"/>
      <c r="CQ159" s="758"/>
      <c r="CR159" s="758"/>
      <c r="CS159" s="758"/>
      <c r="CT159" s="758"/>
      <c r="CU159" s="758"/>
      <c r="CV159" s="758"/>
      <c r="CW159" s="758"/>
      <c r="CX159" s="758"/>
      <c r="CY159" s="758"/>
      <c r="CZ159" s="758"/>
      <c r="DA159" s="758"/>
      <c r="DB159" s="758"/>
      <c r="DC159" s="758"/>
      <c r="DD159" s="758"/>
      <c r="DE159" s="758"/>
      <c r="DF159" s="758"/>
      <c r="DG159" s="758"/>
      <c r="DH159" s="758"/>
      <c r="DI159" s="758"/>
      <c r="DJ159" s="758"/>
      <c r="DK159" s="758"/>
      <c r="DL159" s="758"/>
      <c r="DM159" s="758"/>
      <c r="DN159" s="758"/>
      <c r="DO159" s="758"/>
      <c r="DP159" s="758"/>
      <c r="DQ159" s="758"/>
      <c r="DR159" s="758"/>
      <c r="DS159" s="758"/>
      <c r="DT159" s="758"/>
      <c r="DU159" s="758"/>
      <c r="DV159" s="758"/>
    </row>
    <row r="160" spans="1:126" s="734" customFormat="1" ht="15" customHeight="1" x14ac:dyDescent="0.25">
      <c r="A160" s="1222" t="s">
        <v>336</v>
      </c>
      <c r="B160" s="1162" t="s">
        <v>1200</v>
      </c>
      <c r="C160" s="2023" t="s">
        <v>6</v>
      </c>
      <c r="D160" s="2023"/>
      <c r="E160" s="2023"/>
      <c r="F160" s="1161"/>
      <c r="G160" s="1161"/>
      <c r="H160" s="775"/>
      <c r="I160" s="1254"/>
      <c r="J160" s="1302"/>
      <c r="K160" s="1302"/>
      <c r="L160" s="1302"/>
      <c r="M160" s="1302"/>
      <c r="N160" s="1302"/>
      <c r="O160" s="1302"/>
      <c r="P160" s="1302"/>
      <c r="Q160" s="1302"/>
      <c r="R160" s="1302"/>
      <c r="S160" s="1302"/>
      <c r="T160" s="1302"/>
      <c r="U160" s="1302"/>
      <c r="V160" s="1302"/>
      <c r="W160" s="1302"/>
      <c r="X160" s="1302"/>
      <c r="Y160" s="1302"/>
      <c r="Z160" s="1302"/>
      <c r="AA160" s="1302"/>
      <c r="AB160" s="1302"/>
      <c r="AC160" s="1302"/>
      <c r="AD160" s="1302"/>
      <c r="AE160" s="1302"/>
      <c r="AF160" s="1302"/>
      <c r="AG160" s="1302"/>
      <c r="AH160" s="1302"/>
      <c r="AI160" s="1302"/>
      <c r="AJ160" s="1302"/>
      <c r="AK160" s="1302"/>
      <c r="AL160" s="1302"/>
      <c r="AM160" s="1302"/>
      <c r="AN160" s="1302"/>
      <c r="AO160" s="1302"/>
      <c r="AP160" s="1302"/>
      <c r="AQ160" s="1302"/>
      <c r="AR160" s="757"/>
      <c r="AS160" s="757"/>
      <c r="AT160" s="757"/>
      <c r="AU160" s="757"/>
      <c r="AV160" s="757"/>
      <c r="AW160" s="757"/>
      <c r="AX160" s="757"/>
      <c r="AY160" s="757"/>
      <c r="AZ160" s="757"/>
      <c r="BA160" s="757"/>
      <c r="BB160" s="757"/>
      <c r="BC160" s="757"/>
      <c r="BD160" s="757"/>
      <c r="BE160" s="757"/>
      <c r="BF160" s="757"/>
      <c r="BG160" s="757"/>
      <c r="BH160" s="757"/>
      <c r="BI160" s="758"/>
      <c r="BJ160" s="758"/>
      <c r="BK160" s="758"/>
      <c r="BL160" s="758"/>
      <c r="BM160" s="758"/>
      <c r="BN160" s="758"/>
      <c r="BO160" s="758"/>
      <c r="BP160" s="758"/>
      <c r="BQ160" s="758"/>
      <c r="BR160" s="758"/>
      <c r="BS160" s="758"/>
      <c r="BT160" s="758"/>
      <c r="BU160" s="758"/>
      <c r="BV160" s="758"/>
      <c r="BW160" s="758"/>
      <c r="BX160" s="758"/>
      <c r="BY160" s="758"/>
      <c r="BZ160" s="758"/>
      <c r="CA160" s="758"/>
      <c r="CB160" s="758"/>
      <c r="CC160" s="758"/>
      <c r="CD160" s="758"/>
      <c r="CE160" s="758"/>
      <c r="CF160" s="758"/>
      <c r="CG160" s="758"/>
      <c r="CH160" s="758"/>
      <c r="CI160" s="758"/>
      <c r="CJ160" s="758"/>
      <c r="CK160" s="758"/>
      <c r="CL160" s="758"/>
      <c r="CM160" s="758"/>
      <c r="CN160" s="758"/>
      <c r="CO160" s="758"/>
      <c r="CP160" s="758"/>
      <c r="CQ160" s="758"/>
      <c r="CR160" s="758"/>
      <c r="CS160" s="758"/>
      <c r="CT160" s="758"/>
      <c r="CU160" s="758"/>
      <c r="CV160" s="758"/>
      <c r="CW160" s="758"/>
      <c r="CX160" s="758"/>
      <c r="CY160" s="758"/>
      <c r="CZ160" s="758"/>
      <c r="DA160" s="758"/>
      <c r="DB160" s="758"/>
      <c r="DC160" s="758"/>
      <c r="DD160" s="758"/>
      <c r="DE160" s="758"/>
      <c r="DF160" s="758"/>
      <c r="DG160" s="758"/>
      <c r="DH160" s="758"/>
      <c r="DI160" s="758"/>
      <c r="DJ160" s="758"/>
      <c r="DK160" s="758"/>
      <c r="DL160" s="758"/>
      <c r="DM160" s="758"/>
      <c r="DN160" s="758"/>
      <c r="DO160" s="758"/>
      <c r="DP160" s="758"/>
      <c r="DQ160" s="758"/>
      <c r="DR160" s="758"/>
      <c r="DS160" s="758"/>
      <c r="DT160" s="758"/>
      <c r="DU160" s="758"/>
      <c r="DV160" s="758"/>
    </row>
    <row r="161" spans="1:126" s="734" customFormat="1" ht="15" customHeight="1" thickBot="1" x14ac:dyDescent="0.3">
      <c r="A161" s="1232"/>
      <c r="B161" s="1233"/>
      <c r="C161" s="1234" t="s">
        <v>556</v>
      </c>
      <c r="D161" s="1971" t="s">
        <v>1209</v>
      </c>
      <c r="E161" s="1971"/>
      <c r="F161" s="1229" t="s">
        <v>487</v>
      </c>
      <c r="G161" s="1229">
        <v>10</v>
      </c>
      <c r="H161" s="1230"/>
      <c r="I161" s="1258">
        <f t="shared" si="8"/>
        <v>0</v>
      </c>
      <c r="J161" s="1302"/>
      <c r="K161" s="1302"/>
      <c r="L161" s="1302"/>
      <c r="M161" s="1302"/>
      <c r="N161" s="1302"/>
      <c r="O161" s="1302"/>
      <c r="P161" s="1302"/>
      <c r="Q161" s="1302"/>
      <c r="R161" s="1302"/>
      <c r="S161" s="1302"/>
      <c r="T161" s="1302"/>
      <c r="U161" s="1302"/>
      <c r="V161" s="1302"/>
      <c r="W161" s="1302"/>
      <c r="X161" s="1302"/>
      <c r="Y161" s="1302"/>
      <c r="Z161" s="1302"/>
      <c r="AA161" s="1302"/>
      <c r="AB161" s="1302"/>
      <c r="AC161" s="1302"/>
      <c r="AD161" s="1302"/>
      <c r="AE161" s="1302"/>
      <c r="AF161" s="1302"/>
      <c r="AG161" s="1302"/>
      <c r="AH161" s="1302"/>
      <c r="AI161" s="1302"/>
      <c r="AJ161" s="1302"/>
      <c r="AK161" s="1302"/>
      <c r="AL161" s="1302"/>
      <c r="AM161" s="1302"/>
      <c r="AN161" s="1302"/>
      <c r="AO161" s="1302"/>
      <c r="AP161" s="1302"/>
      <c r="AQ161" s="1302"/>
      <c r="AR161" s="757"/>
      <c r="AS161" s="757"/>
      <c r="AT161" s="757"/>
      <c r="AU161" s="757"/>
      <c r="AV161" s="757"/>
      <c r="AW161" s="757"/>
      <c r="AX161" s="757"/>
      <c r="AY161" s="757"/>
      <c r="AZ161" s="757"/>
      <c r="BA161" s="757"/>
      <c r="BB161" s="757"/>
      <c r="BC161" s="757"/>
      <c r="BD161" s="757"/>
      <c r="BE161" s="757"/>
      <c r="BF161" s="757"/>
      <c r="BG161" s="757"/>
      <c r="BH161" s="757"/>
      <c r="BI161" s="758"/>
      <c r="BJ161" s="758"/>
      <c r="BK161" s="758"/>
      <c r="BL161" s="758"/>
      <c r="BM161" s="758"/>
      <c r="BN161" s="758"/>
      <c r="BO161" s="758"/>
      <c r="BP161" s="758"/>
      <c r="BQ161" s="758"/>
      <c r="BR161" s="758"/>
      <c r="BS161" s="758"/>
      <c r="BT161" s="758"/>
      <c r="BU161" s="758"/>
      <c r="BV161" s="758"/>
      <c r="BW161" s="758"/>
      <c r="BX161" s="758"/>
      <c r="BY161" s="758"/>
      <c r="BZ161" s="758"/>
      <c r="CA161" s="758"/>
      <c r="CB161" s="758"/>
      <c r="CC161" s="758"/>
      <c r="CD161" s="758"/>
      <c r="CE161" s="758"/>
      <c r="CF161" s="758"/>
      <c r="CG161" s="758"/>
      <c r="CH161" s="758"/>
      <c r="CI161" s="758"/>
      <c r="CJ161" s="758"/>
      <c r="CK161" s="758"/>
      <c r="CL161" s="758"/>
      <c r="CM161" s="758"/>
      <c r="CN161" s="758"/>
      <c r="CO161" s="758"/>
      <c r="CP161" s="758"/>
      <c r="CQ161" s="758"/>
      <c r="CR161" s="758"/>
      <c r="CS161" s="758"/>
      <c r="CT161" s="758"/>
      <c r="CU161" s="758"/>
      <c r="CV161" s="758"/>
      <c r="CW161" s="758"/>
      <c r="CX161" s="758"/>
      <c r="CY161" s="758"/>
      <c r="CZ161" s="758"/>
      <c r="DA161" s="758"/>
      <c r="DB161" s="758"/>
      <c r="DC161" s="758"/>
      <c r="DD161" s="758"/>
      <c r="DE161" s="758"/>
      <c r="DF161" s="758"/>
      <c r="DG161" s="758"/>
      <c r="DH161" s="758"/>
      <c r="DI161" s="758"/>
      <c r="DJ161" s="758"/>
      <c r="DK161" s="758"/>
      <c r="DL161" s="758"/>
      <c r="DM161" s="758"/>
      <c r="DN161" s="758"/>
      <c r="DO161" s="758"/>
      <c r="DP161" s="758"/>
      <c r="DQ161" s="758"/>
      <c r="DR161" s="758"/>
      <c r="DS161" s="758"/>
      <c r="DT161" s="758"/>
      <c r="DU161" s="758"/>
      <c r="DV161" s="758"/>
    </row>
    <row r="162" spans="1:126" s="940" customFormat="1" ht="14.4" thickBot="1" x14ac:dyDescent="0.3">
      <c r="A162" s="1973" t="s">
        <v>783</v>
      </c>
      <c r="B162" s="1974"/>
      <c r="C162" s="1974"/>
      <c r="D162" s="1974"/>
      <c r="E162" s="1974"/>
      <c r="F162" s="1974"/>
      <c r="G162" s="1974"/>
      <c r="H162" s="1975"/>
      <c r="I162" s="1145">
        <f>SUM(I39:I161)</f>
        <v>0</v>
      </c>
      <c r="J162" s="1169"/>
      <c r="K162" s="1169"/>
      <c r="L162" s="1169"/>
      <c r="M162" s="1169"/>
      <c r="N162" s="1169"/>
      <c r="O162" s="1169"/>
      <c r="P162" s="1169"/>
      <c r="Q162" s="1169"/>
      <c r="R162" s="1169"/>
      <c r="S162" s="1169"/>
      <c r="T162" s="1169"/>
      <c r="U162" s="1169"/>
      <c r="V162" s="1169"/>
      <c r="W162" s="1169"/>
      <c r="X162" s="1169"/>
      <c r="Y162" s="1169"/>
      <c r="Z162" s="1169"/>
      <c r="AA162" s="1169"/>
      <c r="AB162" s="1169"/>
      <c r="AC162" s="1169"/>
      <c r="AD162" s="1169"/>
      <c r="AE162" s="1169"/>
      <c r="AF162" s="1169"/>
      <c r="AG162" s="1169"/>
      <c r="AH162" s="1169"/>
      <c r="AI162" s="1169"/>
      <c r="AJ162" s="1169"/>
      <c r="AK162" s="1169"/>
      <c r="AL162" s="1169"/>
      <c r="AM162" s="1169"/>
      <c r="AN162" s="1169"/>
      <c r="AO162" s="1169"/>
      <c r="AP162" s="1169"/>
      <c r="AQ162" s="1169"/>
      <c r="AR162" s="1170"/>
      <c r="AS162" s="1170"/>
      <c r="AT162" s="1170"/>
      <c r="AU162" s="1170"/>
      <c r="AV162" s="1170"/>
      <c r="AW162" s="1170"/>
      <c r="AX162" s="1170"/>
      <c r="AY162" s="1170"/>
      <c r="AZ162" s="1170"/>
      <c r="BA162" s="1170"/>
      <c r="BB162" s="1170"/>
      <c r="BC162" s="1170"/>
      <c r="BD162" s="1170"/>
      <c r="BE162" s="1170"/>
      <c r="BF162" s="1170"/>
      <c r="BG162" s="1170"/>
      <c r="BH162" s="1170"/>
    </row>
    <row r="163" spans="1:126" s="1154" customFormat="1" ht="15" customHeight="1" thickBot="1" x14ac:dyDescent="0.3">
      <c r="A163" s="1973" t="s">
        <v>882</v>
      </c>
      <c r="B163" s="1975"/>
      <c r="C163" s="1973" t="s">
        <v>1154</v>
      </c>
      <c r="D163" s="1974"/>
      <c r="E163" s="1974"/>
      <c r="F163" s="1603"/>
      <c r="G163" s="1603"/>
      <c r="H163" s="1603"/>
      <c r="I163" s="1657"/>
      <c r="J163" s="1315"/>
      <c r="K163" s="1315"/>
      <c r="L163" s="1315"/>
      <c r="M163" s="1315"/>
      <c r="N163" s="1315"/>
      <c r="O163" s="1315"/>
      <c r="P163" s="1315"/>
      <c r="Q163" s="1315"/>
      <c r="R163" s="1315"/>
      <c r="S163" s="1315"/>
      <c r="T163" s="1315"/>
      <c r="U163" s="1315"/>
      <c r="V163" s="1315"/>
      <c r="W163" s="1315"/>
      <c r="X163" s="1315"/>
      <c r="Y163" s="1315"/>
      <c r="Z163" s="1315"/>
      <c r="AA163" s="1168"/>
      <c r="AB163" s="1168"/>
      <c r="AC163" s="1168"/>
      <c r="AD163" s="1168"/>
      <c r="AE163" s="1168"/>
      <c r="AF163" s="1168"/>
      <c r="AG163" s="1168"/>
      <c r="AH163" s="1168"/>
      <c r="AI163" s="1168"/>
      <c r="AJ163" s="1168"/>
      <c r="AK163" s="1168"/>
      <c r="AL163" s="1168"/>
      <c r="AM163" s="1168"/>
      <c r="AN163" s="1168"/>
      <c r="AO163" s="1168"/>
      <c r="AP163" s="1168"/>
      <c r="AQ163" s="1168"/>
      <c r="AR163" s="1168"/>
      <c r="AS163" s="1168"/>
      <c r="AT163" s="1168"/>
      <c r="AU163" s="1168"/>
      <c r="AV163" s="1168"/>
      <c r="AW163" s="1168"/>
      <c r="AX163" s="1168"/>
      <c r="AY163" s="1168"/>
      <c r="AZ163" s="1168"/>
    </row>
    <row r="164" spans="1:126" s="1154" customFormat="1" ht="15" customHeight="1" x14ac:dyDescent="0.25">
      <c r="A164" s="1596"/>
      <c r="B164" s="1597"/>
      <c r="C164" s="1925" t="s">
        <v>553</v>
      </c>
      <c r="D164" s="1922"/>
      <c r="E164" s="2017"/>
      <c r="F164" s="797"/>
      <c r="G164" s="1106"/>
      <c r="H164" s="1173"/>
      <c r="I164" s="1122"/>
      <c r="J164" s="1315"/>
      <c r="K164" s="1315"/>
      <c r="L164" s="1315"/>
      <c r="M164" s="1315"/>
      <c r="N164" s="1315"/>
      <c r="O164" s="1315"/>
      <c r="P164" s="1315"/>
      <c r="Q164" s="1315"/>
      <c r="R164" s="1315"/>
      <c r="S164" s="1315"/>
      <c r="T164" s="1315"/>
      <c r="U164" s="1315"/>
      <c r="V164" s="1315"/>
      <c r="W164" s="1315"/>
      <c r="X164" s="1315"/>
      <c r="Y164" s="1315"/>
      <c r="Z164" s="1315"/>
      <c r="AA164" s="1168"/>
      <c r="AB164" s="1168"/>
      <c r="AC164" s="1168"/>
      <c r="AD164" s="1168"/>
      <c r="AE164" s="1168"/>
      <c r="AF164" s="1168"/>
      <c r="AG164" s="1168"/>
      <c r="AH164" s="1168"/>
      <c r="AI164" s="1168"/>
      <c r="AJ164" s="1168"/>
      <c r="AK164" s="1168"/>
      <c r="AL164" s="1168"/>
      <c r="AM164" s="1168"/>
      <c r="AN164" s="1168"/>
      <c r="AO164" s="1168"/>
      <c r="AP164" s="1168"/>
      <c r="AQ164" s="1168"/>
      <c r="AR164" s="1168"/>
      <c r="AS164" s="1168"/>
      <c r="AT164" s="1168"/>
      <c r="AU164" s="1168"/>
      <c r="AV164" s="1168"/>
      <c r="AW164" s="1168"/>
      <c r="AX164" s="1168"/>
      <c r="AY164" s="1168"/>
      <c r="AZ164" s="1168"/>
    </row>
    <row r="165" spans="1:126" s="1154" customFormat="1" ht="42.75" customHeight="1" x14ac:dyDescent="0.25">
      <c r="A165" s="1127" t="s">
        <v>1155</v>
      </c>
      <c r="B165" s="1117" t="s">
        <v>857</v>
      </c>
      <c r="C165" s="1925" t="s">
        <v>1156</v>
      </c>
      <c r="D165" s="1922"/>
      <c r="E165" s="2017"/>
      <c r="F165" s="797"/>
      <c r="G165" s="1106"/>
      <c r="H165" s="1173"/>
      <c r="I165" s="1122"/>
      <c r="J165" s="1315"/>
      <c r="K165" s="1315"/>
      <c r="L165" s="1315"/>
      <c r="M165" s="1315"/>
      <c r="N165" s="1315"/>
      <c r="O165" s="1315"/>
      <c r="P165" s="1315"/>
      <c r="Q165" s="1315"/>
      <c r="R165" s="1315"/>
      <c r="S165" s="1315"/>
      <c r="T165" s="1315"/>
      <c r="U165" s="1315"/>
      <c r="V165" s="1315"/>
      <c r="W165" s="1315"/>
      <c r="X165" s="1315"/>
      <c r="Y165" s="1315"/>
      <c r="Z165" s="1315"/>
      <c r="AA165" s="1168"/>
      <c r="AB165" s="1168"/>
      <c r="AC165" s="1168"/>
      <c r="AD165" s="1168"/>
      <c r="AE165" s="1168"/>
      <c r="AF165" s="1168"/>
      <c r="AG165" s="1168"/>
      <c r="AH165" s="1168"/>
      <c r="AI165" s="1168"/>
      <c r="AJ165" s="1168"/>
      <c r="AK165" s="1168"/>
      <c r="AL165" s="1168"/>
      <c r="AM165" s="1168"/>
      <c r="AN165" s="1168"/>
      <c r="AO165" s="1168"/>
      <c r="AP165" s="1168"/>
      <c r="AQ165" s="1168"/>
      <c r="AR165" s="1168"/>
      <c r="AS165" s="1168"/>
      <c r="AT165" s="1168"/>
      <c r="AU165" s="1168"/>
      <c r="AV165" s="1168"/>
      <c r="AW165" s="1168"/>
      <c r="AX165" s="1168"/>
      <c r="AY165" s="1168"/>
      <c r="AZ165" s="1168"/>
    </row>
    <row r="166" spans="1:126" s="1154" customFormat="1" ht="15" customHeight="1" x14ac:dyDescent="0.3">
      <c r="A166" s="1128" t="s">
        <v>1158</v>
      </c>
      <c r="B166" s="1116"/>
      <c r="C166" s="1107" t="s">
        <v>557</v>
      </c>
      <c r="D166" s="1926" t="s">
        <v>1159</v>
      </c>
      <c r="E166" s="1935"/>
      <c r="F166" s="1109" t="s">
        <v>486</v>
      </c>
      <c r="G166" s="1106">
        <v>3</v>
      </c>
      <c r="H166" s="1173"/>
      <c r="I166" s="1254">
        <f t="shared" ref="I166" si="9">G166*H166</f>
        <v>0</v>
      </c>
      <c r="J166" s="1315"/>
      <c r="K166" s="1315"/>
      <c r="L166" s="1315"/>
      <c r="M166" s="1315"/>
      <c r="N166" s="1315"/>
      <c r="O166" s="1315"/>
      <c r="P166" s="1315"/>
      <c r="Q166" s="1315"/>
      <c r="R166" s="1315"/>
      <c r="S166" s="1315"/>
      <c r="T166" s="1315"/>
      <c r="U166" s="1315"/>
      <c r="V166" s="1315"/>
      <c r="W166" s="1315"/>
      <c r="X166" s="1315"/>
      <c r="Y166" s="1315"/>
      <c r="Z166" s="1315"/>
      <c r="AA166" s="1168"/>
      <c r="AB166" s="1168"/>
      <c r="AC166" s="1168"/>
      <c r="AD166" s="1168"/>
      <c r="AE166" s="1168"/>
      <c r="AF166" s="1168"/>
      <c r="AG166" s="1168"/>
      <c r="AH166" s="1168"/>
      <c r="AI166" s="1168"/>
      <c r="AJ166" s="1168"/>
      <c r="AK166" s="1168"/>
      <c r="AL166" s="1168"/>
      <c r="AM166" s="1168"/>
      <c r="AN166" s="1168"/>
      <c r="AO166" s="1168"/>
      <c r="AP166" s="1168"/>
      <c r="AQ166" s="1168"/>
      <c r="AR166" s="1168"/>
      <c r="AS166" s="1168"/>
      <c r="AT166" s="1168"/>
      <c r="AU166" s="1168"/>
      <c r="AV166" s="1168"/>
      <c r="AW166" s="1168"/>
      <c r="AX166" s="1168"/>
      <c r="AY166" s="1168"/>
      <c r="AZ166" s="1168"/>
    </row>
    <row r="167" spans="1:126" s="1154" customFormat="1" ht="15" customHeight="1" x14ac:dyDescent="0.25">
      <c r="A167" s="1128" t="s">
        <v>1160</v>
      </c>
      <c r="B167" s="1118" t="s">
        <v>1330</v>
      </c>
      <c r="C167" s="1925" t="s">
        <v>1161</v>
      </c>
      <c r="D167" s="1922"/>
      <c r="E167" s="2017"/>
      <c r="F167" s="1598"/>
      <c r="G167" s="1111"/>
      <c r="H167" s="1173"/>
      <c r="I167" s="1122"/>
      <c r="J167" s="1315"/>
      <c r="K167" s="1315"/>
      <c r="L167" s="1315"/>
      <c r="M167" s="1315"/>
      <c r="N167" s="1315"/>
      <c r="O167" s="1315"/>
      <c r="P167" s="1315"/>
      <c r="Q167" s="1315"/>
      <c r="R167" s="1315"/>
      <c r="S167" s="1315"/>
      <c r="T167" s="1315"/>
      <c r="U167" s="1315"/>
      <c r="V167" s="1315"/>
      <c r="W167" s="1315"/>
      <c r="X167" s="1315"/>
      <c r="Y167" s="1315"/>
      <c r="Z167" s="1315"/>
      <c r="AA167" s="1168"/>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126" s="1154" customFormat="1" ht="40.5" customHeight="1" x14ac:dyDescent="0.3">
      <c r="A168" s="1599"/>
      <c r="B168" s="1600"/>
      <c r="C168" s="1107" t="s">
        <v>556</v>
      </c>
      <c r="D168" s="1926" t="s">
        <v>1162</v>
      </c>
      <c r="E168" s="2017"/>
      <c r="F168" s="1109"/>
      <c r="G168" s="1106"/>
      <c r="H168" s="1173"/>
      <c r="I168" s="1122"/>
      <c r="J168" s="1315"/>
      <c r="K168" s="1315"/>
      <c r="L168" s="1315"/>
      <c r="M168" s="1315"/>
      <c r="N168" s="1315"/>
      <c r="O168" s="1315"/>
      <c r="P168" s="1315"/>
      <c r="Q168" s="1315"/>
      <c r="R168" s="1315"/>
      <c r="S168" s="1315"/>
      <c r="T168" s="1315"/>
      <c r="U168" s="1315"/>
      <c r="V168" s="1315"/>
      <c r="W168" s="1315"/>
      <c r="X168" s="1315"/>
      <c r="Y168" s="1315"/>
      <c r="Z168" s="1315"/>
      <c r="AA168" s="1168"/>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126" s="1154" customFormat="1" ht="15" customHeight="1" x14ac:dyDescent="0.3">
      <c r="A169" s="1599"/>
      <c r="B169" s="1600"/>
      <c r="C169" s="1107"/>
      <c r="D169" s="1107" t="s">
        <v>556</v>
      </c>
      <c r="E169" s="1322" t="s">
        <v>1163</v>
      </c>
      <c r="F169" s="1109" t="s">
        <v>486</v>
      </c>
      <c r="G169" s="1106">
        <v>2</v>
      </c>
      <c r="H169" s="1173"/>
      <c r="I169" s="1254">
        <f t="shared" ref="I169:I171" si="10">G169*H169</f>
        <v>0</v>
      </c>
      <c r="J169" s="1315"/>
      <c r="K169" s="1315"/>
      <c r="L169" s="1315"/>
      <c r="M169" s="1315"/>
      <c r="N169" s="1315"/>
      <c r="O169" s="1315"/>
      <c r="P169" s="1315"/>
      <c r="Q169" s="1315"/>
      <c r="R169" s="1315"/>
      <c r="S169" s="1315"/>
      <c r="T169" s="1315"/>
      <c r="U169" s="1315"/>
      <c r="V169" s="1315"/>
      <c r="W169" s="1315"/>
      <c r="X169" s="1315"/>
      <c r="Y169" s="1315"/>
      <c r="Z169" s="1315"/>
      <c r="AA169" s="1168"/>
      <c r="AB169" s="1168"/>
      <c r="AC169" s="1168"/>
      <c r="AD169" s="1168"/>
      <c r="AE169" s="1168"/>
      <c r="AF169" s="1168"/>
      <c r="AG169" s="1168"/>
      <c r="AH169" s="1168"/>
      <c r="AI169" s="1168"/>
      <c r="AJ169" s="1168"/>
      <c r="AK169" s="1168"/>
      <c r="AL169" s="1168"/>
      <c r="AM169" s="1168"/>
      <c r="AN169" s="1168"/>
      <c r="AO169" s="1168"/>
      <c r="AP169" s="1168"/>
      <c r="AQ169" s="1168"/>
      <c r="AR169" s="1168"/>
      <c r="AS169" s="1168"/>
      <c r="AT169" s="1168"/>
      <c r="AU169" s="1168"/>
      <c r="AV169" s="1168"/>
      <c r="AW169" s="1168"/>
      <c r="AX169" s="1168"/>
      <c r="AY169" s="1168"/>
      <c r="AZ169" s="1168"/>
    </row>
    <row r="170" spans="1:126" s="1154" customFormat="1" ht="15" customHeight="1" x14ac:dyDescent="0.3">
      <c r="A170" s="1599"/>
      <c r="B170" s="1600"/>
      <c r="C170" s="1107"/>
      <c r="D170" s="1107" t="s">
        <v>557</v>
      </c>
      <c r="E170" s="1322" t="s">
        <v>1164</v>
      </c>
      <c r="F170" s="1109" t="s">
        <v>486</v>
      </c>
      <c r="G170" s="1106">
        <v>2</v>
      </c>
      <c r="H170" s="1173"/>
      <c r="I170" s="1254">
        <f t="shared" si="10"/>
        <v>0</v>
      </c>
      <c r="J170" s="1315"/>
      <c r="K170" s="1315"/>
      <c r="L170" s="1315"/>
      <c r="M170" s="1315"/>
      <c r="N170" s="1315"/>
      <c r="O170" s="1315"/>
      <c r="P170" s="1315"/>
      <c r="Q170" s="1315"/>
      <c r="R170" s="1315"/>
      <c r="S170" s="1315"/>
      <c r="T170" s="1315"/>
      <c r="U170" s="1315"/>
      <c r="V170" s="1315"/>
      <c r="W170" s="1315"/>
      <c r="X170" s="1315"/>
      <c r="Y170" s="1315"/>
      <c r="Z170" s="1315"/>
      <c r="AA170" s="1168"/>
      <c r="AB170" s="1168"/>
      <c r="AC170" s="1168"/>
      <c r="AD170" s="1168"/>
      <c r="AE170" s="1168"/>
      <c r="AF170" s="1168"/>
      <c r="AG170" s="1168"/>
      <c r="AH170" s="1168"/>
      <c r="AI170" s="1168"/>
      <c r="AJ170" s="1168"/>
      <c r="AK170" s="1168"/>
      <c r="AL170" s="1168"/>
      <c r="AM170" s="1168"/>
      <c r="AN170" s="1168"/>
      <c r="AO170" s="1168"/>
      <c r="AP170" s="1168"/>
      <c r="AQ170" s="1168"/>
      <c r="AR170" s="1168"/>
      <c r="AS170" s="1168"/>
      <c r="AT170" s="1168"/>
      <c r="AU170" s="1168"/>
      <c r="AV170" s="1168"/>
      <c r="AW170" s="1168"/>
      <c r="AX170" s="1168"/>
      <c r="AY170" s="1168"/>
      <c r="AZ170" s="1168"/>
    </row>
    <row r="171" spans="1:126" s="1154" customFormat="1" ht="15" customHeight="1" x14ac:dyDescent="0.3">
      <c r="A171" s="1599"/>
      <c r="B171" s="1600"/>
      <c r="C171" s="1107"/>
      <c r="D171" s="1107" t="s">
        <v>558</v>
      </c>
      <c r="E171" s="1322" t="s">
        <v>1165</v>
      </c>
      <c r="F171" s="1109" t="s">
        <v>486</v>
      </c>
      <c r="G171" s="1106">
        <v>1</v>
      </c>
      <c r="H171" s="1173"/>
      <c r="I171" s="1254">
        <f t="shared" si="10"/>
        <v>0</v>
      </c>
      <c r="J171" s="1315"/>
      <c r="K171" s="1315"/>
      <c r="L171" s="1315"/>
      <c r="M171" s="1315"/>
      <c r="N171" s="1315"/>
      <c r="O171" s="1315"/>
      <c r="P171" s="1315"/>
      <c r="Q171" s="1315"/>
      <c r="R171" s="1315"/>
      <c r="S171" s="1315"/>
      <c r="T171" s="1315"/>
      <c r="U171" s="1315"/>
      <c r="V171" s="1315"/>
      <c r="W171" s="1315"/>
      <c r="X171" s="1315"/>
      <c r="Y171" s="1315"/>
      <c r="Z171" s="1315"/>
      <c r="AA171" s="1168"/>
      <c r="AB171" s="1168"/>
      <c r="AC171" s="1168"/>
      <c r="AD171" s="1168"/>
      <c r="AE171" s="1168"/>
      <c r="AF171" s="1168"/>
      <c r="AG171" s="1168"/>
      <c r="AH171" s="1168"/>
      <c r="AI171" s="1168"/>
      <c r="AJ171" s="1168"/>
      <c r="AK171" s="1168"/>
      <c r="AL171" s="1168"/>
      <c r="AM171" s="1168"/>
      <c r="AN171" s="1168"/>
      <c r="AO171" s="1168"/>
      <c r="AP171" s="1168"/>
      <c r="AQ171" s="1168"/>
      <c r="AR171" s="1168"/>
      <c r="AS171" s="1168"/>
      <c r="AT171" s="1168"/>
      <c r="AU171" s="1168"/>
      <c r="AV171" s="1168"/>
      <c r="AW171" s="1168"/>
      <c r="AX171" s="1168"/>
      <c r="AY171" s="1168"/>
      <c r="AZ171" s="1168"/>
    </row>
    <row r="172" spans="1:126" s="1154" customFormat="1" ht="39.75" customHeight="1" x14ac:dyDescent="0.25">
      <c r="A172" s="1599"/>
      <c r="B172" s="1600"/>
      <c r="C172" s="1107" t="s">
        <v>557</v>
      </c>
      <c r="D172" s="1926" t="s">
        <v>1166</v>
      </c>
      <c r="E172" s="2017"/>
      <c r="F172" s="1150"/>
      <c r="G172" s="1106"/>
      <c r="H172" s="1173"/>
      <c r="I172" s="1122"/>
      <c r="J172" s="1315"/>
      <c r="K172" s="1315"/>
      <c r="L172" s="1315"/>
      <c r="M172" s="1315"/>
      <c r="N172" s="1315"/>
      <c r="O172" s="1315"/>
      <c r="P172" s="1315"/>
      <c r="Q172" s="1315"/>
      <c r="R172" s="1315"/>
      <c r="S172" s="1315"/>
      <c r="T172" s="1315"/>
      <c r="U172" s="1315"/>
      <c r="V172" s="1315"/>
      <c r="W172" s="1315"/>
      <c r="X172" s="1315"/>
      <c r="Y172" s="1315"/>
      <c r="Z172" s="1315"/>
      <c r="AA172" s="1168"/>
      <c r="AB172" s="1168"/>
      <c r="AC172" s="1168"/>
      <c r="AD172" s="1168"/>
      <c r="AE172" s="1168"/>
      <c r="AF172" s="1168"/>
      <c r="AG172" s="1168"/>
      <c r="AH172" s="1168"/>
      <c r="AI172" s="1168"/>
      <c r="AJ172" s="1168"/>
      <c r="AK172" s="1168"/>
      <c r="AL172" s="1168"/>
      <c r="AM172" s="1168"/>
      <c r="AN172" s="1168"/>
      <c r="AO172" s="1168"/>
      <c r="AP172" s="1168"/>
      <c r="AQ172" s="1168"/>
      <c r="AR172" s="1168"/>
      <c r="AS172" s="1168"/>
      <c r="AT172" s="1168"/>
      <c r="AU172" s="1168"/>
      <c r="AV172" s="1168"/>
      <c r="AW172" s="1168"/>
      <c r="AX172" s="1168"/>
      <c r="AY172" s="1168"/>
      <c r="AZ172" s="1168"/>
    </row>
    <row r="173" spans="1:126" s="1154" customFormat="1" ht="15" customHeight="1" x14ac:dyDescent="0.3">
      <c r="A173" s="1599"/>
      <c r="B173" s="1600"/>
      <c r="C173" s="1107"/>
      <c r="D173" s="1107" t="s">
        <v>556</v>
      </c>
      <c r="E173" s="1322" t="s">
        <v>1163</v>
      </c>
      <c r="F173" s="1109" t="s">
        <v>486</v>
      </c>
      <c r="G173" s="1106">
        <v>2</v>
      </c>
      <c r="H173" s="1173"/>
      <c r="I173" s="1254">
        <f t="shared" ref="I173:I175" si="11">G173*H173</f>
        <v>0</v>
      </c>
      <c r="J173" s="1315"/>
      <c r="K173" s="1315"/>
      <c r="L173" s="1315"/>
      <c r="M173" s="1315"/>
      <c r="N173" s="1315"/>
      <c r="O173" s="1315"/>
      <c r="P173" s="1315"/>
      <c r="Q173" s="1315"/>
      <c r="R173" s="1315"/>
      <c r="S173" s="1315"/>
      <c r="T173" s="1315"/>
      <c r="U173" s="1315"/>
      <c r="V173" s="1315"/>
      <c r="W173" s="1315"/>
      <c r="X173" s="1315"/>
      <c r="Y173" s="1315"/>
      <c r="Z173" s="1315"/>
      <c r="AA173" s="1168"/>
      <c r="AB173" s="1168"/>
      <c r="AC173" s="1168"/>
      <c r="AD173" s="1168"/>
      <c r="AE173" s="1168"/>
      <c r="AF173" s="1168"/>
      <c r="AG173" s="1168"/>
      <c r="AH173" s="1168"/>
      <c r="AI173" s="1168"/>
      <c r="AJ173" s="1168"/>
      <c r="AK173" s="1168"/>
      <c r="AL173" s="1168"/>
      <c r="AM173" s="1168"/>
      <c r="AN173" s="1168"/>
      <c r="AO173" s="1168"/>
      <c r="AP173" s="1168"/>
      <c r="AQ173" s="1168"/>
      <c r="AR173" s="1168"/>
      <c r="AS173" s="1168"/>
      <c r="AT173" s="1168"/>
      <c r="AU173" s="1168"/>
      <c r="AV173" s="1168"/>
      <c r="AW173" s="1168"/>
      <c r="AX173" s="1168"/>
      <c r="AY173" s="1168"/>
      <c r="AZ173" s="1168"/>
    </row>
    <row r="174" spans="1:126" s="1154" customFormat="1" ht="15" customHeight="1" x14ac:dyDescent="0.3">
      <c r="A174" s="1599"/>
      <c r="B174" s="1600"/>
      <c r="C174" s="1107"/>
      <c r="D174" s="1107" t="s">
        <v>557</v>
      </c>
      <c r="E174" s="1322" t="s">
        <v>1164</v>
      </c>
      <c r="F174" s="1109" t="s">
        <v>486</v>
      </c>
      <c r="G174" s="1106">
        <v>2</v>
      </c>
      <c r="H174" s="1173"/>
      <c r="I174" s="1254">
        <f t="shared" si="11"/>
        <v>0</v>
      </c>
      <c r="J174" s="1315"/>
      <c r="K174" s="1315"/>
      <c r="L174" s="1315"/>
      <c r="M174" s="1315"/>
      <c r="N174" s="1315"/>
      <c r="O174" s="1315"/>
      <c r="P174" s="1315"/>
      <c r="Q174" s="1315"/>
      <c r="R174" s="1315"/>
      <c r="S174" s="1315"/>
      <c r="T174" s="1315"/>
      <c r="U174" s="1315"/>
      <c r="V174" s="1315"/>
      <c r="W174" s="1315"/>
      <c r="X174" s="1315"/>
      <c r="Y174" s="1315"/>
      <c r="Z174" s="1315"/>
      <c r="AA174" s="116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126" s="1154" customFormat="1" ht="15" customHeight="1" x14ac:dyDescent="0.3">
      <c r="A175" s="1599"/>
      <c r="B175" s="1600"/>
      <c r="C175" s="1107"/>
      <c r="D175" s="1107" t="s">
        <v>558</v>
      </c>
      <c r="E175" s="1322" t="s">
        <v>1165</v>
      </c>
      <c r="F175" s="1109" t="s">
        <v>486</v>
      </c>
      <c r="G175" s="1106">
        <v>1</v>
      </c>
      <c r="H175" s="1173"/>
      <c r="I175" s="1254">
        <f t="shared" si="11"/>
        <v>0</v>
      </c>
      <c r="J175" s="1315"/>
      <c r="K175" s="1315"/>
      <c r="L175" s="1315"/>
      <c r="M175" s="1315"/>
      <c r="N175" s="1315"/>
      <c r="O175" s="1315"/>
      <c r="P175" s="1315"/>
      <c r="Q175" s="1315"/>
      <c r="R175" s="1315"/>
      <c r="S175" s="1315"/>
      <c r="T175" s="1315"/>
      <c r="U175" s="1315"/>
      <c r="V175" s="1315"/>
      <c r="W175" s="1315"/>
      <c r="X175" s="1315"/>
      <c r="Y175" s="1315"/>
      <c r="Z175" s="1315"/>
      <c r="AA175" s="116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126" s="1154" customFormat="1" ht="27" customHeight="1" x14ac:dyDescent="0.3">
      <c r="A176" s="1599"/>
      <c r="B176" s="1600"/>
      <c r="C176" s="1107" t="s">
        <v>558</v>
      </c>
      <c r="D176" s="1926" t="s">
        <v>1167</v>
      </c>
      <c r="E176" s="2017"/>
      <c r="F176" s="1109"/>
      <c r="G176" s="1106"/>
      <c r="H176" s="1173"/>
      <c r="I176" s="1122"/>
      <c r="J176" s="1315"/>
      <c r="K176" s="1315"/>
      <c r="L176" s="1315"/>
      <c r="M176" s="1315"/>
      <c r="N176" s="1315"/>
      <c r="O176" s="1315"/>
      <c r="P176" s="1315"/>
      <c r="Q176" s="1315"/>
      <c r="R176" s="1315"/>
      <c r="S176" s="1315"/>
      <c r="T176" s="1315"/>
      <c r="U176" s="1315"/>
      <c r="V176" s="1315"/>
      <c r="W176" s="1315"/>
      <c r="X176" s="1315"/>
      <c r="Y176" s="1315"/>
      <c r="Z176" s="1315"/>
      <c r="AA176" s="1168"/>
      <c r="AB176" s="1168"/>
      <c r="AC176" s="1168"/>
      <c r="AD176" s="1168"/>
      <c r="AE176" s="1168"/>
      <c r="AF176" s="1168"/>
      <c r="AG176" s="1168"/>
      <c r="AH176" s="1168"/>
      <c r="AI176" s="1168"/>
      <c r="AJ176" s="1168"/>
      <c r="AK176" s="1168"/>
      <c r="AL176" s="1168"/>
      <c r="AM176" s="1168"/>
      <c r="AN176" s="1168"/>
      <c r="AO176" s="1168"/>
      <c r="AP176" s="1168"/>
      <c r="AQ176" s="1168"/>
      <c r="AR176" s="1168"/>
      <c r="AS176" s="1168"/>
      <c r="AT176" s="1168"/>
      <c r="AU176" s="1168"/>
      <c r="AV176" s="1168"/>
      <c r="AW176" s="1168"/>
      <c r="AX176" s="1168"/>
      <c r="AY176" s="1168"/>
      <c r="AZ176" s="1168"/>
    </row>
    <row r="177" spans="1:81" s="1154" customFormat="1" ht="15" customHeight="1" x14ac:dyDescent="0.3">
      <c r="A177" s="1599"/>
      <c r="B177" s="1600"/>
      <c r="C177" s="1107"/>
      <c r="D177" s="1107" t="s">
        <v>556</v>
      </c>
      <c r="E177" s="1322" t="s">
        <v>1168</v>
      </c>
      <c r="F177" s="1109" t="s">
        <v>486</v>
      </c>
      <c r="G177" s="1106">
        <v>2</v>
      </c>
      <c r="H177" s="1173"/>
      <c r="I177" s="1254">
        <f t="shared" ref="I177" si="12">G177*H177</f>
        <v>0</v>
      </c>
      <c r="J177" s="1315"/>
      <c r="K177" s="1315"/>
      <c r="L177" s="1315"/>
      <c r="M177" s="1315"/>
      <c r="N177" s="1315"/>
      <c r="O177" s="1315"/>
      <c r="P177" s="1315"/>
      <c r="Q177" s="1315"/>
      <c r="R177" s="1315"/>
      <c r="S177" s="1315"/>
      <c r="T177" s="1315"/>
      <c r="U177" s="1315"/>
      <c r="V177" s="1315"/>
      <c r="W177" s="1315"/>
      <c r="X177" s="1315"/>
      <c r="Y177" s="1315"/>
      <c r="Z177" s="1315"/>
      <c r="AA177" s="1168"/>
      <c r="AB177" s="1168"/>
      <c r="AC177" s="1168"/>
      <c r="AD177" s="1168"/>
      <c r="AE177" s="1168"/>
      <c r="AF177" s="1168"/>
      <c r="AG177" s="1168"/>
      <c r="AH177" s="1168"/>
      <c r="AI177" s="1168"/>
      <c r="AJ177" s="1168"/>
      <c r="AK177" s="1168"/>
      <c r="AL177" s="1168"/>
      <c r="AM177" s="1168"/>
      <c r="AN177" s="1168"/>
      <c r="AO177" s="1168"/>
      <c r="AP177" s="1168"/>
      <c r="AQ177" s="1168"/>
      <c r="AR177" s="1168"/>
      <c r="AS177" s="1168"/>
      <c r="AT177" s="1168"/>
      <c r="AU177" s="1168"/>
      <c r="AV177" s="1168"/>
      <c r="AW177" s="1168"/>
      <c r="AX177" s="1168"/>
      <c r="AY177" s="1168"/>
      <c r="AZ177" s="1168"/>
    </row>
    <row r="178" spans="1:81" s="1154" customFormat="1" ht="15" customHeight="1" x14ac:dyDescent="0.25">
      <c r="A178" s="1128"/>
      <c r="B178" s="1116"/>
      <c r="C178" s="1925" t="s">
        <v>1169</v>
      </c>
      <c r="D178" s="1922"/>
      <c r="E178" s="2017"/>
      <c r="F178" s="1601"/>
      <c r="G178" s="1106"/>
      <c r="H178" s="1173"/>
      <c r="I178" s="1122"/>
      <c r="J178" s="1315"/>
      <c r="K178" s="1315"/>
      <c r="L178" s="1315"/>
      <c r="M178" s="1315"/>
      <c r="N178" s="1315"/>
      <c r="O178" s="1315"/>
      <c r="P178" s="1315"/>
      <c r="Q178" s="1315"/>
      <c r="R178" s="1315"/>
      <c r="S178" s="1315"/>
      <c r="T178" s="1315"/>
      <c r="U178" s="1315"/>
      <c r="V178" s="1315"/>
      <c r="W178" s="1315"/>
      <c r="X178" s="1315"/>
      <c r="Y178" s="1315"/>
      <c r="Z178" s="1315"/>
      <c r="AA178" s="1168"/>
      <c r="AB178" s="1168"/>
      <c r="AC178" s="1168"/>
      <c r="AD178" s="1168"/>
      <c r="AE178" s="1168"/>
      <c r="AF178" s="1168"/>
      <c r="AG178" s="1168"/>
      <c r="AH178" s="1168"/>
      <c r="AI178" s="1168"/>
      <c r="AJ178" s="1168"/>
      <c r="AK178" s="1168"/>
      <c r="AL178" s="1168"/>
      <c r="AM178" s="1168"/>
      <c r="AN178" s="1168"/>
      <c r="AO178" s="1168"/>
      <c r="AP178" s="1168"/>
      <c r="AQ178" s="1168"/>
      <c r="AR178" s="1168"/>
      <c r="AS178" s="1168"/>
      <c r="AT178" s="1168"/>
      <c r="AU178" s="1168"/>
      <c r="AV178" s="1168"/>
      <c r="AW178" s="1168"/>
      <c r="AX178" s="1168"/>
      <c r="AY178" s="1168"/>
      <c r="AZ178" s="1168"/>
    </row>
    <row r="179" spans="1:81" s="1154" customFormat="1" ht="18" customHeight="1" x14ac:dyDescent="0.3">
      <c r="A179" s="1128" t="s">
        <v>1175</v>
      </c>
      <c r="B179" s="1118" t="s">
        <v>1331</v>
      </c>
      <c r="C179" s="1925" t="s">
        <v>1176</v>
      </c>
      <c r="D179" s="1922"/>
      <c r="E179" s="2017"/>
      <c r="F179" s="1109"/>
      <c r="G179" s="1106"/>
      <c r="H179" s="1173"/>
      <c r="I179" s="1122"/>
      <c r="J179" s="1315"/>
      <c r="K179" s="1315"/>
      <c r="L179" s="1315"/>
      <c r="M179" s="1315"/>
      <c r="N179" s="1315"/>
      <c r="O179" s="1315"/>
      <c r="P179" s="1315"/>
      <c r="Q179" s="1315"/>
      <c r="R179" s="1315"/>
      <c r="S179" s="1315"/>
      <c r="T179" s="1315"/>
      <c r="U179" s="1315"/>
      <c r="V179" s="1315"/>
      <c r="W179" s="1315"/>
      <c r="X179" s="1315"/>
      <c r="Y179" s="1315"/>
      <c r="Z179" s="1315"/>
      <c r="AA179" s="1168"/>
      <c r="AB179" s="1168"/>
      <c r="AC179" s="1168"/>
      <c r="AD179" s="1168"/>
      <c r="AE179" s="1168"/>
      <c r="AF179" s="1168"/>
      <c r="AG179" s="1168"/>
      <c r="AH179" s="1168"/>
      <c r="AI179" s="1168"/>
      <c r="AJ179" s="1168"/>
      <c r="AK179" s="1168"/>
      <c r="AL179" s="1168"/>
      <c r="AM179" s="1168"/>
      <c r="AN179" s="1168"/>
      <c r="AO179" s="1168"/>
      <c r="AP179" s="1168"/>
      <c r="AQ179" s="1168"/>
      <c r="AR179" s="1168"/>
      <c r="AS179" s="1168"/>
      <c r="AT179" s="1168"/>
      <c r="AU179" s="1168"/>
      <c r="AV179" s="1168"/>
      <c r="AW179" s="1168"/>
      <c r="AX179" s="1168"/>
      <c r="AY179" s="1168"/>
      <c r="AZ179" s="1168"/>
    </row>
    <row r="180" spans="1:81" s="1154" customFormat="1" ht="15" customHeight="1" x14ac:dyDescent="0.3">
      <c r="A180" s="1128"/>
      <c r="B180" s="1115"/>
      <c r="C180" s="1107" t="s">
        <v>556</v>
      </c>
      <c r="D180" s="1926" t="s">
        <v>1177</v>
      </c>
      <c r="E180" s="2017"/>
      <c r="F180" s="1109" t="s">
        <v>486</v>
      </c>
      <c r="G180" s="1106">
        <v>1</v>
      </c>
      <c r="H180" s="1173"/>
      <c r="I180" s="1254">
        <f t="shared" ref="I180:I182" si="13">G180*H180</f>
        <v>0</v>
      </c>
      <c r="J180" s="1315"/>
      <c r="K180" s="1315"/>
      <c r="L180" s="1315"/>
      <c r="M180" s="1315"/>
      <c r="N180" s="1315"/>
      <c r="O180" s="1315"/>
      <c r="P180" s="1315"/>
      <c r="Q180" s="1315"/>
      <c r="R180" s="1315"/>
      <c r="S180" s="1315"/>
      <c r="T180" s="1315"/>
      <c r="U180" s="1315"/>
      <c r="V180" s="1315"/>
      <c r="W180" s="1315"/>
      <c r="X180" s="1315"/>
      <c r="Y180" s="1315"/>
      <c r="Z180" s="1315"/>
      <c r="AA180" s="1168"/>
      <c r="AB180" s="1168"/>
      <c r="AC180" s="1168"/>
      <c r="AD180" s="1168"/>
      <c r="AE180" s="1168"/>
      <c r="AF180" s="1168"/>
      <c r="AG180" s="1168"/>
      <c r="AH180" s="1168"/>
      <c r="AI180" s="1168"/>
      <c r="AJ180" s="1168"/>
      <c r="AK180" s="1168"/>
      <c r="AL180" s="1168"/>
      <c r="AM180" s="1168"/>
      <c r="AN180" s="1168"/>
      <c r="AO180" s="1168"/>
      <c r="AP180" s="1168"/>
      <c r="AQ180" s="1168"/>
      <c r="AR180" s="1168"/>
      <c r="AS180" s="1168"/>
      <c r="AT180" s="1168"/>
      <c r="AU180" s="1168"/>
      <c r="AV180" s="1168"/>
      <c r="AW180" s="1168"/>
      <c r="AX180" s="1168"/>
      <c r="AY180" s="1168"/>
      <c r="AZ180" s="1168"/>
    </row>
    <row r="181" spans="1:81" s="1154" customFormat="1" ht="40.5" customHeight="1" x14ac:dyDescent="0.3">
      <c r="A181" s="1128"/>
      <c r="B181" s="1110"/>
      <c r="C181" s="1107" t="s">
        <v>557</v>
      </c>
      <c r="D181" s="1926" t="s">
        <v>1340</v>
      </c>
      <c r="E181" s="2017"/>
      <c r="F181" s="1109" t="s">
        <v>486</v>
      </c>
      <c r="G181" s="1106">
        <v>2</v>
      </c>
      <c r="H181" s="1173"/>
      <c r="I181" s="1254">
        <f t="shared" si="13"/>
        <v>0</v>
      </c>
      <c r="J181" s="1315"/>
      <c r="K181" s="1315"/>
      <c r="L181" s="1315"/>
      <c r="M181" s="1315"/>
      <c r="N181" s="1315"/>
      <c r="O181" s="1315"/>
      <c r="P181" s="1315"/>
      <c r="Q181" s="1315"/>
      <c r="R181" s="1315"/>
      <c r="S181" s="1315"/>
      <c r="T181" s="1315"/>
      <c r="U181" s="1315"/>
      <c r="V181" s="1315"/>
      <c r="W181" s="1315"/>
      <c r="X181" s="1315"/>
      <c r="Y181" s="1315"/>
      <c r="Z181" s="1315"/>
      <c r="AA181" s="1168"/>
      <c r="AB181" s="1168"/>
      <c r="AC181" s="1168"/>
      <c r="AD181" s="1168"/>
      <c r="AE181" s="1168"/>
      <c r="AF181" s="1168"/>
      <c r="AG181" s="1168"/>
      <c r="AH181" s="1168"/>
      <c r="AI181" s="1168"/>
      <c r="AJ181" s="1168"/>
      <c r="AK181" s="1168"/>
      <c r="AL181" s="1168"/>
      <c r="AM181" s="1168"/>
      <c r="AN181" s="1168"/>
      <c r="AO181" s="1168"/>
      <c r="AP181" s="1168"/>
      <c r="AQ181" s="1168"/>
      <c r="AR181" s="1168"/>
      <c r="AS181" s="1168"/>
      <c r="AT181" s="1168"/>
      <c r="AU181" s="1168"/>
      <c r="AV181" s="1168"/>
      <c r="AW181" s="1168"/>
      <c r="AX181" s="1168"/>
      <c r="AY181" s="1168"/>
      <c r="AZ181" s="1168"/>
    </row>
    <row r="182" spans="1:81" s="1154" customFormat="1" ht="15" customHeight="1" thickBot="1" x14ac:dyDescent="0.35">
      <c r="A182" s="1140"/>
      <c r="B182" s="1141"/>
      <c r="C182" s="1142" t="s">
        <v>558</v>
      </c>
      <c r="D182" s="1927" t="s">
        <v>1178</v>
      </c>
      <c r="E182" s="1928"/>
      <c r="F182" s="1143" t="s">
        <v>486</v>
      </c>
      <c r="G182" s="1144">
        <v>1</v>
      </c>
      <c r="H182" s="1147"/>
      <c r="I182" s="1254">
        <f t="shared" si="13"/>
        <v>0</v>
      </c>
      <c r="J182" s="1315"/>
      <c r="K182" s="1315"/>
      <c r="L182" s="1315"/>
      <c r="M182" s="1315"/>
      <c r="N182" s="1315"/>
      <c r="O182" s="1315"/>
      <c r="P182" s="1315"/>
      <c r="Q182" s="1315"/>
      <c r="R182" s="1315"/>
      <c r="S182" s="1315"/>
      <c r="T182" s="1315"/>
      <c r="U182" s="1315"/>
      <c r="V182" s="1315"/>
      <c r="W182" s="1315"/>
      <c r="X182" s="1315"/>
      <c r="Y182" s="1315"/>
      <c r="Z182" s="1315"/>
      <c r="AA182" s="1168"/>
      <c r="AB182" s="1168"/>
      <c r="AC182" s="1168"/>
      <c r="AD182" s="1168"/>
      <c r="AE182" s="1168"/>
      <c r="AF182" s="1168"/>
      <c r="AG182" s="1168"/>
      <c r="AH182" s="1168"/>
      <c r="AI182" s="1168"/>
      <c r="AJ182" s="1168"/>
      <c r="AK182" s="1168"/>
      <c r="AL182" s="1168"/>
      <c r="AM182" s="1168"/>
      <c r="AN182" s="1168"/>
      <c r="AO182" s="1168"/>
      <c r="AP182" s="1168"/>
      <c r="AQ182" s="1168"/>
      <c r="AR182" s="1168"/>
      <c r="AS182" s="1168"/>
      <c r="AT182" s="1168"/>
      <c r="AU182" s="1168"/>
      <c r="AV182" s="1168"/>
      <c r="AW182" s="1168"/>
      <c r="AX182" s="1168"/>
      <c r="AY182" s="1168"/>
      <c r="AZ182" s="1168"/>
    </row>
    <row r="183" spans="1:81" s="1154" customFormat="1" ht="15" customHeight="1" thickBot="1" x14ac:dyDescent="0.3">
      <c r="A183" s="1973" t="s">
        <v>801</v>
      </c>
      <c r="B183" s="1974"/>
      <c r="C183" s="1974"/>
      <c r="D183" s="1974"/>
      <c r="E183" s="1974"/>
      <c r="F183" s="1974"/>
      <c r="G183" s="1974"/>
      <c r="H183" s="1975"/>
      <c r="I183" s="1602">
        <f>SUM(I165:I182)</f>
        <v>0</v>
      </c>
      <c r="J183" s="1315"/>
      <c r="K183" s="1315"/>
      <c r="L183" s="1315"/>
      <c r="M183" s="1315"/>
      <c r="N183" s="1315"/>
      <c r="O183" s="1315"/>
      <c r="P183" s="1315"/>
      <c r="Q183" s="1315"/>
      <c r="R183" s="1315"/>
      <c r="S183" s="1315"/>
      <c r="T183" s="1315"/>
      <c r="U183" s="1315"/>
      <c r="V183" s="1315"/>
      <c r="W183" s="1315"/>
      <c r="X183" s="1315"/>
      <c r="Y183" s="1315"/>
      <c r="Z183" s="1315"/>
      <c r="AA183" s="1168"/>
      <c r="AB183" s="1168"/>
      <c r="AC183" s="1168"/>
      <c r="AD183" s="1168"/>
      <c r="AE183" s="1168"/>
      <c r="AF183" s="1168"/>
      <c r="AG183" s="1168"/>
      <c r="AH183" s="1168"/>
      <c r="AI183" s="1168"/>
      <c r="AJ183" s="1168"/>
      <c r="AK183" s="1168"/>
      <c r="AL183" s="1168"/>
      <c r="AM183" s="1168"/>
      <c r="AN183" s="1168"/>
      <c r="AO183" s="1168"/>
      <c r="AP183" s="1168"/>
      <c r="AQ183" s="1168"/>
      <c r="AR183" s="1168"/>
      <c r="AS183" s="1168"/>
      <c r="AT183" s="1168"/>
      <c r="AU183" s="1168"/>
      <c r="AV183" s="1168"/>
      <c r="AW183" s="1168"/>
      <c r="AX183" s="1168"/>
      <c r="AY183" s="1168"/>
      <c r="AZ183" s="1168"/>
    </row>
    <row r="184" spans="1:81" s="924" customFormat="1" ht="14.4" thickBot="1" x14ac:dyDescent="0.3">
      <c r="A184" s="1964" t="s">
        <v>1362</v>
      </c>
      <c r="B184" s="1965"/>
      <c r="C184" s="2013" t="s">
        <v>793</v>
      </c>
      <c r="D184" s="2014"/>
      <c r="E184" s="2015"/>
      <c r="F184" s="1220"/>
      <c r="G184" s="1220"/>
      <c r="H184" s="1220"/>
      <c r="I184" s="1656"/>
    </row>
    <row r="185" spans="1:81" s="1154" customFormat="1" ht="15" customHeight="1" x14ac:dyDescent="0.25">
      <c r="A185" s="1263"/>
      <c r="B185" s="1264"/>
      <c r="C185" s="2043"/>
      <c r="D185" s="2044"/>
      <c r="E185" s="2045"/>
      <c r="F185" s="1265"/>
      <c r="G185" s="1266"/>
      <c r="H185" s="1267"/>
      <c r="I185" s="1658"/>
      <c r="J185" s="1315"/>
      <c r="K185" s="1315"/>
      <c r="L185" s="1315"/>
      <c r="M185" s="1315"/>
      <c r="N185" s="1315"/>
      <c r="O185" s="1315"/>
      <c r="P185" s="1315"/>
      <c r="Q185" s="1315"/>
      <c r="R185" s="1315"/>
      <c r="S185" s="1315"/>
      <c r="T185" s="1315"/>
      <c r="U185" s="1315"/>
      <c r="V185" s="1315"/>
      <c r="W185" s="1315"/>
      <c r="X185" s="1315"/>
      <c r="Y185" s="1315"/>
      <c r="Z185" s="1315"/>
      <c r="AA185" s="1315"/>
      <c r="AB185" s="1168"/>
      <c r="AC185" s="1168"/>
      <c r="AD185" s="1168"/>
      <c r="AE185" s="1168"/>
      <c r="AF185" s="1168"/>
      <c r="AG185" s="1168"/>
      <c r="AH185" s="1168"/>
      <c r="AI185" s="1168"/>
      <c r="AJ185" s="1168"/>
      <c r="AK185" s="1168"/>
      <c r="AL185" s="1168"/>
      <c r="AM185" s="1168"/>
      <c r="AN185" s="1168"/>
      <c r="AO185" s="1168"/>
      <c r="AP185" s="1168"/>
      <c r="AQ185" s="1168"/>
      <c r="AR185" s="1168"/>
      <c r="AS185" s="1168"/>
      <c r="AT185" s="1168"/>
      <c r="AU185" s="1168"/>
      <c r="AV185" s="1168"/>
      <c r="AW185" s="1168"/>
      <c r="AX185" s="1168"/>
      <c r="AY185" s="1168"/>
      <c r="AZ185" s="1168"/>
      <c r="BA185" s="1168"/>
      <c r="BB185" s="1168"/>
      <c r="BC185" s="1168"/>
      <c r="BD185" s="1168"/>
      <c r="BE185" s="1168"/>
      <c r="BF185" s="1168"/>
      <c r="BG185" s="1168"/>
      <c r="BH185" s="1168"/>
      <c r="BI185" s="1168"/>
      <c r="BJ185" s="1168"/>
      <c r="BK185" s="1168"/>
      <c r="BL185" s="1168"/>
      <c r="BM185" s="1168"/>
      <c r="BN185" s="1168"/>
      <c r="BO185" s="1168"/>
      <c r="BP185" s="1168"/>
      <c r="BQ185" s="1168"/>
      <c r="BR185" s="1168"/>
      <c r="BS185" s="1168"/>
      <c r="BT185" s="1168"/>
      <c r="BU185" s="1168"/>
      <c r="BV185" s="1168"/>
      <c r="BW185" s="1168"/>
      <c r="BX185" s="1168"/>
      <c r="BY185" s="1168"/>
      <c r="BZ185" s="1168"/>
      <c r="CA185" s="1168"/>
      <c r="CB185" s="1168"/>
      <c r="CC185" s="1168"/>
    </row>
    <row r="186" spans="1:81" s="1154" customFormat="1" ht="30" customHeight="1" thickBot="1" x14ac:dyDescent="0.3">
      <c r="A186" s="1268"/>
      <c r="B186" s="1269" t="s">
        <v>1361</v>
      </c>
      <c r="C186" s="2047" t="s">
        <v>1356</v>
      </c>
      <c r="D186" s="2048"/>
      <c r="E186" s="2049"/>
      <c r="F186" s="1270" t="s">
        <v>465</v>
      </c>
      <c r="G186" s="1271">
        <v>1</v>
      </c>
      <c r="H186" s="1272"/>
      <c r="I186" s="1189">
        <f>G186*H186</f>
        <v>0</v>
      </c>
      <c r="J186" s="1315"/>
      <c r="K186" s="1315"/>
      <c r="L186" s="1315"/>
      <c r="M186" s="1315"/>
      <c r="N186" s="1315"/>
      <c r="O186" s="1315"/>
      <c r="P186" s="1315"/>
      <c r="Q186" s="1315"/>
      <c r="R186" s="1315"/>
      <c r="S186" s="1315"/>
      <c r="T186" s="1315"/>
      <c r="U186" s="1315"/>
      <c r="V186" s="1315"/>
      <c r="W186" s="1315"/>
      <c r="X186" s="1315"/>
      <c r="Y186" s="1315"/>
      <c r="Z186" s="1315"/>
      <c r="AA186" s="1315"/>
      <c r="AB186" s="1168"/>
      <c r="AC186" s="1168"/>
      <c r="AD186" s="1168"/>
      <c r="AE186" s="1168"/>
      <c r="AF186" s="1168"/>
      <c r="AG186" s="1168"/>
      <c r="AH186" s="1168"/>
      <c r="AI186" s="1168"/>
      <c r="AJ186" s="1168"/>
      <c r="AK186" s="1168"/>
      <c r="AL186" s="1168"/>
      <c r="AM186" s="1168"/>
      <c r="AN186" s="1168"/>
      <c r="AO186" s="1168"/>
      <c r="AP186" s="1168"/>
      <c r="AQ186" s="1168"/>
      <c r="AR186" s="1168"/>
      <c r="AS186" s="1168"/>
      <c r="AT186" s="1168"/>
      <c r="AU186" s="1168"/>
      <c r="AV186" s="1168"/>
      <c r="AW186" s="1168"/>
      <c r="AX186" s="1168"/>
      <c r="AY186" s="1168"/>
      <c r="AZ186" s="1168"/>
      <c r="BA186" s="1168"/>
      <c r="BB186" s="1168"/>
      <c r="BC186" s="1168"/>
      <c r="BD186" s="1168"/>
      <c r="BE186" s="1168"/>
      <c r="BF186" s="1168"/>
      <c r="BG186" s="1168"/>
      <c r="BH186" s="1168"/>
      <c r="BI186" s="1168"/>
      <c r="BJ186" s="1168"/>
      <c r="BK186" s="1168"/>
      <c r="BL186" s="1168"/>
      <c r="BM186" s="1168"/>
      <c r="BN186" s="1168"/>
      <c r="BO186" s="1168"/>
      <c r="BP186" s="1168"/>
      <c r="BQ186" s="1168"/>
      <c r="BR186" s="1168"/>
      <c r="BS186" s="1168"/>
      <c r="BT186" s="1168"/>
      <c r="BU186" s="1168"/>
    </row>
    <row r="187" spans="1:81" s="940" customFormat="1" ht="14.4" thickBot="1" x14ac:dyDescent="0.3">
      <c r="A187" s="1973" t="s">
        <v>794</v>
      </c>
      <c r="B187" s="1974" t="s">
        <v>705</v>
      </c>
      <c r="C187" s="1974"/>
      <c r="D187" s="1974"/>
      <c r="E187" s="1974"/>
      <c r="F187" s="1974"/>
      <c r="G187" s="1974"/>
      <c r="H187" s="1975"/>
      <c r="I187" s="1145">
        <f>I186</f>
        <v>0</v>
      </c>
      <c r="J187" s="1169"/>
      <c r="K187" s="1169"/>
      <c r="L187" s="1169"/>
      <c r="M187" s="1169"/>
      <c r="N187" s="1169"/>
      <c r="O187" s="1169"/>
      <c r="P187" s="1169"/>
      <c r="Q187" s="1169"/>
      <c r="R187" s="1169"/>
      <c r="S187" s="1169"/>
      <c r="T187" s="1169"/>
      <c r="U187" s="1169"/>
      <c r="V187" s="1169"/>
      <c r="W187" s="1169"/>
      <c r="X187" s="1169"/>
      <c r="Y187" s="1169"/>
      <c r="Z187" s="1169"/>
      <c r="AA187" s="1169"/>
      <c r="AB187" s="1169"/>
      <c r="AC187" s="1169"/>
      <c r="AD187" s="1169"/>
      <c r="AE187" s="1169"/>
      <c r="AF187" s="1169"/>
      <c r="AG187" s="1169"/>
      <c r="AH187" s="1169"/>
      <c r="AI187" s="1169"/>
      <c r="AJ187" s="1169"/>
      <c r="AK187" s="1169"/>
      <c r="AL187" s="1169"/>
      <c r="AM187" s="1169"/>
      <c r="AN187" s="1169"/>
      <c r="AO187" s="1169"/>
      <c r="AP187" s="1169"/>
      <c r="AQ187" s="1169"/>
      <c r="AR187" s="1170"/>
      <c r="AS187" s="1170"/>
      <c r="AT187" s="1170"/>
      <c r="AU187" s="1170"/>
      <c r="AV187" s="1170"/>
      <c r="AW187" s="1170"/>
      <c r="AX187" s="1170"/>
      <c r="AY187" s="1170"/>
      <c r="AZ187" s="1170"/>
      <c r="BA187" s="1170"/>
      <c r="BB187" s="1170"/>
      <c r="BC187" s="1170"/>
      <c r="BD187" s="1170"/>
      <c r="BE187" s="1170"/>
      <c r="BF187" s="1170"/>
      <c r="BG187" s="1170"/>
      <c r="BH187" s="1170"/>
    </row>
    <row r="188" spans="1:81" ht="15.75" customHeight="1" thickBot="1" x14ac:dyDescent="0.35"/>
    <row r="189" spans="1:81" s="1314" customFormat="1" ht="14.4" thickBot="1" x14ac:dyDescent="0.3">
      <c r="A189" s="1917" t="s">
        <v>1425</v>
      </c>
      <c r="B189" s="1918"/>
      <c r="C189" s="1918"/>
      <c r="D189" s="1918"/>
      <c r="E189" s="1918"/>
      <c r="F189" s="1918"/>
      <c r="G189" s="1918"/>
      <c r="H189" s="1919"/>
      <c r="I189" s="1860" t="s">
        <v>549</v>
      </c>
    </row>
    <row r="190" spans="1:81" s="1304" customFormat="1" ht="20.100000000000001" customHeight="1" x14ac:dyDescent="0.3">
      <c r="A190" s="1841" t="s">
        <v>880</v>
      </c>
      <c r="B190" s="1858"/>
      <c r="C190" s="1858" t="s">
        <v>777</v>
      </c>
      <c r="D190" s="1843"/>
      <c r="E190" s="1858"/>
      <c r="F190" s="1858"/>
      <c r="G190" s="1859"/>
      <c r="H190" s="1858"/>
      <c r="I190" s="1845">
        <f>I33</f>
        <v>5000</v>
      </c>
    </row>
    <row r="191" spans="1:81" s="1304" customFormat="1" ht="20.100000000000001" customHeight="1" x14ac:dyDescent="0.3">
      <c r="A191" s="1158" t="s">
        <v>881</v>
      </c>
      <c r="B191" s="1151"/>
      <c r="C191" s="1151" t="s">
        <v>743</v>
      </c>
      <c r="D191" s="1159"/>
      <c r="E191" s="1151"/>
      <c r="F191" s="1151"/>
      <c r="G191" s="1305"/>
      <c r="H191" s="1151"/>
      <c r="I191" s="1654">
        <f>I162</f>
        <v>0</v>
      </c>
    </row>
    <row r="192" spans="1:81" s="1304" customFormat="1" ht="20.100000000000001" customHeight="1" x14ac:dyDescent="0.3">
      <c r="A192" s="1158" t="s">
        <v>882</v>
      </c>
      <c r="B192" s="1306"/>
      <c r="C192" s="1306" t="str">
        <f>C163</f>
        <v>CONVENTIONAL FIRE FIGHTING EQUIPMENT</v>
      </c>
      <c r="D192" s="955"/>
      <c r="E192" s="1306"/>
      <c r="F192" s="1306"/>
      <c r="G192" s="1316"/>
      <c r="H192" s="1306"/>
      <c r="I192" s="1659">
        <f>I183</f>
        <v>0</v>
      </c>
    </row>
    <row r="193" spans="1:9" s="1304" customFormat="1" ht="20.100000000000001" customHeight="1" thickBot="1" x14ac:dyDescent="0.35">
      <c r="A193" s="1730" t="s">
        <v>1362</v>
      </c>
      <c r="B193" s="1306"/>
      <c r="C193" s="1306" t="s">
        <v>849</v>
      </c>
      <c r="D193" s="955"/>
      <c r="E193" s="1306"/>
      <c r="F193" s="1306"/>
      <c r="G193" s="1316"/>
      <c r="H193" s="1306"/>
      <c r="I193" s="1659">
        <f>I187</f>
        <v>0</v>
      </c>
    </row>
    <row r="194" spans="1:9" s="1304" customFormat="1" ht="20.100000000000001" customHeight="1" thickBot="1" x14ac:dyDescent="0.35">
      <c r="A194" s="1862" t="s">
        <v>1426</v>
      </c>
      <c r="B194" s="1863"/>
      <c r="C194" s="1864"/>
      <c r="D194" s="1865"/>
      <c r="E194" s="1864"/>
      <c r="F194" s="1864"/>
      <c r="G194" s="1866"/>
      <c r="H194" s="1867"/>
      <c r="I194" s="1869">
        <f>SUM(I190:I193)</f>
        <v>5000</v>
      </c>
    </row>
    <row r="195" spans="1:9" s="1304" customFormat="1" ht="20.100000000000001" customHeight="1" x14ac:dyDescent="0.3">
      <c r="A195" s="955"/>
      <c r="B195" s="1317"/>
      <c r="C195" s="1306"/>
      <c r="D195" s="1306"/>
      <c r="E195" s="955"/>
      <c r="F195" s="1306"/>
      <c r="G195" s="1306"/>
      <c r="H195" s="1306"/>
      <c r="I195" s="1660"/>
    </row>
    <row r="196" spans="1:9" s="1304" customFormat="1" ht="20.100000000000001" customHeight="1" x14ac:dyDescent="0.3">
      <c r="A196" s="963"/>
      <c r="B196" s="957"/>
      <c r="C196" s="1306"/>
      <c r="D196" s="1306"/>
      <c r="E196" s="1306"/>
      <c r="F196" s="1306"/>
      <c r="G196" s="1306"/>
      <c r="H196" s="1306"/>
      <c r="I196" s="1661"/>
    </row>
    <row r="197" spans="1:9" s="1304" customFormat="1" ht="20.100000000000001" customHeight="1" x14ac:dyDescent="0.3">
      <c r="A197" s="955"/>
      <c r="B197" s="955"/>
      <c r="C197" s="1306"/>
      <c r="D197" s="1306"/>
      <c r="E197" s="1306"/>
      <c r="F197" s="1306"/>
      <c r="G197" s="1306"/>
      <c r="H197" s="1306"/>
      <c r="I197" s="1660"/>
    </row>
    <row r="198" spans="1:9" s="1304" customFormat="1" ht="20.100000000000001" customHeight="1" x14ac:dyDescent="0.3">
      <c r="A198" s="964"/>
      <c r="B198" s="956"/>
      <c r="C198" s="1306"/>
      <c r="D198" s="1306"/>
      <c r="E198" s="1306"/>
      <c r="F198" s="1306"/>
      <c r="G198" s="1306"/>
      <c r="H198" s="1306"/>
      <c r="I198" s="1662"/>
    </row>
  </sheetData>
  <mergeCells count="118">
    <mergeCell ref="D6:E6"/>
    <mergeCell ref="C7:E7"/>
    <mergeCell ref="C8:E8"/>
    <mergeCell ref="C9:E9"/>
    <mergeCell ref="D10:E10"/>
    <mergeCell ref="C11:E11"/>
    <mergeCell ref="C1:E1"/>
    <mergeCell ref="A2:C2"/>
    <mergeCell ref="A3:B3"/>
    <mergeCell ref="C3:E3"/>
    <mergeCell ref="C4:E4"/>
    <mergeCell ref="C5:E5"/>
    <mergeCell ref="C22:E22"/>
    <mergeCell ref="D24:E24"/>
    <mergeCell ref="D26:E26"/>
    <mergeCell ref="D28:E28"/>
    <mergeCell ref="D30:E30"/>
    <mergeCell ref="D32:E32"/>
    <mergeCell ref="D12:E12"/>
    <mergeCell ref="D13:E13"/>
    <mergeCell ref="C14:E14"/>
    <mergeCell ref="C19:E19"/>
    <mergeCell ref="C20:E20"/>
    <mergeCell ref="C21:E21"/>
    <mergeCell ref="D38:E38"/>
    <mergeCell ref="D40:E40"/>
    <mergeCell ref="C42:E42"/>
    <mergeCell ref="D43:E43"/>
    <mergeCell ref="C46:E46"/>
    <mergeCell ref="D47:E47"/>
    <mergeCell ref="A33:H33"/>
    <mergeCell ref="A34:B34"/>
    <mergeCell ref="C34:E34"/>
    <mergeCell ref="C35:E35"/>
    <mergeCell ref="C36:E36"/>
    <mergeCell ref="C37:E37"/>
    <mergeCell ref="D59:E59"/>
    <mergeCell ref="D60:E60"/>
    <mergeCell ref="D61:E61"/>
    <mergeCell ref="D62:E62"/>
    <mergeCell ref="D65:E65"/>
    <mergeCell ref="C67:E67"/>
    <mergeCell ref="C50:E50"/>
    <mergeCell ref="C51:E51"/>
    <mergeCell ref="D52:E52"/>
    <mergeCell ref="D54:E54"/>
    <mergeCell ref="C56:E56"/>
    <mergeCell ref="C58:E58"/>
    <mergeCell ref="C75:E75"/>
    <mergeCell ref="D76:E76"/>
    <mergeCell ref="D77:E77"/>
    <mergeCell ref="D78:E78"/>
    <mergeCell ref="D79:E79"/>
    <mergeCell ref="D80:E80"/>
    <mergeCell ref="C69:E69"/>
    <mergeCell ref="C70:E70"/>
    <mergeCell ref="D71:E71"/>
    <mergeCell ref="D72:E72"/>
    <mergeCell ref="D73:E73"/>
    <mergeCell ref="C90:E90"/>
    <mergeCell ref="D91:E91"/>
    <mergeCell ref="D93:E93"/>
    <mergeCell ref="D94:E94"/>
    <mergeCell ref="C97:E97"/>
    <mergeCell ref="C100:E100"/>
    <mergeCell ref="D82:E82"/>
    <mergeCell ref="D83:E83"/>
    <mergeCell ref="D86:E86"/>
    <mergeCell ref="D87:E87"/>
    <mergeCell ref="C89:E89"/>
    <mergeCell ref="C121:E121"/>
    <mergeCell ref="D122:E122"/>
    <mergeCell ref="C124:E124"/>
    <mergeCell ref="D125:E125"/>
    <mergeCell ref="C129:E129"/>
    <mergeCell ref="C132:E132"/>
    <mergeCell ref="D101:E101"/>
    <mergeCell ref="D105:E105"/>
    <mergeCell ref="D112:E112"/>
    <mergeCell ref="C118:E118"/>
    <mergeCell ref="C119:E119"/>
    <mergeCell ref="D120:E120"/>
    <mergeCell ref="C154:E154"/>
    <mergeCell ref="C155:E155"/>
    <mergeCell ref="D156:E156"/>
    <mergeCell ref="D157:E157"/>
    <mergeCell ref="D158:E158"/>
    <mergeCell ref="D159:E159"/>
    <mergeCell ref="C133:E133"/>
    <mergeCell ref="C134:E134"/>
    <mergeCell ref="D135:E135"/>
    <mergeCell ref="D138:E138"/>
    <mergeCell ref="D141:E141"/>
    <mergeCell ref="D147:E147"/>
    <mergeCell ref="C165:E165"/>
    <mergeCell ref="D166:E166"/>
    <mergeCell ref="C167:E167"/>
    <mergeCell ref="D168:E168"/>
    <mergeCell ref="D172:E172"/>
    <mergeCell ref="D176:E176"/>
    <mergeCell ref="C160:E160"/>
    <mergeCell ref="D161:E161"/>
    <mergeCell ref="A162:H162"/>
    <mergeCell ref="A163:B163"/>
    <mergeCell ref="C163:E163"/>
    <mergeCell ref="C164:E164"/>
    <mergeCell ref="A184:B184"/>
    <mergeCell ref="C184:E184"/>
    <mergeCell ref="C185:E185"/>
    <mergeCell ref="C186:E186"/>
    <mergeCell ref="A187:H187"/>
    <mergeCell ref="A189:H189"/>
    <mergeCell ref="C178:E178"/>
    <mergeCell ref="C179:E179"/>
    <mergeCell ref="D180:E180"/>
    <mergeCell ref="D181:E181"/>
    <mergeCell ref="D182:E182"/>
    <mergeCell ref="A183:H183"/>
  </mergeCells>
  <printOptions horizontalCentered="1"/>
  <pageMargins left="0.70866141732283472" right="0.70866141732283472" top="0.74803149606299213" bottom="0.74803149606299213" header="0.31496062992125984" footer="0.31496062992125984"/>
  <pageSetup paperSize="9" scale="72" fitToHeight="4" orientation="portrait" r:id="rId1"/>
  <headerFooter>
    <oddHeader>&amp;LMhlwazini High School - 3: Single Class Room B</oddHeader>
    <oddFooter>Page &amp;P of &amp;N</oddFooter>
  </headerFooter>
  <rowBreaks count="4" manualBreakCount="4">
    <brk id="33" max="8" man="1"/>
    <brk id="80" max="8" man="1"/>
    <brk id="117" max="8" man="1"/>
    <brk id="16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V231"/>
  <sheetViews>
    <sheetView view="pageBreakPreview" topLeftCell="A44" zoomScaleNormal="100" zoomScaleSheetLayoutView="100" workbookViewId="0">
      <selection activeCell="H59" sqref="H59"/>
    </sheetView>
  </sheetViews>
  <sheetFormatPr defaultColWidth="9.109375" defaultRowHeight="13.8" x14ac:dyDescent="0.3"/>
  <cols>
    <col min="1" max="1" width="10.6640625" style="1371" customWidth="1"/>
    <col min="2" max="2" width="10.6640625" style="1484" customWidth="1"/>
    <col min="3" max="4" width="3.44140625" style="1336" customWidth="1"/>
    <col min="5" max="5" width="37.6640625" style="1336" customWidth="1"/>
    <col min="6" max="6" width="10.6640625" style="1371" customWidth="1"/>
    <col min="7" max="7" width="10.6640625" style="1485" customWidth="1"/>
    <col min="8" max="8" width="10.6640625" style="1371" customWidth="1"/>
    <col min="9" max="9" width="10.6640625" style="1486" customWidth="1"/>
    <col min="10" max="10" width="9.109375" style="1371"/>
    <col min="11" max="14" width="9.109375" style="1371" customWidth="1"/>
    <col min="15" max="15" width="40.6640625" style="1371" customWidth="1"/>
    <col min="16" max="26" width="9.109375" style="1371" customWidth="1"/>
    <col min="27" max="16384" width="9.109375" style="1371"/>
  </cols>
  <sheetData>
    <row r="1" spans="1:9" s="1336" customFormat="1" ht="39.75" customHeight="1" thickBot="1" x14ac:dyDescent="0.3">
      <c r="A1" s="1191" t="s">
        <v>748</v>
      </c>
      <c r="B1" s="1335" t="s">
        <v>749</v>
      </c>
      <c r="C1" s="2010" t="s">
        <v>545</v>
      </c>
      <c r="D1" s="2011"/>
      <c r="E1" s="2012"/>
      <c r="F1" s="1193" t="s">
        <v>546</v>
      </c>
      <c r="G1" s="1194" t="s">
        <v>750</v>
      </c>
      <c r="H1" s="1195" t="s">
        <v>548</v>
      </c>
      <c r="I1" s="1196" t="s">
        <v>549</v>
      </c>
    </row>
    <row r="2" spans="1:9" s="1336" customFormat="1" ht="14.4" thickBot="1" x14ac:dyDescent="0.3">
      <c r="A2" s="2103" t="s">
        <v>1363</v>
      </c>
      <c r="B2" s="2104"/>
      <c r="C2" s="1337"/>
      <c r="D2" s="1197"/>
      <c r="E2" s="1197"/>
      <c r="F2" s="1197"/>
      <c r="G2" s="1239"/>
      <c r="H2" s="1240"/>
      <c r="I2" s="1241"/>
    </row>
    <row r="3" spans="1:9" s="1336" customFormat="1" ht="14.4" thickBot="1" x14ac:dyDescent="0.3">
      <c r="A3" s="1964" t="s">
        <v>1364</v>
      </c>
      <c r="B3" s="1965"/>
      <c r="C3" s="1964" t="s">
        <v>777</v>
      </c>
      <c r="D3" s="2066"/>
      <c r="E3" s="1965"/>
      <c r="F3" s="1338"/>
      <c r="G3" s="1339"/>
      <c r="H3" s="1340"/>
      <c r="I3" s="1341"/>
    </row>
    <row r="4" spans="1:9" s="1344" customFormat="1" ht="13.5" customHeight="1" x14ac:dyDescent="0.25">
      <c r="A4" s="1342" t="s">
        <v>969</v>
      </c>
      <c r="B4" s="1273"/>
      <c r="C4" s="2087" t="s">
        <v>764</v>
      </c>
      <c r="D4" s="2088"/>
      <c r="E4" s="2088"/>
      <c r="F4" s="1208"/>
      <c r="G4" s="1209"/>
      <c r="H4" s="1343"/>
      <c r="I4" s="1135"/>
    </row>
    <row r="5" spans="1:9" s="1344" customFormat="1" ht="13.5" customHeight="1" x14ac:dyDescent="0.25">
      <c r="A5" s="1345" t="s">
        <v>970</v>
      </c>
      <c r="B5" s="947" t="s">
        <v>884</v>
      </c>
      <c r="C5" s="2089" t="s">
        <v>765</v>
      </c>
      <c r="D5" s="2059"/>
      <c r="E5" s="2059"/>
      <c r="F5" s="1163"/>
      <c r="G5" s="1164"/>
      <c r="H5" s="1346"/>
      <c r="I5" s="1122"/>
    </row>
    <row r="6" spans="1:9" s="1344" customFormat="1" ht="13.5" customHeight="1" x14ac:dyDescent="0.25">
      <c r="A6" s="1345"/>
      <c r="B6" s="947"/>
      <c r="C6" s="1347" t="s">
        <v>556</v>
      </c>
      <c r="D6" s="2083" t="s">
        <v>766</v>
      </c>
      <c r="E6" s="2059"/>
      <c r="F6" s="1163" t="s">
        <v>493</v>
      </c>
      <c r="G6" s="1161">
        <v>1</v>
      </c>
      <c r="H6" s="1346"/>
      <c r="I6" s="1122">
        <f>G6*H6</f>
        <v>0</v>
      </c>
    </row>
    <row r="7" spans="1:9" s="1344" customFormat="1" ht="13.5" customHeight="1" x14ac:dyDescent="0.25">
      <c r="A7" s="1345"/>
      <c r="B7" s="947" t="s">
        <v>885</v>
      </c>
      <c r="C7" s="2099" t="s">
        <v>723</v>
      </c>
      <c r="D7" s="2100"/>
      <c r="E7" s="2100"/>
      <c r="F7" s="1163" t="s">
        <v>724</v>
      </c>
      <c r="G7" s="1348">
        <v>3</v>
      </c>
      <c r="H7" s="1346"/>
      <c r="I7" s="1122">
        <f>G7*H7</f>
        <v>0</v>
      </c>
    </row>
    <row r="8" spans="1:9" s="1344" customFormat="1" ht="13.5" customHeight="1" x14ac:dyDescent="0.25">
      <c r="A8" s="1349"/>
      <c r="B8" s="965"/>
      <c r="C8" s="2101" t="s">
        <v>767</v>
      </c>
      <c r="D8" s="2096"/>
      <c r="E8" s="2096"/>
      <c r="F8" s="1313"/>
      <c r="G8" s="1313"/>
      <c r="H8" s="1350"/>
      <c r="I8" s="1122"/>
    </row>
    <row r="9" spans="1:9" s="1344" customFormat="1" ht="13.5" customHeight="1" x14ac:dyDescent="0.25">
      <c r="A9" s="1349"/>
      <c r="B9" s="1351" t="s">
        <v>886</v>
      </c>
      <c r="C9" s="2101" t="s">
        <v>725</v>
      </c>
      <c r="D9" s="2096"/>
      <c r="E9" s="2096"/>
      <c r="F9" s="1313"/>
      <c r="G9" s="1313"/>
      <c r="H9" s="1350"/>
      <c r="I9" s="1122"/>
    </row>
    <row r="10" spans="1:9" s="1344" customFormat="1" ht="13.5" customHeight="1" x14ac:dyDescent="0.25">
      <c r="A10" s="1352" t="s">
        <v>963</v>
      </c>
      <c r="B10" s="1353"/>
      <c r="C10" s="1354" t="s">
        <v>556</v>
      </c>
      <c r="D10" s="2006" t="s">
        <v>968</v>
      </c>
      <c r="E10" s="2102"/>
      <c r="F10" s="1313" t="s">
        <v>754</v>
      </c>
      <c r="G10" s="1313">
        <v>150</v>
      </c>
      <c r="H10" s="1350"/>
      <c r="I10" s="1122">
        <f>G10*H10</f>
        <v>0</v>
      </c>
    </row>
    <row r="11" spans="1:9" s="1344" customFormat="1" ht="13.5" customHeight="1" x14ac:dyDescent="0.25">
      <c r="A11" s="1349"/>
      <c r="B11" s="1351" t="s">
        <v>887</v>
      </c>
      <c r="C11" s="2101" t="s">
        <v>768</v>
      </c>
      <c r="D11" s="2101"/>
      <c r="E11" s="2101"/>
      <c r="F11" s="1313"/>
      <c r="G11" s="1313"/>
      <c r="H11" s="1350"/>
      <c r="I11" s="1355"/>
    </row>
    <row r="12" spans="1:9" s="1344" customFormat="1" ht="13.5" customHeight="1" x14ac:dyDescent="0.25">
      <c r="A12" s="1349"/>
      <c r="B12" s="1353"/>
      <c r="C12" s="1356" t="s">
        <v>556</v>
      </c>
      <c r="D12" s="2095" t="s">
        <v>769</v>
      </c>
      <c r="E12" s="2096"/>
      <c r="F12" s="1313" t="s">
        <v>964</v>
      </c>
      <c r="G12" s="1313">
        <v>1</v>
      </c>
      <c r="H12" s="1350"/>
      <c r="I12" s="1355">
        <v>20000</v>
      </c>
    </row>
    <row r="13" spans="1:9" s="1344" customFormat="1" ht="13.5" customHeight="1" x14ac:dyDescent="0.25">
      <c r="A13" s="1349"/>
      <c r="B13" s="1353"/>
      <c r="C13" s="1356" t="s">
        <v>557</v>
      </c>
      <c r="D13" s="2095" t="s">
        <v>770</v>
      </c>
      <c r="E13" s="2096"/>
      <c r="F13" s="1313" t="s">
        <v>771</v>
      </c>
      <c r="G13" s="1156">
        <f>I12</f>
        <v>20000</v>
      </c>
      <c r="H13" s="1716"/>
      <c r="I13" s="1122">
        <f>G13*H13</f>
        <v>0</v>
      </c>
    </row>
    <row r="14" spans="1:9" s="1344" customFormat="1" ht="13.5" customHeight="1" x14ac:dyDescent="0.25">
      <c r="A14" s="1349"/>
      <c r="B14" s="1357" t="s">
        <v>888</v>
      </c>
      <c r="C14" s="2097" t="s">
        <v>772</v>
      </c>
      <c r="D14" s="2097"/>
      <c r="E14" s="2097"/>
      <c r="F14" s="781" t="s">
        <v>493</v>
      </c>
      <c r="G14" s="781">
        <v>1</v>
      </c>
      <c r="H14" s="777"/>
      <c r="I14" s="1122">
        <f>G14*H14</f>
        <v>0</v>
      </c>
    </row>
    <row r="15" spans="1:9" s="1344" customFormat="1" ht="13.5" customHeight="1" x14ac:dyDescent="0.25">
      <c r="A15" s="1349"/>
      <c r="B15" s="1351" t="s">
        <v>889</v>
      </c>
      <c r="C15" s="2098" t="s">
        <v>726</v>
      </c>
      <c r="D15" s="2098"/>
      <c r="E15" s="2098"/>
      <c r="F15" s="781"/>
      <c r="G15" s="781"/>
      <c r="H15" s="1350"/>
      <c r="I15" s="1355"/>
    </row>
    <row r="16" spans="1:9" s="1344" customFormat="1" ht="13.5" customHeight="1" x14ac:dyDescent="0.25">
      <c r="A16" s="1349"/>
      <c r="B16" s="1353"/>
      <c r="C16" s="1358" t="s">
        <v>556</v>
      </c>
      <c r="D16" s="1359" t="s">
        <v>727</v>
      </c>
      <c r="E16" s="1360"/>
      <c r="F16" s="781"/>
      <c r="G16" s="781"/>
      <c r="H16" s="1350"/>
      <c r="I16" s="1355"/>
    </row>
    <row r="17" spans="1:9" s="1344" customFormat="1" ht="13.5" customHeight="1" x14ac:dyDescent="0.25">
      <c r="A17" s="1349"/>
      <c r="B17" s="1353"/>
      <c r="C17" s="1361"/>
      <c r="D17" s="1359" t="s">
        <v>728</v>
      </c>
      <c r="E17" s="1360"/>
      <c r="F17" s="781" t="s">
        <v>493</v>
      </c>
      <c r="G17" s="781">
        <v>1</v>
      </c>
      <c r="H17" s="1350"/>
      <c r="I17" s="1355">
        <f>G17*H17</f>
        <v>0</v>
      </c>
    </row>
    <row r="18" spans="1:9" s="1344" customFormat="1" ht="13.5" customHeight="1" x14ac:dyDescent="0.25">
      <c r="A18" s="1352" t="s">
        <v>966</v>
      </c>
      <c r="B18" s="1357" t="s">
        <v>890</v>
      </c>
      <c r="C18" s="1357" t="s">
        <v>729</v>
      </c>
      <c r="D18" s="1362"/>
      <c r="E18" s="1360"/>
      <c r="F18" s="1350"/>
      <c r="G18" s="1313"/>
      <c r="H18" s="1350"/>
      <c r="I18" s="1355"/>
    </row>
    <row r="19" spans="1:9" s="1344" customFormat="1" ht="52.5" customHeight="1" x14ac:dyDescent="0.25">
      <c r="A19" s="1349"/>
      <c r="B19" s="1353"/>
      <c r="C19" s="2090" t="s">
        <v>1211</v>
      </c>
      <c r="D19" s="2090"/>
      <c r="E19" s="2090"/>
      <c r="F19" s="1350"/>
      <c r="G19" s="1313"/>
      <c r="H19" s="1350"/>
      <c r="I19" s="1355"/>
    </row>
    <row r="20" spans="1:9" s="1344" customFormat="1" ht="80.25" customHeight="1" x14ac:dyDescent="0.25">
      <c r="A20" s="1349"/>
      <c r="B20" s="1360"/>
      <c r="C20" s="2090" t="s">
        <v>1212</v>
      </c>
      <c r="D20" s="2090"/>
      <c r="E20" s="2090"/>
      <c r="F20" s="1350"/>
      <c r="G20" s="1313"/>
      <c r="H20" s="1350"/>
      <c r="I20" s="1355"/>
    </row>
    <row r="21" spans="1:9" s="1344" customFormat="1" ht="105.75" customHeight="1" x14ac:dyDescent="0.25">
      <c r="A21" s="1349"/>
      <c r="B21" s="1360"/>
      <c r="C21" s="2090" t="s">
        <v>775</v>
      </c>
      <c r="D21" s="2090"/>
      <c r="E21" s="2090"/>
      <c r="F21" s="1350"/>
      <c r="G21" s="1313"/>
      <c r="H21" s="1350"/>
      <c r="I21" s="1355"/>
    </row>
    <row r="22" spans="1:9" s="1344" customFormat="1" ht="39.75" customHeight="1" x14ac:dyDescent="0.25">
      <c r="A22" s="1349"/>
      <c r="B22" s="1360"/>
      <c r="C22" s="2090" t="s">
        <v>776</v>
      </c>
      <c r="D22" s="2090"/>
      <c r="E22" s="2090"/>
      <c r="F22" s="1350"/>
      <c r="G22" s="1313"/>
      <c r="H22" s="1350"/>
      <c r="I22" s="1355"/>
    </row>
    <row r="23" spans="1:9" s="1344" customFormat="1" ht="13.5" customHeight="1" x14ac:dyDescent="0.25">
      <c r="A23" s="1363" t="s">
        <v>730</v>
      </c>
      <c r="B23" s="1357"/>
      <c r="C23" s="1358" t="s">
        <v>556</v>
      </c>
      <c r="D23" s="1364" t="s">
        <v>1213</v>
      </c>
      <c r="E23" s="1365"/>
      <c r="F23" s="781" t="s">
        <v>493</v>
      </c>
      <c r="G23" s="781">
        <v>1</v>
      </c>
      <c r="H23" s="777"/>
      <c r="I23" s="1355">
        <f>G23*H23</f>
        <v>0</v>
      </c>
    </row>
    <row r="24" spans="1:9" s="1344" customFormat="1" ht="41.25" customHeight="1" x14ac:dyDescent="0.25">
      <c r="A24" s="1363"/>
      <c r="B24" s="1357"/>
      <c r="C24" s="1366"/>
      <c r="D24" s="2091" t="s">
        <v>1214</v>
      </c>
      <c r="E24" s="2092"/>
      <c r="F24" s="781"/>
      <c r="G24" s="781"/>
      <c r="H24" s="781"/>
      <c r="I24" s="1355"/>
    </row>
    <row r="25" spans="1:9" s="1344" customFormat="1" ht="13.5" customHeight="1" x14ac:dyDescent="0.25">
      <c r="A25" s="1363" t="s">
        <v>731</v>
      </c>
      <c r="B25" s="1357"/>
      <c r="C25" s="1358" t="s">
        <v>557</v>
      </c>
      <c r="D25" s="1359" t="s">
        <v>732</v>
      </c>
      <c r="E25" s="1360"/>
      <c r="F25" s="781" t="s">
        <v>493</v>
      </c>
      <c r="G25" s="781">
        <v>1</v>
      </c>
      <c r="H25" s="777"/>
      <c r="I25" s="1355">
        <f>G25*H25</f>
        <v>0</v>
      </c>
    </row>
    <row r="26" spans="1:9" s="1344" customFormat="1" ht="92.25" customHeight="1" x14ac:dyDescent="0.25">
      <c r="A26" s="1363"/>
      <c r="B26" s="1357"/>
      <c r="C26" s="1367"/>
      <c r="D26" s="2093" t="s">
        <v>733</v>
      </c>
      <c r="E26" s="2090"/>
      <c r="F26" s="781"/>
      <c r="G26" s="781"/>
      <c r="H26" s="781"/>
      <c r="I26" s="1355"/>
    </row>
    <row r="27" spans="1:9" ht="13.5" customHeight="1" x14ac:dyDescent="0.3">
      <c r="A27" s="1363" t="s">
        <v>734</v>
      </c>
      <c r="B27" s="1357"/>
      <c r="C27" s="1368" t="s">
        <v>558</v>
      </c>
      <c r="D27" s="1369" t="s">
        <v>735</v>
      </c>
      <c r="E27" s="1370"/>
      <c r="F27" s="781" t="s">
        <v>493</v>
      </c>
      <c r="G27" s="781">
        <v>1</v>
      </c>
      <c r="H27" s="777"/>
      <c r="I27" s="1355">
        <f>G27*H27</f>
        <v>0</v>
      </c>
    </row>
    <row r="28" spans="1:9" s="1374" customFormat="1" ht="52.5" customHeight="1" x14ac:dyDescent="0.3">
      <c r="A28" s="1372"/>
      <c r="B28" s="1357"/>
      <c r="C28" s="1373"/>
      <c r="D28" s="2002" t="s">
        <v>736</v>
      </c>
      <c r="E28" s="2093"/>
      <c r="F28" s="781"/>
      <c r="G28" s="781"/>
      <c r="H28" s="777"/>
      <c r="I28" s="1355"/>
    </row>
    <row r="29" spans="1:9" ht="13.5" customHeight="1" x14ac:dyDescent="0.3">
      <c r="A29" s="1363" t="s">
        <v>737</v>
      </c>
      <c r="B29" s="1357"/>
      <c r="C29" s="1368" t="s">
        <v>559</v>
      </c>
      <c r="D29" s="1369" t="s">
        <v>738</v>
      </c>
      <c r="E29" s="1370"/>
      <c r="F29" s="781" t="s">
        <v>493</v>
      </c>
      <c r="G29" s="781">
        <v>1</v>
      </c>
      <c r="H29" s="777"/>
      <c r="I29" s="1355">
        <f>G29*H29</f>
        <v>0</v>
      </c>
    </row>
    <row r="30" spans="1:9" ht="52.5" customHeight="1" x14ac:dyDescent="0.3">
      <c r="A30" s="1372"/>
      <c r="B30" s="1357"/>
      <c r="C30" s="1373"/>
      <c r="D30" s="2094" t="s">
        <v>739</v>
      </c>
      <c r="E30" s="2091"/>
      <c r="F30" s="781"/>
      <c r="G30" s="781"/>
      <c r="H30" s="777"/>
      <c r="I30" s="1355"/>
    </row>
    <row r="31" spans="1:9" ht="13.5" customHeight="1" x14ac:dyDescent="0.3">
      <c r="A31" s="1363" t="s">
        <v>740</v>
      </c>
      <c r="B31" s="1357"/>
      <c r="C31" s="1368" t="s">
        <v>485</v>
      </c>
      <c r="D31" s="1369" t="s">
        <v>741</v>
      </c>
      <c r="E31" s="1370"/>
      <c r="F31" s="781" t="s">
        <v>493</v>
      </c>
      <c r="G31" s="781">
        <v>1</v>
      </c>
      <c r="H31" s="777"/>
      <c r="I31" s="1355">
        <f>G31*H31</f>
        <v>0</v>
      </c>
    </row>
    <row r="32" spans="1:9" ht="64.5" customHeight="1" thickBot="1" x14ac:dyDescent="0.35">
      <c r="A32" s="1375"/>
      <c r="B32" s="1376"/>
      <c r="C32" s="1377"/>
      <c r="D32" s="2085" t="s">
        <v>742</v>
      </c>
      <c r="E32" s="2086"/>
      <c r="F32" s="1378"/>
      <c r="G32" s="1378"/>
      <c r="H32" s="1379"/>
      <c r="I32" s="1380"/>
    </row>
    <row r="33" spans="1:9" ht="14.4" thickBot="1" x14ac:dyDescent="0.35">
      <c r="A33" s="1993" t="s">
        <v>778</v>
      </c>
      <c r="B33" s="1994" t="e">
        <f>"TOTAL "&amp;#REF!&amp;" CARRIED TO SUMMARY:  GENERAL MAINTENANCE WORK"</f>
        <v>#REF!</v>
      </c>
      <c r="C33" s="1994"/>
      <c r="D33" s="1994"/>
      <c r="E33" s="1994"/>
      <c r="F33" s="1994"/>
      <c r="G33" s="1994"/>
      <c r="H33" s="1995"/>
      <c r="I33" s="1238">
        <f>SUM(I5:I32)</f>
        <v>20000</v>
      </c>
    </row>
    <row r="34" spans="1:9" ht="13.5" customHeight="1" thickBot="1" x14ac:dyDescent="0.35">
      <c r="A34" s="1964" t="s">
        <v>883</v>
      </c>
      <c r="B34" s="1965"/>
      <c r="C34" s="1964" t="s">
        <v>743</v>
      </c>
      <c r="D34" s="2066"/>
      <c r="E34" s="1965"/>
      <c r="F34" s="1197"/>
      <c r="G34" s="1381"/>
      <c r="H34" s="1240"/>
      <c r="I34" s="1382"/>
    </row>
    <row r="35" spans="1:9" ht="13.5" customHeight="1" x14ac:dyDescent="0.3">
      <c r="A35" s="1342"/>
      <c r="B35" s="1273"/>
      <c r="C35" s="2087" t="s">
        <v>105</v>
      </c>
      <c r="D35" s="2088"/>
      <c r="E35" s="2088"/>
      <c r="F35" s="1208"/>
      <c r="G35" s="1209"/>
      <c r="H35" s="1343"/>
      <c r="I35" s="1135"/>
    </row>
    <row r="36" spans="1:9" ht="13.5" customHeight="1" x14ac:dyDescent="0.3">
      <c r="A36" s="1345"/>
      <c r="B36" s="965"/>
      <c r="C36" s="2089" t="s">
        <v>106</v>
      </c>
      <c r="D36" s="2059"/>
      <c r="E36" s="2059"/>
      <c r="F36" s="1163"/>
      <c r="G36" s="1164"/>
      <c r="H36" s="1346"/>
      <c r="I36" s="1122"/>
    </row>
    <row r="37" spans="1:9" ht="13.5" customHeight="1" x14ac:dyDescent="0.3">
      <c r="A37" s="1345" t="s">
        <v>107</v>
      </c>
      <c r="B37" s="1162" t="s">
        <v>891</v>
      </c>
      <c r="C37" s="2082" t="s">
        <v>108</v>
      </c>
      <c r="D37" s="2059"/>
      <c r="E37" s="2059"/>
      <c r="F37" s="1163"/>
      <c r="G37" s="1161"/>
      <c r="H37" s="1346"/>
      <c r="I37" s="1122"/>
    </row>
    <row r="38" spans="1:9" ht="40.5" customHeight="1" x14ac:dyDescent="0.3">
      <c r="A38" s="1345"/>
      <c r="B38" s="947"/>
      <c r="C38" s="1347" t="s">
        <v>556</v>
      </c>
      <c r="D38" s="1990" t="s">
        <v>1215</v>
      </c>
      <c r="E38" s="1921"/>
      <c r="F38" s="1163"/>
      <c r="G38" s="1161"/>
      <c r="H38" s="1346"/>
      <c r="I38" s="1122"/>
    </row>
    <row r="39" spans="1:9" ht="25.5" customHeight="1" x14ac:dyDescent="0.3">
      <c r="A39" s="1345"/>
      <c r="B39" s="947"/>
      <c r="C39" s="1383"/>
      <c r="D39" s="1384" t="s">
        <v>556</v>
      </c>
      <c r="E39" s="1385" t="s">
        <v>109</v>
      </c>
      <c r="F39" s="1163" t="s">
        <v>755</v>
      </c>
      <c r="G39" s="1348">
        <v>18</v>
      </c>
      <c r="H39" s="1346"/>
      <c r="I39" s="1122">
        <f>G39*H39</f>
        <v>0</v>
      </c>
    </row>
    <row r="40" spans="1:9" ht="15" customHeight="1" x14ac:dyDescent="0.3">
      <c r="A40" s="1386"/>
      <c r="B40" s="1331"/>
      <c r="C40" s="1298">
        <v>2</v>
      </c>
      <c r="D40" s="1920" t="s">
        <v>77</v>
      </c>
      <c r="E40" s="1921"/>
      <c r="F40" s="1310"/>
      <c r="G40" s="1089"/>
      <c r="H40" s="1311"/>
      <c r="I40" s="1122"/>
    </row>
    <row r="41" spans="1:9" ht="28.5" customHeight="1" x14ac:dyDescent="0.3">
      <c r="A41" s="1386" t="s">
        <v>1216</v>
      </c>
      <c r="B41" s="1387"/>
      <c r="C41" s="1388"/>
      <c r="D41" s="1389" t="s">
        <v>556</v>
      </c>
      <c r="E41" s="1390" t="s">
        <v>1217</v>
      </c>
      <c r="F41" s="1310" t="s">
        <v>755</v>
      </c>
      <c r="G41" s="1391">
        <f>G39</f>
        <v>18</v>
      </c>
      <c r="H41" s="1311"/>
      <c r="I41" s="1122">
        <f>G41*H41</f>
        <v>0</v>
      </c>
    </row>
    <row r="42" spans="1:9" ht="13.5" customHeight="1" x14ac:dyDescent="0.3">
      <c r="A42" s="1392" t="s">
        <v>120</v>
      </c>
      <c r="B42" s="1162" t="s">
        <v>892</v>
      </c>
      <c r="C42" s="2054" t="s">
        <v>121</v>
      </c>
      <c r="D42" s="2059"/>
      <c r="E42" s="2059"/>
      <c r="F42" s="1161"/>
      <c r="G42" s="1161"/>
      <c r="H42" s="1346"/>
      <c r="I42" s="1122"/>
    </row>
    <row r="43" spans="1:9" ht="29.25" customHeight="1" x14ac:dyDescent="0.3">
      <c r="A43" s="1392"/>
      <c r="B43" s="1162"/>
      <c r="C43" s="1393" t="s">
        <v>556</v>
      </c>
      <c r="D43" s="1992" t="s">
        <v>1218</v>
      </c>
      <c r="E43" s="2083"/>
      <c r="F43" s="1163"/>
      <c r="G43" s="1161"/>
      <c r="H43" s="1346"/>
      <c r="I43" s="1122"/>
    </row>
    <row r="44" spans="1:9" ht="13.5" customHeight="1" x14ac:dyDescent="0.3">
      <c r="A44" s="1345"/>
      <c r="B44" s="947"/>
      <c r="C44" s="1383"/>
      <c r="D44" s="1297" t="s">
        <v>556</v>
      </c>
      <c r="E44" s="1394" t="s">
        <v>669</v>
      </c>
      <c r="F44" s="1163" t="s">
        <v>487</v>
      </c>
      <c r="G44" s="1161">
        <v>6</v>
      </c>
      <c r="H44" s="1346"/>
      <c r="I44" s="1122">
        <f>G44*H44</f>
        <v>0</v>
      </c>
    </row>
    <row r="45" spans="1:9" ht="13.5" customHeight="1" x14ac:dyDescent="0.3">
      <c r="A45" s="1392"/>
      <c r="B45" s="1668"/>
      <c r="C45" s="1669"/>
      <c r="D45" s="1297" t="s">
        <v>558</v>
      </c>
      <c r="E45" s="1629" t="s">
        <v>630</v>
      </c>
      <c r="F45" s="1619" t="s">
        <v>487</v>
      </c>
      <c r="G45" s="1622">
        <v>15</v>
      </c>
      <c r="H45" s="1620"/>
      <c r="I45" s="1122">
        <f>G45*H45</f>
        <v>0</v>
      </c>
    </row>
    <row r="46" spans="1:9" ht="13.5" customHeight="1" x14ac:dyDescent="0.3">
      <c r="A46" s="1609" t="s">
        <v>122</v>
      </c>
      <c r="B46" s="1167" t="s">
        <v>893</v>
      </c>
      <c r="C46" s="2084" t="s">
        <v>123</v>
      </c>
      <c r="D46" s="2078"/>
      <c r="E46" s="2078"/>
      <c r="F46" s="1610"/>
      <c r="G46" s="1292"/>
      <c r="H46" s="1421"/>
      <c r="I46" s="1126"/>
    </row>
    <row r="47" spans="1:9" ht="27.75" customHeight="1" x14ac:dyDescent="0.3">
      <c r="A47" s="1345"/>
      <c r="B47" s="947"/>
      <c r="C47" s="1393" t="s">
        <v>556</v>
      </c>
      <c r="D47" s="1990" t="s">
        <v>1219</v>
      </c>
      <c r="E47" s="1921"/>
      <c r="F47" s="1163"/>
      <c r="G47" s="1161"/>
      <c r="H47" s="1346"/>
      <c r="I47" s="1122"/>
    </row>
    <row r="48" spans="1:9" ht="13.5" customHeight="1" x14ac:dyDescent="0.3">
      <c r="A48" s="1345"/>
      <c r="B48" s="947"/>
      <c r="C48" s="1397"/>
      <c r="D48" s="1384" t="s">
        <v>556</v>
      </c>
      <c r="E48" s="1398" t="s">
        <v>1220</v>
      </c>
      <c r="F48" s="1163" t="s">
        <v>487</v>
      </c>
      <c r="G48" s="1161">
        <v>11</v>
      </c>
      <c r="H48" s="1346"/>
      <c r="I48" s="1122">
        <f>G48*H48</f>
        <v>0</v>
      </c>
    </row>
    <row r="49" spans="1:126" ht="13.5" customHeight="1" x14ac:dyDescent="0.3">
      <c r="A49" s="1345"/>
      <c r="B49" s="947"/>
      <c r="C49" s="1397"/>
      <c r="D49" s="1301" t="s">
        <v>557</v>
      </c>
      <c r="E49" s="1398" t="s">
        <v>1205</v>
      </c>
      <c r="F49" s="1163" t="s">
        <v>487</v>
      </c>
      <c r="G49" s="1161">
        <v>6</v>
      </c>
      <c r="H49" s="1346"/>
      <c r="I49" s="1122">
        <f>G49*H49</f>
        <v>0</v>
      </c>
    </row>
    <row r="50" spans="1:126" ht="13.5" customHeight="1" x14ac:dyDescent="0.3">
      <c r="A50" s="1345"/>
      <c r="B50" s="952"/>
      <c r="C50" s="1397"/>
      <c r="D50" s="1301" t="s">
        <v>558</v>
      </c>
      <c r="E50" s="1398" t="s">
        <v>1458</v>
      </c>
      <c r="F50" s="1163" t="s">
        <v>486</v>
      </c>
      <c r="G50" s="1161">
        <v>1</v>
      </c>
      <c r="H50" s="1346"/>
      <c r="I50" s="1122">
        <f>G50*H50</f>
        <v>0</v>
      </c>
    </row>
    <row r="51" spans="1:126" ht="13.5" customHeight="1" x14ac:dyDescent="0.3">
      <c r="A51" s="1386"/>
      <c r="B51" s="1399"/>
      <c r="C51" s="2059"/>
      <c r="D51" s="2059"/>
      <c r="E51" s="2059"/>
      <c r="F51" s="1313"/>
      <c r="G51" s="1161"/>
      <c r="H51" s="1346"/>
      <c r="I51" s="1122"/>
    </row>
    <row r="52" spans="1:126" ht="13.5" customHeight="1" x14ac:dyDescent="0.3">
      <c r="A52" s="1386" t="s">
        <v>969</v>
      </c>
      <c r="B52" s="1400"/>
      <c r="C52" s="2067" t="s">
        <v>132</v>
      </c>
      <c r="D52" s="2059"/>
      <c r="E52" s="2059"/>
      <c r="F52" s="1313"/>
      <c r="G52" s="1161"/>
      <c r="H52" s="1346"/>
      <c r="I52" s="1122"/>
    </row>
    <row r="53" spans="1:126" ht="13.5" customHeight="1" x14ac:dyDescent="0.3">
      <c r="A53" s="1386" t="s">
        <v>133</v>
      </c>
      <c r="B53" s="1399"/>
      <c r="C53" s="1356"/>
      <c r="D53" s="1401"/>
      <c r="E53" s="1402"/>
      <c r="F53" s="1313"/>
      <c r="G53" s="1161"/>
      <c r="H53" s="1346"/>
      <c r="I53" s="1122"/>
    </row>
    <row r="54" spans="1:126" ht="13.5" customHeight="1" x14ac:dyDescent="0.3">
      <c r="A54" s="1386">
        <v>8.3000000000000007</v>
      </c>
      <c r="B54" s="1162" t="s">
        <v>894</v>
      </c>
      <c r="C54" s="2067" t="s">
        <v>134</v>
      </c>
      <c r="D54" s="2059"/>
      <c r="E54" s="2059"/>
      <c r="F54" s="1313"/>
      <c r="G54" s="1161"/>
      <c r="H54" s="1346"/>
      <c r="I54" s="1122"/>
    </row>
    <row r="55" spans="1:126" ht="29.25" customHeight="1" x14ac:dyDescent="0.3">
      <c r="A55" s="1308" t="s">
        <v>11</v>
      </c>
      <c r="B55" s="1403"/>
      <c r="C55" s="1298" t="s">
        <v>556</v>
      </c>
      <c r="D55" s="1920" t="s">
        <v>1206</v>
      </c>
      <c r="E55" s="1921"/>
      <c r="F55" s="1310" t="s">
        <v>1210</v>
      </c>
      <c r="G55" s="1089">
        <v>45</v>
      </c>
      <c r="H55" s="1311">
        <v>65.25</v>
      </c>
      <c r="I55" s="1122">
        <f>G55*H55</f>
        <v>2936.25</v>
      </c>
    </row>
    <row r="56" spans="1:126" ht="27.75" customHeight="1" x14ac:dyDescent="0.3">
      <c r="A56" s="1386" t="s">
        <v>135</v>
      </c>
      <c r="B56" s="1399"/>
      <c r="C56" s="1298" t="s">
        <v>557</v>
      </c>
      <c r="D56" s="2068" t="s">
        <v>209</v>
      </c>
      <c r="E56" s="2059"/>
      <c r="F56" s="1313" t="s">
        <v>754</v>
      </c>
      <c r="G56" s="1161">
        <v>30</v>
      </c>
      <c r="H56" s="1346">
        <v>43.5</v>
      </c>
      <c r="I56" s="1122">
        <f>G56*H56</f>
        <v>1305</v>
      </c>
    </row>
    <row r="57" spans="1:126" ht="40.5" customHeight="1" x14ac:dyDescent="0.3">
      <c r="A57" s="1308" t="s">
        <v>9</v>
      </c>
      <c r="B57" s="1404"/>
      <c r="C57" s="1298" t="s">
        <v>558</v>
      </c>
      <c r="D57" s="1920" t="s">
        <v>718</v>
      </c>
      <c r="E57" s="1921"/>
      <c r="F57" s="1310" t="s">
        <v>754</v>
      </c>
      <c r="G57" s="1089">
        <v>25</v>
      </c>
      <c r="H57" s="1311">
        <v>36.25</v>
      </c>
      <c r="I57" s="1122">
        <f>G57*H57</f>
        <v>906.25</v>
      </c>
    </row>
    <row r="58" spans="1:126" s="734" customFormat="1" ht="39.9" customHeight="1" x14ac:dyDescent="0.3">
      <c r="A58" s="1148"/>
      <c r="B58" s="938"/>
      <c r="C58" s="1298" t="s">
        <v>559</v>
      </c>
      <c r="D58" s="1922" t="s">
        <v>1351</v>
      </c>
      <c r="E58" s="1922"/>
      <c r="F58" s="795" t="s">
        <v>754</v>
      </c>
      <c r="G58" s="1161">
        <v>5</v>
      </c>
      <c r="H58" s="775">
        <v>7.25</v>
      </c>
      <c r="I58" s="1122">
        <f>G58*H58</f>
        <v>36.25</v>
      </c>
      <c r="J58" s="1371"/>
      <c r="K58" s="1302"/>
      <c r="L58" s="1302"/>
      <c r="M58" s="1302"/>
      <c r="N58" s="1302"/>
      <c r="O58" s="1302"/>
      <c r="P58" s="1302"/>
      <c r="Q58" s="1302"/>
      <c r="R58" s="1302"/>
      <c r="S58" s="1302"/>
      <c r="T58" s="1302"/>
      <c r="U58" s="1302"/>
      <c r="V58" s="1302"/>
      <c r="W58" s="1302"/>
      <c r="X58" s="1302"/>
      <c r="Y58" s="1302"/>
      <c r="Z58" s="1302"/>
      <c r="AA58" s="1302"/>
      <c r="AB58" s="1302"/>
      <c r="AC58" s="1302"/>
      <c r="AD58" s="1302"/>
      <c r="AE58" s="1302"/>
      <c r="AF58" s="1302"/>
      <c r="AG58" s="1302"/>
      <c r="AH58" s="1302"/>
      <c r="AI58" s="1302"/>
      <c r="AJ58" s="1302"/>
      <c r="AK58" s="1302"/>
      <c r="AL58" s="1302"/>
      <c r="AM58" s="1302"/>
      <c r="AN58" s="1302"/>
      <c r="AO58" s="1302"/>
      <c r="AP58" s="1302"/>
      <c r="AQ58" s="1302"/>
      <c r="AR58" s="757"/>
      <c r="AS58" s="757"/>
      <c r="AT58" s="757"/>
      <c r="AU58" s="757"/>
      <c r="AV58" s="757"/>
      <c r="AW58" s="757"/>
      <c r="AX58" s="757"/>
      <c r="AY58" s="757"/>
      <c r="AZ58" s="757"/>
      <c r="BA58" s="757"/>
      <c r="BB58" s="757"/>
      <c r="BC58" s="757"/>
      <c r="BD58" s="757"/>
      <c r="BE58" s="757"/>
      <c r="BF58" s="757"/>
      <c r="BG58" s="757"/>
      <c r="BH58" s="757"/>
      <c r="BI58" s="758"/>
      <c r="BJ58" s="758"/>
      <c r="BK58" s="758"/>
      <c r="BL58" s="758"/>
      <c r="BM58" s="758"/>
      <c r="BN58" s="758"/>
      <c r="BO58" s="758"/>
      <c r="BP58" s="758"/>
      <c r="BQ58" s="758"/>
      <c r="BR58" s="758"/>
      <c r="BS58" s="758"/>
      <c r="BT58" s="758"/>
      <c r="BU58" s="758"/>
      <c r="BV58" s="758"/>
      <c r="BW58" s="758"/>
      <c r="BX58" s="758"/>
      <c r="BY58" s="758"/>
      <c r="BZ58" s="758"/>
      <c r="CA58" s="758"/>
      <c r="CB58" s="758"/>
      <c r="CC58" s="758"/>
      <c r="CD58" s="758"/>
      <c r="CE58" s="758"/>
      <c r="CF58" s="758"/>
      <c r="CG58" s="758"/>
      <c r="CH58" s="758"/>
      <c r="CI58" s="758"/>
      <c r="CJ58" s="758"/>
      <c r="CK58" s="758"/>
      <c r="CL58" s="758"/>
      <c r="CM58" s="758"/>
      <c r="CN58" s="758"/>
      <c r="CO58" s="758"/>
      <c r="CP58" s="758"/>
      <c r="CQ58" s="758"/>
      <c r="CR58" s="758"/>
      <c r="CS58" s="758"/>
      <c r="CT58" s="758"/>
      <c r="CU58" s="758"/>
      <c r="CV58" s="758"/>
      <c r="CW58" s="758"/>
      <c r="CX58" s="758"/>
      <c r="CY58" s="758"/>
      <c r="CZ58" s="758"/>
      <c r="DA58" s="758"/>
      <c r="DB58" s="758"/>
      <c r="DC58" s="758"/>
      <c r="DD58" s="758"/>
      <c r="DE58" s="758"/>
      <c r="DF58" s="758"/>
      <c r="DG58" s="758"/>
      <c r="DH58" s="758"/>
      <c r="DI58" s="758"/>
      <c r="DJ58" s="758"/>
      <c r="DK58" s="758"/>
      <c r="DL58" s="758"/>
      <c r="DM58" s="758"/>
      <c r="DN58" s="758"/>
      <c r="DO58" s="758"/>
      <c r="DP58" s="758"/>
      <c r="DQ58" s="758"/>
      <c r="DR58" s="758"/>
      <c r="DS58" s="758"/>
      <c r="DT58" s="758"/>
      <c r="DU58" s="758"/>
      <c r="DV58" s="758"/>
    </row>
    <row r="59" spans="1:126" ht="15" customHeight="1" x14ac:dyDescent="0.3">
      <c r="A59" s="1405"/>
      <c r="B59" s="1404"/>
      <c r="C59" s="1298" t="s">
        <v>485</v>
      </c>
      <c r="D59" s="1406" t="s">
        <v>719</v>
      </c>
      <c r="E59" s="1406"/>
      <c r="F59" s="1313"/>
      <c r="G59" s="1090"/>
      <c r="H59" s="1407"/>
      <c r="I59" s="1122"/>
    </row>
    <row r="60" spans="1:126" ht="15" customHeight="1" x14ac:dyDescent="0.3">
      <c r="A60" s="1405"/>
      <c r="B60" s="1404"/>
      <c r="C60" s="1298"/>
      <c r="D60" s="1406" t="s">
        <v>556</v>
      </c>
      <c r="E60" s="1406" t="s">
        <v>8</v>
      </c>
      <c r="F60" s="1313" t="s">
        <v>104</v>
      </c>
      <c r="G60" s="1090">
        <v>5</v>
      </c>
      <c r="H60" s="1407">
        <v>7.25</v>
      </c>
      <c r="I60" s="1122">
        <f>G60*H60</f>
        <v>36.25</v>
      </c>
    </row>
    <row r="61" spans="1:126" ht="25.5" customHeight="1" x14ac:dyDescent="0.3">
      <c r="A61" s="1308"/>
      <c r="B61" s="1403"/>
      <c r="C61" s="1298" t="s">
        <v>488</v>
      </c>
      <c r="D61" s="1920" t="s">
        <v>1221</v>
      </c>
      <c r="E61" s="1921"/>
      <c r="F61" s="1310" t="s">
        <v>755</v>
      </c>
      <c r="G61" s="1089">
        <f>G55</f>
        <v>45</v>
      </c>
      <c r="H61" s="1311">
        <v>65.25</v>
      </c>
      <c r="I61" s="1122">
        <f>G61*H61</f>
        <v>2936.25</v>
      </c>
    </row>
    <row r="62" spans="1:126" ht="15" customHeight="1" x14ac:dyDescent="0.3">
      <c r="A62" s="1308"/>
      <c r="B62" s="1403"/>
      <c r="C62" s="1298"/>
      <c r="D62" s="1920"/>
      <c r="E62" s="1921"/>
      <c r="F62" s="1310"/>
      <c r="G62" s="1089"/>
      <c r="H62" s="1311"/>
      <c r="I62" s="1122"/>
    </row>
    <row r="63" spans="1:126" ht="13.5" customHeight="1" x14ac:dyDescent="0.3">
      <c r="A63" s="1386" t="s">
        <v>969</v>
      </c>
      <c r="B63" s="1400"/>
      <c r="C63" s="2067" t="s">
        <v>168</v>
      </c>
      <c r="D63" s="2059"/>
      <c r="E63" s="2059"/>
      <c r="F63" s="1310"/>
      <c r="G63" s="1161"/>
      <c r="H63" s="1346"/>
      <c r="I63" s="1122"/>
    </row>
    <row r="64" spans="1:126" ht="13.5" customHeight="1" x14ac:dyDescent="0.3">
      <c r="A64" s="1386" t="s">
        <v>169</v>
      </c>
      <c r="B64" s="1399"/>
      <c r="C64" s="1408"/>
      <c r="D64" s="1406"/>
      <c r="E64" s="1409"/>
      <c r="F64" s="1313"/>
      <c r="G64" s="1161"/>
      <c r="H64" s="1346"/>
      <c r="I64" s="1122"/>
    </row>
    <row r="65" spans="1:9" ht="13.5" customHeight="1" x14ac:dyDescent="0.3">
      <c r="A65" s="1386">
        <v>8.4</v>
      </c>
      <c r="B65" s="1399"/>
      <c r="C65" s="2067" t="s">
        <v>170</v>
      </c>
      <c r="D65" s="2059"/>
      <c r="E65" s="2059"/>
      <c r="F65" s="1313"/>
      <c r="G65" s="1161"/>
      <c r="H65" s="1346"/>
      <c r="I65" s="1122"/>
    </row>
    <row r="66" spans="1:9" ht="13.5" customHeight="1" x14ac:dyDescent="0.3">
      <c r="A66" s="1386" t="s">
        <v>171</v>
      </c>
      <c r="B66" s="1162" t="s">
        <v>895</v>
      </c>
      <c r="C66" s="2067" t="s">
        <v>172</v>
      </c>
      <c r="D66" s="2059"/>
      <c r="E66" s="2059"/>
      <c r="F66" s="1313"/>
      <c r="G66" s="1161"/>
      <c r="H66" s="1346"/>
      <c r="I66" s="1122"/>
    </row>
    <row r="67" spans="1:9" ht="27.75" customHeight="1" x14ac:dyDescent="0.3">
      <c r="A67" s="1386"/>
      <c r="B67" s="1399"/>
      <c r="C67" s="1298" t="s">
        <v>556</v>
      </c>
      <c r="D67" s="1920" t="s">
        <v>1265</v>
      </c>
      <c r="E67" s="1921"/>
      <c r="F67" s="1313" t="s">
        <v>754</v>
      </c>
      <c r="G67" s="1161">
        <v>5</v>
      </c>
      <c r="H67" s="1346"/>
      <c r="I67" s="1122">
        <f>G67*H67</f>
        <v>0</v>
      </c>
    </row>
    <row r="68" spans="1:9" ht="13.5" customHeight="1" x14ac:dyDescent="0.3">
      <c r="A68" s="1386"/>
      <c r="B68" s="1399"/>
      <c r="C68" s="1298" t="s">
        <v>557</v>
      </c>
      <c r="D68" s="1920" t="s">
        <v>1342</v>
      </c>
      <c r="E68" s="1921"/>
      <c r="F68" s="1313" t="s">
        <v>754</v>
      </c>
      <c r="G68" s="1161">
        <v>10</v>
      </c>
      <c r="H68" s="1346"/>
      <c r="I68" s="1122">
        <f>G68*H68</f>
        <v>0</v>
      </c>
    </row>
    <row r="69" spans="1:9" ht="27" customHeight="1" x14ac:dyDescent="0.3">
      <c r="A69" s="1386"/>
      <c r="B69" s="1399"/>
      <c r="C69" s="1298" t="s">
        <v>558</v>
      </c>
      <c r="D69" s="1920" t="s">
        <v>1266</v>
      </c>
      <c r="E69" s="1921"/>
      <c r="F69" s="1313" t="s">
        <v>754</v>
      </c>
      <c r="G69" s="1161">
        <v>2</v>
      </c>
      <c r="H69" s="1346"/>
      <c r="I69" s="1122">
        <f>G69*H69</f>
        <v>0</v>
      </c>
    </row>
    <row r="70" spans="1:9" ht="39.75" hidden="1" customHeight="1" x14ac:dyDescent="0.3">
      <c r="A70" s="1386"/>
      <c r="B70" s="1399"/>
      <c r="C70" s="1298" t="s">
        <v>559</v>
      </c>
      <c r="D70" s="2068" t="s">
        <v>1224</v>
      </c>
      <c r="E70" s="2059"/>
      <c r="F70" s="1313" t="s">
        <v>491</v>
      </c>
      <c r="G70" s="1161">
        <v>0</v>
      </c>
      <c r="H70" s="1346"/>
      <c r="I70" s="1122">
        <f>G70*H70</f>
        <v>0</v>
      </c>
    </row>
    <row r="71" spans="1:9" ht="13.5" customHeight="1" x14ac:dyDescent="0.3">
      <c r="A71" s="1386" t="s">
        <v>969</v>
      </c>
      <c r="B71" s="1162"/>
      <c r="C71" s="1410" t="s">
        <v>210</v>
      </c>
      <c r="D71" s="1411"/>
      <c r="E71" s="1412"/>
      <c r="F71" s="1313"/>
      <c r="G71" s="1156"/>
      <c r="H71" s="1166"/>
      <c r="I71" s="1122"/>
    </row>
    <row r="72" spans="1:9" ht="13.5" customHeight="1" x14ac:dyDescent="0.3">
      <c r="A72" s="1386" t="s">
        <v>1377</v>
      </c>
      <c r="B72" s="1162" t="s">
        <v>896</v>
      </c>
      <c r="C72" s="2067" t="s">
        <v>211</v>
      </c>
      <c r="D72" s="2067"/>
      <c r="E72" s="2067"/>
      <c r="F72" s="1313"/>
      <c r="G72" s="1156"/>
      <c r="H72" s="1166"/>
      <c r="I72" s="1122"/>
    </row>
    <row r="73" spans="1:9" ht="15" customHeight="1" x14ac:dyDescent="0.3">
      <c r="A73" s="1308"/>
      <c r="B73" s="1404"/>
      <c r="C73" s="1298" t="s">
        <v>556</v>
      </c>
      <c r="D73" s="1920" t="s">
        <v>1344</v>
      </c>
      <c r="E73" s="1921"/>
      <c r="F73" s="1310" t="s">
        <v>755</v>
      </c>
      <c r="G73" s="1089">
        <v>30</v>
      </c>
      <c r="H73" s="1311"/>
      <c r="I73" s="1122">
        <f>G73*H73</f>
        <v>0</v>
      </c>
    </row>
    <row r="74" spans="1:9" ht="15" customHeight="1" x14ac:dyDescent="0.3">
      <c r="A74" s="1308"/>
      <c r="B74" s="1404"/>
      <c r="C74" s="1298" t="s">
        <v>557</v>
      </c>
      <c r="D74" s="1920" t="s">
        <v>1345</v>
      </c>
      <c r="E74" s="1921"/>
      <c r="F74" s="1310" t="s">
        <v>1246</v>
      </c>
      <c r="G74" s="1089">
        <v>30</v>
      </c>
      <c r="H74" s="1311"/>
      <c r="I74" s="1122">
        <f t="shared" ref="I74:I75" si="0">G74*H74</f>
        <v>0</v>
      </c>
    </row>
    <row r="75" spans="1:9" ht="15" customHeight="1" x14ac:dyDescent="0.3">
      <c r="A75" s="1308"/>
      <c r="B75" s="1404"/>
      <c r="C75" s="1298" t="s">
        <v>558</v>
      </c>
      <c r="D75" s="1920" t="s">
        <v>1287</v>
      </c>
      <c r="E75" s="1921"/>
      <c r="F75" s="1310" t="s">
        <v>1343</v>
      </c>
      <c r="G75" s="1089">
        <v>10</v>
      </c>
      <c r="H75" s="1311"/>
      <c r="I75" s="1122">
        <f t="shared" si="0"/>
        <v>0</v>
      </c>
    </row>
    <row r="76" spans="1:9" ht="16.5" customHeight="1" x14ac:dyDescent="0.3">
      <c r="A76" s="1308"/>
      <c r="B76" s="1404"/>
      <c r="C76" s="1298" t="s">
        <v>559</v>
      </c>
      <c r="D76" s="1920" t="s">
        <v>1288</v>
      </c>
      <c r="E76" s="1921"/>
      <c r="F76" s="1310" t="s">
        <v>756</v>
      </c>
      <c r="G76" s="1089">
        <v>250</v>
      </c>
      <c r="H76" s="1311"/>
      <c r="I76" s="1122">
        <f>G76*H76</f>
        <v>0</v>
      </c>
    </row>
    <row r="77" spans="1:9" ht="16.5" customHeight="1" x14ac:dyDescent="0.3">
      <c r="A77" s="1308"/>
      <c r="B77" s="1404"/>
      <c r="C77" s="1298" t="s">
        <v>485</v>
      </c>
      <c r="D77" s="1920" t="s">
        <v>1346</v>
      </c>
      <c r="E77" s="1921"/>
      <c r="F77" s="1310" t="s">
        <v>756</v>
      </c>
      <c r="G77" s="1089">
        <v>100</v>
      </c>
      <c r="H77" s="1311"/>
      <c r="I77" s="1122">
        <f>G77*H77</f>
        <v>0</v>
      </c>
    </row>
    <row r="78" spans="1:9" ht="13.5" customHeight="1" x14ac:dyDescent="0.3">
      <c r="A78" s="1541" t="s">
        <v>969</v>
      </c>
      <c r="B78" s="1242"/>
      <c r="C78" s="1543"/>
      <c r="D78" s="2080"/>
      <c r="E78" s="2081"/>
      <c r="F78" s="1420"/>
      <c r="G78" s="1292"/>
      <c r="H78" s="1421"/>
      <c r="I78" s="1126"/>
    </row>
    <row r="79" spans="1:9" ht="13.5" customHeight="1" x14ac:dyDescent="0.3">
      <c r="A79" s="1308" t="s">
        <v>169</v>
      </c>
      <c r="B79" s="1162" t="s">
        <v>897</v>
      </c>
      <c r="C79" s="1410" t="s">
        <v>757</v>
      </c>
      <c r="D79" s="1411"/>
      <c r="E79" s="1412"/>
      <c r="F79" s="1313"/>
      <c r="G79" s="1161"/>
      <c r="H79" s="1346"/>
      <c r="I79" s="1122"/>
    </row>
    <row r="80" spans="1:9" ht="15" customHeight="1" x14ac:dyDescent="0.3">
      <c r="A80" s="1308" t="s">
        <v>1225</v>
      </c>
      <c r="B80" s="1404"/>
      <c r="C80" s="1298" t="s">
        <v>556</v>
      </c>
      <c r="D80" s="1920" t="s">
        <v>1285</v>
      </c>
      <c r="E80" s="1921"/>
      <c r="F80" s="1310" t="s">
        <v>755</v>
      </c>
      <c r="G80" s="1089">
        <v>10</v>
      </c>
      <c r="H80" s="1311"/>
      <c r="I80" s="1122">
        <f>G80*H80</f>
        <v>0</v>
      </c>
    </row>
    <row r="81" spans="1:126" ht="15" customHeight="1" x14ac:dyDescent="0.3">
      <c r="A81" s="1308"/>
      <c r="B81" s="1404"/>
      <c r="C81" s="1298" t="s">
        <v>557</v>
      </c>
      <c r="D81" s="1920" t="s">
        <v>1286</v>
      </c>
      <c r="E81" s="1921"/>
      <c r="F81" s="1310" t="s">
        <v>755</v>
      </c>
      <c r="G81" s="1089">
        <v>5</v>
      </c>
      <c r="H81" s="1311"/>
      <c r="I81" s="1122">
        <f>G81*H81</f>
        <v>0</v>
      </c>
    </row>
    <row r="82" spans="1:126" s="746" customFormat="1" ht="15" customHeight="1" thickBot="1" x14ac:dyDescent="0.3">
      <c r="A82" s="1225"/>
      <c r="B82" s="1226"/>
      <c r="C82" s="1432" t="s">
        <v>558</v>
      </c>
      <c r="D82" s="1332" t="s">
        <v>786</v>
      </c>
      <c r="E82" s="1227"/>
      <c r="F82" s="1228" t="s">
        <v>755</v>
      </c>
      <c r="G82" s="1229">
        <v>40</v>
      </c>
      <c r="H82" s="1230"/>
      <c r="I82" s="1258">
        <f t="shared" ref="I82" si="1">G82*H82</f>
        <v>0</v>
      </c>
      <c r="K82" s="929"/>
      <c r="L82" s="929"/>
      <c r="M82" s="929"/>
      <c r="N82" s="929"/>
      <c r="O82" s="929"/>
      <c r="P82" s="929"/>
      <c r="Q82" s="929"/>
      <c r="R82" s="929"/>
      <c r="S82" s="929"/>
      <c r="T82" s="929"/>
      <c r="U82" s="929"/>
      <c r="V82" s="929"/>
      <c r="W82" s="929"/>
      <c r="X82" s="929"/>
      <c r="Y82" s="929"/>
      <c r="Z82" s="929"/>
      <c r="AA82" s="929"/>
      <c r="AB82" s="929"/>
      <c r="AC82" s="929"/>
      <c r="AD82" s="929"/>
      <c r="AE82" s="929"/>
      <c r="AF82" s="929"/>
      <c r="AG82" s="929"/>
      <c r="AH82" s="929"/>
      <c r="AI82" s="929"/>
      <c r="AJ82" s="929"/>
      <c r="AK82" s="929"/>
      <c r="AL82" s="929"/>
      <c r="AM82" s="929"/>
      <c r="AN82" s="929"/>
      <c r="AO82" s="929"/>
      <c r="AP82" s="929"/>
      <c r="AQ82" s="929"/>
      <c r="AR82" s="929"/>
      <c r="AS82" s="929"/>
      <c r="AT82" s="929"/>
      <c r="AU82" s="929"/>
      <c r="AV82" s="929"/>
      <c r="AW82" s="929"/>
      <c r="AX82" s="929"/>
      <c r="AY82" s="929"/>
      <c r="AZ82" s="929"/>
      <c r="BA82" s="929"/>
      <c r="BB82" s="929"/>
      <c r="BC82" s="929"/>
      <c r="BD82" s="929"/>
      <c r="BE82" s="929"/>
      <c r="BF82" s="929"/>
      <c r="BG82" s="929"/>
      <c r="BH82" s="929"/>
      <c r="BI82" s="929"/>
      <c r="BJ82" s="929"/>
      <c r="BK82" s="929"/>
      <c r="BL82" s="929"/>
      <c r="BM82" s="929"/>
      <c r="BN82" s="929"/>
      <c r="BO82" s="929"/>
      <c r="BP82" s="929"/>
      <c r="BQ82" s="929"/>
      <c r="BR82" s="929"/>
      <c r="BS82" s="929"/>
      <c r="BT82" s="929"/>
      <c r="BU82" s="929"/>
      <c r="BV82" s="929"/>
      <c r="BW82" s="929"/>
      <c r="BX82" s="929"/>
      <c r="BY82" s="929"/>
      <c r="BZ82" s="929"/>
      <c r="CA82" s="929"/>
      <c r="CB82" s="929"/>
      <c r="CC82" s="929"/>
      <c r="CD82" s="929"/>
      <c r="CE82" s="929"/>
      <c r="CF82" s="929"/>
      <c r="CG82" s="929"/>
      <c r="CH82" s="929"/>
      <c r="CI82" s="929"/>
      <c r="CJ82" s="929"/>
      <c r="CK82" s="929"/>
      <c r="CL82" s="929"/>
      <c r="CM82" s="929"/>
      <c r="CN82" s="929"/>
      <c r="CO82" s="929"/>
      <c r="CP82" s="929"/>
      <c r="CQ82" s="929"/>
      <c r="CR82" s="929"/>
      <c r="CS82" s="929"/>
      <c r="CT82" s="929"/>
      <c r="CU82" s="929"/>
      <c r="CV82" s="929"/>
      <c r="CW82" s="929"/>
      <c r="CX82" s="929"/>
      <c r="CY82" s="929"/>
      <c r="CZ82" s="929"/>
      <c r="DA82" s="929"/>
      <c r="DB82" s="929"/>
      <c r="DC82" s="929"/>
      <c r="DD82" s="929"/>
      <c r="DE82" s="929"/>
      <c r="DF82" s="929"/>
      <c r="DG82" s="929"/>
      <c r="DH82" s="929"/>
      <c r="DI82" s="929"/>
      <c r="DJ82" s="929"/>
      <c r="DK82" s="929"/>
      <c r="DL82" s="929"/>
      <c r="DM82" s="929"/>
      <c r="DN82" s="929"/>
      <c r="DO82" s="929"/>
      <c r="DP82" s="929"/>
      <c r="DQ82" s="929"/>
      <c r="DR82" s="929"/>
      <c r="DS82" s="929"/>
      <c r="DT82" s="929"/>
      <c r="DU82" s="929"/>
      <c r="DV82" s="929"/>
    </row>
    <row r="83" spans="1:126" ht="13.5" customHeight="1" x14ac:dyDescent="0.3">
      <c r="A83" s="1386"/>
      <c r="B83" s="1162"/>
      <c r="C83" s="2067" t="s">
        <v>758</v>
      </c>
      <c r="D83" s="2059"/>
      <c r="E83" s="2059"/>
      <c r="F83" s="1313"/>
      <c r="G83" s="1161"/>
      <c r="H83" s="1346"/>
      <c r="I83" s="1122"/>
    </row>
    <row r="84" spans="1:126" ht="29.25" customHeight="1" x14ac:dyDescent="0.3">
      <c r="A84" s="1308"/>
      <c r="B84" s="1403"/>
      <c r="C84" s="1980" t="s">
        <v>1226</v>
      </c>
      <c r="D84" s="1920"/>
      <c r="E84" s="1921"/>
      <c r="F84" s="1310"/>
      <c r="G84" s="1089"/>
      <c r="H84" s="1311"/>
      <c r="I84" s="1122"/>
    </row>
    <row r="85" spans="1:126" ht="13.5" customHeight="1" x14ac:dyDescent="0.3">
      <c r="A85" s="1386"/>
      <c r="B85" s="965"/>
      <c r="C85" s="2067" t="s">
        <v>131</v>
      </c>
      <c r="D85" s="2059"/>
      <c r="E85" s="2059"/>
      <c r="F85" s="1313"/>
      <c r="G85" s="1161"/>
      <c r="H85" s="1346"/>
      <c r="I85" s="1122"/>
    </row>
    <row r="86" spans="1:126" ht="13.5" customHeight="1" x14ac:dyDescent="0.3">
      <c r="A86" s="1386" t="s">
        <v>173</v>
      </c>
      <c r="B86" s="1399" t="s">
        <v>898</v>
      </c>
      <c r="C86" s="2067" t="s">
        <v>759</v>
      </c>
      <c r="D86" s="2059"/>
      <c r="E86" s="2059"/>
      <c r="F86" s="1313"/>
      <c r="G86" s="1161"/>
      <c r="H86" s="1346"/>
      <c r="I86" s="1122"/>
    </row>
    <row r="87" spans="1:126" ht="13.5" customHeight="1" x14ac:dyDescent="0.3">
      <c r="A87" s="1349"/>
      <c r="B87" s="1353"/>
      <c r="C87" s="1298" t="s">
        <v>556</v>
      </c>
      <c r="D87" s="2068" t="s">
        <v>174</v>
      </c>
      <c r="E87" s="2059"/>
      <c r="F87" s="1313"/>
      <c r="G87" s="1161"/>
      <c r="H87" s="1346"/>
      <c r="I87" s="1122"/>
    </row>
    <row r="88" spans="1:126" ht="27" customHeight="1" x14ac:dyDescent="0.3">
      <c r="A88" s="1386"/>
      <c r="B88" s="1399"/>
      <c r="C88" s="1298"/>
      <c r="D88" s="1312" t="s">
        <v>556</v>
      </c>
      <c r="E88" s="1398" t="s">
        <v>1227</v>
      </c>
      <c r="F88" s="1313" t="s">
        <v>486</v>
      </c>
      <c r="G88" s="1161">
        <v>1</v>
      </c>
      <c r="H88" s="1346"/>
      <c r="I88" s="1122">
        <f>G88*H88</f>
        <v>0</v>
      </c>
    </row>
    <row r="89" spans="1:126" ht="13.5" customHeight="1" x14ac:dyDescent="0.3">
      <c r="A89" s="1386"/>
      <c r="B89" s="1399"/>
      <c r="C89" s="1298" t="s">
        <v>557</v>
      </c>
      <c r="D89" s="2068" t="s">
        <v>717</v>
      </c>
      <c r="E89" s="2059"/>
      <c r="F89" s="1313"/>
      <c r="G89" s="1161"/>
      <c r="H89" s="1346"/>
      <c r="I89" s="1122"/>
    </row>
    <row r="90" spans="1:126" ht="40.5" customHeight="1" x14ac:dyDescent="0.3">
      <c r="A90" s="1386"/>
      <c r="B90" s="1399"/>
      <c r="C90" s="1298"/>
      <c r="D90" s="1312" t="s">
        <v>556</v>
      </c>
      <c r="E90" s="1398" t="s">
        <v>1228</v>
      </c>
      <c r="F90" s="1418" t="s">
        <v>486</v>
      </c>
      <c r="G90" s="1161">
        <v>1</v>
      </c>
      <c r="H90" s="1346"/>
      <c r="I90" s="1122">
        <f>G90*H90</f>
        <v>0</v>
      </c>
    </row>
    <row r="91" spans="1:126" ht="13.5" customHeight="1" x14ac:dyDescent="0.3">
      <c r="A91" s="1386"/>
      <c r="B91" s="1399"/>
      <c r="C91" s="1298" t="s">
        <v>558</v>
      </c>
      <c r="D91" s="2068" t="s">
        <v>212</v>
      </c>
      <c r="E91" s="2059"/>
      <c r="F91" s="1313"/>
      <c r="G91" s="1161"/>
      <c r="H91" s="1346"/>
      <c r="I91" s="1122"/>
    </row>
    <row r="92" spans="1:126" ht="52.5" customHeight="1" x14ac:dyDescent="0.3">
      <c r="A92" s="1386"/>
      <c r="B92" s="1399"/>
      <c r="C92" s="1298"/>
      <c r="D92" s="1312" t="s">
        <v>556</v>
      </c>
      <c r="E92" s="1398" t="s">
        <v>1229</v>
      </c>
      <c r="F92" s="1313" t="s">
        <v>486</v>
      </c>
      <c r="G92" s="1161">
        <v>2</v>
      </c>
      <c r="H92" s="1346"/>
      <c r="I92" s="1122">
        <f>G92*H92</f>
        <v>0</v>
      </c>
    </row>
    <row r="93" spans="1:126" ht="13.5" customHeight="1" x14ac:dyDescent="0.3">
      <c r="A93" s="1419" t="s">
        <v>586</v>
      </c>
      <c r="B93" s="1167" t="s">
        <v>1365</v>
      </c>
      <c r="C93" s="2077" t="s">
        <v>202</v>
      </c>
      <c r="D93" s="2078"/>
      <c r="E93" s="2078"/>
      <c r="F93" s="1420"/>
      <c r="G93" s="1292"/>
      <c r="H93" s="1421"/>
      <c r="I93" s="1126"/>
    </row>
    <row r="94" spans="1:126" ht="13.5" customHeight="1" x14ac:dyDescent="0.3">
      <c r="A94" s="1386"/>
      <c r="B94" s="1399"/>
      <c r="C94" s="1422" t="s">
        <v>556</v>
      </c>
      <c r="D94" s="1423" t="s">
        <v>535</v>
      </c>
      <c r="E94" s="1409"/>
      <c r="F94" s="1313"/>
      <c r="G94" s="1161"/>
      <c r="H94" s="1346"/>
      <c r="I94" s="1122"/>
    </row>
    <row r="95" spans="1:126" ht="27" customHeight="1" x14ac:dyDescent="0.3">
      <c r="A95" s="1386" t="s">
        <v>586</v>
      </c>
      <c r="B95" s="1399"/>
      <c r="C95" s="1298"/>
      <c r="D95" s="1424" t="s">
        <v>556</v>
      </c>
      <c r="E95" s="1398" t="s">
        <v>721</v>
      </c>
      <c r="F95" s="1425" t="s">
        <v>486</v>
      </c>
      <c r="G95" s="1426">
        <v>1</v>
      </c>
      <c r="H95" s="1427"/>
      <c r="I95" s="1122">
        <f t="shared" ref="I95:I120" si="2">G95*H95</f>
        <v>0</v>
      </c>
    </row>
    <row r="96" spans="1:126" ht="27" customHeight="1" x14ac:dyDescent="0.3">
      <c r="A96" s="1386"/>
      <c r="B96" s="1399"/>
      <c r="C96" s="1298"/>
      <c r="D96" s="1424" t="s">
        <v>557</v>
      </c>
      <c r="E96" s="1398" t="s">
        <v>1231</v>
      </c>
      <c r="F96" s="1425" t="s">
        <v>486</v>
      </c>
      <c r="G96" s="1426">
        <v>4</v>
      </c>
      <c r="H96" s="1427"/>
      <c r="I96" s="1122">
        <f t="shared" si="2"/>
        <v>0</v>
      </c>
    </row>
    <row r="97" spans="1:9" ht="13.5" customHeight="1" x14ac:dyDescent="0.3">
      <c r="A97" s="1386" t="s">
        <v>533</v>
      </c>
      <c r="B97" s="1162" t="s">
        <v>926</v>
      </c>
      <c r="C97" s="2067" t="s">
        <v>534</v>
      </c>
      <c r="D97" s="2059"/>
      <c r="E97" s="2059"/>
      <c r="F97" s="1313"/>
      <c r="G97" s="1161"/>
      <c r="H97" s="1346"/>
      <c r="I97" s="1122"/>
    </row>
    <row r="98" spans="1:9" ht="13.5" customHeight="1" x14ac:dyDescent="0.3">
      <c r="A98" s="1386"/>
      <c r="B98" s="1399"/>
      <c r="C98" s="1298" t="s">
        <v>556</v>
      </c>
      <c r="D98" s="2068" t="s">
        <v>535</v>
      </c>
      <c r="E98" s="2059"/>
      <c r="F98" s="1310"/>
      <c r="G98" s="1161"/>
      <c r="H98" s="1346"/>
      <c r="I98" s="1122"/>
    </row>
    <row r="99" spans="1:9" ht="25.5" customHeight="1" x14ac:dyDescent="0.3">
      <c r="A99" s="1386"/>
      <c r="B99" s="1399"/>
      <c r="C99" s="1428"/>
      <c r="D99" s="1312" t="s">
        <v>556</v>
      </c>
      <c r="E99" s="1398" t="s">
        <v>710</v>
      </c>
      <c r="F99" s="1310" t="s">
        <v>486</v>
      </c>
      <c r="G99" s="1161">
        <v>5</v>
      </c>
      <c r="H99" s="1346"/>
      <c r="I99" s="1122">
        <f t="shared" si="2"/>
        <v>0</v>
      </c>
    </row>
    <row r="100" spans="1:9" ht="25.5" customHeight="1" x14ac:dyDescent="0.3">
      <c r="A100" s="1386"/>
      <c r="B100" s="1162"/>
      <c r="C100" s="1298"/>
      <c r="D100" s="1312" t="s">
        <v>557</v>
      </c>
      <c r="E100" s="1398" t="s">
        <v>712</v>
      </c>
      <c r="F100" s="1310" t="s">
        <v>486</v>
      </c>
      <c r="G100" s="1161">
        <v>5</v>
      </c>
      <c r="H100" s="1346"/>
      <c r="I100" s="1122">
        <f t="shared" si="2"/>
        <v>0</v>
      </c>
    </row>
    <row r="101" spans="1:9" ht="51.75" customHeight="1" x14ac:dyDescent="0.3">
      <c r="A101" s="1386"/>
      <c r="B101" s="1162"/>
      <c r="C101" s="1298"/>
      <c r="D101" s="1312" t="s">
        <v>558</v>
      </c>
      <c r="E101" s="1398" t="s">
        <v>780</v>
      </c>
      <c r="F101" s="1310" t="s">
        <v>486</v>
      </c>
      <c r="G101" s="1161">
        <v>4</v>
      </c>
      <c r="H101" s="1346"/>
      <c r="I101" s="1122">
        <f t="shared" si="2"/>
        <v>0</v>
      </c>
    </row>
    <row r="102" spans="1:9" ht="39" customHeight="1" x14ac:dyDescent="0.3">
      <c r="A102" s="1386"/>
      <c r="B102" s="1162"/>
      <c r="C102" s="1298"/>
      <c r="D102" s="1312" t="s">
        <v>559</v>
      </c>
      <c r="E102" s="1398" t="s">
        <v>781</v>
      </c>
      <c r="F102" s="1310" t="s">
        <v>486</v>
      </c>
      <c r="G102" s="1161">
        <v>4</v>
      </c>
      <c r="H102" s="1346"/>
      <c r="I102" s="1122">
        <f t="shared" si="2"/>
        <v>0</v>
      </c>
    </row>
    <row r="103" spans="1:9" ht="39.75" customHeight="1" x14ac:dyDescent="0.3">
      <c r="A103" s="1386"/>
      <c r="B103" s="1162"/>
      <c r="C103" s="1298"/>
      <c r="D103" s="1312" t="s">
        <v>485</v>
      </c>
      <c r="E103" s="1398" t="s">
        <v>1232</v>
      </c>
      <c r="F103" s="1313" t="s">
        <v>486</v>
      </c>
      <c r="G103" s="1161">
        <v>4</v>
      </c>
      <c r="H103" s="1346"/>
      <c r="I103" s="1122">
        <f t="shared" si="2"/>
        <v>0</v>
      </c>
    </row>
    <row r="104" spans="1:9" ht="39" customHeight="1" x14ac:dyDescent="0.3">
      <c r="A104" s="1419"/>
      <c r="B104" s="1167"/>
      <c r="C104" s="1543"/>
      <c r="D104" s="1294" t="s">
        <v>488</v>
      </c>
      <c r="E104" s="1295" t="s">
        <v>782</v>
      </c>
      <c r="F104" s="1420" t="s">
        <v>486</v>
      </c>
      <c r="G104" s="1292">
        <v>2</v>
      </c>
      <c r="H104" s="1421"/>
      <c r="I104" s="1126">
        <f t="shared" si="2"/>
        <v>0</v>
      </c>
    </row>
    <row r="105" spans="1:9" ht="25.5" customHeight="1" x14ac:dyDescent="0.3">
      <c r="A105" s="1386"/>
      <c r="B105" s="1162"/>
      <c r="C105" s="1298"/>
      <c r="D105" s="1312" t="s">
        <v>32</v>
      </c>
      <c r="E105" s="1398" t="s">
        <v>761</v>
      </c>
      <c r="F105" s="1313" t="s">
        <v>486</v>
      </c>
      <c r="G105" s="1161">
        <v>2</v>
      </c>
      <c r="H105" s="1346"/>
      <c r="I105" s="1122">
        <f t="shared" si="2"/>
        <v>0</v>
      </c>
    </row>
    <row r="106" spans="1:9" ht="27.6" x14ac:dyDescent="0.3">
      <c r="A106" s="1386"/>
      <c r="B106" s="1162"/>
      <c r="C106" s="1298"/>
      <c r="D106" s="1312" t="s">
        <v>560</v>
      </c>
      <c r="E106" s="1398" t="s">
        <v>762</v>
      </c>
      <c r="F106" s="1313" t="s">
        <v>486</v>
      </c>
      <c r="G106" s="1161">
        <v>2</v>
      </c>
      <c r="H106" s="1346"/>
      <c r="I106" s="1122">
        <f t="shared" si="2"/>
        <v>0</v>
      </c>
    </row>
    <row r="107" spans="1:9" x14ac:dyDescent="0.3">
      <c r="A107" s="1429"/>
      <c r="B107" s="1171"/>
      <c r="C107" s="1430"/>
      <c r="D107" s="1312" t="s">
        <v>561</v>
      </c>
      <c r="E107" s="1398" t="s">
        <v>1234</v>
      </c>
      <c r="F107" s="1313" t="s">
        <v>486</v>
      </c>
      <c r="G107" s="1161">
        <v>4</v>
      </c>
      <c r="H107" s="1346"/>
      <c r="I107" s="1122">
        <f t="shared" si="2"/>
        <v>0</v>
      </c>
    </row>
    <row r="108" spans="1:9" ht="13.5" customHeight="1" x14ac:dyDescent="0.3">
      <c r="A108" s="1386"/>
      <c r="B108" s="1162"/>
      <c r="C108" s="1298"/>
      <c r="D108" s="1312" t="s">
        <v>562</v>
      </c>
      <c r="E108" s="1398" t="s">
        <v>1235</v>
      </c>
      <c r="F108" s="1313" t="s">
        <v>486</v>
      </c>
      <c r="G108" s="1161">
        <v>4</v>
      </c>
      <c r="H108" s="1346"/>
      <c r="I108" s="1122">
        <f t="shared" si="2"/>
        <v>0</v>
      </c>
    </row>
    <row r="109" spans="1:9" ht="13.5" customHeight="1" x14ac:dyDescent="0.3">
      <c r="A109" s="1419"/>
      <c r="B109" s="1605"/>
      <c r="C109" s="1543" t="s">
        <v>557</v>
      </c>
      <c r="D109" s="2079" t="s">
        <v>634</v>
      </c>
      <c r="E109" s="2078"/>
      <c r="F109" s="1420"/>
      <c r="G109" s="1292"/>
      <c r="H109" s="1421"/>
      <c r="I109" s="1126"/>
    </row>
    <row r="110" spans="1:9" ht="13.5" customHeight="1" x14ac:dyDescent="0.3">
      <c r="A110" s="1386"/>
      <c r="B110" s="1399"/>
      <c r="C110" s="1428"/>
      <c r="D110" s="1312" t="s">
        <v>556</v>
      </c>
      <c r="E110" s="1398" t="s">
        <v>1236</v>
      </c>
      <c r="F110" s="1313" t="s">
        <v>487</v>
      </c>
      <c r="G110" s="1161">
        <v>20</v>
      </c>
      <c r="H110" s="1346"/>
      <c r="I110" s="1122">
        <f t="shared" si="2"/>
        <v>0</v>
      </c>
    </row>
    <row r="111" spans="1:9" ht="39.75" customHeight="1" x14ac:dyDescent="0.3">
      <c r="A111" s="1386"/>
      <c r="B111" s="1399"/>
      <c r="C111" s="1428"/>
      <c r="D111" s="1312" t="s">
        <v>557</v>
      </c>
      <c r="E111" s="1328" t="s">
        <v>713</v>
      </c>
      <c r="F111" s="1313" t="s">
        <v>487</v>
      </c>
      <c r="G111" s="1161">
        <v>5</v>
      </c>
      <c r="H111" s="1346"/>
      <c r="I111" s="1122">
        <f t="shared" si="2"/>
        <v>0</v>
      </c>
    </row>
    <row r="112" spans="1:9" ht="41.4" x14ac:dyDescent="0.3">
      <c r="A112" s="1308"/>
      <c r="B112" s="1404"/>
      <c r="C112" s="1428"/>
      <c r="D112" s="1312" t="s">
        <v>558</v>
      </c>
      <c r="E112" s="1328" t="s">
        <v>714</v>
      </c>
      <c r="F112" s="1434" t="s">
        <v>487</v>
      </c>
      <c r="G112" s="1435">
        <v>5</v>
      </c>
      <c r="H112" s="1346"/>
      <c r="I112" s="1122">
        <f t="shared" si="2"/>
        <v>0</v>
      </c>
    </row>
    <row r="113" spans="1:9" ht="13.5" customHeight="1" x14ac:dyDescent="0.3">
      <c r="A113" s="1386"/>
      <c r="B113" s="1162"/>
      <c r="C113" s="1298"/>
      <c r="D113" s="1312" t="s">
        <v>559</v>
      </c>
      <c r="E113" s="1398" t="s">
        <v>76</v>
      </c>
      <c r="F113" s="1313" t="s">
        <v>487</v>
      </c>
      <c r="G113" s="1161">
        <v>15</v>
      </c>
      <c r="H113" s="1346"/>
      <c r="I113" s="1122">
        <f t="shared" si="2"/>
        <v>0</v>
      </c>
    </row>
    <row r="114" spans="1:9" x14ac:dyDescent="0.3">
      <c r="A114" s="1308" t="s">
        <v>1237</v>
      </c>
      <c r="B114" s="1404"/>
      <c r="C114" s="1428"/>
      <c r="D114" s="1312" t="s">
        <v>485</v>
      </c>
      <c r="E114" s="1328" t="s">
        <v>1238</v>
      </c>
      <c r="F114" s="1434" t="s">
        <v>487</v>
      </c>
      <c r="G114" s="1435">
        <v>90</v>
      </c>
      <c r="H114" s="1346"/>
      <c r="I114" s="1122">
        <f>G114*H114</f>
        <v>0</v>
      </c>
    </row>
    <row r="115" spans="1:9" ht="14.4" thickBot="1" x14ac:dyDescent="0.35">
      <c r="A115" s="1587"/>
      <c r="B115" s="1588"/>
      <c r="C115" s="1611"/>
      <c r="D115" s="1589" t="s">
        <v>488</v>
      </c>
      <c r="E115" s="1837" t="s">
        <v>1239</v>
      </c>
      <c r="F115" s="1612" t="s">
        <v>487</v>
      </c>
      <c r="G115" s="1613">
        <v>300</v>
      </c>
      <c r="H115" s="1396"/>
      <c r="I115" s="1136">
        <f>G115*H115</f>
        <v>0</v>
      </c>
    </row>
    <row r="116" spans="1:9" ht="13.5" customHeight="1" x14ac:dyDescent="0.3">
      <c r="A116" s="1419"/>
      <c r="B116" s="1167"/>
      <c r="C116" s="1543" t="s">
        <v>558</v>
      </c>
      <c r="D116" s="2079" t="s">
        <v>156</v>
      </c>
      <c r="E116" s="2078"/>
      <c r="F116" s="1420"/>
      <c r="G116" s="1292"/>
      <c r="H116" s="1421"/>
      <c r="I116" s="1126"/>
    </row>
    <row r="117" spans="1:9" ht="27" customHeight="1" x14ac:dyDescent="0.3">
      <c r="A117" s="1386"/>
      <c r="B117" s="1399"/>
      <c r="C117" s="1298"/>
      <c r="D117" s="1312" t="s">
        <v>556</v>
      </c>
      <c r="E117" s="1398" t="s">
        <v>616</v>
      </c>
      <c r="F117" s="1313" t="s">
        <v>755</v>
      </c>
      <c r="G117" s="1161">
        <v>10</v>
      </c>
      <c r="H117" s="1346"/>
      <c r="I117" s="1122">
        <f t="shared" si="2"/>
        <v>0</v>
      </c>
    </row>
    <row r="118" spans="1:9" ht="13.5" customHeight="1" x14ac:dyDescent="0.3">
      <c r="A118" s="1386"/>
      <c r="B118" s="1399"/>
      <c r="C118" s="1408"/>
      <c r="D118" s="1312" t="s">
        <v>557</v>
      </c>
      <c r="E118" s="1398" t="s">
        <v>715</v>
      </c>
      <c r="F118" s="1313" t="s">
        <v>755</v>
      </c>
      <c r="G118" s="1161">
        <v>70</v>
      </c>
      <c r="H118" s="1346"/>
      <c r="I118" s="1122">
        <f>G118*H118</f>
        <v>0</v>
      </c>
    </row>
    <row r="119" spans="1:9" ht="13.5" customHeight="1" x14ac:dyDescent="0.3">
      <c r="A119" s="1386"/>
      <c r="B119" s="1399"/>
      <c r="C119" s="1408"/>
      <c r="D119" s="1312" t="s">
        <v>558</v>
      </c>
      <c r="E119" s="1398" t="s">
        <v>789</v>
      </c>
      <c r="F119" s="1313" t="s">
        <v>755</v>
      </c>
      <c r="G119" s="1161">
        <v>20</v>
      </c>
      <c r="H119" s="1346"/>
      <c r="I119" s="1122">
        <f t="shared" si="2"/>
        <v>0</v>
      </c>
    </row>
    <row r="120" spans="1:9" ht="40.5" customHeight="1" x14ac:dyDescent="0.3">
      <c r="A120" s="1386"/>
      <c r="B120" s="1399"/>
      <c r="C120" s="1408"/>
      <c r="D120" s="1312" t="s">
        <v>559</v>
      </c>
      <c r="E120" s="1398" t="s">
        <v>1240</v>
      </c>
      <c r="F120" s="1313" t="s">
        <v>755</v>
      </c>
      <c r="G120" s="1161">
        <v>60</v>
      </c>
      <c r="H120" s="1346"/>
      <c r="I120" s="1122">
        <f t="shared" si="2"/>
        <v>0</v>
      </c>
    </row>
    <row r="121" spans="1:9" ht="38.25" customHeight="1" x14ac:dyDescent="0.3">
      <c r="A121" s="1386"/>
      <c r="B121" s="1399"/>
      <c r="C121" s="1408"/>
      <c r="D121" s="1312" t="s">
        <v>485</v>
      </c>
      <c r="E121" s="1398" t="s">
        <v>1241</v>
      </c>
      <c r="F121" s="1313" t="s">
        <v>755</v>
      </c>
      <c r="G121" s="1161">
        <v>10</v>
      </c>
      <c r="H121" s="1346"/>
      <c r="I121" s="1122">
        <f>G121*H121</f>
        <v>0</v>
      </c>
    </row>
    <row r="122" spans="1:9" ht="13.5" customHeight="1" x14ac:dyDescent="0.3">
      <c r="A122" s="1386"/>
      <c r="B122" s="1399"/>
      <c r="C122" s="1408"/>
      <c r="D122" s="1312" t="s">
        <v>488</v>
      </c>
      <c r="E122" s="1398" t="s">
        <v>157</v>
      </c>
      <c r="F122" s="1313" t="s">
        <v>755</v>
      </c>
      <c r="G122" s="1161">
        <v>85</v>
      </c>
      <c r="H122" s="1346"/>
      <c r="I122" s="1122">
        <f>G122*H122</f>
        <v>0</v>
      </c>
    </row>
    <row r="123" spans="1:9" ht="13.5" customHeight="1" x14ac:dyDescent="0.3">
      <c r="A123" s="1386"/>
      <c r="B123" s="965"/>
      <c r="C123" s="1436" t="s">
        <v>198</v>
      </c>
      <c r="D123" s="1437"/>
      <c r="E123" s="1438"/>
      <c r="F123" s="1438"/>
      <c r="G123" s="1439"/>
      <c r="H123" s="1346"/>
      <c r="I123" s="1122"/>
    </row>
    <row r="124" spans="1:9" ht="13.5" customHeight="1" x14ac:dyDescent="0.3">
      <c r="A124" s="1386" t="s">
        <v>199</v>
      </c>
      <c r="B124" s="1162" t="s">
        <v>927</v>
      </c>
      <c r="C124" s="2067" t="s">
        <v>200</v>
      </c>
      <c r="D124" s="2059"/>
      <c r="E124" s="2059"/>
      <c r="F124" s="1313"/>
      <c r="G124" s="1161"/>
      <c r="H124" s="1346"/>
      <c r="I124" s="1122"/>
    </row>
    <row r="125" spans="1:9" ht="13.5" customHeight="1" x14ac:dyDescent="0.3">
      <c r="A125" s="1386"/>
      <c r="B125" s="1404"/>
      <c r="C125" s="1298" t="s">
        <v>556</v>
      </c>
      <c r="D125" s="2068" t="s">
        <v>1242</v>
      </c>
      <c r="E125" s="2059"/>
      <c r="F125" s="1313" t="s">
        <v>755</v>
      </c>
      <c r="G125" s="1161">
        <v>45</v>
      </c>
      <c r="H125" s="1346"/>
      <c r="I125" s="1122">
        <f>G125*H125</f>
        <v>0</v>
      </c>
    </row>
    <row r="126" spans="1:9" ht="13.5" customHeight="1" x14ac:dyDescent="0.3">
      <c r="A126" s="1386" t="s">
        <v>201</v>
      </c>
      <c r="B126" s="1162" t="s">
        <v>928</v>
      </c>
      <c r="C126" s="2067" t="s">
        <v>202</v>
      </c>
      <c r="D126" s="2059"/>
      <c r="E126" s="2059"/>
      <c r="F126" s="1313"/>
      <c r="G126" s="1161"/>
      <c r="H126" s="1346"/>
      <c r="I126" s="1122"/>
    </row>
    <row r="127" spans="1:9" ht="13.5" customHeight="1" x14ac:dyDescent="0.3">
      <c r="A127" s="1386"/>
      <c r="B127" s="1404"/>
      <c r="C127" s="1298" t="s">
        <v>556</v>
      </c>
      <c r="D127" s="2068" t="s">
        <v>634</v>
      </c>
      <c r="E127" s="2059"/>
      <c r="F127" s="1313"/>
      <c r="G127" s="1161"/>
      <c r="H127" s="1346"/>
      <c r="I127" s="1122"/>
    </row>
    <row r="128" spans="1:9" ht="15.75" customHeight="1" x14ac:dyDescent="0.3">
      <c r="A128" s="1386"/>
      <c r="B128" s="1404"/>
      <c r="C128" s="1428"/>
      <c r="D128" s="1312" t="s">
        <v>556</v>
      </c>
      <c r="E128" s="1398" t="s">
        <v>203</v>
      </c>
      <c r="F128" s="1313" t="s">
        <v>487</v>
      </c>
      <c r="G128" s="1161">
        <v>35</v>
      </c>
      <c r="H128" s="1346"/>
      <c r="I128" s="1122">
        <f>G128*H128</f>
        <v>0</v>
      </c>
    </row>
    <row r="129" spans="1:9" ht="13.5" customHeight="1" x14ac:dyDescent="0.3">
      <c r="A129" s="1419" t="s">
        <v>204</v>
      </c>
      <c r="B129" s="1167" t="s">
        <v>929</v>
      </c>
      <c r="C129" s="2077" t="s">
        <v>205</v>
      </c>
      <c r="D129" s="2078"/>
      <c r="E129" s="2078"/>
      <c r="F129" s="1420"/>
      <c r="G129" s="1292"/>
      <c r="H129" s="1421"/>
      <c r="I129" s="1126"/>
    </row>
    <row r="130" spans="1:9" ht="13.5" customHeight="1" x14ac:dyDescent="0.3">
      <c r="A130" s="1349"/>
      <c r="B130" s="1353"/>
      <c r="C130" s="1298" t="s">
        <v>556</v>
      </c>
      <c r="D130" s="1920" t="s">
        <v>156</v>
      </c>
      <c r="E130" s="2068"/>
      <c r="F130" s="1313"/>
      <c r="G130" s="1161"/>
      <c r="H130" s="1346"/>
      <c r="I130" s="1122"/>
    </row>
    <row r="131" spans="1:9" ht="28.5" customHeight="1" x14ac:dyDescent="0.3">
      <c r="A131" s="1349"/>
      <c r="B131" s="1353"/>
      <c r="C131" s="1428"/>
      <c r="D131" s="1312" t="s">
        <v>556</v>
      </c>
      <c r="E131" s="1398" t="s">
        <v>1243</v>
      </c>
      <c r="F131" s="1313" t="s">
        <v>755</v>
      </c>
      <c r="G131" s="1161">
        <f>G125</f>
        <v>45</v>
      </c>
      <c r="H131" s="1346"/>
      <c r="I131" s="1122">
        <f>G131*H131</f>
        <v>0</v>
      </c>
    </row>
    <row r="132" spans="1:9" ht="15.6" hidden="1" x14ac:dyDescent="0.3">
      <c r="A132" s="1349"/>
      <c r="B132" s="1353"/>
      <c r="C132" s="1440"/>
      <c r="D132" s="1312" t="s">
        <v>557</v>
      </c>
      <c r="E132" s="1328" t="s">
        <v>1128</v>
      </c>
      <c r="F132" s="1418" t="s">
        <v>755</v>
      </c>
      <c r="G132" s="1161">
        <v>0</v>
      </c>
      <c r="H132" s="1346"/>
      <c r="I132" s="1122">
        <f>G132*H132</f>
        <v>0</v>
      </c>
    </row>
    <row r="133" spans="1:9" ht="156.75" hidden="1" customHeight="1" x14ac:dyDescent="0.3">
      <c r="A133" s="1349"/>
      <c r="B133" s="1353"/>
      <c r="C133" s="1440"/>
      <c r="D133" s="1312"/>
      <c r="E133" s="1328" t="s">
        <v>1129</v>
      </c>
      <c r="F133" s="1418"/>
      <c r="G133" s="1161"/>
      <c r="H133" s="1346"/>
      <c r="I133" s="1122"/>
    </row>
    <row r="134" spans="1:9" ht="13.5" customHeight="1" x14ac:dyDescent="0.3">
      <c r="A134" s="1386"/>
      <c r="B134" s="965"/>
      <c r="C134" s="2067" t="s">
        <v>541</v>
      </c>
      <c r="D134" s="2067"/>
      <c r="E134" s="2067"/>
      <c r="F134" s="1313"/>
      <c r="G134" s="1161"/>
      <c r="H134" s="1346"/>
      <c r="I134" s="1122"/>
    </row>
    <row r="135" spans="1:9" ht="13.5" customHeight="1" x14ac:dyDescent="0.3">
      <c r="A135" s="1386"/>
      <c r="B135" s="1399"/>
      <c r="C135" s="2059" t="s">
        <v>39</v>
      </c>
      <c r="D135" s="2059"/>
      <c r="E135" s="2059"/>
      <c r="F135" s="1313"/>
      <c r="G135" s="1161"/>
      <c r="H135" s="1346"/>
      <c r="I135" s="1122"/>
    </row>
    <row r="136" spans="1:9" ht="13.5" customHeight="1" x14ac:dyDescent="0.3">
      <c r="A136" s="1386" t="s">
        <v>588</v>
      </c>
      <c r="B136" s="1162" t="s">
        <v>930</v>
      </c>
      <c r="C136" s="2067" t="s">
        <v>707</v>
      </c>
      <c r="D136" s="2067"/>
      <c r="E136" s="2067"/>
      <c r="F136" s="1313"/>
      <c r="G136" s="1161"/>
      <c r="H136" s="1346"/>
      <c r="I136" s="1122"/>
    </row>
    <row r="137" spans="1:9" ht="13.5" customHeight="1" x14ac:dyDescent="0.3">
      <c r="A137" s="1386"/>
      <c r="B137" s="1399"/>
      <c r="C137" s="1298" t="s">
        <v>556</v>
      </c>
      <c r="D137" s="1920" t="s">
        <v>590</v>
      </c>
      <c r="E137" s="2068"/>
      <c r="F137" s="1313"/>
      <c r="G137" s="1161"/>
      <c r="H137" s="1346"/>
      <c r="I137" s="1122"/>
    </row>
    <row r="138" spans="1:9" ht="69" customHeight="1" x14ac:dyDescent="0.3">
      <c r="A138" s="1386"/>
      <c r="B138" s="1399"/>
      <c r="C138" s="1428"/>
      <c r="D138" s="1312" t="s">
        <v>556</v>
      </c>
      <c r="E138" s="1398" t="s">
        <v>1130</v>
      </c>
      <c r="F138" s="1313"/>
      <c r="G138" s="1161"/>
      <c r="H138" s="1346"/>
      <c r="I138" s="1122"/>
    </row>
    <row r="139" spans="1:9" ht="13.5" customHeight="1" x14ac:dyDescent="0.3">
      <c r="A139" s="1386"/>
      <c r="B139" s="1399"/>
      <c r="C139" s="1428"/>
      <c r="D139" s="1328"/>
      <c r="E139" s="1398" t="s">
        <v>591</v>
      </c>
      <c r="F139" s="1313" t="s">
        <v>755</v>
      </c>
      <c r="G139" s="1161">
        <v>85</v>
      </c>
      <c r="H139" s="1346"/>
      <c r="I139" s="1122">
        <f>G139*H139</f>
        <v>0</v>
      </c>
    </row>
    <row r="140" spans="1:9" ht="13.5" customHeight="1" x14ac:dyDescent="0.3">
      <c r="A140" s="1386"/>
      <c r="B140" s="1162"/>
      <c r="C140" s="1298" t="s">
        <v>557</v>
      </c>
      <c r="D140" s="1920" t="s">
        <v>631</v>
      </c>
      <c r="E140" s="2068"/>
      <c r="F140" s="1313"/>
      <c r="G140" s="1161"/>
      <c r="H140" s="1346"/>
      <c r="I140" s="1122"/>
    </row>
    <row r="141" spans="1:9" ht="39" customHeight="1" x14ac:dyDescent="0.3">
      <c r="A141" s="1386"/>
      <c r="B141" s="1399"/>
      <c r="C141" s="1428"/>
      <c r="D141" s="1312" t="s">
        <v>556</v>
      </c>
      <c r="E141" s="1398" t="s">
        <v>1244</v>
      </c>
      <c r="F141" s="1313"/>
      <c r="G141" s="1161"/>
      <c r="H141" s="1346"/>
      <c r="I141" s="1122"/>
    </row>
    <row r="142" spans="1:9" ht="27.75" customHeight="1" x14ac:dyDescent="0.3">
      <c r="A142" s="1386"/>
      <c r="B142" s="1399"/>
      <c r="C142" s="1298"/>
      <c r="D142" s="1312"/>
      <c r="E142" s="1398" t="s">
        <v>784</v>
      </c>
      <c r="F142" s="1313" t="s">
        <v>755</v>
      </c>
      <c r="G142" s="1161">
        <v>2</v>
      </c>
      <c r="H142" s="1346"/>
      <c r="I142" s="1122">
        <f>G142*H142</f>
        <v>0</v>
      </c>
    </row>
    <row r="143" spans="1:9" ht="15.6" x14ac:dyDescent="0.3">
      <c r="A143" s="1386"/>
      <c r="B143" s="1399"/>
      <c r="C143" s="1298"/>
      <c r="D143" s="1312"/>
      <c r="E143" s="1398" t="s">
        <v>1245</v>
      </c>
      <c r="F143" s="1313" t="s">
        <v>1246</v>
      </c>
      <c r="G143" s="1161">
        <v>2</v>
      </c>
      <c r="H143" s="1346"/>
      <c r="I143" s="1122">
        <f>G143*H143</f>
        <v>0</v>
      </c>
    </row>
    <row r="144" spans="1:9" ht="13.5" customHeight="1" x14ac:dyDescent="0.3">
      <c r="A144" s="1386"/>
      <c r="B144" s="1399"/>
      <c r="C144" s="1383"/>
      <c r="D144" s="1441"/>
      <c r="E144" s="1398" t="s">
        <v>1247</v>
      </c>
      <c r="F144" s="1313" t="s">
        <v>755</v>
      </c>
      <c r="G144" s="1161">
        <v>4</v>
      </c>
      <c r="H144" s="1346"/>
      <c r="I144" s="1122">
        <f>G144*H144</f>
        <v>0</v>
      </c>
    </row>
    <row r="145" spans="1:11" ht="28.5" customHeight="1" x14ac:dyDescent="0.3">
      <c r="A145" s="1386" t="s">
        <v>588</v>
      </c>
      <c r="B145" s="1162" t="s">
        <v>931</v>
      </c>
      <c r="C145" s="1298" t="s">
        <v>556</v>
      </c>
      <c r="D145" s="1312" t="s">
        <v>556</v>
      </c>
      <c r="E145" s="1398" t="s">
        <v>1248</v>
      </c>
      <c r="F145" s="1313" t="s">
        <v>487</v>
      </c>
      <c r="G145" s="1161">
        <v>20</v>
      </c>
      <c r="H145" s="1346"/>
      <c r="I145" s="1122">
        <f t="shared" ref="I145:I158" si="3">G145*H145</f>
        <v>0</v>
      </c>
    </row>
    <row r="146" spans="1:11" ht="13.5" customHeight="1" x14ac:dyDescent="0.3">
      <c r="A146" s="1442"/>
      <c r="B146" s="1443"/>
      <c r="C146" s="1383"/>
      <c r="D146" s="1441"/>
      <c r="E146" s="1398" t="s">
        <v>1249</v>
      </c>
      <c r="F146" s="1313" t="s">
        <v>755</v>
      </c>
      <c r="G146" s="1161">
        <v>25</v>
      </c>
      <c r="H146" s="1346"/>
      <c r="I146" s="1122">
        <f t="shared" si="3"/>
        <v>0</v>
      </c>
    </row>
    <row r="147" spans="1:11" ht="13.5" customHeight="1" x14ac:dyDescent="0.3">
      <c r="A147" s="1386"/>
      <c r="B147" s="1162"/>
      <c r="C147" s="1298" t="s">
        <v>557</v>
      </c>
      <c r="D147" s="1920" t="s">
        <v>355</v>
      </c>
      <c r="E147" s="2068"/>
      <c r="F147" s="1313"/>
      <c r="G147" s="1161"/>
      <c r="H147" s="1346"/>
      <c r="I147" s="1122"/>
    </row>
    <row r="148" spans="1:11" ht="29.25" customHeight="1" x14ac:dyDescent="0.3">
      <c r="A148" s="1386"/>
      <c r="B148" s="1399"/>
      <c r="C148" s="1298"/>
      <c r="D148" s="1312" t="s">
        <v>556</v>
      </c>
      <c r="E148" s="1398" t="s">
        <v>702</v>
      </c>
      <c r="F148" s="1313"/>
      <c r="G148" s="1161"/>
      <c r="H148" s="1346"/>
      <c r="I148" s="1122"/>
    </row>
    <row r="149" spans="1:11" ht="13.5" customHeight="1" x14ac:dyDescent="0.3">
      <c r="A149" s="1386"/>
      <c r="B149" s="1399"/>
      <c r="C149" s="1298"/>
      <c r="D149" s="1328"/>
      <c r="E149" s="1398" t="s">
        <v>356</v>
      </c>
      <c r="F149" s="1313" t="s">
        <v>755</v>
      </c>
      <c r="G149" s="1161">
        <v>25</v>
      </c>
      <c r="H149" s="1346"/>
      <c r="I149" s="1122">
        <f t="shared" si="3"/>
        <v>0</v>
      </c>
    </row>
    <row r="150" spans="1:11" ht="27" customHeight="1" x14ac:dyDescent="0.3">
      <c r="A150" s="1386"/>
      <c r="B150" s="1399"/>
      <c r="C150" s="1428"/>
      <c r="D150" s="1312"/>
      <c r="E150" s="1398" t="s">
        <v>542</v>
      </c>
      <c r="F150" s="1313" t="s">
        <v>487</v>
      </c>
      <c r="G150" s="1161">
        <v>40</v>
      </c>
      <c r="H150" s="1346"/>
      <c r="I150" s="1122">
        <f t="shared" si="3"/>
        <v>0</v>
      </c>
    </row>
    <row r="151" spans="1:11" ht="13.5" customHeight="1" x14ac:dyDescent="0.3">
      <c r="A151" s="1386"/>
      <c r="B151" s="1400"/>
      <c r="C151" s="2067" t="s">
        <v>708</v>
      </c>
      <c r="D151" s="2067"/>
      <c r="E151" s="2067"/>
      <c r="F151" s="1313"/>
      <c r="G151" s="1161"/>
      <c r="H151" s="1346"/>
      <c r="I151" s="1122"/>
    </row>
    <row r="152" spans="1:11" ht="13.5" customHeight="1" x14ac:dyDescent="0.3">
      <c r="A152" s="1392" t="s">
        <v>335</v>
      </c>
      <c r="B152" s="1162" t="s">
        <v>1366</v>
      </c>
      <c r="C152" s="2054" t="s">
        <v>130</v>
      </c>
      <c r="D152" s="2054"/>
      <c r="E152" s="2054"/>
      <c r="F152" s="1161"/>
      <c r="G152" s="1161"/>
      <c r="H152" s="1346"/>
      <c r="I152" s="1122"/>
    </row>
    <row r="153" spans="1:11" ht="27.75" customHeight="1" x14ac:dyDescent="0.3">
      <c r="A153" s="1392"/>
      <c r="B153" s="1162"/>
      <c r="C153" s="1444" t="s">
        <v>556</v>
      </c>
      <c r="D153" s="1970" t="s">
        <v>1250</v>
      </c>
      <c r="E153" s="1921"/>
      <c r="F153" s="1161" t="s">
        <v>487</v>
      </c>
      <c r="G153" s="1161">
        <v>10</v>
      </c>
      <c r="H153" s="1346"/>
      <c r="I153" s="1122">
        <f t="shared" si="3"/>
        <v>0</v>
      </c>
    </row>
    <row r="154" spans="1:11" ht="29.25" customHeight="1" x14ac:dyDescent="0.3">
      <c r="A154" s="1392"/>
      <c r="B154" s="1162"/>
      <c r="C154" s="1444" t="s">
        <v>557</v>
      </c>
      <c r="D154" s="1970" t="s">
        <v>1251</v>
      </c>
      <c r="E154" s="1921"/>
      <c r="F154" s="1161" t="s">
        <v>487</v>
      </c>
      <c r="G154" s="1161">
        <v>12</v>
      </c>
      <c r="H154" s="1346"/>
      <c r="I154" s="1122">
        <f t="shared" si="3"/>
        <v>0</v>
      </c>
    </row>
    <row r="155" spans="1:11" ht="13.5" customHeight="1" x14ac:dyDescent="0.3">
      <c r="A155" s="1349"/>
      <c r="B155" s="1353"/>
      <c r="C155" s="1444" t="s">
        <v>558</v>
      </c>
      <c r="D155" s="2055" t="s">
        <v>5</v>
      </c>
      <c r="E155" s="2056"/>
      <c r="F155" s="1161" t="s">
        <v>487</v>
      </c>
      <c r="G155" s="1161">
        <v>30</v>
      </c>
      <c r="H155" s="1346"/>
      <c r="I155" s="1122">
        <f t="shared" si="3"/>
        <v>0</v>
      </c>
    </row>
    <row r="156" spans="1:11" ht="38.25" customHeight="1" x14ac:dyDescent="0.3">
      <c r="A156" s="1349"/>
      <c r="B156" s="1353"/>
      <c r="C156" s="1444" t="s">
        <v>559</v>
      </c>
      <c r="D156" s="2057" t="s">
        <v>1452</v>
      </c>
      <c r="E156" s="2058"/>
      <c r="F156" s="1161" t="s">
        <v>465</v>
      </c>
      <c r="G156" s="1161">
        <v>1</v>
      </c>
      <c r="H156" s="1346"/>
      <c r="I156" s="1122">
        <f t="shared" si="3"/>
        <v>0</v>
      </c>
      <c r="K156" s="1445"/>
    </row>
    <row r="157" spans="1:11" ht="13.5" customHeight="1" x14ac:dyDescent="0.3">
      <c r="A157" s="1392" t="s">
        <v>336</v>
      </c>
      <c r="B157" s="1162" t="s">
        <v>1367</v>
      </c>
      <c r="C157" s="2054" t="s">
        <v>6</v>
      </c>
      <c r="D157" s="2054"/>
      <c r="E157" s="2054"/>
      <c r="F157" s="1161"/>
      <c r="G157" s="1161"/>
      <c r="H157" s="1346"/>
      <c r="I157" s="1122"/>
    </row>
    <row r="158" spans="1:11" ht="13.5" customHeight="1" thickBot="1" x14ac:dyDescent="0.35">
      <c r="A158" s="1395"/>
      <c r="B158" s="1233"/>
      <c r="C158" s="1446" t="s">
        <v>556</v>
      </c>
      <c r="D158" s="2064" t="s">
        <v>1253</v>
      </c>
      <c r="E158" s="2065"/>
      <c r="F158" s="1229" t="s">
        <v>487</v>
      </c>
      <c r="G158" s="1229">
        <v>20</v>
      </c>
      <c r="H158" s="1396"/>
      <c r="I158" s="1136">
        <f t="shared" si="3"/>
        <v>0</v>
      </c>
    </row>
    <row r="159" spans="1:11" ht="14.4" thickBot="1" x14ac:dyDescent="0.35">
      <c r="A159" s="1973" t="s">
        <v>783</v>
      </c>
      <c r="B159" s="1974"/>
      <c r="C159" s="1974"/>
      <c r="D159" s="1974"/>
      <c r="E159" s="1974"/>
      <c r="F159" s="1974"/>
      <c r="G159" s="1974"/>
      <c r="H159" s="1975"/>
      <c r="I159" s="1145">
        <f>SUM(I39:I158)</f>
        <v>8156.25</v>
      </c>
    </row>
    <row r="160" spans="1:11" ht="13.5" customHeight="1" thickBot="1" x14ac:dyDescent="0.35">
      <c r="A160" s="1964" t="s">
        <v>925</v>
      </c>
      <c r="B160" s="1965"/>
      <c r="C160" s="1964" t="s">
        <v>1254</v>
      </c>
      <c r="D160" s="2066"/>
      <c r="E160" s="1965"/>
      <c r="F160" s="1197"/>
      <c r="G160" s="1381"/>
      <c r="H160" s="1240"/>
      <c r="I160" s="1241"/>
    </row>
    <row r="161" spans="1:52" s="1154" customFormat="1" ht="13.5" customHeight="1" x14ac:dyDescent="0.25">
      <c r="A161" s="1130" t="s">
        <v>672</v>
      </c>
      <c r="B161" s="1447" t="s">
        <v>932</v>
      </c>
      <c r="C161" s="1969" t="s">
        <v>392</v>
      </c>
      <c r="D161" s="1938"/>
      <c r="E161" s="1939"/>
      <c r="F161" s="1132"/>
      <c r="G161" s="1133"/>
      <c r="H161" s="1134"/>
      <c r="I161" s="1135"/>
      <c r="J161" s="1315"/>
      <c r="K161" s="1315"/>
      <c r="L161" s="1315"/>
      <c r="M161" s="1315"/>
      <c r="N161" s="1315"/>
      <c r="O161" s="1315"/>
      <c r="P161" s="1315"/>
      <c r="Q161" s="1315"/>
      <c r="R161" s="1315"/>
      <c r="S161" s="1315"/>
      <c r="T161" s="1315"/>
      <c r="U161" s="1315"/>
      <c r="V161" s="1315"/>
      <c r="W161" s="1315"/>
      <c r="X161" s="1315"/>
      <c r="Y161" s="1315"/>
      <c r="Z161" s="1315"/>
      <c r="AA161" s="1315"/>
      <c r="AB161" s="1168"/>
      <c r="AC161" s="1168"/>
      <c r="AD161" s="1168"/>
      <c r="AE161" s="1168"/>
      <c r="AF161" s="1168"/>
      <c r="AG161" s="1168"/>
      <c r="AH161" s="1168"/>
      <c r="AI161" s="1168"/>
      <c r="AJ161" s="1168"/>
      <c r="AK161" s="1168"/>
      <c r="AL161" s="1168"/>
      <c r="AM161" s="1168"/>
      <c r="AN161" s="1168"/>
      <c r="AO161" s="1168"/>
      <c r="AP161" s="1168"/>
      <c r="AQ161" s="1168"/>
      <c r="AR161" s="1168"/>
      <c r="AS161" s="1168"/>
      <c r="AT161" s="1168"/>
      <c r="AU161" s="1168"/>
      <c r="AV161" s="1168"/>
      <c r="AW161" s="1168"/>
      <c r="AX161" s="1168"/>
      <c r="AY161" s="1168"/>
      <c r="AZ161" s="1168"/>
    </row>
    <row r="162" spans="1:52" s="1154" customFormat="1" ht="13.5" customHeight="1" x14ac:dyDescent="0.25">
      <c r="A162" s="1123"/>
      <c r="B162" s="1118"/>
      <c r="C162" s="1092" t="s">
        <v>556</v>
      </c>
      <c r="D162" s="1951" t="s">
        <v>13</v>
      </c>
      <c r="E162" s="1921"/>
      <c r="F162" s="1091"/>
      <c r="G162" s="1105"/>
      <c r="H162" s="1173"/>
      <c r="I162" s="1122"/>
      <c r="J162" s="1315"/>
      <c r="K162" s="1315"/>
      <c r="L162" s="1315"/>
      <c r="M162" s="1315"/>
      <c r="N162" s="1315"/>
      <c r="O162" s="1315"/>
      <c r="P162" s="1315"/>
      <c r="Q162" s="1315"/>
      <c r="R162" s="1315"/>
      <c r="S162" s="1315"/>
      <c r="T162" s="1315"/>
      <c r="U162" s="1315"/>
      <c r="V162" s="1315"/>
      <c r="W162" s="1315"/>
      <c r="X162" s="1315"/>
      <c r="Y162" s="1315"/>
      <c r="Z162" s="1315"/>
      <c r="AA162" s="1315"/>
      <c r="AB162" s="1168"/>
      <c r="AC162" s="1168"/>
      <c r="AD162" s="1168"/>
      <c r="AE162" s="1168"/>
      <c r="AF162" s="1168"/>
      <c r="AG162" s="1168"/>
      <c r="AH162" s="1168"/>
      <c r="AI162" s="1168"/>
      <c r="AJ162" s="1168"/>
      <c r="AK162" s="1168"/>
      <c r="AL162" s="1168"/>
      <c r="AM162" s="1168"/>
      <c r="AN162" s="1168"/>
      <c r="AO162" s="1168"/>
      <c r="AP162" s="1168"/>
      <c r="AQ162" s="1168"/>
      <c r="AR162" s="1168"/>
      <c r="AS162" s="1168"/>
      <c r="AT162" s="1168"/>
      <c r="AU162" s="1168"/>
      <c r="AV162" s="1168"/>
      <c r="AW162" s="1168"/>
      <c r="AX162" s="1168"/>
      <c r="AY162" s="1168"/>
      <c r="AZ162" s="1168"/>
    </row>
    <row r="163" spans="1:52" s="1154" customFormat="1" ht="27.6" x14ac:dyDescent="0.25">
      <c r="A163" s="1124"/>
      <c r="B163" s="1118"/>
      <c r="C163" s="1093"/>
      <c r="D163" s="1094" t="s">
        <v>556</v>
      </c>
      <c r="E163" s="1094" t="s">
        <v>466</v>
      </c>
      <c r="F163" s="1095" t="s">
        <v>486</v>
      </c>
      <c r="G163" s="1105">
        <v>4</v>
      </c>
      <c r="H163" s="1173"/>
      <c r="I163" s="1122">
        <f>G163*H163</f>
        <v>0</v>
      </c>
      <c r="J163" s="1318"/>
      <c r="K163" s="1318"/>
      <c r="L163" s="1912"/>
      <c r="M163" s="1318"/>
      <c r="N163" s="1318"/>
      <c r="O163" s="1318"/>
      <c r="P163" s="1318"/>
      <c r="Q163" s="1318"/>
      <c r="R163" s="1318"/>
      <c r="S163" s="1318"/>
      <c r="T163" s="1318"/>
      <c r="U163" s="1318"/>
      <c r="V163" s="1318"/>
      <c r="W163" s="1318"/>
      <c r="X163" s="1318"/>
      <c r="Y163" s="1318"/>
      <c r="Z163" s="1318"/>
      <c r="AA163" s="1318"/>
      <c r="AB163" s="1168"/>
      <c r="AC163" s="1168"/>
      <c r="AD163" s="1168"/>
      <c r="AE163" s="1168"/>
      <c r="AF163" s="1168"/>
      <c r="AG163" s="1168"/>
      <c r="AH163" s="1168"/>
      <c r="AI163" s="1168"/>
      <c r="AJ163" s="1168"/>
      <c r="AK163" s="1168"/>
      <c r="AL163" s="1168"/>
      <c r="AM163" s="1168"/>
      <c r="AN163" s="1168"/>
      <c r="AO163" s="1168"/>
      <c r="AP163" s="1168"/>
      <c r="AQ163" s="1168"/>
      <c r="AR163" s="1168"/>
      <c r="AS163" s="1168"/>
      <c r="AT163" s="1168"/>
      <c r="AU163" s="1168"/>
      <c r="AV163" s="1168"/>
      <c r="AW163" s="1168"/>
      <c r="AX163" s="1168"/>
      <c r="AY163" s="1168"/>
      <c r="AZ163" s="1168"/>
    </row>
    <row r="164" spans="1:52" s="1344" customFormat="1" ht="30" customHeight="1" x14ac:dyDescent="0.25">
      <c r="A164" s="1125"/>
      <c r="B164" s="1118"/>
      <c r="C164" s="1096"/>
      <c r="D164" s="1094" t="s">
        <v>557</v>
      </c>
      <c r="E164" s="1448" t="s">
        <v>43</v>
      </c>
      <c r="F164" s="1449" t="s">
        <v>486</v>
      </c>
      <c r="G164" s="1105">
        <v>4</v>
      </c>
      <c r="H164" s="1173"/>
      <c r="I164" s="1122">
        <f t="shared" ref="I164:I176" si="4">G164*H164</f>
        <v>0</v>
      </c>
      <c r="J164" s="1318"/>
      <c r="K164" s="1318"/>
      <c r="L164" s="1318"/>
      <c r="M164" s="1318"/>
      <c r="N164" s="1318"/>
      <c r="O164" s="1318"/>
      <c r="P164" s="1318"/>
      <c r="Q164" s="1318"/>
      <c r="R164" s="1318"/>
      <c r="S164" s="1318"/>
      <c r="T164" s="1318"/>
      <c r="U164" s="1318"/>
      <c r="V164" s="1318"/>
      <c r="W164" s="1318"/>
      <c r="X164" s="1318"/>
      <c r="Y164" s="1318"/>
      <c r="Z164" s="1318"/>
      <c r="AA164" s="1318"/>
      <c r="AB164" s="1293"/>
      <c r="AC164" s="1293"/>
      <c r="AD164" s="1293"/>
      <c r="AE164" s="1293"/>
      <c r="AF164" s="1293"/>
      <c r="AG164" s="1293"/>
      <c r="AH164" s="1293"/>
      <c r="AI164" s="1293"/>
      <c r="AJ164" s="1293"/>
      <c r="AK164" s="1293"/>
      <c r="AL164" s="1293"/>
      <c r="AM164" s="1293"/>
      <c r="AN164" s="1293"/>
      <c r="AO164" s="1293"/>
      <c r="AP164" s="1293"/>
      <c r="AQ164" s="1293"/>
      <c r="AR164" s="1293"/>
      <c r="AS164" s="1293"/>
      <c r="AT164" s="1293"/>
      <c r="AU164" s="1293"/>
      <c r="AV164" s="1293"/>
      <c r="AW164" s="1293"/>
      <c r="AX164" s="1293"/>
      <c r="AY164" s="1293"/>
      <c r="AZ164" s="1293"/>
    </row>
    <row r="165" spans="1:52" s="1344" customFormat="1" ht="13.5" customHeight="1" x14ac:dyDescent="0.25">
      <c r="A165" s="1450"/>
      <c r="B165" s="966"/>
      <c r="C165" s="1097"/>
      <c r="D165" s="1094" t="s">
        <v>558</v>
      </c>
      <c r="E165" s="1448" t="s">
        <v>393</v>
      </c>
      <c r="F165" s="1449" t="s">
        <v>486</v>
      </c>
      <c r="G165" s="1105">
        <v>4</v>
      </c>
      <c r="H165" s="1173"/>
      <c r="I165" s="1122">
        <f t="shared" si="4"/>
        <v>0</v>
      </c>
      <c r="J165" s="1318"/>
      <c r="K165" s="1318"/>
      <c r="L165" s="1318"/>
      <c r="M165" s="1318"/>
      <c r="N165" s="1318"/>
      <c r="O165" s="1318"/>
      <c r="P165" s="1318"/>
      <c r="Q165" s="1318"/>
      <c r="R165" s="1318"/>
      <c r="S165" s="1318"/>
      <c r="T165" s="1318"/>
      <c r="U165" s="1318"/>
      <c r="V165" s="1318"/>
      <c r="W165" s="1318"/>
      <c r="X165" s="1318"/>
      <c r="Y165" s="1318"/>
      <c r="Z165" s="1318"/>
      <c r="AA165" s="1318"/>
      <c r="AB165" s="1293"/>
      <c r="AC165" s="1293"/>
      <c r="AD165" s="1293"/>
      <c r="AE165" s="1293"/>
      <c r="AF165" s="1293"/>
      <c r="AG165" s="1293"/>
      <c r="AH165" s="1293"/>
      <c r="AI165" s="1293"/>
      <c r="AJ165" s="1293"/>
      <c r="AK165" s="1293"/>
      <c r="AL165" s="1293"/>
      <c r="AM165" s="1293"/>
      <c r="AN165" s="1293"/>
      <c r="AO165" s="1293"/>
      <c r="AP165" s="1293"/>
      <c r="AQ165" s="1293"/>
      <c r="AR165" s="1293"/>
      <c r="AS165" s="1293"/>
      <c r="AT165" s="1293"/>
      <c r="AU165" s="1293"/>
      <c r="AV165" s="1293"/>
      <c r="AW165" s="1293"/>
      <c r="AX165" s="1293"/>
      <c r="AY165" s="1293"/>
      <c r="AZ165" s="1293"/>
    </row>
    <row r="166" spans="1:52" s="1154" customFormat="1" ht="38.25" customHeight="1" x14ac:dyDescent="0.25">
      <c r="A166" s="1123"/>
      <c r="B166" s="966"/>
      <c r="C166" s="1097"/>
      <c r="D166" s="1094" t="s">
        <v>559</v>
      </c>
      <c r="E166" s="1094" t="s">
        <v>394</v>
      </c>
      <c r="F166" s="1095" t="s">
        <v>486</v>
      </c>
      <c r="G166" s="1105">
        <v>4</v>
      </c>
      <c r="H166" s="1173"/>
      <c r="I166" s="1122">
        <f t="shared" si="4"/>
        <v>0</v>
      </c>
      <c r="J166" s="1318"/>
      <c r="K166" s="1318"/>
      <c r="L166" s="1318"/>
      <c r="M166" s="1318"/>
      <c r="N166" s="1318"/>
      <c r="O166" s="1318"/>
      <c r="P166" s="1318"/>
      <c r="Q166" s="1318"/>
      <c r="R166" s="1318"/>
      <c r="S166" s="1318"/>
      <c r="T166" s="1318"/>
      <c r="U166" s="1318"/>
      <c r="V166" s="1318"/>
      <c r="W166" s="1318"/>
      <c r="X166" s="1318"/>
      <c r="Y166" s="1318"/>
      <c r="Z166" s="1318"/>
      <c r="AA166" s="1318"/>
      <c r="AB166" s="1168"/>
      <c r="AC166" s="1168"/>
      <c r="AD166" s="1168"/>
      <c r="AE166" s="1168"/>
      <c r="AF166" s="1168"/>
      <c r="AG166" s="1168"/>
      <c r="AH166" s="1168"/>
      <c r="AI166" s="1168"/>
      <c r="AJ166" s="1168"/>
      <c r="AK166" s="1168"/>
      <c r="AL166" s="1168"/>
      <c r="AM166" s="1168"/>
      <c r="AN166" s="1168"/>
      <c r="AO166" s="1168"/>
      <c r="AP166" s="1168"/>
      <c r="AQ166" s="1168"/>
      <c r="AR166" s="1168"/>
      <c r="AS166" s="1168"/>
      <c r="AT166" s="1168"/>
      <c r="AU166" s="1168"/>
      <c r="AV166" s="1168"/>
      <c r="AW166" s="1168"/>
      <c r="AX166" s="1168"/>
      <c r="AY166" s="1168"/>
      <c r="AZ166" s="1168"/>
    </row>
    <row r="167" spans="1:52" s="1154" customFormat="1" ht="27.6" x14ac:dyDescent="0.25">
      <c r="A167" s="1124"/>
      <c r="B167" s="1118"/>
      <c r="C167" s="1093"/>
      <c r="D167" s="1094" t="s">
        <v>485</v>
      </c>
      <c r="E167" s="1321" t="s">
        <v>44</v>
      </c>
      <c r="F167" s="1098" t="s">
        <v>486</v>
      </c>
      <c r="G167" s="1105">
        <v>4</v>
      </c>
      <c r="H167" s="1173"/>
      <c r="I167" s="1122">
        <f t="shared" si="4"/>
        <v>0</v>
      </c>
      <c r="J167" s="1318"/>
      <c r="K167" s="1318"/>
      <c r="L167" s="1318"/>
      <c r="M167" s="1318"/>
      <c r="N167" s="2062"/>
      <c r="O167" s="2061"/>
      <c r="P167" s="1746"/>
      <c r="Q167" s="1747"/>
      <c r="R167" s="1318"/>
      <c r="S167" s="1318"/>
      <c r="T167" s="1318"/>
      <c r="U167" s="1318"/>
      <c r="V167" s="1318"/>
      <c r="W167" s="1318"/>
      <c r="X167" s="1318"/>
      <c r="Y167" s="1318"/>
      <c r="Z167" s="1318"/>
      <c r="AA167" s="1318"/>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52" s="1154" customFormat="1" ht="13.5" customHeight="1" x14ac:dyDescent="0.25">
      <c r="A168" s="1123"/>
      <c r="B168" s="1118"/>
      <c r="C168" s="1092" t="s">
        <v>557</v>
      </c>
      <c r="D168" s="1951" t="s">
        <v>235</v>
      </c>
      <c r="E168" s="1921"/>
      <c r="F168" s="1091"/>
      <c r="G168" s="1105"/>
      <c r="H168" s="1173"/>
      <c r="I168" s="1122"/>
      <c r="J168" s="1315"/>
      <c r="K168" s="1315"/>
      <c r="L168" s="1315"/>
      <c r="M168" s="1315"/>
      <c r="N168" s="1752"/>
      <c r="O168" s="1813"/>
      <c r="P168" s="1814"/>
      <c r="Q168" s="1747"/>
      <c r="R168" s="1315"/>
      <c r="S168" s="1315"/>
      <c r="T168" s="1315"/>
      <c r="U168" s="1315"/>
      <c r="V168" s="1315"/>
      <c r="W168" s="1315"/>
      <c r="X168" s="1315"/>
      <c r="Y168" s="1315"/>
      <c r="Z168" s="1315"/>
      <c r="AA168" s="1315"/>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52" s="1154" customFormat="1" ht="27.6" x14ac:dyDescent="0.25">
      <c r="A169" s="1124"/>
      <c r="B169" s="1118"/>
      <c r="C169" s="1097"/>
      <c r="D169" s="1094" t="s">
        <v>556</v>
      </c>
      <c r="E169" s="1094" t="s">
        <v>45</v>
      </c>
      <c r="F169" s="1099" t="s">
        <v>486</v>
      </c>
      <c r="G169" s="1105">
        <v>4</v>
      </c>
      <c r="H169" s="1173"/>
      <c r="I169" s="1122">
        <f t="shared" si="4"/>
        <v>0</v>
      </c>
      <c r="J169" s="1318"/>
      <c r="K169" s="1318"/>
      <c r="L169" s="1318"/>
      <c r="M169" s="1318"/>
      <c r="N169" s="1752"/>
      <c r="O169" s="1813"/>
      <c r="P169" s="1814"/>
      <c r="Q169" s="1747"/>
      <c r="R169" s="1318"/>
      <c r="S169" s="1318"/>
      <c r="T169" s="1318"/>
      <c r="U169" s="1318"/>
      <c r="V169" s="1318"/>
      <c r="W169" s="1318"/>
      <c r="X169" s="1318"/>
      <c r="Y169" s="1318"/>
      <c r="Z169" s="1318"/>
      <c r="AA169" s="1318"/>
      <c r="AB169" s="1168"/>
      <c r="AC169" s="1168"/>
      <c r="AD169" s="1168"/>
      <c r="AE169" s="1168"/>
      <c r="AF169" s="1168"/>
      <c r="AG169" s="1168"/>
      <c r="AH169" s="1168"/>
      <c r="AI169" s="1168"/>
      <c r="AJ169" s="1168"/>
      <c r="AK169" s="1168"/>
      <c r="AL169" s="1168"/>
      <c r="AM169" s="1168"/>
      <c r="AN169" s="1168"/>
      <c r="AO169" s="1168"/>
      <c r="AP169" s="1168"/>
      <c r="AQ169" s="1168"/>
      <c r="AR169" s="1168"/>
      <c r="AS169" s="1168"/>
      <c r="AT169" s="1168"/>
      <c r="AU169" s="1168"/>
      <c r="AV169" s="1168"/>
      <c r="AW169" s="1168"/>
      <c r="AX169" s="1168"/>
      <c r="AY169" s="1168"/>
      <c r="AZ169" s="1168"/>
    </row>
    <row r="170" spans="1:52" s="1154" customFormat="1" ht="13.5" customHeight="1" x14ac:dyDescent="0.25">
      <c r="A170" s="1124"/>
      <c r="B170" s="1118"/>
      <c r="C170" s="1096"/>
      <c r="D170" s="1100" t="s">
        <v>557</v>
      </c>
      <c r="E170" s="1094" t="s">
        <v>395</v>
      </c>
      <c r="F170" s="1099" t="s">
        <v>486</v>
      </c>
      <c r="G170" s="1105">
        <v>8</v>
      </c>
      <c r="H170" s="1173"/>
      <c r="I170" s="1122">
        <f t="shared" si="4"/>
        <v>0</v>
      </c>
      <c r="J170" s="1318"/>
      <c r="K170" s="1318"/>
      <c r="L170" s="1318"/>
      <c r="M170" s="1318"/>
      <c r="N170" s="1752"/>
      <c r="O170" s="1752"/>
      <c r="P170" s="1753"/>
      <c r="Q170" s="1747"/>
      <c r="R170" s="1318"/>
      <c r="S170" s="1318"/>
      <c r="T170" s="1318"/>
      <c r="U170" s="1318"/>
      <c r="V170" s="1318"/>
      <c r="W170" s="1318"/>
      <c r="X170" s="1318"/>
      <c r="Y170" s="1318"/>
      <c r="Z170" s="1318"/>
      <c r="AA170" s="1318"/>
      <c r="AB170" s="1168"/>
      <c r="AC170" s="1168"/>
      <c r="AD170" s="1168"/>
      <c r="AE170" s="1168"/>
      <c r="AF170" s="1168"/>
      <c r="AG170" s="1168"/>
      <c r="AH170" s="1168"/>
      <c r="AI170" s="1168"/>
      <c r="AJ170" s="1168"/>
      <c r="AK170" s="1168"/>
      <c r="AL170" s="1168"/>
      <c r="AM170" s="1168"/>
      <c r="AN170" s="1168"/>
      <c r="AO170" s="1168"/>
      <c r="AP170" s="1168"/>
      <c r="AQ170" s="1168"/>
      <c r="AR170" s="1168"/>
      <c r="AS170" s="1168"/>
      <c r="AT170" s="1168"/>
      <c r="AU170" s="1168"/>
      <c r="AV170" s="1168"/>
      <c r="AW170" s="1168"/>
      <c r="AX170" s="1168"/>
      <c r="AY170" s="1168"/>
      <c r="AZ170" s="1168"/>
    </row>
    <row r="171" spans="1:52" s="1344" customFormat="1" ht="26.25" customHeight="1" x14ac:dyDescent="0.25">
      <c r="A171" s="1450"/>
      <c r="B171" s="1118"/>
      <c r="C171" s="1092"/>
      <c r="D171" s="1451" t="s">
        <v>558</v>
      </c>
      <c r="E171" s="1448" t="s">
        <v>46</v>
      </c>
      <c r="F171" s="1452" t="s">
        <v>486</v>
      </c>
      <c r="G171" s="1105">
        <v>8</v>
      </c>
      <c r="H171" s="1173"/>
      <c r="I171" s="1122">
        <f t="shared" si="4"/>
        <v>0</v>
      </c>
      <c r="J171" s="1318"/>
      <c r="K171" s="1318"/>
      <c r="L171" s="1318"/>
      <c r="M171" s="1318"/>
      <c r="N171" s="1906"/>
      <c r="O171" s="1906"/>
      <c r="P171" s="1757"/>
      <c r="Q171" s="1747"/>
      <c r="R171" s="1318"/>
      <c r="S171" s="1318"/>
      <c r="T171" s="1318"/>
      <c r="U171" s="1318"/>
      <c r="V171" s="1318"/>
      <c r="W171" s="1318"/>
      <c r="X171" s="1318"/>
      <c r="Y171" s="1318"/>
      <c r="Z171" s="1318"/>
      <c r="AA171" s="1318"/>
      <c r="AB171" s="1293"/>
      <c r="AC171" s="1293"/>
      <c r="AD171" s="1293"/>
      <c r="AE171" s="1293"/>
      <c r="AF171" s="1293"/>
      <c r="AG171" s="1293"/>
      <c r="AH171" s="1293"/>
      <c r="AI171" s="1293"/>
      <c r="AJ171" s="1293"/>
      <c r="AK171" s="1293"/>
      <c r="AL171" s="1293"/>
      <c r="AM171" s="1293"/>
      <c r="AN171" s="1293"/>
      <c r="AO171" s="1293"/>
      <c r="AP171" s="1293"/>
      <c r="AQ171" s="1293"/>
      <c r="AR171" s="1293"/>
      <c r="AS171" s="1293"/>
      <c r="AT171" s="1293"/>
      <c r="AU171" s="1293"/>
      <c r="AV171" s="1293"/>
      <c r="AW171" s="1293"/>
      <c r="AX171" s="1293"/>
      <c r="AY171" s="1293"/>
      <c r="AZ171" s="1293"/>
    </row>
    <row r="172" spans="1:52" s="1154" customFormat="1" ht="30" customHeight="1" x14ac:dyDescent="0.25">
      <c r="A172" s="1123"/>
      <c r="B172" s="1118"/>
      <c r="C172" s="1092"/>
      <c r="D172" s="1094" t="s">
        <v>559</v>
      </c>
      <c r="E172" s="1094" t="s">
        <v>370</v>
      </c>
      <c r="F172" s="1099" t="s">
        <v>486</v>
      </c>
      <c r="G172" s="1105">
        <v>8</v>
      </c>
      <c r="H172" s="1173"/>
      <c r="I172" s="1122">
        <f t="shared" si="4"/>
        <v>0</v>
      </c>
      <c r="J172" s="1318"/>
      <c r="K172" s="1318"/>
      <c r="L172" s="1318"/>
      <c r="M172" s="1318"/>
      <c r="N172" s="2062"/>
      <c r="O172" s="2061"/>
      <c r="P172" s="1746"/>
      <c r="Q172" s="1747"/>
      <c r="R172" s="1318"/>
      <c r="S172" s="1318"/>
      <c r="T172" s="1318"/>
      <c r="U172" s="1318"/>
      <c r="V172" s="1318"/>
      <c r="W172" s="1318"/>
      <c r="X172" s="1318"/>
      <c r="Y172" s="1318"/>
      <c r="Z172" s="1318"/>
      <c r="AA172" s="1318"/>
      <c r="AB172" s="1168"/>
      <c r="AC172" s="1168"/>
      <c r="AD172" s="1168"/>
      <c r="AE172" s="1168"/>
      <c r="AF172" s="1168"/>
      <c r="AG172" s="1168"/>
      <c r="AH172" s="1168"/>
      <c r="AI172" s="1168"/>
      <c r="AJ172" s="1168"/>
      <c r="AK172" s="1168"/>
      <c r="AL172" s="1168"/>
      <c r="AM172" s="1168"/>
      <c r="AN172" s="1168"/>
      <c r="AO172" s="1168"/>
      <c r="AP172" s="1168"/>
      <c r="AQ172" s="1168"/>
      <c r="AR172" s="1168"/>
      <c r="AS172" s="1168"/>
      <c r="AT172" s="1168"/>
      <c r="AU172" s="1168"/>
      <c r="AV172" s="1168"/>
      <c r="AW172" s="1168"/>
      <c r="AX172" s="1168"/>
      <c r="AY172" s="1168"/>
      <c r="AZ172" s="1168"/>
    </row>
    <row r="173" spans="1:52" s="1154" customFormat="1" ht="13.5" customHeight="1" x14ac:dyDescent="0.25">
      <c r="A173" s="1123"/>
      <c r="B173" s="1118"/>
      <c r="C173" s="1092" t="s">
        <v>558</v>
      </c>
      <c r="D173" s="1962" t="s">
        <v>671</v>
      </c>
      <c r="E173" s="1963"/>
      <c r="F173" s="1452"/>
      <c r="G173" s="1105"/>
      <c r="H173" s="1173"/>
      <c r="I173" s="1122"/>
      <c r="J173" s="1318"/>
      <c r="K173" s="1318"/>
      <c r="L173" s="1318"/>
      <c r="M173" s="1318"/>
      <c r="N173" s="1752"/>
      <c r="O173" s="1752"/>
      <c r="P173" s="1758"/>
      <c r="Q173" s="1747"/>
      <c r="R173" s="1318"/>
      <c r="S173" s="1318"/>
      <c r="T173" s="1318"/>
      <c r="U173" s="1318"/>
      <c r="V173" s="1318"/>
      <c r="W173" s="1318"/>
      <c r="X173" s="1318"/>
      <c r="Y173" s="1318"/>
      <c r="Z173" s="1318"/>
      <c r="AA173" s="1318"/>
      <c r="AB173" s="1168"/>
      <c r="AC173" s="1168"/>
      <c r="AD173" s="1168"/>
      <c r="AE173" s="1168"/>
      <c r="AF173" s="1168"/>
      <c r="AG173" s="1168"/>
      <c r="AH173" s="1168"/>
      <c r="AI173" s="1168"/>
      <c r="AJ173" s="1168"/>
      <c r="AK173" s="1168"/>
      <c r="AL173" s="1168"/>
      <c r="AM173" s="1168"/>
      <c r="AN173" s="1168"/>
      <c r="AO173" s="1168"/>
      <c r="AP173" s="1168"/>
      <c r="AQ173" s="1168"/>
      <c r="AR173" s="1168"/>
      <c r="AS173" s="1168"/>
      <c r="AT173" s="1168"/>
      <c r="AU173" s="1168"/>
      <c r="AV173" s="1168"/>
      <c r="AW173" s="1168"/>
      <c r="AX173" s="1168"/>
      <c r="AY173" s="1168"/>
      <c r="AZ173" s="1168"/>
    </row>
    <row r="174" spans="1:52" s="1154" customFormat="1" ht="31.5" customHeight="1" x14ac:dyDescent="0.25">
      <c r="A174" s="1123"/>
      <c r="B174" s="1118"/>
      <c r="C174" s="1092"/>
      <c r="D174" s="1101" t="s">
        <v>556</v>
      </c>
      <c r="E174" s="1327" t="s">
        <v>277</v>
      </c>
      <c r="F174" s="1452" t="s">
        <v>486</v>
      </c>
      <c r="G174" s="1105">
        <v>4</v>
      </c>
      <c r="H174" s="1173"/>
      <c r="I174" s="1122">
        <f t="shared" si="4"/>
        <v>0</v>
      </c>
      <c r="J174" s="1318"/>
      <c r="K174" s="1318"/>
      <c r="L174" s="1318"/>
      <c r="M174" s="1318"/>
      <c r="N174" s="1759"/>
      <c r="O174" s="1752"/>
      <c r="P174" s="1758"/>
      <c r="Q174" s="1747"/>
      <c r="R174" s="1318"/>
      <c r="S174" s="1318"/>
      <c r="T174" s="1318"/>
      <c r="U174" s="1318"/>
      <c r="V174" s="1318"/>
      <c r="W174" s="1318"/>
      <c r="X174" s="1318"/>
      <c r="Y174" s="1318"/>
      <c r="Z174" s="1318"/>
      <c r="AA174" s="131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52" s="1154" customFormat="1" ht="42" customHeight="1" x14ac:dyDescent="0.25">
      <c r="A175" s="1123"/>
      <c r="B175" s="1118"/>
      <c r="C175" s="1093"/>
      <c r="D175" s="1297" t="s">
        <v>557</v>
      </c>
      <c r="E175" s="1448" t="s">
        <v>236</v>
      </c>
      <c r="F175" s="1452" t="s">
        <v>486</v>
      </c>
      <c r="G175" s="1105">
        <v>4</v>
      </c>
      <c r="H175" s="1173"/>
      <c r="I175" s="1122">
        <f t="shared" si="4"/>
        <v>0</v>
      </c>
      <c r="J175" s="1318"/>
      <c r="K175" s="1318"/>
      <c r="L175" s="1318"/>
      <c r="M175" s="1318"/>
      <c r="N175" s="1815"/>
      <c r="O175" s="1813"/>
      <c r="P175" s="1797"/>
      <c r="Q175" s="1747"/>
      <c r="R175" s="1318"/>
      <c r="S175" s="1318"/>
      <c r="T175" s="1318"/>
      <c r="U175" s="1318"/>
      <c r="V175" s="1318"/>
      <c r="W175" s="1318"/>
      <c r="X175" s="1318"/>
      <c r="Y175" s="1318"/>
      <c r="Z175" s="1318"/>
      <c r="AA175" s="131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52" s="1154" customFormat="1" ht="27.75" customHeight="1" x14ac:dyDescent="0.25">
      <c r="A176" s="1123"/>
      <c r="B176" s="1118"/>
      <c r="C176" s="1093"/>
      <c r="D176" s="1297" t="s">
        <v>558</v>
      </c>
      <c r="E176" s="1448" t="s">
        <v>144</v>
      </c>
      <c r="F176" s="1452" t="s">
        <v>486</v>
      </c>
      <c r="G176" s="1105">
        <v>4</v>
      </c>
      <c r="H176" s="1173"/>
      <c r="I176" s="1122">
        <f t="shared" si="4"/>
        <v>0</v>
      </c>
      <c r="J176" s="1318"/>
      <c r="K176" s="1318"/>
      <c r="L176" s="1318"/>
      <c r="M176" s="1318"/>
      <c r="N176" s="1752"/>
      <c r="O176" s="1752"/>
      <c r="P176" s="1758"/>
      <c r="Q176" s="1747"/>
      <c r="R176" s="1318"/>
      <c r="S176" s="1318"/>
      <c r="T176" s="1318"/>
      <c r="U176" s="1318"/>
      <c r="V176" s="1318"/>
      <c r="W176" s="1318"/>
      <c r="X176" s="1318"/>
      <c r="Y176" s="1318"/>
      <c r="Z176" s="1318"/>
      <c r="AA176" s="1318"/>
      <c r="AB176" s="1168"/>
      <c r="AC176" s="1168"/>
      <c r="AD176" s="1168"/>
      <c r="AE176" s="1168"/>
      <c r="AF176" s="1168"/>
      <c r="AG176" s="1168"/>
      <c r="AH176" s="1168"/>
      <c r="AI176" s="1168"/>
      <c r="AJ176" s="1168"/>
      <c r="AK176" s="1168"/>
      <c r="AL176" s="1168"/>
      <c r="AM176" s="1168"/>
      <c r="AN176" s="1168"/>
      <c r="AO176" s="1168"/>
      <c r="AP176" s="1168"/>
      <c r="AQ176" s="1168"/>
      <c r="AR176" s="1168"/>
      <c r="AS176" s="1168"/>
      <c r="AT176" s="1168"/>
      <c r="AU176" s="1168"/>
      <c r="AV176" s="1168"/>
      <c r="AW176" s="1168"/>
      <c r="AX176" s="1168"/>
      <c r="AY176" s="1168"/>
      <c r="AZ176" s="1168"/>
    </row>
    <row r="177" spans="1:89" s="1154" customFormat="1" ht="30" customHeight="1" x14ac:dyDescent="0.25">
      <c r="A177" s="1450" t="s">
        <v>501</v>
      </c>
      <c r="B177" s="1118" t="s">
        <v>933</v>
      </c>
      <c r="C177" s="1960" t="s">
        <v>502</v>
      </c>
      <c r="D177" s="1920"/>
      <c r="E177" s="1921"/>
      <c r="F177" s="1098"/>
      <c r="G177" s="1105"/>
      <c r="H177" s="1173"/>
      <c r="I177" s="1122"/>
      <c r="J177" s="1318"/>
      <c r="K177" s="1318"/>
      <c r="L177" s="1318"/>
      <c r="M177" s="1318"/>
      <c r="N177" s="2063"/>
      <c r="O177" s="2063"/>
      <c r="P177" s="1797"/>
      <c r="Q177" s="1747"/>
      <c r="R177" s="1318"/>
      <c r="S177" s="1318"/>
      <c r="T177" s="1318"/>
      <c r="U177" s="1318"/>
      <c r="V177" s="1318"/>
      <c r="W177" s="1318"/>
      <c r="X177" s="1318"/>
      <c r="Y177" s="1318"/>
      <c r="Z177" s="1318"/>
      <c r="AA177" s="1318"/>
      <c r="AB177" s="1168"/>
      <c r="AC177" s="1168"/>
      <c r="AD177" s="1168"/>
      <c r="AE177" s="1168"/>
      <c r="AF177" s="1168"/>
      <c r="AG177" s="1168"/>
      <c r="AH177" s="1168"/>
      <c r="AI177" s="1168"/>
      <c r="AJ177" s="1168"/>
      <c r="AK177" s="1168"/>
      <c r="AL177" s="1168"/>
      <c r="AM177" s="1168"/>
      <c r="AN177" s="1168"/>
      <c r="AO177" s="1168"/>
      <c r="AP177" s="1168"/>
      <c r="AQ177" s="1168"/>
      <c r="AR177" s="1168"/>
      <c r="AS177" s="1168"/>
      <c r="AT177" s="1168"/>
      <c r="AU177" s="1168"/>
      <c r="AV177" s="1168"/>
      <c r="AW177" s="1168"/>
      <c r="AX177" s="1168"/>
      <c r="AY177" s="1168"/>
      <c r="AZ177" s="1168"/>
    </row>
    <row r="178" spans="1:89" s="1344" customFormat="1" ht="16.5" customHeight="1" x14ac:dyDescent="0.25">
      <c r="A178" s="1450"/>
      <c r="B178" s="1118"/>
      <c r="C178" s="1092" t="s">
        <v>556</v>
      </c>
      <c r="D178" s="1951" t="s">
        <v>503</v>
      </c>
      <c r="E178" s="1921"/>
      <c r="F178" s="1098"/>
      <c r="G178" s="1105"/>
      <c r="H178" s="1173"/>
      <c r="I178" s="1122"/>
      <c r="J178" s="1453"/>
      <c r="K178" s="1453"/>
      <c r="L178" s="1453"/>
      <c r="M178" s="1453"/>
      <c r="N178" s="1760"/>
      <c r="O178" s="1908"/>
      <c r="P178" s="1797"/>
      <c r="Q178" s="1747"/>
      <c r="R178" s="1453"/>
      <c r="S178" s="1453"/>
      <c r="T178" s="1453"/>
      <c r="U178" s="1453"/>
      <c r="V178" s="1453"/>
      <c r="W178" s="1453"/>
      <c r="X178" s="1453"/>
      <c r="Y178" s="1453"/>
      <c r="Z178" s="1453"/>
      <c r="AA178" s="1453"/>
      <c r="AB178" s="1293"/>
      <c r="AC178" s="1293"/>
      <c r="AD178" s="1293"/>
      <c r="AE178" s="1293"/>
      <c r="AF178" s="1293"/>
      <c r="AG178" s="1293"/>
      <c r="AH178" s="1293"/>
      <c r="AI178" s="1293"/>
      <c r="AJ178" s="1293"/>
      <c r="AK178" s="1293"/>
      <c r="AL178" s="1293"/>
      <c r="AM178" s="1293"/>
      <c r="AN178" s="1293"/>
      <c r="AO178" s="1293"/>
      <c r="AP178" s="1293"/>
      <c r="AQ178" s="1293"/>
      <c r="AR178" s="1293"/>
      <c r="AS178" s="1293"/>
      <c r="AT178" s="1293"/>
      <c r="AU178" s="1293"/>
      <c r="AV178" s="1293"/>
      <c r="AW178" s="1293"/>
      <c r="AX178" s="1293"/>
      <c r="AY178" s="1293"/>
      <c r="AZ178" s="1293"/>
    </row>
    <row r="179" spans="1:89" s="1344" customFormat="1" ht="15" customHeight="1" x14ac:dyDescent="0.25">
      <c r="A179" s="1450"/>
      <c r="B179" s="1118"/>
      <c r="C179" s="1093"/>
      <c r="D179" s="1448" t="s">
        <v>556</v>
      </c>
      <c r="E179" s="1448" t="s">
        <v>1370</v>
      </c>
      <c r="F179" s="1449" t="s">
        <v>487</v>
      </c>
      <c r="G179" s="1105">
        <v>60</v>
      </c>
      <c r="H179" s="1173"/>
      <c r="I179" s="1122">
        <f t="shared" ref="I179:I184" si="5">G179*H179</f>
        <v>0</v>
      </c>
      <c r="J179" s="1453"/>
      <c r="K179" s="1453"/>
      <c r="L179" s="1453"/>
      <c r="M179" s="1453"/>
      <c r="N179" s="1741"/>
      <c r="O179" s="1813"/>
      <c r="P179" s="1797"/>
      <c r="Q179" s="1747"/>
      <c r="R179" s="1453"/>
      <c r="S179" s="1453"/>
      <c r="T179" s="1453"/>
      <c r="U179" s="1453"/>
      <c r="V179" s="1453"/>
      <c r="W179" s="1453"/>
      <c r="X179" s="1453"/>
      <c r="Y179" s="1453"/>
      <c r="Z179" s="1453"/>
      <c r="AA179" s="1453"/>
      <c r="AB179" s="1293"/>
      <c r="AC179" s="1293"/>
      <c r="AD179" s="1293"/>
      <c r="AE179" s="1293"/>
      <c r="AF179" s="1293"/>
      <c r="AG179" s="1293"/>
      <c r="AH179" s="1293"/>
      <c r="AI179" s="1293"/>
      <c r="AJ179" s="1293"/>
      <c r="AK179" s="1293"/>
      <c r="AL179" s="1293"/>
      <c r="AM179" s="1293"/>
      <c r="AN179" s="1293"/>
      <c r="AO179" s="1293"/>
      <c r="AP179" s="1293"/>
      <c r="AQ179" s="1293"/>
      <c r="AR179" s="1293"/>
      <c r="AS179" s="1293"/>
      <c r="AT179" s="1293"/>
      <c r="AU179" s="1293"/>
      <c r="AV179" s="1293"/>
      <c r="AW179" s="1293"/>
      <c r="AX179" s="1293"/>
      <c r="AY179" s="1293"/>
      <c r="AZ179" s="1293"/>
    </row>
    <row r="180" spans="1:89" s="1344" customFormat="1" ht="15" customHeight="1" x14ac:dyDescent="0.25">
      <c r="A180" s="1450"/>
      <c r="B180" s="1118"/>
      <c r="C180" s="1092" t="s">
        <v>557</v>
      </c>
      <c r="D180" s="1951" t="s">
        <v>473</v>
      </c>
      <c r="E180" s="1952"/>
      <c r="F180" s="1098"/>
      <c r="G180" s="1105"/>
      <c r="H180" s="1173"/>
      <c r="I180" s="1122"/>
      <c r="J180" s="1318"/>
      <c r="K180" s="1318"/>
      <c r="L180" s="1318"/>
      <c r="M180" s="1318"/>
      <c r="N180" s="1741"/>
      <c r="O180" s="1813"/>
      <c r="P180" s="1797"/>
      <c r="Q180" s="1747"/>
      <c r="R180" s="1318"/>
      <c r="S180" s="1318"/>
      <c r="T180" s="1318"/>
      <c r="U180" s="1318"/>
      <c r="V180" s="1318"/>
      <c r="W180" s="1318"/>
      <c r="X180" s="1318"/>
      <c r="Y180" s="1318"/>
      <c r="Z180" s="1318"/>
      <c r="AA180" s="1318"/>
      <c r="AB180" s="1293"/>
      <c r="AC180" s="1293"/>
      <c r="AD180" s="1293"/>
      <c r="AE180" s="1293"/>
      <c r="AF180" s="1293"/>
      <c r="AG180" s="1293"/>
      <c r="AH180" s="1293"/>
      <c r="AI180" s="1293"/>
      <c r="AJ180" s="1293"/>
      <c r="AK180" s="1293"/>
      <c r="AL180" s="1293"/>
      <c r="AM180" s="1293"/>
      <c r="AN180" s="1293"/>
      <c r="AO180" s="1293"/>
      <c r="AP180" s="1293"/>
      <c r="AQ180" s="1293"/>
      <c r="AR180" s="1293"/>
      <c r="AS180" s="1293"/>
      <c r="AT180" s="1293"/>
      <c r="AU180" s="1293"/>
      <c r="AV180" s="1293"/>
      <c r="AW180" s="1293"/>
      <c r="AX180" s="1293"/>
      <c r="AY180" s="1293"/>
      <c r="AZ180" s="1293"/>
    </row>
    <row r="181" spans="1:89" s="1154" customFormat="1" ht="15" customHeight="1" x14ac:dyDescent="0.25">
      <c r="A181" s="1450"/>
      <c r="B181" s="1118"/>
      <c r="C181" s="1093"/>
      <c r="D181" s="1448" t="s">
        <v>556</v>
      </c>
      <c r="E181" s="1448" t="s">
        <v>1371</v>
      </c>
      <c r="F181" s="1449" t="s">
        <v>486</v>
      </c>
      <c r="G181" s="1105">
        <v>20</v>
      </c>
      <c r="H181" s="1173"/>
      <c r="I181" s="1122">
        <f t="shared" si="5"/>
        <v>0</v>
      </c>
      <c r="J181" s="1315"/>
      <c r="K181" s="1315"/>
      <c r="L181" s="1315"/>
      <c r="M181" s="1315"/>
      <c r="N181" s="1315"/>
      <c r="O181" s="1315"/>
      <c r="P181" s="1315"/>
      <c r="Q181" s="1315"/>
      <c r="R181" s="1315"/>
      <c r="S181" s="1315"/>
      <c r="T181" s="1315"/>
      <c r="U181" s="1315"/>
      <c r="V181" s="1315"/>
      <c r="W181" s="1315"/>
      <c r="X181" s="1315"/>
      <c r="Y181" s="1315"/>
      <c r="Z181" s="1315"/>
      <c r="AA181" s="1168"/>
      <c r="AB181" s="1168"/>
      <c r="AC181" s="1168"/>
      <c r="AD181" s="1168"/>
      <c r="AE181" s="1168"/>
      <c r="AF181" s="1168"/>
      <c r="AG181" s="1168"/>
      <c r="AH181" s="1168"/>
      <c r="AI181" s="1168"/>
      <c r="AJ181" s="1168"/>
      <c r="AK181" s="1168"/>
      <c r="AL181" s="1168"/>
      <c r="AM181" s="1168"/>
      <c r="AN181" s="1168"/>
      <c r="AO181" s="1168"/>
      <c r="AP181" s="1168"/>
      <c r="AQ181" s="1168"/>
      <c r="AR181" s="1168"/>
      <c r="AS181" s="1168"/>
      <c r="AT181" s="1168"/>
      <c r="AU181" s="1168"/>
      <c r="AV181" s="1168"/>
      <c r="AW181" s="1168"/>
      <c r="AX181" s="1168"/>
      <c r="AY181" s="1168"/>
      <c r="AZ181" s="1168"/>
    </row>
    <row r="182" spans="1:89" s="1344" customFormat="1" ht="15.75" customHeight="1" x14ac:dyDescent="0.25">
      <c r="A182" s="1450"/>
      <c r="B182" s="1118"/>
      <c r="C182" s="1093"/>
      <c r="D182" s="1451" t="s">
        <v>559</v>
      </c>
      <c r="E182" s="1448" t="s">
        <v>1372</v>
      </c>
      <c r="F182" s="1449" t="s">
        <v>486</v>
      </c>
      <c r="G182" s="1105">
        <v>4</v>
      </c>
      <c r="H182" s="1173"/>
      <c r="I182" s="1122">
        <f t="shared" si="5"/>
        <v>0</v>
      </c>
      <c r="J182" s="1318"/>
      <c r="K182" s="1318"/>
      <c r="L182" s="1318"/>
      <c r="M182" s="1318"/>
      <c r="N182" s="1318"/>
      <c r="O182" s="1318"/>
      <c r="P182" s="1318"/>
      <c r="Q182" s="1318"/>
      <c r="R182" s="1318"/>
      <c r="S182" s="1318"/>
      <c r="T182" s="1318"/>
      <c r="U182" s="1318"/>
      <c r="V182" s="1318"/>
      <c r="W182" s="1318"/>
      <c r="X182" s="1318"/>
      <c r="Y182" s="1318"/>
      <c r="Z182" s="1318"/>
      <c r="AA182" s="1318"/>
      <c r="AB182" s="1293"/>
      <c r="AC182" s="1293"/>
      <c r="AD182" s="1293"/>
      <c r="AE182" s="1293"/>
      <c r="AF182" s="1293"/>
      <c r="AG182" s="1293"/>
      <c r="AH182" s="1293"/>
      <c r="AI182" s="1293"/>
      <c r="AJ182" s="1293"/>
      <c r="AK182" s="1293"/>
      <c r="AL182" s="1293"/>
      <c r="AM182" s="1293"/>
      <c r="AN182" s="1293"/>
      <c r="AO182" s="1293"/>
      <c r="AP182" s="1293"/>
      <c r="AQ182" s="1293"/>
      <c r="AR182" s="1293"/>
      <c r="AS182" s="1293"/>
      <c r="AT182" s="1293"/>
      <c r="AU182" s="1293"/>
      <c r="AV182" s="1293"/>
      <c r="AW182" s="1293"/>
      <c r="AX182" s="1293"/>
      <c r="AY182" s="1293"/>
      <c r="AZ182" s="1293"/>
    </row>
    <row r="183" spans="1:89" s="1344" customFormat="1" ht="16.5" customHeight="1" x14ac:dyDescent="0.25">
      <c r="A183" s="1450"/>
      <c r="B183" s="1118"/>
      <c r="C183" s="1093"/>
      <c r="D183" s="1451" t="s">
        <v>485</v>
      </c>
      <c r="E183" s="1448" t="s">
        <v>1373</v>
      </c>
      <c r="F183" s="1449" t="s">
        <v>486</v>
      </c>
      <c r="G183" s="1105">
        <v>4</v>
      </c>
      <c r="H183" s="1173"/>
      <c r="I183" s="1122">
        <f t="shared" si="5"/>
        <v>0</v>
      </c>
      <c r="J183" s="1315"/>
      <c r="K183" s="1315"/>
      <c r="L183" s="1315"/>
      <c r="M183" s="1315"/>
      <c r="N183" s="1315"/>
      <c r="O183" s="1315"/>
      <c r="P183" s="1315"/>
      <c r="Q183" s="1315"/>
      <c r="R183" s="1315"/>
      <c r="S183" s="1315"/>
      <c r="T183" s="1315"/>
      <c r="U183" s="1315"/>
      <c r="V183" s="1315"/>
      <c r="W183" s="1315"/>
      <c r="X183" s="1315"/>
      <c r="Y183" s="1315"/>
      <c r="Z183" s="1315"/>
      <c r="AA183" s="1315"/>
      <c r="AB183" s="1293"/>
      <c r="AC183" s="1293"/>
      <c r="AD183" s="1293"/>
      <c r="AE183" s="1293"/>
      <c r="AF183" s="1293"/>
      <c r="AG183" s="1293"/>
      <c r="AH183" s="1293"/>
      <c r="AI183" s="1293"/>
      <c r="AJ183" s="1293"/>
      <c r="AK183" s="1293"/>
      <c r="AL183" s="1293"/>
      <c r="AM183" s="1293"/>
      <c r="AN183" s="1293"/>
      <c r="AO183" s="1293"/>
      <c r="AP183" s="1293"/>
      <c r="AQ183" s="1293"/>
      <c r="AR183" s="1293"/>
      <c r="AS183" s="1293"/>
      <c r="AT183" s="1293"/>
      <c r="AU183" s="1293"/>
      <c r="AV183" s="1293"/>
      <c r="AW183" s="1293"/>
      <c r="AX183" s="1293"/>
      <c r="AY183" s="1293"/>
      <c r="AZ183" s="1293"/>
    </row>
    <row r="184" spans="1:89" s="1344" customFormat="1" ht="16.5" customHeight="1" x14ac:dyDescent="0.25">
      <c r="A184" s="1450"/>
      <c r="B184" s="1118"/>
      <c r="C184" s="1093"/>
      <c r="D184" s="1451" t="s">
        <v>488</v>
      </c>
      <c r="E184" s="1448" t="s">
        <v>1374</v>
      </c>
      <c r="F184" s="1449" t="s">
        <v>486</v>
      </c>
      <c r="G184" s="1105">
        <v>8</v>
      </c>
      <c r="H184" s="1173"/>
      <c r="I184" s="1122">
        <f t="shared" si="5"/>
        <v>0</v>
      </c>
      <c r="J184" s="1318"/>
      <c r="K184" s="1318"/>
      <c r="L184" s="1318"/>
      <c r="M184" s="1318"/>
      <c r="N184" s="1318"/>
      <c r="O184" s="1318"/>
      <c r="P184" s="1318"/>
      <c r="Q184" s="1318"/>
      <c r="R184" s="1318"/>
      <c r="S184" s="1318"/>
      <c r="T184" s="1318"/>
      <c r="U184" s="1318"/>
      <c r="V184" s="1318"/>
      <c r="W184" s="1318"/>
      <c r="X184" s="1318"/>
      <c r="Y184" s="1318"/>
      <c r="Z184" s="1318"/>
      <c r="AA184" s="1318"/>
      <c r="AB184" s="1293"/>
      <c r="AC184" s="1293"/>
      <c r="AD184" s="1293"/>
      <c r="AE184" s="1293"/>
      <c r="AF184" s="1293"/>
      <c r="AG184" s="1293"/>
      <c r="AH184" s="1293"/>
      <c r="AI184" s="1293"/>
      <c r="AJ184" s="1293"/>
      <c r="AK184" s="1293"/>
      <c r="AL184" s="1293"/>
      <c r="AM184" s="1293"/>
      <c r="AN184" s="1293"/>
      <c r="AO184" s="1293"/>
      <c r="AP184" s="1293"/>
      <c r="AQ184" s="1293"/>
      <c r="AR184" s="1293"/>
      <c r="AS184" s="1293"/>
      <c r="AT184" s="1293"/>
      <c r="AU184" s="1293"/>
      <c r="AV184" s="1293"/>
      <c r="AW184" s="1293"/>
      <c r="AX184" s="1293"/>
      <c r="AY184" s="1293"/>
      <c r="AZ184" s="1293"/>
    </row>
    <row r="185" spans="1:89" s="1344" customFormat="1" ht="30" customHeight="1" x14ac:dyDescent="0.25">
      <c r="A185" s="1450" t="s">
        <v>501</v>
      </c>
      <c r="B185" s="1118" t="s">
        <v>934</v>
      </c>
      <c r="C185" s="1960" t="s">
        <v>505</v>
      </c>
      <c r="D185" s="1920"/>
      <c r="E185" s="1921"/>
      <c r="F185" s="1098"/>
      <c r="G185" s="1105"/>
      <c r="H185" s="1173"/>
      <c r="I185" s="1122"/>
      <c r="J185" s="1302"/>
      <c r="K185" s="1302"/>
      <c r="L185" s="1302"/>
      <c r="M185" s="2060"/>
      <c r="N185" s="2061"/>
      <c r="O185" s="2061"/>
      <c r="P185" s="1757"/>
      <c r="Q185" s="1747"/>
      <c r="R185" s="1302"/>
      <c r="S185" s="1302"/>
      <c r="T185" s="1302"/>
      <c r="U185" s="1302"/>
      <c r="V185" s="1302"/>
      <c r="W185" s="1302"/>
      <c r="X185" s="1302"/>
      <c r="Y185" s="1302"/>
      <c r="Z185" s="1302"/>
      <c r="AA185" s="1302"/>
      <c r="AB185" s="1293"/>
      <c r="AC185" s="1293"/>
      <c r="AD185" s="1293"/>
      <c r="AE185" s="1293"/>
      <c r="AF185" s="1293"/>
      <c r="AG185" s="1293"/>
      <c r="AH185" s="1293"/>
      <c r="AI185" s="1293"/>
      <c r="AJ185" s="1293"/>
      <c r="AK185" s="1293"/>
      <c r="AL185" s="1293"/>
      <c r="AM185" s="1293"/>
      <c r="AN185" s="1293"/>
      <c r="AO185" s="1293"/>
      <c r="AP185" s="1293"/>
      <c r="AQ185" s="1293"/>
      <c r="AR185" s="1293"/>
      <c r="AS185" s="1293"/>
      <c r="AT185" s="1293"/>
      <c r="AU185" s="1293"/>
      <c r="AV185" s="1293"/>
      <c r="AW185" s="1293"/>
      <c r="AX185" s="1293"/>
      <c r="AY185" s="1293"/>
      <c r="AZ185" s="1293"/>
    </row>
    <row r="186" spans="1:89" s="1344" customFormat="1" ht="15" customHeight="1" x14ac:dyDescent="0.25">
      <c r="A186" s="1450"/>
      <c r="B186" s="1118"/>
      <c r="C186" s="1102" t="s">
        <v>556</v>
      </c>
      <c r="D186" s="1951" t="s">
        <v>506</v>
      </c>
      <c r="E186" s="1952"/>
      <c r="F186" s="1098"/>
      <c r="G186" s="1105"/>
      <c r="H186" s="1173"/>
      <c r="I186" s="1122"/>
      <c r="J186" s="1302"/>
      <c r="K186" s="1302"/>
      <c r="L186" s="1302"/>
      <c r="M186" s="1913"/>
      <c r="N186" s="2062"/>
      <c r="O186" s="2062"/>
      <c r="P186" s="1757"/>
      <c r="Q186" s="1747"/>
      <c r="R186" s="1302"/>
      <c r="S186" s="1302"/>
      <c r="T186" s="1302"/>
      <c r="U186" s="1302"/>
      <c r="V186" s="1302"/>
      <c r="W186" s="1302"/>
      <c r="X186" s="1302"/>
      <c r="Y186" s="1302"/>
      <c r="Z186" s="1302"/>
      <c r="AA186" s="1302"/>
      <c r="AB186" s="1293"/>
      <c r="AC186" s="1293"/>
      <c r="AD186" s="1293"/>
      <c r="AE186" s="1293"/>
      <c r="AF186" s="1293"/>
      <c r="AG186" s="1293"/>
      <c r="AH186" s="1293"/>
      <c r="AI186" s="1293"/>
      <c r="AJ186" s="1293"/>
      <c r="AK186" s="1293"/>
      <c r="AL186" s="1293"/>
      <c r="AM186" s="1293"/>
      <c r="AN186" s="1293"/>
      <c r="AO186" s="1293"/>
      <c r="AP186" s="1293"/>
      <c r="AQ186" s="1293"/>
      <c r="AR186" s="1293"/>
      <c r="AS186" s="1293"/>
      <c r="AT186" s="1293"/>
      <c r="AU186" s="1293"/>
      <c r="AV186" s="1293"/>
      <c r="AW186" s="1293"/>
      <c r="AX186" s="1293"/>
      <c r="AY186" s="1293"/>
      <c r="AZ186" s="1293"/>
    </row>
    <row r="187" spans="1:89" s="1344" customFormat="1" ht="15" customHeight="1" x14ac:dyDescent="0.25">
      <c r="A187" s="1454"/>
      <c r="B187" s="996"/>
      <c r="C187" s="1455"/>
      <c r="D187" s="1456" t="s">
        <v>556</v>
      </c>
      <c r="E187" s="1457" t="s">
        <v>507</v>
      </c>
      <c r="F187" s="1458" t="s">
        <v>104</v>
      </c>
      <c r="G187" s="1120">
        <v>35</v>
      </c>
      <c r="H187" s="1121"/>
      <c r="I187" s="1126">
        <f>G187*H187</f>
        <v>0</v>
      </c>
      <c r="J187" s="1302"/>
      <c r="K187" s="1302"/>
      <c r="L187" s="1302"/>
      <c r="M187" s="1751"/>
      <c r="N187" s="1815"/>
      <c r="O187" s="1813"/>
      <c r="P187" s="1814"/>
      <c r="Q187" s="1747"/>
      <c r="R187" s="1302"/>
      <c r="S187" s="1302"/>
      <c r="T187" s="1302"/>
      <c r="U187" s="1302"/>
      <c r="V187" s="1302"/>
      <c r="W187" s="1302"/>
      <c r="X187" s="1302"/>
      <c r="Y187" s="1302"/>
      <c r="Z187" s="1302"/>
      <c r="AA187" s="1302"/>
      <c r="AB187" s="1293"/>
      <c r="AC187" s="1293"/>
      <c r="AD187" s="1293"/>
      <c r="AE187" s="1293"/>
      <c r="AF187" s="1293"/>
      <c r="AG187" s="1293"/>
      <c r="AH187" s="1293"/>
      <c r="AI187" s="1293"/>
      <c r="AJ187" s="1293"/>
      <c r="AK187" s="1293"/>
      <c r="AL187" s="1293"/>
      <c r="AM187" s="1293"/>
      <c r="AN187" s="1293"/>
      <c r="AO187" s="1293"/>
      <c r="AP187" s="1293"/>
      <c r="AQ187" s="1293"/>
      <c r="AR187" s="1293"/>
      <c r="AS187" s="1293"/>
      <c r="AT187" s="1293"/>
      <c r="AU187" s="1293"/>
      <c r="AV187" s="1293"/>
      <c r="AW187" s="1293"/>
      <c r="AX187" s="1293"/>
      <c r="AY187" s="1293"/>
      <c r="AZ187" s="1293"/>
    </row>
    <row r="188" spans="1:89" s="1344" customFormat="1" ht="30" customHeight="1" x14ac:dyDescent="0.25">
      <c r="A188" s="1450"/>
      <c r="B188" s="1118"/>
      <c r="C188" s="1093"/>
      <c r="D188" s="1451" t="s">
        <v>557</v>
      </c>
      <c r="E188" s="1448" t="s">
        <v>153</v>
      </c>
      <c r="F188" s="1449" t="s">
        <v>104</v>
      </c>
      <c r="G188" s="1105">
        <v>15</v>
      </c>
      <c r="H188" s="1173"/>
      <c r="I188" s="1122">
        <f>G188*H188</f>
        <v>0</v>
      </c>
      <c r="J188" s="1315"/>
      <c r="K188" s="1315"/>
      <c r="L188" s="1315"/>
      <c r="M188" s="1751"/>
      <c r="N188" s="1815"/>
      <c r="O188" s="1813"/>
      <c r="P188" s="1814"/>
      <c r="Q188" s="1747"/>
      <c r="R188" s="1315"/>
      <c r="S188" s="1315"/>
      <c r="T188" s="1315"/>
      <c r="U188" s="1315"/>
      <c r="V188" s="1315"/>
      <c r="W188" s="1315"/>
      <c r="X188" s="1315"/>
      <c r="Y188" s="1315"/>
      <c r="Z188" s="1315"/>
      <c r="AA188" s="1168"/>
      <c r="AB188" s="1293"/>
      <c r="AC188" s="1293"/>
      <c r="AD188" s="1293"/>
      <c r="AE188" s="1293"/>
      <c r="AF188" s="1293"/>
      <c r="AG188" s="1293"/>
      <c r="AH188" s="1293"/>
      <c r="AI188" s="1293"/>
      <c r="AJ188" s="1293"/>
      <c r="AK188" s="1293"/>
      <c r="AL188" s="1293"/>
      <c r="AM188" s="1293"/>
      <c r="AN188" s="1293"/>
      <c r="AO188" s="1293"/>
      <c r="AP188" s="1293"/>
      <c r="AQ188" s="1293"/>
      <c r="AR188" s="1293"/>
      <c r="AS188" s="1293"/>
      <c r="AT188" s="1293"/>
      <c r="AU188" s="1293"/>
      <c r="AV188" s="1293"/>
      <c r="AW188" s="1293"/>
      <c r="AX188" s="1293"/>
      <c r="AY188" s="1293"/>
      <c r="AZ188" s="1293"/>
    </row>
    <row r="189" spans="1:89" s="1344" customFormat="1" ht="29.25" customHeight="1" x14ac:dyDescent="0.25">
      <c r="A189" s="1450"/>
      <c r="B189" s="1118"/>
      <c r="C189" s="1093"/>
      <c r="D189" s="1451" t="s">
        <v>558</v>
      </c>
      <c r="E189" s="1448" t="s">
        <v>237</v>
      </c>
      <c r="F189" s="1449" t="s">
        <v>104</v>
      </c>
      <c r="G189" s="1105">
        <v>15</v>
      </c>
      <c r="H189" s="1173"/>
      <c r="I189" s="1122">
        <f>G189*H189</f>
        <v>0</v>
      </c>
      <c r="J189" s="1453"/>
      <c r="K189" s="1453"/>
      <c r="L189" s="1453"/>
      <c r="M189" s="1751"/>
      <c r="N189" s="1815"/>
      <c r="O189" s="1813"/>
      <c r="P189" s="1814"/>
      <c r="Q189" s="1747"/>
      <c r="R189" s="1453"/>
      <c r="S189" s="1453"/>
      <c r="T189" s="1453"/>
      <c r="U189" s="1453"/>
      <c r="V189" s="1453"/>
      <c r="W189" s="1453"/>
      <c r="X189" s="1453"/>
      <c r="Y189" s="1453"/>
      <c r="Z189" s="1453"/>
      <c r="AA189" s="1453"/>
      <c r="AB189" s="1293"/>
      <c r="AC189" s="1293"/>
      <c r="AD189" s="1293"/>
      <c r="AE189" s="1293"/>
      <c r="AF189" s="1293"/>
      <c r="AG189" s="1293"/>
      <c r="AH189" s="1293"/>
      <c r="AI189" s="1293"/>
      <c r="AJ189" s="1293"/>
      <c r="AK189" s="1293"/>
      <c r="AL189" s="1293"/>
      <c r="AM189" s="1293"/>
      <c r="AN189" s="1293"/>
      <c r="AO189" s="1293"/>
      <c r="AP189" s="1293"/>
      <c r="AQ189" s="1293"/>
      <c r="AR189" s="1293"/>
      <c r="AS189" s="1293"/>
      <c r="AT189" s="1293"/>
      <c r="AU189" s="1293"/>
      <c r="AV189" s="1293"/>
      <c r="AW189" s="1293"/>
      <c r="AX189" s="1293"/>
      <c r="AY189" s="1293"/>
      <c r="AZ189" s="1293"/>
    </row>
    <row r="190" spans="1:89" s="734" customFormat="1" ht="26.25" customHeight="1" x14ac:dyDescent="0.25">
      <c r="A190" s="1088"/>
      <c r="B190" s="1118"/>
      <c r="C190" s="1092" t="s">
        <v>557</v>
      </c>
      <c r="D190" s="1951" t="s">
        <v>795</v>
      </c>
      <c r="E190" s="1952"/>
      <c r="F190" s="1098"/>
      <c r="G190" s="1105"/>
      <c r="H190" s="775"/>
      <c r="I190" s="1122"/>
      <c r="J190" s="1318"/>
      <c r="K190" s="1318"/>
      <c r="L190" s="1318"/>
      <c r="M190" s="1318"/>
      <c r="N190" s="1318"/>
      <c r="O190" s="1318"/>
      <c r="P190" s="1318"/>
      <c r="Q190" s="1318"/>
      <c r="R190" s="1318"/>
      <c r="S190" s="1318"/>
      <c r="T190" s="1318"/>
      <c r="U190" s="1318"/>
      <c r="V190" s="1318"/>
      <c r="W190" s="1318"/>
      <c r="X190" s="1318"/>
      <c r="Y190" s="1318"/>
      <c r="Z190" s="1318"/>
      <c r="AA190" s="1318"/>
      <c r="AB190" s="758"/>
      <c r="AC190" s="758"/>
      <c r="AD190" s="758"/>
      <c r="AE190" s="758"/>
      <c r="AF190" s="758"/>
      <c r="AG190" s="758"/>
      <c r="AH190" s="758"/>
      <c r="AI190" s="758"/>
      <c r="AJ190" s="758"/>
      <c r="AK190" s="758"/>
      <c r="AL190" s="758"/>
      <c r="AM190" s="758"/>
      <c r="AN190" s="758"/>
      <c r="AO190" s="758"/>
      <c r="AP190" s="758"/>
      <c r="AQ190" s="758"/>
      <c r="AR190" s="758"/>
      <c r="AS190" s="758"/>
      <c r="AT190" s="758"/>
      <c r="AU190" s="758"/>
      <c r="AV190" s="758"/>
      <c r="AW190" s="758"/>
      <c r="AX190" s="758"/>
      <c r="AY190" s="758"/>
      <c r="AZ190" s="758"/>
      <c r="BA190" s="758"/>
      <c r="BB190" s="758"/>
      <c r="BC190" s="758"/>
      <c r="BD190" s="758"/>
      <c r="BE190" s="758"/>
      <c r="BF190" s="758"/>
      <c r="BG190" s="758"/>
      <c r="BH190" s="758"/>
      <c r="BI190" s="758"/>
      <c r="BJ190" s="758"/>
      <c r="BK190" s="758"/>
      <c r="BL190" s="758"/>
      <c r="BM190" s="758"/>
      <c r="BN190" s="758"/>
      <c r="BO190" s="758"/>
      <c r="BP190" s="758"/>
      <c r="BQ190" s="758"/>
      <c r="BR190" s="758"/>
      <c r="BS190" s="758"/>
      <c r="BT190" s="758"/>
      <c r="BU190" s="758"/>
      <c r="BV190" s="758"/>
      <c r="BW190" s="758"/>
      <c r="BX190" s="758"/>
      <c r="BY190" s="758"/>
      <c r="BZ190" s="758"/>
      <c r="CA190" s="758"/>
      <c r="CB190" s="758"/>
      <c r="CC190" s="758"/>
      <c r="CD190" s="758"/>
      <c r="CE190" s="758"/>
      <c r="CF190" s="758"/>
      <c r="CG190" s="758"/>
      <c r="CH190" s="758"/>
      <c r="CI190" s="758"/>
      <c r="CJ190" s="758"/>
      <c r="CK190" s="758"/>
    </row>
    <row r="191" spans="1:89" s="734" customFormat="1" ht="15" customHeight="1" x14ac:dyDescent="0.25">
      <c r="A191" s="1088"/>
      <c r="B191" s="1118"/>
      <c r="C191" s="1093"/>
      <c r="D191" s="853" t="s">
        <v>556</v>
      </c>
      <c r="E191" s="1325" t="s">
        <v>796</v>
      </c>
      <c r="F191" s="846" t="s">
        <v>487</v>
      </c>
      <c r="G191" s="1105">
        <v>50</v>
      </c>
      <c r="H191" s="775"/>
      <c r="I191" s="1122">
        <f t="shared" ref="I191:I193" si="6">G191*H191</f>
        <v>0</v>
      </c>
      <c r="J191" s="1318"/>
      <c r="K191" s="1318"/>
      <c r="L191" s="1318"/>
      <c r="M191" s="1318"/>
      <c r="N191" s="1318"/>
      <c r="O191" s="1318"/>
      <c r="P191" s="1318"/>
      <c r="Q191" s="1318"/>
      <c r="R191" s="1318"/>
      <c r="S191" s="1318"/>
      <c r="T191" s="1318"/>
      <c r="U191" s="1318"/>
      <c r="V191" s="1318"/>
      <c r="W191" s="1318"/>
      <c r="X191" s="1318"/>
      <c r="Y191" s="1318"/>
      <c r="Z191" s="1318"/>
      <c r="AA191" s="1318"/>
      <c r="AB191" s="758"/>
      <c r="AC191" s="758"/>
      <c r="AD191" s="758"/>
      <c r="AE191" s="758"/>
      <c r="AF191" s="758"/>
      <c r="AG191" s="758"/>
      <c r="AH191" s="758"/>
      <c r="AI191" s="758"/>
      <c r="AJ191" s="758"/>
      <c r="AK191" s="758"/>
      <c r="AL191" s="758"/>
      <c r="AM191" s="758"/>
      <c r="AN191" s="758"/>
      <c r="AO191" s="758"/>
      <c r="AP191" s="758"/>
      <c r="AQ191" s="758"/>
      <c r="AR191" s="758"/>
      <c r="AS191" s="758"/>
      <c r="AT191" s="758"/>
      <c r="AU191" s="758"/>
      <c r="AV191" s="758"/>
      <c r="AW191" s="758"/>
      <c r="AX191" s="758"/>
      <c r="AY191" s="758"/>
      <c r="AZ191" s="758"/>
      <c r="BA191" s="758"/>
      <c r="BB191" s="758"/>
      <c r="BC191" s="758"/>
      <c r="BD191" s="758"/>
      <c r="BE191" s="758"/>
      <c r="BF191" s="758"/>
      <c r="BG191" s="758"/>
      <c r="BH191" s="758"/>
      <c r="BI191" s="758"/>
      <c r="BJ191" s="758"/>
      <c r="BK191" s="758"/>
      <c r="BL191" s="758"/>
      <c r="BM191" s="758"/>
      <c r="BN191" s="758"/>
      <c r="BO191" s="758"/>
      <c r="BP191" s="758"/>
      <c r="BQ191" s="758"/>
      <c r="BR191" s="758"/>
      <c r="BS191" s="758"/>
      <c r="BT191" s="758"/>
      <c r="BU191" s="758"/>
      <c r="BV191" s="758"/>
      <c r="BW191" s="758"/>
      <c r="BX191" s="758"/>
      <c r="BY191" s="758"/>
      <c r="BZ191" s="758"/>
      <c r="CA191" s="758"/>
      <c r="CB191" s="758"/>
      <c r="CC191" s="758"/>
      <c r="CD191" s="758"/>
      <c r="CE191" s="758"/>
      <c r="CF191" s="758"/>
      <c r="CG191" s="758"/>
      <c r="CH191" s="758"/>
      <c r="CI191" s="758"/>
      <c r="CJ191" s="758"/>
      <c r="CK191" s="758"/>
    </row>
    <row r="192" spans="1:89" s="1154" customFormat="1" ht="15" customHeight="1" x14ac:dyDescent="0.25">
      <c r="A192" s="1088"/>
      <c r="B192" s="1118"/>
      <c r="C192" s="1092" t="s">
        <v>558</v>
      </c>
      <c r="D192" s="1951" t="s">
        <v>309</v>
      </c>
      <c r="E192" s="2017"/>
      <c r="F192" s="1098"/>
      <c r="G192" s="1105"/>
      <c r="H192" s="819"/>
      <c r="I192" s="1122"/>
      <c r="J192" s="1319"/>
      <c r="K192" s="1319"/>
      <c r="L192" s="1319"/>
      <c r="M192" s="1319"/>
      <c r="N192" s="1319"/>
      <c r="O192" s="1319"/>
      <c r="P192" s="1319"/>
      <c r="Q192" s="1319"/>
      <c r="R192" s="1319"/>
      <c r="S192" s="1319"/>
      <c r="T192" s="1319"/>
      <c r="U192" s="1319"/>
      <c r="V192" s="1319"/>
      <c r="W192" s="1319"/>
      <c r="X192" s="1319"/>
      <c r="Y192" s="1319"/>
      <c r="Z192" s="1319"/>
      <c r="AA192" s="1319"/>
      <c r="AB192" s="1168"/>
      <c r="AC192" s="1168"/>
      <c r="AD192" s="1168"/>
      <c r="AE192" s="1168"/>
      <c r="AF192" s="1168"/>
      <c r="AG192" s="1168"/>
      <c r="AH192" s="1168"/>
      <c r="AI192" s="1168"/>
      <c r="AJ192" s="1168"/>
      <c r="AK192" s="1168"/>
      <c r="AL192" s="1168"/>
      <c r="AM192" s="1168"/>
      <c r="AN192" s="1168"/>
      <c r="AO192" s="1168"/>
      <c r="AP192" s="1168"/>
      <c r="AQ192" s="1168"/>
      <c r="AR192" s="1168"/>
      <c r="AS192" s="1168"/>
      <c r="AT192" s="1168"/>
      <c r="AU192" s="1168"/>
      <c r="AV192" s="1168"/>
      <c r="AW192" s="1168"/>
      <c r="AX192" s="1168"/>
      <c r="AY192" s="1168"/>
      <c r="AZ192" s="1168"/>
      <c r="BA192" s="1168"/>
      <c r="BB192" s="1168"/>
      <c r="BC192" s="1168"/>
      <c r="BD192" s="1168"/>
      <c r="BE192" s="1168"/>
      <c r="BF192" s="1168"/>
      <c r="BG192" s="1168"/>
      <c r="BH192" s="1168"/>
      <c r="BI192" s="1168"/>
      <c r="BJ192" s="1168"/>
      <c r="BK192" s="1168"/>
      <c r="BL192" s="1168"/>
      <c r="BM192" s="1168"/>
      <c r="BN192" s="1168"/>
      <c r="BO192" s="1168"/>
      <c r="BP192" s="1168"/>
      <c r="BQ192" s="1168"/>
      <c r="BR192" s="1168"/>
      <c r="BS192" s="1168"/>
      <c r="BT192" s="1168"/>
      <c r="BU192" s="1168"/>
      <c r="BV192" s="1168"/>
      <c r="BW192" s="1168"/>
      <c r="BX192" s="1168"/>
      <c r="BY192" s="1168"/>
      <c r="BZ192" s="1168"/>
      <c r="CA192" s="1168"/>
      <c r="CB192" s="1168"/>
      <c r="CC192" s="1168"/>
      <c r="CD192" s="1168"/>
      <c r="CE192" s="1168"/>
      <c r="CF192" s="1168"/>
      <c r="CG192" s="1168"/>
      <c r="CH192" s="1168"/>
      <c r="CI192" s="1168"/>
      <c r="CJ192" s="1168"/>
      <c r="CK192" s="1168"/>
    </row>
    <row r="193" spans="1:89" s="1154" customFormat="1" ht="65.25" customHeight="1" x14ac:dyDescent="0.25">
      <c r="A193" s="1088"/>
      <c r="B193" s="1118"/>
      <c r="C193" s="1093"/>
      <c r="D193" s="799" t="s">
        <v>556</v>
      </c>
      <c r="E193" s="1322" t="s">
        <v>797</v>
      </c>
      <c r="F193" s="846" t="s">
        <v>486</v>
      </c>
      <c r="G193" s="1105">
        <v>3</v>
      </c>
      <c r="H193" s="775"/>
      <c r="I193" s="1122">
        <f t="shared" si="6"/>
        <v>0</v>
      </c>
      <c r="J193" s="1320"/>
      <c r="K193" s="1320"/>
      <c r="L193" s="1320"/>
      <c r="M193" s="1320"/>
      <c r="N193" s="1320"/>
      <c r="O193" s="1320"/>
      <c r="P193" s="1320"/>
      <c r="Q193" s="1320"/>
      <c r="R193" s="1320"/>
      <c r="S193" s="1320"/>
      <c r="T193" s="1320"/>
      <c r="U193" s="1320"/>
      <c r="V193" s="1320"/>
      <c r="W193" s="1320"/>
      <c r="X193" s="1320"/>
      <c r="Y193" s="1320"/>
      <c r="Z193" s="1320"/>
      <c r="AA193" s="1320"/>
      <c r="AB193" s="1168"/>
      <c r="AC193" s="1168"/>
      <c r="AD193" s="1168"/>
      <c r="AE193" s="1168"/>
      <c r="AF193" s="1168"/>
      <c r="AG193" s="1168"/>
      <c r="AH193" s="1168"/>
      <c r="AI193" s="1168"/>
      <c r="AJ193" s="1168"/>
      <c r="AK193" s="1168"/>
      <c r="AL193" s="1168"/>
      <c r="AM193" s="1168"/>
      <c r="AN193" s="1168"/>
      <c r="AO193" s="1168"/>
      <c r="AP193" s="1168"/>
      <c r="AQ193" s="1168"/>
      <c r="AR193" s="1168"/>
      <c r="AS193" s="1168"/>
      <c r="AT193" s="1168"/>
      <c r="AU193" s="1168"/>
      <c r="AV193" s="1168"/>
      <c r="AW193" s="1168"/>
      <c r="AX193" s="1168"/>
      <c r="AY193" s="1168"/>
      <c r="AZ193" s="1168"/>
      <c r="BA193" s="1168"/>
      <c r="BB193" s="1168"/>
      <c r="BC193" s="1168"/>
      <c r="BD193" s="1168"/>
      <c r="BE193" s="1168"/>
      <c r="BF193" s="1168"/>
      <c r="BG193" s="1168"/>
      <c r="BH193" s="1168"/>
      <c r="BI193" s="1168"/>
      <c r="BJ193" s="1168"/>
      <c r="BK193" s="1168"/>
      <c r="BL193" s="1168"/>
      <c r="BM193" s="1168"/>
      <c r="BN193" s="1168"/>
      <c r="BO193" s="1168"/>
      <c r="BP193" s="1168"/>
      <c r="BQ193" s="1168"/>
      <c r="BR193" s="1168"/>
      <c r="BS193" s="1168"/>
      <c r="BT193" s="1168"/>
      <c r="BU193" s="1168"/>
      <c r="BV193" s="1168"/>
      <c r="BW193" s="1168"/>
      <c r="BX193" s="1168"/>
      <c r="BY193" s="1168"/>
      <c r="BZ193" s="1168"/>
      <c r="CA193" s="1168"/>
      <c r="CB193" s="1168"/>
      <c r="CC193" s="1168"/>
      <c r="CD193" s="1168"/>
      <c r="CE193" s="1168"/>
      <c r="CF193" s="1168"/>
      <c r="CG193" s="1168"/>
      <c r="CH193" s="1168"/>
      <c r="CI193" s="1168"/>
      <c r="CJ193" s="1168"/>
      <c r="CK193" s="1168"/>
    </row>
    <row r="194" spans="1:89" s="734" customFormat="1" ht="25.5" customHeight="1" x14ac:dyDescent="0.25">
      <c r="A194" s="1123" t="s">
        <v>310</v>
      </c>
      <c r="B194" s="1118" t="s">
        <v>935</v>
      </c>
      <c r="C194" s="1960" t="s">
        <v>311</v>
      </c>
      <c r="D194" s="1922"/>
      <c r="E194" s="2017"/>
      <c r="F194" s="1091"/>
      <c r="G194" s="1105"/>
      <c r="H194" s="836"/>
      <c r="I194" s="1122"/>
      <c r="J194" s="1318"/>
      <c r="K194" s="1318"/>
      <c r="L194" s="1318"/>
      <c r="M194" s="1318"/>
      <c r="N194" s="1318"/>
      <c r="O194" s="1318"/>
      <c r="P194" s="1318"/>
      <c r="Q194" s="1318"/>
      <c r="R194" s="1318"/>
      <c r="S194" s="1318"/>
      <c r="T194" s="1318"/>
      <c r="U194" s="1318"/>
      <c r="V194" s="1318"/>
      <c r="W194" s="1318"/>
      <c r="X194" s="1318"/>
      <c r="Y194" s="1318"/>
      <c r="Z194" s="1318"/>
      <c r="AA194" s="1318"/>
      <c r="AB194" s="758"/>
      <c r="AC194" s="758"/>
      <c r="AD194" s="758"/>
      <c r="AE194" s="758"/>
      <c r="AF194" s="758"/>
      <c r="AG194" s="758"/>
      <c r="AH194" s="758"/>
      <c r="AI194" s="758"/>
      <c r="AJ194" s="758"/>
      <c r="AK194" s="758"/>
      <c r="AL194" s="758"/>
      <c r="AM194" s="758"/>
      <c r="AN194" s="758"/>
      <c r="AO194" s="758"/>
      <c r="AP194" s="758"/>
      <c r="AQ194" s="758"/>
      <c r="AR194" s="758"/>
      <c r="AS194" s="758"/>
      <c r="AT194" s="758"/>
      <c r="AU194" s="758"/>
      <c r="AV194" s="758"/>
      <c r="AW194" s="758"/>
      <c r="AX194" s="758"/>
      <c r="AY194" s="758"/>
      <c r="AZ194" s="758"/>
      <c r="BA194" s="758"/>
      <c r="BB194" s="758"/>
      <c r="BC194" s="758"/>
      <c r="BD194" s="758"/>
      <c r="BE194" s="758"/>
      <c r="BF194" s="758"/>
      <c r="BG194" s="758"/>
      <c r="BH194" s="758"/>
      <c r="BI194" s="758"/>
      <c r="BJ194" s="758"/>
      <c r="BK194" s="758"/>
      <c r="BL194" s="758"/>
      <c r="BM194" s="758"/>
      <c r="BN194" s="758"/>
      <c r="BO194" s="758"/>
      <c r="BP194" s="758"/>
      <c r="BQ194" s="758"/>
      <c r="BR194" s="758"/>
      <c r="BS194" s="758"/>
      <c r="BT194" s="758"/>
      <c r="BU194" s="758"/>
      <c r="BV194" s="758"/>
      <c r="BW194" s="758"/>
      <c r="BX194" s="758"/>
      <c r="BY194" s="758"/>
      <c r="BZ194" s="758"/>
      <c r="CA194" s="758"/>
      <c r="CB194" s="758"/>
      <c r="CC194" s="758"/>
      <c r="CD194" s="758"/>
      <c r="CE194" s="758"/>
      <c r="CF194" s="758"/>
      <c r="CG194" s="758"/>
      <c r="CH194" s="758"/>
      <c r="CI194" s="758"/>
      <c r="CJ194" s="758"/>
      <c r="CK194" s="758"/>
    </row>
    <row r="195" spans="1:89" s="734" customFormat="1" ht="39.9" customHeight="1" x14ac:dyDescent="0.25">
      <c r="A195" s="1124"/>
      <c r="B195" s="1118"/>
      <c r="C195" s="1092" t="s">
        <v>556</v>
      </c>
      <c r="D195" s="1951" t="s">
        <v>677</v>
      </c>
      <c r="E195" s="2017"/>
      <c r="F195" s="1098"/>
      <c r="G195" s="1105"/>
      <c r="H195" s="836"/>
      <c r="I195" s="1122"/>
      <c r="J195" s="1318"/>
      <c r="K195" s="1318"/>
      <c r="L195" s="1318"/>
      <c r="M195" s="1318"/>
      <c r="N195" s="1318"/>
      <c r="O195" s="1318"/>
      <c r="P195" s="1318"/>
      <c r="Q195" s="1318"/>
      <c r="R195" s="1318"/>
      <c r="S195" s="1318"/>
      <c r="T195" s="1318"/>
      <c r="U195" s="1318"/>
      <c r="V195" s="1318"/>
      <c r="W195" s="1318"/>
      <c r="X195" s="1318"/>
      <c r="Y195" s="1318"/>
      <c r="Z195" s="1318"/>
      <c r="AA195" s="1318"/>
      <c r="AB195" s="758"/>
      <c r="AC195" s="758"/>
      <c r="AD195" s="758"/>
      <c r="AE195" s="758"/>
      <c r="AF195" s="758"/>
      <c r="AG195" s="758"/>
      <c r="AH195" s="758"/>
      <c r="AI195" s="758"/>
      <c r="AJ195" s="758"/>
      <c r="AK195" s="758"/>
      <c r="AL195" s="758"/>
      <c r="AM195" s="758"/>
      <c r="AN195" s="758"/>
      <c r="AO195" s="758"/>
      <c r="AP195" s="758"/>
      <c r="AQ195" s="758"/>
      <c r="AR195" s="758"/>
      <c r="AS195" s="758"/>
      <c r="AT195" s="758"/>
      <c r="AU195" s="758"/>
      <c r="AV195" s="758"/>
      <c r="AW195" s="758"/>
      <c r="AX195" s="758"/>
      <c r="AY195" s="758"/>
      <c r="AZ195" s="758"/>
      <c r="BA195" s="758"/>
      <c r="BB195" s="758"/>
      <c r="BC195" s="758"/>
      <c r="BD195" s="758"/>
      <c r="BE195" s="758"/>
      <c r="BF195" s="758"/>
      <c r="BG195" s="758"/>
      <c r="BH195" s="758"/>
      <c r="BI195" s="758"/>
      <c r="BJ195" s="758"/>
      <c r="BK195" s="758"/>
      <c r="BL195" s="758"/>
      <c r="BM195" s="758"/>
      <c r="BN195" s="758"/>
      <c r="BO195" s="758"/>
      <c r="BP195" s="758"/>
      <c r="BQ195" s="758"/>
      <c r="BR195" s="758"/>
      <c r="BS195" s="758"/>
      <c r="BT195" s="758"/>
      <c r="BU195" s="758"/>
      <c r="BV195" s="758"/>
      <c r="BW195" s="758"/>
      <c r="BX195" s="758"/>
      <c r="BY195" s="758"/>
      <c r="BZ195" s="758"/>
      <c r="CA195" s="758"/>
      <c r="CB195" s="758"/>
      <c r="CC195" s="758"/>
      <c r="CD195" s="758"/>
      <c r="CE195" s="758"/>
      <c r="CF195" s="758"/>
      <c r="CG195" s="758"/>
      <c r="CH195" s="758"/>
      <c r="CI195" s="758"/>
      <c r="CJ195" s="758"/>
      <c r="CK195" s="758"/>
    </row>
    <row r="196" spans="1:89" s="734" customFormat="1" ht="15" customHeight="1" x14ac:dyDescent="0.25">
      <c r="A196" s="1124"/>
      <c r="B196" s="1118"/>
      <c r="C196" s="1093"/>
      <c r="D196" s="853" t="s">
        <v>556</v>
      </c>
      <c r="E196" s="1325" t="s">
        <v>678</v>
      </c>
      <c r="F196" s="846" t="s">
        <v>487</v>
      </c>
      <c r="G196" s="1105">
        <v>15</v>
      </c>
      <c r="H196" s="836"/>
      <c r="I196" s="1122">
        <f t="shared" ref="I196:I204" si="7">G196*H196</f>
        <v>0</v>
      </c>
      <c r="J196" s="1315"/>
      <c r="K196" s="1315"/>
      <c r="L196" s="1315"/>
      <c r="M196" s="1315"/>
      <c r="N196" s="1315"/>
      <c r="O196" s="1315"/>
      <c r="P196" s="1315"/>
      <c r="Q196" s="1315"/>
      <c r="R196" s="1315"/>
      <c r="S196" s="1315"/>
      <c r="T196" s="1315"/>
      <c r="U196" s="1315"/>
      <c r="V196" s="1315"/>
      <c r="W196" s="1315"/>
      <c r="X196" s="1315"/>
      <c r="Y196" s="1315"/>
      <c r="Z196" s="1315"/>
      <c r="AA196" s="1315"/>
      <c r="AB196" s="758"/>
      <c r="AC196" s="758"/>
      <c r="AD196" s="758"/>
      <c r="AE196" s="758"/>
      <c r="AF196" s="758"/>
      <c r="AG196" s="758"/>
      <c r="AH196" s="758"/>
      <c r="AI196" s="758"/>
      <c r="AJ196" s="758"/>
      <c r="AK196" s="758"/>
      <c r="AL196" s="758"/>
      <c r="AM196" s="758"/>
      <c r="AN196" s="758"/>
      <c r="AO196" s="758"/>
      <c r="AP196" s="758"/>
      <c r="AQ196" s="758"/>
      <c r="AR196" s="758"/>
      <c r="AS196" s="758"/>
      <c r="AT196" s="758"/>
      <c r="AU196" s="758"/>
      <c r="AV196" s="758"/>
      <c r="AW196" s="758"/>
      <c r="AX196" s="758"/>
      <c r="AY196" s="758"/>
      <c r="AZ196" s="758"/>
      <c r="BA196" s="758"/>
      <c r="BB196" s="758"/>
      <c r="BC196" s="758"/>
      <c r="BD196" s="758"/>
      <c r="BE196" s="758"/>
      <c r="BF196" s="758"/>
      <c r="BG196" s="758"/>
      <c r="BH196" s="758"/>
      <c r="BI196" s="758"/>
      <c r="BJ196" s="758"/>
      <c r="BK196" s="758"/>
      <c r="BL196" s="758"/>
      <c r="BM196" s="758"/>
      <c r="BN196" s="758"/>
      <c r="BO196" s="758"/>
      <c r="BP196" s="758"/>
      <c r="BQ196" s="758"/>
      <c r="BR196" s="758"/>
      <c r="BS196" s="758"/>
      <c r="BT196" s="758"/>
      <c r="BU196" s="758"/>
      <c r="BV196" s="758"/>
      <c r="BW196" s="758"/>
      <c r="BX196" s="758"/>
      <c r="BY196" s="758"/>
      <c r="BZ196" s="758"/>
      <c r="CA196" s="758"/>
      <c r="CB196" s="758"/>
      <c r="CC196" s="758"/>
      <c r="CD196" s="758"/>
      <c r="CE196" s="758"/>
      <c r="CF196" s="758"/>
      <c r="CG196" s="758"/>
      <c r="CH196" s="758"/>
      <c r="CI196" s="758"/>
      <c r="CJ196" s="758"/>
      <c r="CK196" s="758"/>
    </row>
    <row r="197" spans="1:89" s="734" customFormat="1" ht="15" customHeight="1" x14ac:dyDescent="0.25">
      <c r="A197" s="1124"/>
      <c r="B197" s="1118"/>
      <c r="C197" s="1093"/>
      <c r="D197" s="1325" t="s">
        <v>557</v>
      </c>
      <c r="E197" s="1325" t="s">
        <v>42</v>
      </c>
      <c r="F197" s="846" t="s">
        <v>487</v>
      </c>
      <c r="G197" s="1105">
        <v>15</v>
      </c>
      <c r="H197" s="836"/>
      <c r="I197" s="1122">
        <f t="shared" si="7"/>
        <v>0</v>
      </c>
      <c r="J197" s="1318"/>
      <c r="K197" s="1318"/>
      <c r="L197" s="1318"/>
      <c r="M197" s="1318"/>
      <c r="N197" s="1318"/>
      <c r="O197" s="1318"/>
      <c r="P197" s="1318"/>
      <c r="Q197" s="1318"/>
      <c r="R197" s="1318"/>
      <c r="S197" s="1318"/>
      <c r="T197" s="1318"/>
      <c r="U197" s="1318"/>
      <c r="V197" s="1318"/>
      <c r="W197" s="1318"/>
      <c r="X197" s="1318"/>
      <c r="Y197" s="1318"/>
      <c r="Z197" s="1318"/>
      <c r="AA197" s="1318"/>
      <c r="AB197" s="758"/>
      <c r="AC197" s="758"/>
      <c r="AD197" s="758"/>
      <c r="AE197" s="758"/>
      <c r="AF197" s="758"/>
      <c r="AG197" s="758"/>
      <c r="AH197" s="758"/>
      <c r="AI197" s="758"/>
      <c r="AJ197" s="758"/>
      <c r="AK197" s="758"/>
      <c r="AL197" s="758"/>
      <c r="AM197" s="758"/>
      <c r="AN197" s="758"/>
      <c r="AO197" s="758"/>
      <c r="AP197" s="758"/>
      <c r="AQ197" s="758"/>
      <c r="AR197" s="758"/>
      <c r="AS197" s="758"/>
      <c r="AT197" s="758"/>
      <c r="AU197" s="758"/>
      <c r="AV197" s="758"/>
      <c r="AW197" s="758"/>
      <c r="AX197" s="758"/>
      <c r="AY197" s="758"/>
      <c r="AZ197" s="758"/>
      <c r="BA197" s="758"/>
      <c r="BB197" s="758"/>
      <c r="BC197" s="758"/>
      <c r="BD197" s="758"/>
      <c r="BE197" s="758"/>
      <c r="BF197" s="758"/>
      <c r="BG197" s="758"/>
      <c r="BH197" s="758"/>
      <c r="BI197" s="758"/>
      <c r="BJ197" s="758"/>
      <c r="BK197" s="758"/>
      <c r="BL197" s="758"/>
      <c r="BM197" s="758"/>
      <c r="BN197" s="758"/>
      <c r="BO197" s="758"/>
      <c r="BP197" s="758"/>
      <c r="BQ197" s="758"/>
      <c r="BR197" s="758"/>
      <c r="BS197" s="758"/>
      <c r="BT197" s="758"/>
      <c r="BU197" s="758"/>
      <c r="BV197" s="758"/>
      <c r="BW197" s="758"/>
      <c r="BX197" s="758"/>
      <c r="BY197" s="758"/>
      <c r="BZ197" s="758"/>
      <c r="CA197" s="758"/>
      <c r="CB197" s="758"/>
      <c r="CC197" s="758"/>
      <c r="CD197" s="758"/>
      <c r="CE197" s="758"/>
      <c r="CF197" s="758"/>
      <c r="CG197" s="758"/>
      <c r="CH197" s="758"/>
      <c r="CI197" s="758"/>
      <c r="CJ197" s="758"/>
      <c r="CK197" s="758"/>
    </row>
    <row r="198" spans="1:89" s="1154" customFormat="1" ht="30" customHeight="1" thickBot="1" x14ac:dyDescent="0.3">
      <c r="A198" s="1615"/>
      <c r="B198" s="1616"/>
      <c r="C198" s="1566" t="s">
        <v>559</v>
      </c>
      <c r="D198" s="2070" t="s">
        <v>238</v>
      </c>
      <c r="E198" s="2071"/>
      <c r="F198" s="1617"/>
      <c r="G198" s="1146"/>
      <c r="H198" s="1618"/>
      <c r="I198" s="1136"/>
      <c r="J198" s="1318"/>
      <c r="K198" s="1318"/>
      <c r="L198" s="1318"/>
      <c r="M198" s="1318"/>
      <c r="N198" s="1318"/>
      <c r="O198" s="1318"/>
      <c r="P198" s="1318"/>
      <c r="Q198" s="1318"/>
      <c r="R198" s="1318"/>
      <c r="S198" s="1318"/>
      <c r="T198" s="1318"/>
      <c r="U198" s="1318"/>
      <c r="V198" s="1318"/>
      <c r="W198" s="1318"/>
      <c r="X198" s="1318"/>
      <c r="Y198" s="1318"/>
      <c r="Z198" s="1318"/>
      <c r="AA198" s="1318"/>
      <c r="AB198" s="1168"/>
      <c r="AC198" s="1168"/>
      <c r="AD198" s="1168"/>
      <c r="AE198" s="1168"/>
      <c r="AF198" s="1168"/>
      <c r="AG198" s="1168"/>
      <c r="AH198" s="1168"/>
      <c r="AI198" s="1168"/>
      <c r="AJ198" s="1168"/>
      <c r="AK198" s="1168"/>
      <c r="AL198" s="1168"/>
      <c r="AM198" s="1168"/>
      <c r="AN198" s="1168"/>
      <c r="AO198" s="1168"/>
      <c r="AP198" s="1168"/>
      <c r="AQ198" s="1168"/>
      <c r="AR198" s="1168"/>
      <c r="AS198" s="1168"/>
      <c r="AT198" s="1168"/>
      <c r="AU198" s="1168"/>
      <c r="AV198" s="1168"/>
      <c r="AW198" s="1168"/>
      <c r="AX198" s="1168"/>
      <c r="AY198" s="1168"/>
      <c r="AZ198" s="1168"/>
      <c r="BA198" s="1168"/>
      <c r="BB198" s="1168"/>
      <c r="BC198" s="1168"/>
      <c r="BD198" s="1168"/>
      <c r="BE198" s="1168"/>
      <c r="BF198" s="1168"/>
      <c r="BG198" s="1168"/>
      <c r="BH198" s="1168"/>
      <c r="BI198" s="1168"/>
      <c r="BJ198" s="1168"/>
      <c r="BK198" s="1168"/>
      <c r="BL198" s="1168"/>
      <c r="BM198" s="1168"/>
      <c r="BN198" s="1168"/>
      <c r="BO198" s="1168"/>
      <c r="BP198" s="1168"/>
      <c r="BQ198" s="1168"/>
      <c r="BR198" s="1168"/>
      <c r="BS198" s="1168"/>
      <c r="BT198" s="1168"/>
      <c r="BU198" s="1168"/>
      <c r="BV198" s="1168"/>
      <c r="BW198" s="1168"/>
      <c r="BX198" s="1168"/>
      <c r="BY198" s="1168"/>
      <c r="BZ198" s="1168"/>
      <c r="CA198" s="1168"/>
      <c r="CB198" s="1168"/>
      <c r="CC198" s="1168"/>
      <c r="CD198" s="1168"/>
      <c r="CE198" s="1168"/>
      <c r="CF198" s="1168"/>
      <c r="CG198" s="1168"/>
      <c r="CH198" s="1168"/>
      <c r="CI198" s="1168"/>
      <c r="CJ198" s="1168"/>
      <c r="CK198" s="1168"/>
    </row>
    <row r="199" spans="1:89" s="1154" customFormat="1" ht="15" customHeight="1" x14ac:dyDescent="0.25">
      <c r="A199" s="1087"/>
      <c r="B199" s="996"/>
      <c r="C199" s="1455"/>
      <c r="D199" s="1614" t="s">
        <v>556</v>
      </c>
      <c r="E199" s="1334" t="s">
        <v>239</v>
      </c>
      <c r="F199" s="912" t="s">
        <v>487</v>
      </c>
      <c r="G199" s="1120">
        <v>50</v>
      </c>
      <c r="H199" s="997"/>
      <c r="I199" s="1126">
        <f t="shared" si="7"/>
        <v>0</v>
      </c>
      <c r="J199" s="1319"/>
      <c r="K199" s="1319"/>
      <c r="L199" s="1319"/>
      <c r="M199" s="1319"/>
      <c r="N199" s="1319"/>
      <c r="O199" s="1319"/>
      <c r="P199" s="1319"/>
      <c r="Q199" s="1319"/>
      <c r="R199" s="1319"/>
      <c r="S199" s="1319"/>
      <c r="T199" s="1319"/>
      <c r="U199" s="1319"/>
      <c r="V199" s="1319"/>
      <c r="W199" s="1319"/>
      <c r="X199" s="1319"/>
      <c r="Y199" s="1319"/>
      <c r="Z199" s="1319"/>
      <c r="AA199" s="1319"/>
      <c r="AB199" s="1168"/>
      <c r="AC199" s="1168"/>
      <c r="AD199" s="1168"/>
      <c r="AE199" s="1168"/>
      <c r="AF199" s="1168"/>
      <c r="AG199" s="1168"/>
      <c r="AH199" s="1168"/>
      <c r="AI199" s="1168"/>
      <c r="AJ199" s="1168"/>
      <c r="AK199" s="1168"/>
      <c r="AL199" s="1168"/>
      <c r="AM199" s="1168"/>
      <c r="AN199" s="1168"/>
      <c r="AO199" s="1168"/>
      <c r="AP199" s="1168"/>
      <c r="AQ199" s="1168"/>
      <c r="AR199" s="1168"/>
      <c r="AS199" s="1168"/>
      <c r="AT199" s="1168"/>
      <c r="AU199" s="1168"/>
      <c r="AV199" s="1168"/>
      <c r="AW199" s="1168"/>
      <c r="AX199" s="1168"/>
      <c r="AY199" s="1168"/>
      <c r="AZ199" s="1168"/>
      <c r="BA199" s="1168"/>
      <c r="BB199" s="1168"/>
      <c r="BC199" s="1168"/>
      <c r="BD199" s="1168"/>
      <c r="BE199" s="1168"/>
      <c r="BF199" s="1168"/>
      <c r="BG199" s="1168"/>
      <c r="BH199" s="1168"/>
      <c r="BI199" s="1168"/>
      <c r="BJ199" s="1168"/>
      <c r="BK199" s="1168"/>
      <c r="BL199" s="1168"/>
      <c r="BM199" s="1168"/>
      <c r="BN199" s="1168"/>
      <c r="BO199" s="1168"/>
      <c r="BP199" s="1168"/>
      <c r="BQ199" s="1168"/>
      <c r="BR199" s="1168"/>
      <c r="BS199" s="1168"/>
      <c r="BT199" s="1168"/>
      <c r="BU199" s="1168"/>
      <c r="BV199" s="1168"/>
      <c r="BW199" s="1168"/>
      <c r="BX199" s="1168"/>
      <c r="BY199" s="1168"/>
      <c r="BZ199" s="1168"/>
      <c r="CA199" s="1168"/>
      <c r="CB199" s="1168"/>
      <c r="CC199" s="1168"/>
      <c r="CD199" s="1168"/>
      <c r="CE199" s="1168"/>
      <c r="CF199" s="1168"/>
      <c r="CG199" s="1168"/>
      <c r="CH199" s="1168"/>
      <c r="CI199" s="1168"/>
      <c r="CJ199" s="1168"/>
      <c r="CK199" s="1168"/>
    </row>
    <row r="200" spans="1:89" s="1154" customFormat="1" ht="15" customHeight="1" x14ac:dyDescent="0.25">
      <c r="A200" s="1275"/>
      <c r="B200" s="992"/>
      <c r="C200" s="894" t="s">
        <v>485</v>
      </c>
      <c r="D200" s="2072" t="s">
        <v>480</v>
      </c>
      <c r="E200" s="2073"/>
      <c r="F200" s="993" t="s">
        <v>486</v>
      </c>
      <c r="G200" s="994">
        <v>2</v>
      </c>
      <c r="H200" s="995"/>
      <c r="I200" s="1276">
        <f t="shared" si="7"/>
        <v>0</v>
      </c>
      <c r="J200" s="1315"/>
      <c r="K200" s="1315"/>
      <c r="L200" s="1315"/>
      <c r="M200" s="1315"/>
      <c r="N200" s="1315"/>
      <c r="O200" s="1315"/>
      <c r="P200" s="1315"/>
      <c r="Q200" s="1315"/>
      <c r="R200" s="1315"/>
      <c r="S200" s="1315"/>
      <c r="T200" s="1315"/>
      <c r="U200" s="1315"/>
      <c r="V200" s="1315"/>
      <c r="W200" s="1315"/>
      <c r="X200" s="1315"/>
      <c r="Y200" s="1315"/>
      <c r="Z200" s="1315"/>
      <c r="AA200" s="1315"/>
      <c r="AB200" s="1168"/>
      <c r="AC200" s="1168"/>
      <c r="AD200" s="1168"/>
      <c r="AE200" s="1168"/>
      <c r="AF200" s="1168"/>
      <c r="AG200" s="1168"/>
      <c r="AH200" s="1168"/>
      <c r="AI200" s="1168"/>
      <c r="AJ200" s="1168"/>
      <c r="AK200" s="1168"/>
      <c r="AL200" s="1168"/>
      <c r="AM200" s="1168"/>
      <c r="AN200" s="1168"/>
      <c r="AO200" s="1168"/>
      <c r="AP200" s="1168"/>
      <c r="AQ200" s="1168"/>
      <c r="AR200" s="1168"/>
      <c r="AS200" s="1168"/>
      <c r="AT200" s="1168"/>
      <c r="AU200" s="1168"/>
      <c r="AV200" s="1168"/>
      <c r="AW200" s="1168"/>
      <c r="AX200" s="1168"/>
      <c r="AY200" s="1168"/>
      <c r="AZ200" s="1168"/>
      <c r="BA200" s="1168"/>
      <c r="BB200" s="1168"/>
      <c r="BC200" s="1168"/>
      <c r="BD200" s="1168"/>
      <c r="BE200" s="1168"/>
      <c r="BF200" s="1168"/>
      <c r="BG200" s="1168"/>
      <c r="BH200" s="1168"/>
      <c r="BI200" s="1168"/>
      <c r="BJ200" s="1168"/>
      <c r="BK200" s="1168"/>
      <c r="BL200" s="1168"/>
      <c r="BM200" s="1168"/>
      <c r="BN200" s="1168"/>
      <c r="BO200" s="1168"/>
      <c r="BP200" s="1168"/>
      <c r="BQ200" s="1168"/>
      <c r="BR200" s="1168"/>
      <c r="BS200" s="1168"/>
      <c r="BT200" s="1168"/>
      <c r="BU200" s="1168"/>
      <c r="BV200" s="1168"/>
      <c r="BW200" s="1168"/>
      <c r="BX200" s="1168"/>
      <c r="BY200" s="1168"/>
      <c r="BZ200" s="1168"/>
      <c r="CA200" s="1168"/>
      <c r="CB200" s="1168"/>
      <c r="CC200" s="1168"/>
      <c r="CD200" s="1168"/>
      <c r="CE200" s="1168"/>
      <c r="CF200" s="1168"/>
      <c r="CG200" s="1168"/>
      <c r="CH200" s="1168"/>
      <c r="CI200" s="1168"/>
      <c r="CJ200" s="1168"/>
      <c r="CK200" s="1168"/>
    </row>
    <row r="201" spans="1:89" s="1154" customFormat="1" ht="15" customHeight="1" x14ac:dyDescent="0.25">
      <c r="A201" s="1223"/>
      <c r="B201" s="996" t="s">
        <v>936</v>
      </c>
      <c r="C201" s="2074" t="s">
        <v>566</v>
      </c>
      <c r="D201" s="2075"/>
      <c r="E201" s="2076"/>
      <c r="F201" s="1137"/>
      <c r="G201" s="1120"/>
      <c r="H201" s="997"/>
      <c r="I201" s="1126"/>
      <c r="J201" s="1315"/>
      <c r="K201" s="1315"/>
      <c r="L201" s="1315"/>
      <c r="M201" s="1315"/>
      <c r="N201" s="1315"/>
      <c r="O201" s="1315"/>
      <c r="P201" s="1315"/>
      <c r="Q201" s="1315"/>
      <c r="R201" s="1315"/>
      <c r="S201" s="1315"/>
      <c r="T201" s="1315"/>
      <c r="U201" s="1315"/>
      <c r="V201" s="1315"/>
      <c r="W201" s="1315"/>
      <c r="X201" s="1315"/>
      <c r="Y201" s="1315"/>
      <c r="Z201" s="1315"/>
      <c r="AA201" s="1168"/>
      <c r="AB201" s="1168"/>
      <c r="AC201" s="1168"/>
      <c r="AD201" s="1168"/>
      <c r="AE201" s="1168"/>
      <c r="AF201" s="1168"/>
      <c r="AG201" s="1168"/>
      <c r="AH201" s="1168"/>
      <c r="AI201" s="1168"/>
      <c r="AJ201" s="1168"/>
      <c r="AK201" s="1168"/>
      <c r="AL201" s="1168"/>
      <c r="AM201" s="1168"/>
      <c r="AN201" s="1168"/>
      <c r="AO201" s="1168"/>
      <c r="AP201" s="1168"/>
      <c r="AQ201" s="1168"/>
      <c r="AR201" s="1168"/>
      <c r="AS201" s="1168"/>
      <c r="AT201" s="1168"/>
      <c r="AU201" s="1168"/>
      <c r="AV201" s="1168"/>
      <c r="AW201" s="1168"/>
      <c r="AX201" s="1168"/>
      <c r="AY201" s="1168"/>
      <c r="AZ201" s="1168"/>
      <c r="BA201" s="1168"/>
      <c r="BB201" s="1168"/>
      <c r="BC201" s="1168"/>
      <c r="BD201" s="1168"/>
      <c r="BE201" s="1168"/>
      <c r="BF201" s="1168"/>
      <c r="BG201" s="1168"/>
      <c r="BH201" s="1168"/>
      <c r="BI201" s="1168"/>
      <c r="BJ201" s="1168"/>
      <c r="BK201" s="1168"/>
      <c r="BL201" s="1168"/>
      <c r="BM201" s="1168"/>
      <c r="BN201" s="1168"/>
      <c r="BO201" s="1168"/>
      <c r="BP201" s="1168"/>
      <c r="BQ201" s="1168"/>
      <c r="BR201" s="1168"/>
      <c r="BS201" s="1168"/>
      <c r="BT201" s="1168"/>
      <c r="BU201" s="1168"/>
      <c r="BV201" s="1168"/>
      <c r="BW201" s="1168"/>
      <c r="BX201" s="1168"/>
      <c r="BY201" s="1168"/>
      <c r="BZ201" s="1168"/>
      <c r="CA201" s="1168"/>
      <c r="CB201" s="1168"/>
      <c r="CC201" s="1168"/>
      <c r="CD201" s="1168"/>
      <c r="CE201" s="1168"/>
      <c r="CF201" s="1168"/>
      <c r="CG201" s="1168"/>
      <c r="CH201" s="1168"/>
      <c r="CI201" s="1168"/>
      <c r="CJ201" s="1168"/>
      <c r="CK201" s="1168"/>
    </row>
    <row r="202" spans="1:89" s="734" customFormat="1" ht="15" customHeight="1" x14ac:dyDescent="0.25">
      <c r="A202" s="1123" t="s">
        <v>234</v>
      </c>
      <c r="B202" s="1118"/>
      <c r="C202" s="1092" t="s">
        <v>556</v>
      </c>
      <c r="D202" s="1951" t="s">
        <v>167</v>
      </c>
      <c r="E202" s="2017"/>
      <c r="F202" s="1098"/>
      <c r="G202" s="1105"/>
      <c r="H202" s="836"/>
      <c r="I202" s="1122"/>
      <c r="J202" s="1318"/>
      <c r="K202" s="1318"/>
      <c r="L202" s="1318"/>
      <c r="M202" s="1318"/>
      <c r="N202" s="1318"/>
      <c r="O202" s="1318"/>
      <c r="P202" s="1318"/>
      <c r="Q202" s="1318"/>
      <c r="R202" s="1318"/>
      <c r="S202" s="1318"/>
      <c r="T202" s="1318"/>
      <c r="U202" s="1318"/>
      <c r="V202" s="1318"/>
      <c r="W202" s="1318"/>
      <c r="X202" s="1318"/>
      <c r="Y202" s="1318"/>
      <c r="Z202" s="1318"/>
      <c r="AA202" s="1318"/>
      <c r="AB202" s="758"/>
      <c r="AC202" s="758"/>
      <c r="AD202" s="758"/>
      <c r="AE202" s="758"/>
      <c r="AF202" s="758"/>
      <c r="AG202" s="758"/>
      <c r="AH202" s="758"/>
      <c r="AI202" s="758"/>
      <c r="AJ202" s="758"/>
      <c r="AK202" s="758"/>
      <c r="AL202" s="758"/>
      <c r="AM202" s="758"/>
      <c r="AN202" s="758"/>
      <c r="AO202" s="758"/>
      <c r="AP202" s="758"/>
      <c r="AQ202" s="758"/>
      <c r="AR202" s="758"/>
      <c r="AS202" s="758"/>
      <c r="AT202" s="758"/>
      <c r="AU202" s="758"/>
      <c r="AV202" s="758"/>
      <c r="AW202" s="758"/>
      <c r="AX202" s="758"/>
      <c r="AY202" s="758"/>
      <c r="AZ202" s="758"/>
      <c r="BA202" s="758"/>
      <c r="BB202" s="758"/>
      <c r="BC202" s="758"/>
      <c r="BD202" s="758"/>
      <c r="BE202" s="758"/>
      <c r="BF202" s="758"/>
      <c r="BG202" s="758"/>
      <c r="BH202" s="758"/>
      <c r="BI202" s="758"/>
      <c r="BJ202" s="758"/>
      <c r="BK202" s="758"/>
      <c r="BL202" s="758"/>
      <c r="BM202" s="758"/>
      <c r="BN202" s="758"/>
      <c r="BO202" s="758"/>
      <c r="BP202" s="758"/>
      <c r="BQ202" s="758"/>
      <c r="BR202" s="758"/>
      <c r="BS202" s="758"/>
      <c r="BT202" s="758"/>
      <c r="BU202" s="758"/>
      <c r="BV202" s="758"/>
      <c r="BW202" s="758"/>
      <c r="BX202" s="758"/>
      <c r="BY202" s="758"/>
      <c r="BZ202" s="758"/>
      <c r="CA202" s="758"/>
      <c r="CB202" s="758"/>
      <c r="CC202" s="758"/>
      <c r="CD202" s="758"/>
      <c r="CE202" s="758"/>
      <c r="CF202" s="758"/>
      <c r="CG202" s="758"/>
      <c r="CH202" s="758"/>
      <c r="CI202" s="758"/>
      <c r="CJ202" s="758"/>
      <c r="CK202" s="758"/>
    </row>
    <row r="203" spans="1:89" s="734" customFormat="1" ht="30" customHeight="1" x14ac:dyDescent="0.25">
      <c r="A203" s="1088"/>
      <c r="B203" s="1118"/>
      <c r="C203" s="1096"/>
      <c r="D203" s="853" t="s">
        <v>556</v>
      </c>
      <c r="E203" s="1325" t="s">
        <v>543</v>
      </c>
      <c r="F203" s="846" t="s">
        <v>486</v>
      </c>
      <c r="G203" s="1105">
        <v>2</v>
      </c>
      <c r="H203" s="836"/>
      <c r="I203" s="1122">
        <f t="shared" si="7"/>
        <v>0</v>
      </c>
      <c r="J203" s="1315"/>
      <c r="K203" s="1315"/>
      <c r="L203" s="1315"/>
      <c r="M203" s="1315"/>
      <c r="N203" s="1315"/>
      <c r="O203" s="1315"/>
      <c r="P203" s="1315"/>
      <c r="Q203" s="1315"/>
      <c r="R203" s="1315"/>
      <c r="S203" s="1315"/>
      <c r="T203" s="1315"/>
      <c r="U203" s="1315"/>
      <c r="V203" s="1315"/>
      <c r="W203" s="1315"/>
      <c r="X203" s="1315"/>
      <c r="Y203" s="1315"/>
      <c r="Z203" s="1315"/>
      <c r="AA203" s="1315"/>
      <c r="AB203" s="758"/>
      <c r="AC203" s="758"/>
      <c r="AD203" s="758"/>
      <c r="AE203" s="758"/>
      <c r="AF203" s="758"/>
      <c r="AG203" s="758"/>
      <c r="AH203" s="758"/>
      <c r="AI203" s="758"/>
      <c r="AJ203" s="758"/>
      <c r="AK203" s="758"/>
      <c r="AL203" s="758"/>
      <c r="AM203" s="758"/>
      <c r="AN203" s="758"/>
      <c r="AO203" s="758"/>
      <c r="AP203" s="758"/>
      <c r="AQ203" s="758"/>
      <c r="AR203" s="758"/>
      <c r="AS203" s="758"/>
      <c r="AT203" s="758"/>
      <c r="AU203" s="758"/>
      <c r="AV203" s="758"/>
      <c r="AW203" s="758"/>
      <c r="AX203" s="758"/>
      <c r="AY203" s="758"/>
      <c r="AZ203" s="758"/>
      <c r="BA203" s="758"/>
      <c r="BB203" s="758"/>
      <c r="BC203" s="758"/>
      <c r="BD203" s="758"/>
      <c r="BE203" s="758"/>
      <c r="BF203" s="758"/>
      <c r="BG203" s="758"/>
      <c r="BH203" s="758"/>
      <c r="BI203" s="758"/>
      <c r="BJ203" s="758"/>
      <c r="BK203" s="758"/>
      <c r="BL203" s="758"/>
      <c r="BM203" s="758"/>
      <c r="BN203" s="758"/>
      <c r="BO203" s="758"/>
      <c r="BP203" s="758"/>
      <c r="BQ203" s="758"/>
      <c r="BR203" s="758"/>
      <c r="BS203" s="758"/>
      <c r="BT203" s="758"/>
      <c r="BU203" s="758"/>
      <c r="BV203" s="758"/>
      <c r="BW203" s="758"/>
      <c r="BX203" s="758"/>
      <c r="BY203" s="758"/>
      <c r="BZ203" s="758"/>
      <c r="CA203" s="758"/>
      <c r="CB203" s="758"/>
      <c r="CC203" s="758"/>
      <c r="CD203" s="758"/>
      <c r="CE203" s="758"/>
      <c r="CF203" s="758"/>
      <c r="CG203" s="758"/>
      <c r="CH203" s="758"/>
      <c r="CI203" s="758"/>
      <c r="CJ203" s="758"/>
      <c r="CK203" s="758"/>
    </row>
    <row r="204" spans="1:89" s="734" customFormat="1" ht="30" customHeight="1" x14ac:dyDescent="0.25">
      <c r="A204" s="1123"/>
      <c r="B204" s="1118"/>
      <c r="C204" s="1092"/>
      <c r="D204" s="1325" t="s">
        <v>557</v>
      </c>
      <c r="E204" s="1325" t="s">
        <v>278</v>
      </c>
      <c r="F204" s="846" t="s">
        <v>486</v>
      </c>
      <c r="G204" s="1105">
        <v>2</v>
      </c>
      <c r="H204" s="836"/>
      <c r="I204" s="1122">
        <f t="shared" si="7"/>
        <v>0</v>
      </c>
      <c r="J204" s="1318"/>
      <c r="K204" s="1318"/>
      <c r="L204" s="1318"/>
      <c r="M204" s="1318"/>
      <c r="N204" s="1318"/>
      <c r="O204" s="1318"/>
      <c r="P204" s="1318"/>
      <c r="Q204" s="1318"/>
      <c r="R204" s="1318"/>
      <c r="S204" s="1318"/>
      <c r="T204" s="1318"/>
      <c r="U204" s="1318"/>
      <c r="V204" s="1318"/>
      <c r="W204" s="1318"/>
      <c r="X204" s="1318"/>
      <c r="Y204" s="1318"/>
      <c r="Z204" s="1318"/>
      <c r="AA204" s="1318"/>
      <c r="AB204" s="758"/>
      <c r="AC204" s="758"/>
      <c r="AD204" s="758"/>
      <c r="AE204" s="758"/>
      <c r="AF204" s="758"/>
      <c r="AG204" s="758"/>
      <c r="AH204" s="758"/>
      <c r="AI204" s="758"/>
      <c r="AJ204" s="758"/>
      <c r="AK204" s="758"/>
      <c r="AL204" s="758"/>
      <c r="AM204" s="758"/>
      <c r="AN204" s="758"/>
      <c r="AO204" s="758"/>
      <c r="AP204" s="758"/>
      <c r="AQ204" s="758"/>
      <c r="AR204" s="758"/>
      <c r="AS204" s="758"/>
      <c r="AT204" s="758"/>
      <c r="AU204" s="758"/>
      <c r="AV204" s="758"/>
      <c r="AW204" s="758"/>
      <c r="AX204" s="758"/>
      <c r="AY204" s="758"/>
      <c r="AZ204" s="758"/>
      <c r="BA204" s="758"/>
      <c r="BB204" s="758"/>
      <c r="BC204" s="758"/>
      <c r="BD204" s="758"/>
      <c r="BE204" s="758"/>
      <c r="BF204" s="758"/>
      <c r="BG204" s="758"/>
      <c r="BH204" s="758"/>
      <c r="BI204" s="758"/>
      <c r="BJ204" s="758"/>
      <c r="BK204" s="758"/>
      <c r="BL204" s="758"/>
      <c r="BM204" s="758"/>
      <c r="BN204" s="758"/>
      <c r="BO204" s="758"/>
      <c r="BP204" s="758"/>
      <c r="BQ204" s="758"/>
      <c r="BR204" s="758"/>
      <c r="BS204" s="758"/>
      <c r="BT204" s="758"/>
      <c r="BU204" s="758"/>
      <c r="BV204" s="758"/>
      <c r="BW204" s="758"/>
      <c r="BX204" s="758"/>
      <c r="BY204" s="758"/>
      <c r="BZ204" s="758"/>
      <c r="CA204" s="758"/>
      <c r="CB204" s="758"/>
      <c r="CC204" s="758"/>
      <c r="CD204" s="758"/>
      <c r="CE204" s="758"/>
      <c r="CF204" s="758"/>
      <c r="CG204" s="758"/>
      <c r="CH204" s="758"/>
      <c r="CI204" s="758"/>
      <c r="CJ204" s="758"/>
      <c r="CK204" s="758"/>
    </row>
    <row r="205" spans="1:89" s="1344" customFormat="1" ht="13.5" customHeight="1" x14ac:dyDescent="0.25">
      <c r="A205" s="1308" t="s">
        <v>133</v>
      </c>
      <c r="B205" s="1404"/>
      <c r="C205" s="1356"/>
      <c r="D205" s="1401"/>
      <c r="E205" s="1402"/>
      <c r="F205" s="1310"/>
      <c r="G205" s="1089"/>
      <c r="H205" s="1173"/>
      <c r="I205" s="1122"/>
      <c r="J205" s="1302"/>
      <c r="K205" s="1302"/>
      <c r="L205" s="1302"/>
      <c r="M205" s="1302"/>
      <c r="N205" s="1302"/>
      <c r="O205" s="1302"/>
      <c r="P205" s="1302"/>
      <c r="Q205" s="1302"/>
      <c r="R205" s="1302"/>
      <c r="S205" s="1302"/>
      <c r="T205" s="1302"/>
      <c r="U205" s="1302"/>
      <c r="V205" s="1302"/>
      <c r="W205" s="1302"/>
      <c r="X205" s="1302"/>
      <c r="Y205" s="1302"/>
      <c r="Z205" s="1302"/>
      <c r="AA205" s="1302"/>
      <c r="AB205" s="1293"/>
      <c r="AC205" s="1293"/>
      <c r="AD205" s="1293"/>
      <c r="AE205" s="1293"/>
      <c r="AF205" s="1293"/>
      <c r="AG205" s="1293"/>
      <c r="AH205" s="1293"/>
      <c r="AI205" s="1293"/>
      <c r="AJ205" s="1293"/>
      <c r="AK205" s="1293"/>
      <c r="AL205" s="1293"/>
      <c r="AM205" s="1293"/>
      <c r="AN205" s="1293"/>
      <c r="AO205" s="1293"/>
      <c r="AP205" s="1293"/>
      <c r="AQ205" s="1293"/>
      <c r="AR205" s="1293"/>
      <c r="AS205" s="1293"/>
      <c r="AT205" s="1293"/>
      <c r="AU205" s="1293"/>
      <c r="AV205" s="1293"/>
      <c r="AW205" s="1293"/>
      <c r="AX205" s="1293"/>
      <c r="AY205" s="1293"/>
      <c r="AZ205" s="1293"/>
    </row>
    <row r="206" spans="1:89" s="1344" customFormat="1" ht="13.5" customHeight="1" x14ac:dyDescent="0.25">
      <c r="A206" s="1308">
        <v>8.3000000000000007</v>
      </c>
      <c r="B206" s="972" t="s">
        <v>937</v>
      </c>
      <c r="C206" s="1950" t="s">
        <v>1256</v>
      </c>
      <c r="D206" s="1920"/>
      <c r="E206" s="1921"/>
      <c r="F206" s="1310"/>
      <c r="G206" s="1089"/>
      <c r="H206" s="1173"/>
      <c r="I206" s="1122"/>
      <c r="J206" s="1302"/>
      <c r="K206" s="1302"/>
      <c r="L206" s="1302"/>
      <c r="M206" s="1302"/>
      <c r="N206" s="1302"/>
      <c r="O206" s="1302"/>
      <c r="P206" s="1302"/>
      <c r="Q206" s="1302"/>
      <c r="R206" s="1302"/>
      <c r="S206" s="1302"/>
      <c r="T206" s="1302"/>
      <c r="U206" s="1302"/>
      <c r="V206" s="1302"/>
      <c r="W206" s="1302"/>
      <c r="X206" s="1302"/>
      <c r="Y206" s="1302"/>
      <c r="Z206" s="1302"/>
      <c r="AA206" s="1302"/>
      <c r="AB206" s="1293"/>
      <c r="AC206" s="1293"/>
      <c r="AD206" s="1293"/>
      <c r="AE206" s="1293"/>
      <c r="AF206" s="1293"/>
      <c r="AG206" s="1293"/>
      <c r="AH206" s="1293"/>
      <c r="AI206" s="1293"/>
      <c r="AJ206" s="1293"/>
      <c r="AK206" s="1293"/>
      <c r="AL206" s="1293"/>
      <c r="AM206" s="1293"/>
      <c r="AN206" s="1293"/>
      <c r="AO206" s="1293"/>
      <c r="AP206" s="1293"/>
      <c r="AQ206" s="1293"/>
      <c r="AR206" s="1293"/>
      <c r="AS206" s="1293"/>
      <c r="AT206" s="1293"/>
      <c r="AU206" s="1293"/>
      <c r="AV206" s="1293"/>
      <c r="AW206" s="1293"/>
      <c r="AX206" s="1293"/>
      <c r="AY206" s="1293"/>
      <c r="AZ206" s="1293"/>
    </row>
    <row r="207" spans="1:89" s="1344" customFormat="1" ht="27" customHeight="1" x14ac:dyDescent="0.25">
      <c r="A207" s="1450" t="s">
        <v>501</v>
      </c>
      <c r="B207" s="1118"/>
      <c r="C207" s="1298" t="s">
        <v>556</v>
      </c>
      <c r="D207" s="1951" t="s">
        <v>1257</v>
      </c>
      <c r="E207" s="1952"/>
      <c r="F207" s="1098"/>
      <c r="G207" s="1105"/>
      <c r="H207" s="1173"/>
      <c r="I207" s="1122"/>
      <c r="J207" s="1315"/>
      <c r="K207" s="1315"/>
      <c r="L207" s="1315"/>
      <c r="M207" s="1315"/>
      <c r="N207" s="1315"/>
      <c r="O207" s="1315"/>
      <c r="P207" s="1315"/>
      <c r="Q207" s="1315"/>
      <c r="R207" s="1315"/>
      <c r="S207" s="1315"/>
      <c r="T207" s="1315"/>
      <c r="U207" s="1315"/>
      <c r="V207" s="1315"/>
      <c r="W207" s="1315"/>
      <c r="X207" s="1315"/>
      <c r="Y207" s="1315"/>
      <c r="Z207" s="1315"/>
      <c r="AA207" s="1168"/>
      <c r="AB207" s="1293"/>
      <c r="AC207" s="1293"/>
      <c r="AD207" s="1293"/>
      <c r="AE207" s="1293"/>
      <c r="AF207" s="1293"/>
      <c r="AG207" s="1293"/>
      <c r="AH207" s="1293"/>
      <c r="AI207" s="1293"/>
      <c r="AJ207" s="1293"/>
      <c r="AK207" s="1293"/>
      <c r="AL207" s="1293"/>
      <c r="AM207" s="1293"/>
      <c r="AN207" s="1293"/>
      <c r="AO207" s="1293"/>
      <c r="AP207" s="1293"/>
      <c r="AQ207" s="1293"/>
      <c r="AR207" s="1293"/>
      <c r="AS207" s="1293"/>
      <c r="AT207" s="1293"/>
      <c r="AU207" s="1293"/>
      <c r="AV207" s="1293"/>
      <c r="AW207" s="1293"/>
      <c r="AX207" s="1293"/>
      <c r="AY207" s="1293"/>
      <c r="AZ207" s="1293"/>
    </row>
    <row r="208" spans="1:89" s="1344" customFormat="1" ht="13.5" customHeight="1" x14ac:dyDescent="0.25">
      <c r="A208" s="1405"/>
      <c r="B208" s="1459"/>
      <c r="C208" s="1406"/>
      <c r="D208" s="1406" t="s">
        <v>556</v>
      </c>
      <c r="E208" s="1406" t="s">
        <v>508</v>
      </c>
      <c r="F208" s="1313" t="s">
        <v>487</v>
      </c>
      <c r="G208" s="1090">
        <v>50</v>
      </c>
      <c r="H208" s="1173"/>
      <c r="I208" s="1122">
        <f>G208*H208</f>
        <v>0</v>
      </c>
      <c r="J208" s="1453"/>
      <c r="K208" s="1453"/>
      <c r="L208" s="1453"/>
      <c r="M208" s="1453"/>
      <c r="N208" s="1453"/>
      <c r="O208" s="1453"/>
      <c r="P208" s="1453"/>
      <c r="Q208" s="1453"/>
      <c r="R208" s="1453"/>
      <c r="S208" s="1453"/>
      <c r="T208" s="1453"/>
      <c r="U208" s="1453"/>
      <c r="V208" s="1453"/>
      <c r="W208" s="1453"/>
      <c r="X208" s="1453"/>
      <c r="Y208" s="1453"/>
      <c r="Z208" s="1453"/>
      <c r="AA208" s="1453"/>
      <c r="AB208" s="1293"/>
      <c r="AC208" s="1293"/>
      <c r="AD208" s="1293"/>
      <c r="AE208" s="1293"/>
      <c r="AF208" s="1293"/>
      <c r="AG208" s="1293"/>
      <c r="AH208" s="1293"/>
      <c r="AI208" s="1293"/>
      <c r="AJ208" s="1293"/>
      <c r="AK208" s="1293"/>
      <c r="AL208" s="1293"/>
      <c r="AM208" s="1293"/>
      <c r="AN208" s="1293"/>
      <c r="AO208" s="1293"/>
      <c r="AP208" s="1293"/>
      <c r="AQ208" s="1293"/>
      <c r="AR208" s="1293"/>
      <c r="AS208" s="1293"/>
      <c r="AT208" s="1293"/>
      <c r="AU208" s="1293"/>
      <c r="AV208" s="1293"/>
      <c r="AW208" s="1293"/>
      <c r="AX208" s="1293"/>
      <c r="AY208" s="1293"/>
      <c r="AZ208" s="1293"/>
    </row>
    <row r="209" spans="1:52" s="1344" customFormat="1" x14ac:dyDescent="0.25">
      <c r="A209" s="1606"/>
      <c r="B209" s="1607"/>
      <c r="C209" s="1986" t="s">
        <v>427</v>
      </c>
      <c r="D209" s="1948"/>
      <c r="E209" s="1949"/>
      <c r="F209" s="1608"/>
      <c r="G209" s="1120"/>
      <c r="H209" s="1121"/>
      <c r="I209" s="1126"/>
      <c r="J209" s="1315"/>
      <c r="K209" s="1315"/>
      <c r="L209" s="1315"/>
      <c r="M209" s="1315"/>
      <c r="N209" s="1315"/>
      <c r="O209" s="1315"/>
      <c r="P209" s="1315"/>
      <c r="Q209" s="1315"/>
      <c r="R209" s="1315"/>
      <c r="S209" s="1315"/>
      <c r="T209" s="1315"/>
      <c r="U209" s="1315"/>
      <c r="V209" s="1315"/>
      <c r="W209" s="1315"/>
      <c r="X209" s="1315"/>
      <c r="Y209" s="1315"/>
      <c r="Z209" s="1315"/>
      <c r="AA209" s="1168"/>
      <c r="AB209" s="1293"/>
      <c r="AC209" s="1293"/>
      <c r="AD209" s="1293"/>
      <c r="AE209" s="1293"/>
      <c r="AF209" s="1293"/>
      <c r="AG209" s="1293"/>
      <c r="AH209" s="1293"/>
      <c r="AI209" s="1293"/>
      <c r="AJ209" s="1293"/>
      <c r="AK209" s="1293"/>
      <c r="AL209" s="1293"/>
      <c r="AM209" s="1293"/>
      <c r="AN209" s="1293"/>
      <c r="AO209" s="1293"/>
      <c r="AP209" s="1293"/>
      <c r="AQ209" s="1293"/>
      <c r="AR209" s="1293"/>
      <c r="AS209" s="1293"/>
      <c r="AT209" s="1293"/>
      <c r="AU209" s="1293"/>
      <c r="AV209" s="1293"/>
      <c r="AW209" s="1293"/>
      <c r="AX209" s="1293"/>
      <c r="AY209" s="1293"/>
      <c r="AZ209" s="1293"/>
    </row>
    <row r="210" spans="1:52" s="1344" customFormat="1" ht="27.6" x14ac:dyDescent="0.25">
      <c r="A210" s="1463" t="s">
        <v>246</v>
      </c>
      <c r="B210" s="1461"/>
      <c r="C210" s="1940" t="s">
        <v>247</v>
      </c>
      <c r="D210" s="1920"/>
      <c r="E210" s="1921"/>
      <c r="F210" s="1462"/>
      <c r="G210" s="1105"/>
      <c r="H210" s="1173"/>
      <c r="I210" s="1122"/>
      <c r="J210" s="1315"/>
      <c r="K210" s="1315"/>
      <c r="L210" s="1315"/>
      <c r="M210" s="1315"/>
      <c r="N210" s="1315"/>
      <c r="O210" s="1315"/>
      <c r="P210" s="1315"/>
      <c r="Q210" s="1315"/>
      <c r="R210" s="1315"/>
      <c r="S210" s="1315"/>
      <c r="T210" s="1315"/>
      <c r="U210" s="1315"/>
      <c r="V210" s="1315"/>
      <c r="W210" s="1315"/>
      <c r="X210" s="1315"/>
      <c r="Y210" s="1315"/>
      <c r="Z210" s="1315"/>
      <c r="AA210" s="1168"/>
      <c r="AB210" s="1293"/>
      <c r="AC210" s="1293"/>
      <c r="AD210" s="1293"/>
      <c r="AE210" s="1293"/>
      <c r="AF210" s="1293"/>
      <c r="AG210" s="1293"/>
      <c r="AH210" s="1293"/>
      <c r="AI210" s="1293"/>
      <c r="AJ210" s="1293"/>
      <c r="AK210" s="1293"/>
      <c r="AL210" s="1293"/>
      <c r="AM210" s="1293"/>
      <c r="AN210" s="1293"/>
      <c r="AO210" s="1293"/>
      <c r="AP210" s="1293"/>
      <c r="AQ210" s="1293"/>
      <c r="AR210" s="1293"/>
      <c r="AS210" s="1293"/>
      <c r="AT210" s="1293"/>
      <c r="AU210" s="1293"/>
      <c r="AV210" s="1293"/>
      <c r="AW210" s="1293"/>
      <c r="AX210" s="1293"/>
      <c r="AY210" s="1293"/>
      <c r="AZ210" s="1293"/>
    </row>
    <row r="211" spans="1:52" s="1344" customFormat="1" ht="40.5" customHeight="1" x14ac:dyDescent="0.25">
      <c r="A211" s="1463" t="s">
        <v>248</v>
      </c>
      <c r="B211" s="1461" t="s">
        <v>938</v>
      </c>
      <c r="C211" s="1940" t="s">
        <v>249</v>
      </c>
      <c r="D211" s="1940"/>
      <c r="E211" s="1946"/>
      <c r="F211" s="1462"/>
      <c r="G211" s="1105"/>
      <c r="H211" s="1173"/>
      <c r="I211" s="1122"/>
      <c r="J211" s="1315"/>
      <c r="K211" s="1315"/>
      <c r="L211" s="1315"/>
      <c r="M211" s="1315"/>
      <c r="N211" s="1315"/>
      <c r="O211" s="1315"/>
      <c r="P211" s="1315"/>
      <c r="Q211" s="1315"/>
      <c r="R211" s="1315"/>
      <c r="S211" s="1315"/>
      <c r="T211" s="1315"/>
      <c r="U211" s="1315"/>
      <c r="V211" s="1315"/>
      <c r="W211" s="1315"/>
      <c r="X211" s="1315"/>
      <c r="Y211" s="1315"/>
      <c r="Z211" s="1315"/>
      <c r="AA211" s="1168"/>
      <c r="AB211" s="1293"/>
      <c r="AC211" s="1293"/>
      <c r="AD211" s="1293"/>
      <c r="AE211" s="1293"/>
      <c r="AF211" s="1293"/>
      <c r="AG211" s="1293"/>
      <c r="AH211" s="1293"/>
      <c r="AI211" s="1293"/>
      <c r="AJ211" s="1293"/>
      <c r="AK211" s="1293"/>
      <c r="AL211" s="1293"/>
      <c r="AM211" s="1293"/>
      <c r="AN211" s="1293"/>
      <c r="AO211" s="1293"/>
      <c r="AP211" s="1293"/>
      <c r="AQ211" s="1293"/>
      <c r="AR211" s="1293"/>
      <c r="AS211" s="1293"/>
      <c r="AT211" s="1293"/>
      <c r="AU211" s="1293"/>
      <c r="AV211" s="1293"/>
      <c r="AW211" s="1293"/>
      <c r="AX211" s="1293"/>
      <c r="AY211" s="1293"/>
      <c r="AZ211" s="1293"/>
    </row>
    <row r="212" spans="1:52" s="1344" customFormat="1" ht="13.5" customHeight="1" x14ac:dyDescent="0.25">
      <c r="A212" s="1308"/>
      <c r="B212" s="1404"/>
      <c r="C212" s="1298" t="s">
        <v>556</v>
      </c>
      <c r="D212" s="1920" t="s">
        <v>472</v>
      </c>
      <c r="E212" s="1921"/>
      <c r="F212" s="1310" t="s">
        <v>487</v>
      </c>
      <c r="G212" s="1089">
        <v>35</v>
      </c>
      <c r="H212" s="1173"/>
      <c r="I212" s="1122">
        <f>G212*H212</f>
        <v>0</v>
      </c>
      <c r="J212" s="1302"/>
      <c r="K212" s="1302"/>
      <c r="L212" s="1302"/>
      <c r="M212" s="1302"/>
      <c r="N212" s="1302"/>
      <c r="O212" s="1302"/>
      <c r="P212" s="1302"/>
      <c r="Q212" s="1302"/>
      <c r="R212" s="1302"/>
      <c r="S212" s="1302"/>
      <c r="T212" s="1302"/>
      <c r="U212" s="1302"/>
      <c r="V212" s="1302"/>
      <c r="W212" s="1302"/>
      <c r="X212" s="1302"/>
      <c r="Y212" s="1302"/>
      <c r="Z212" s="1302"/>
      <c r="AA212" s="1302"/>
      <c r="AB212" s="1293"/>
      <c r="AC212" s="1293"/>
      <c r="AD212" s="1293"/>
      <c r="AE212" s="1293"/>
      <c r="AF212" s="1293"/>
      <c r="AG212" s="1293"/>
      <c r="AH212" s="1293"/>
      <c r="AI212" s="1293"/>
      <c r="AJ212" s="1293"/>
      <c r="AK212" s="1293"/>
      <c r="AL212" s="1293"/>
      <c r="AM212" s="1293"/>
      <c r="AN212" s="1293"/>
      <c r="AO212" s="1293"/>
      <c r="AP212" s="1293"/>
      <c r="AQ212" s="1293"/>
      <c r="AR212" s="1293"/>
      <c r="AS212" s="1293"/>
      <c r="AT212" s="1293"/>
      <c r="AU212" s="1293"/>
      <c r="AV212" s="1293"/>
      <c r="AW212" s="1293"/>
      <c r="AX212" s="1293"/>
      <c r="AY212" s="1293"/>
      <c r="AZ212" s="1293"/>
    </row>
    <row r="213" spans="1:52" s="1344" customFormat="1" ht="13.5" customHeight="1" x14ac:dyDescent="0.25">
      <c r="A213" s="1405" t="s">
        <v>250</v>
      </c>
      <c r="B213" s="1459"/>
      <c r="C213" s="1406" t="s">
        <v>557</v>
      </c>
      <c r="D213" s="1406" t="s">
        <v>688</v>
      </c>
      <c r="E213" s="1406"/>
      <c r="F213" s="1313"/>
      <c r="G213" s="1090"/>
      <c r="H213" s="1173"/>
      <c r="I213" s="1122"/>
      <c r="J213" s="1453"/>
      <c r="K213" s="1453"/>
      <c r="L213" s="1453"/>
      <c r="M213" s="1453"/>
      <c r="N213" s="1453"/>
      <c r="O213" s="1453"/>
      <c r="P213" s="1453"/>
      <c r="Q213" s="1453"/>
      <c r="R213" s="1453"/>
      <c r="S213" s="1453"/>
      <c r="T213" s="1453"/>
      <c r="U213" s="1453"/>
      <c r="V213" s="1453"/>
      <c r="W213" s="1453"/>
      <c r="X213" s="1453"/>
      <c r="Y213" s="1453"/>
      <c r="Z213" s="1453"/>
      <c r="AA213" s="1453"/>
      <c r="AB213" s="1293"/>
      <c r="AC213" s="1293"/>
      <c r="AD213" s="1293"/>
      <c r="AE213" s="1293"/>
      <c r="AF213" s="1293"/>
      <c r="AG213" s="1293"/>
      <c r="AH213" s="1293"/>
      <c r="AI213" s="1293"/>
      <c r="AJ213" s="1293"/>
      <c r="AK213" s="1293"/>
      <c r="AL213" s="1293"/>
      <c r="AM213" s="1293"/>
      <c r="AN213" s="1293"/>
      <c r="AO213" s="1293"/>
      <c r="AP213" s="1293"/>
      <c r="AQ213" s="1293"/>
      <c r="AR213" s="1293"/>
      <c r="AS213" s="1293"/>
      <c r="AT213" s="1293"/>
      <c r="AU213" s="1293"/>
      <c r="AV213" s="1293"/>
      <c r="AW213" s="1293"/>
      <c r="AX213" s="1293"/>
      <c r="AY213" s="1293"/>
      <c r="AZ213" s="1293"/>
    </row>
    <row r="214" spans="1:52" s="1344" customFormat="1" ht="13.5" customHeight="1" x14ac:dyDescent="0.25">
      <c r="A214" s="1405"/>
      <c r="B214" s="1459"/>
      <c r="C214" s="1406"/>
      <c r="D214" s="1406" t="s">
        <v>556</v>
      </c>
      <c r="E214" s="1406" t="s">
        <v>251</v>
      </c>
      <c r="F214" s="1313" t="s">
        <v>754</v>
      </c>
      <c r="G214" s="1090">
        <v>20</v>
      </c>
      <c r="H214" s="1173"/>
      <c r="I214" s="1122">
        <f>G214*H214</f>
        <v>0</v>
      </c>
      <c r="J214" s="1302"/>
      <c r="K214" s="1302"/>
      <c r="L214" s="1302"/>
      <c r="M214" s="1302"/>
      <c r="N214" s="1302"/>
      <c r="O214" s="1302"/>
      <c r="P214" s="1302"/>
      <c r="Q214" s="1302"/>
      <c r="R214" s="1302"/>
      <c r="S214" s="1302"/>
      <c r="T214" s="1302"/>
      <c r="U214" s="1302"/>
      <c r="V214" s="1302"/>
      <c r="W214" s="1302"/>
      <c r="X214" s="1302"/>
      <c r="Y214" s="1302"/>
      <c r="Z214" s="1302"/>
      <c r="AA214" s="1302"/>
      <c r="AB214" s="1293"/>
      <c r="AC214" s="1293"/>
      <c r="AD214" s="1293"/>
      <c r="AE214" s="1293"/>
      <c r="AF214" s="1293"/>
      <c r="AG214" s="1293"/>
      <c r="AH214" s="1293"/>
      <c r="AI214" s="1293"/>
      <c r="AJ214" s="1293"/>
      <c r="AK214" s="1293"/>
      <c r="AL214" s="1293"/>
      <c r="AM214" s="1293"/>
      <c r="AN214" s="1293"/>
      <c r="AO214" s="1293"/>
      <c r="AP214" s="1293"/>
      <c r="AQ214" s="1293"/>
      <c r="AR214" s="1293"/>
      <c r="AS214" s="1293"/>
      <c r="AT214" s="1293"/>
      <c r="AU214" s="1293"/>
      <c r="AV214" s="1293"/>
      <c r="AW214" s="1293"/>
      <c r="AX214" s="1293"/>
      <c r="AY214" s="1293"/>
      <c r="AZ214" s="1293"/>
    </row>
    <row r="215" spans="1:52" s="1344" customFormat="1" ht="13.5" customHeight="1" x14ac:dyDescent="0.25">
      <c r="A215" s="1405"/>
      <c r="B215" s="1459"/>
      <c r="C215" s="1406"/>
      <c r="D215" s="1406" t="s">
        <v>557</v>
      </c>
      <c r="E215" s="1406" t="s">
        <v>252</v>
      </c>
      <c r="F215" s="1313" t="s">
        <v>754</v>
      </c>
      <c r="G215" s="1090">
        <v>0</v>
      </c>
      <c r="H215" s="1173"/>
      <c r="I215" s="1122">
        <f>G215*H215</f>
        <v>0</v>
      </c>
      <c r="J215" s="1453"/>
      <c r="K215" s="1453"/>
      <c r="L215" s="1453"/>
      <c r="M215" s="1453"/>
      <c r="N215" s="1453"/>
      <c r="O215" s="1453"/>
      <c r="P215" s="1453"/>
      <c r="Q215" s="1453"/>
      <c r="R215" s="1453"/>
      <c r="S215" s="1453"/>
      <c r="T215" s="1453"/>
      <c r="U215" s="1453"/>
      <c r="V215" s="1453"/>
      <c r="W215" s="1453"/>
      <c r="X215" s="1453"/>
      <c r="Y215" s="1453"/>
      <c r="Z215" s="1453"/>
      <c r="AA215" s="1453"/>
      <c r="AB215" s="1293"/>
      <c r="AC215" s="1293"/>
      <c r="AD215" s="1293"/>
      <c r="AE215" s="1293"/>
      <c r="AF215" s="1293"/>
      <c r="AG215" s="1293"/>
      <c r="AH215" s="1293"/>
      <c r="AI215" s="1293"/>
      <c r="AJ215" s="1293"/>
      <c r="AK215" s="1293"/>
      <c r="AL215" s="1293"/>
      <c r="AM215" s="1293"/>
      <c r="AN215" s="1293"/>
      <c r="AO215" s="1293"/>
      <c r="AP215" s="1293"/>
      <c r="AQ215" s="1293"/>
      <c r="AR215" s="1293"/>
      <c r="AS215" s="1293"/>
      <c r="AT215" s="1293"/>
      <c r="AU215" s="1293"/>
      <c r="AV215" s="1293"/>
      <c r="AW215" s="1293"/>
      <c r="AX215" s="1293"/>
      <c r="AY215" s="1293"/>
      <c r="AZ215" s="1293"/>
    </row>
    <row r="216" spans="1:52" s="1344" customFormat="1" ht="13.5" customHeight="1" x14ac:dyDescent="0.25">
      <c r="A216" s="1463" t="s">
        <v>1258</v>
      </c>
      <c r="B216" s="1461" t="s">
        <v>939</v>
      </c>
      <c r="C216" s="1950" t="s">
        <v>338</v>
      </c>
      <c r="D216" s="1940"/>
      <c r="E216" s="1946"/>
      <c r="F216" s="1462"/>
      <c r="G216" s="1105"/>
      <c r="H216" s="1173"/>
      <c r="I216" s="1122"/>
      <c r="J216" s="1315"/>
      <c r="K216" s="1315"/>
      <c r="L216" s="1315"/>
      <c r="M216" s="1315"/>
      <c r="N216" s="1315"/>
      <c r="O216" s="1315"/>
      <c r="P216" s="1315"/>
      <c r="Q216" s="1315"/>
      <c r="R216" s="1315"/>
      <c r="S216" s="1315"/>
      <c r="T216" s="1315"/>
      <c r="U216" s="1315"/>
      <c r="V216" s="1315"/>
      <c r="W216" s="1315"/>
      <c r="X216" s="1315"/>
      <c r="Y216" s="1315"/>
      <c r="Z216" s="1315"/>
      <c r="AA216" s="1168"/>
      <c r="AB216" s="1293"/>
      <c r="AC216" s="1293"/>
      <c r="AD216" s="1293"/>
      <c r="AE216" s="1293"/>
      <c r="AF216" s="1293"/>
      <c r="AG216" s="1293"/>
      <c r="AH216" s="1293"/>
      <c r="AI216" s="1293"/>
      <c r="AJ216" s="1293"/>
      <c r="AK216" s="1293"/>
      <c r="AL216" s="1293"/>
      <c r="AM216" s="1293"/>
      <c r="AN216" s="1293"/>
      <c r="AO216" s="1293"/>
      <c r="AP216" s="1293"/>
      <c r="AQ216" s="1293"/>
      <c r="AR216" s="1293"/>
      <c r="AS216" s="1293"/>
      <c r="AT216" s="1293"/>
      <c r="AU216" s="1293"/>
      <c r="AV216" s="1293"/>
      <c r="AW216" s="1293"/>
      <c r="AX216" s="1293"/>
      <c r="AY216" s="1293"/>
      <c r="AZ216" s="1293"/>
    </row>
    <row r="217" spans="1:52" s="1344" customFormat="1" ht="13.5" customHeight="1" x14ac:dyDescent="0.25">
      <c r="A217" s="1450" t="s">
        <v>615</v>
      </c>
      <c r="B217" s="1404"/>
      <c r="C217" s="1298" t="s">
        <v>556</v>
      </c>
      <c r="D217" s="1920" t="s">
        <v>577</v>
      </c>
      <c r="E217" s="1921"/>
      <c r="F217" s="1310" t="s">
        <v>754</v>
      </c>
      <c r="G217" s="1089">
        <v>5</v>
      </c>
      <c r="H217" s="1173"/>
      <c r="I217" s="1122">
        <f>G217*H217</f>
        <v>0</v>
      </c>
      <c r="J217" s="1302"/>
      <c r="K217" s="1302"/>
      <c r="L217" s="1302"/>
      <c r="M217" s="1302"/>
      <c r="N217" s="1302"/>
      <c r="O217" s="1302"/>
      <c r="P217" s="1302"/>
      <c r="Q217" s="1302"/>
      <c r="R217" s="1302"/>
      <c r="S217" s="1302"/>
      <c r="T217" s="1302"/>
      <c r="U217" s="1302"/>
      <c r="V217" s="1302"/>
      <c r="W217" s="1302"/>
      <c r="X217" s="1302"/>
      <c r="Y217" s="1302"/>
      <c r="Z217" s="1302"/>
      <c r="AA217" s="1302"/>
      <c r="AB217" s="1293"/>
      <c r="AC217" s="1293"/>
      <c r="AD217" s="1293"/>
      <c r="AE217" s="1293"/>
      <c r="AF217" s="1293"/>
      <c r="AG217" s="1293"/>
      <c r="AH217" s="1293"/>
      <c r="AI217" s="1293"/>
      <c r="AJ217" s="1293"/>
      <c r="AK217" s="1293"/>
      <c r="AL217" s="1293"/>
      <c r="AM217" s="1293"/>
      <c r="AN217" s="1293"/>
      <c r="AO217" s="1293"/>
      <c r="AP217" s="1293"/>
      <c r="AQ217" s="1293"/>
      <c r="AR217" s="1293"/>
      <c r="AS217" s="1293"/>
      <c r="AT217" s="1293"/>
      <c r="AU217" s="1293"/>
      <c r="AV217" s="1293"/>
      <c r="AW217" s="1293"/>
      <c r="AX217" s="1293"/>
      <c r="AY217" s="1293"/>
      <c r="AZ217" s="1293"/>
    </row>
    <row r="218" spans="1:52" s="1344" customFormat="1" ht="13.5" customHeight="1" x14ac:dyDescent="0.25">
      <c r="A218" s="1464"/>
      <c r="B218" s="1465"/>
      <c r="C218" s="1940" t="s">
        <v>339</v>
      </c>
      <c r="D218" s="1920"/>
      <c r="E218" s="1921"/>
      <c r="F218" s="1452"/>
      <c r="G218" s="1105"/>
      <c r="H218" s="1173"/>
      <c r="I218" s="1122"/>
      <c r="J218" s="1315"/>
      <c r="K218" s="1315"/>
      <c r="L218" s="1315"/>
      <c r="M218" s="1315"/>
      <c r="N218" s="1315"/>
      <c r="O218" s="1315"/>
      <c r="P218" s="1315"/>
      <c r="Q218" s="1315"/>
      <c r="R218" s="1315"/>
      <c r="S218" s="1315"/>
      <c r="T218" s="1315"/>
      <c r="U218" s="1315"/>
      <c r="V218" s="1315"/>
      <c r="W218" s="1315"/>
      <c r="X218" s="1315"/>
      <c r="Y218" s="1315"/>
      <c r="Z218" s="1315"/>
      <c r="AA218" s="1168"/>
      <c r="AB218" s="1293"/>
      <c r="AC218" s="1293"/>
      <c r="AD218" s="1293"/>
      <c r="AE218" s="1293"/>
      <c r="AF218" s="1293"/>
      <c r="AG218" s="1293"/>
      <c r="AH218" s="1293"/>
      <c r="AI218" s="1293"/>
      <c r="AJ218" s="1293"/>
      <c r="AK218" s="1293"/>
      <c r="AL218" s="1293"/>
      <c r="AM218" s="1293"/>
      <c r="AN218" s="1293"/>
      <c r="AO218" s="1293"/>
      <c r="AP218" s="1293"/>
      <c r="AQ218" s="1293"/>
      <c r="AR218" s="1293"/>
      <c r="AS218" s="1293"/>
      <c r="AT218" s="1293"/>
      <c r="AU218" s="1293"/>
      <c r="AV218" s="1293"/>
      <c r="AW218" s="1293"/>
      <c r="AX218" s="1293"/>
      <c r="AY218" s="1293"/>
      <c r="AZ218" s="1293"/>
    </row>
    <row r="219" spans="1:52" s="1344" customFormat="1" ht="13.5" customHeight="1" x14ac:dyDescent="0.25">
      <c r="A219" s="1463" t="s">
        <v>1259</v>
      </c>
      <c r="B219" s="1461" t="s">
        <v>940</v>
      </c>
      <c r="C219" s="1941" t="s">
        <v>745</v>
      </c>
      <c r="D219" s="1942"/>
      <c r="E219" s="1943"/>
      <c r="F219" s="1452"/>
      <c r="G219" s="1105"/>
      <c r="H219" s="1173"/>
      <c r="I219" s="1122"/>
      <c r="J219" s="1315"/>
      <c r="K219" s="1315"/>
      <c r="L219" s="1315"/>
      <c r="M219" s="1315"/>
      <c r="N219" s="1315"/>
      <c r="O219" s="1315"/>
      <c r="P219" s="1315"/>
      <c r="Q219" s="1315"/>
      <c r="R219" s="1315"/>
      <c r="S219" s="1315"/>
      <c r="T219" s="1315"/>
      <c r="U219" s="1315"/>
      <c r="V219" s="1315"/>
      <c r="W219" s="1315"/>
      <c r="X219" s="1315"/>
      <c r="Y219" s="1315"/>
      <c r="Z219" s="1315"/>
      <c r="AA219" s="1168"/>
      <c r="AB219" s="1293"/>
      <c r="AC219" s="1293"/>
      <c r="AD219" s="1293"/>
      <c r="AE219" s="1293"/>
      <c r="AF219" s="1293"/>
      <c r="AG219" s="1293"/>
      <c r="AH219" s="1293"/>
      <c r="AI219" s="1293"/>
      <c r="AJ219" s="1293"/>
      <c r="AK219" s="1293"/>
      <c r="AL219" s="1293"/>
      <c r="AM219" s="1293"/>
      <c r="AN219" s="1293"/>
      <c r="AO219" s="1293"/>
      <c r="AP219" s="1293"/>
      <c r="AQ219" s="1293"/>
      <c r="AR219" s="1293"/>
      <c r="AS219" s="1293"/>
      <c r="AT219" s="1293"/>
      <c r="AU219" s="1293"/>
      <c r="AV219" s="1293"/>
      <c r="AW219" s="1293"/>
      <c r="AX219" s="1293"/>
      <c r="AY219" s="1293"/>
      <c r="AZ219" s="1293"/>
    </row>
    <row r="220" spans="1:52" s="1344" customFormat="1" ht="39.75" customHeight="1" x14ac:dyDescent="0.25">
      <c r="A220" s="1466" t="s">
        <v>746</v>
      </c>
      <c r="B220" s="1465"/>
      <c r="C220" s="2069" t="s">
        <v>747</v>
      </c>
      <c r="D220" s="1944"/>
      <c r="E220" s="1945"/>
      <c r="F220" s="1467" t="s">
        <v>465</v>
      </c>
      <c r="G220" s="1105">
        <v>1</v>
      </c>
      <c r="H220" s="1173"/>
      <c r="I220" s="1122">
        <f>G220*H220</f>
        <v>0</v>
      </c>
      <c r="J220" s="1315"/>
      <c r="K220" s="1315"/>
      <c r="L220" s="1315"/>
      <c r="M220" s="1315"/>
      <c r="N220" s="1315"/>
      <c r="O220" s="1315"/>
      <c r="P220" s="1315"/>
      <c r="Q220" s="1315"/>
      <c r="R220" s="1315"/>
      <c r="S220" s="1315"/>
      <c r="T220" s="1315"/>
      <c r="U220" s="1315"/>
      <c r="V220" s="1315"/>
      <c r="W220" s="1315"/>
      <c r="X220" s="1315"/>
      <c r="Y220" s="1315"/>
      <c r="Z220" s="1315"/>
      <c r="AA220" s="1168"/>
      <c r="AB220" s="1293"/>
      <c r="AC220" s="1293"/>
      <c r="AD220" s="1293"/>
      <c r="AE220" s="1293"/>
      <c r="AF220" s="1293"/>
      <c r="AG220" s="1293"/>
      <c r="AH220" s="1293"/>
      <c r="AI220" s="1293"/>
      <c r="AJ220" s="1293"/>
      <c r="AK220" s="1293"/>
      <c r="AL220" s="1293"/>
      <c r="AM220" s="1293"/>
      <c r="AN220" s="1293"/>
      <c r="AO220" s="1293"/>
      <c r="AP220" s="1293"/>
      <c r="AQ220" s="1293"/>
      <c r="AR220" s="1293"/>
      <c r="AS220" s="1293"/>
      <c r="AT220" s="1293"/>
      <c r="AU220" s="1293"/>
      <c r="AV220" s="1293"/>
      <c r="AW220" s="1293"/>
      <c r="AX220" s="1293"/>
      <c r="AY220" s="1293"/>
      <c r="AZ220" s="1293"/>
    </row>
    <row r="221" spans="1:52" s="1344" customFormat="1" ht="15.75" customHeight="1" x14ac:dyDescent="0.25">
      <c r="A221" s="1463" t="s">
        <v>1260</v>
      </c>
      <c r="B221" s="1461" t="s">
        <v>1402</v>
      </c>
      <c r="C221" s="1940" t="s">
        <v>341</v>
      </c>
      <c r="D221" s="1940"/>
      <c r="E221" s="1946"/>
      <c r="F221" s="1462"/>
      <c r="G221" s="1105"/>
      <c r="H221" s="1173"/>
      <c r="I221" s="1122"/>
      <c r="J221" s="1315"/>
      <c r="K221" s="1315"/>
      <c r="L221" s="1315"/>
      <c r="M221" s="1315"/>
      <c r="N221" s="1315"/>
      <c r="O221" s="1315"/>
      <c r="P221" s="1315"/>
      <c r="Q221" s="1315"/>
      <c r="R221" s="1315"/>
      <c r="S221" s="1315"/>
      <c r="T221" s="1315"/>
      <c r="U221" s="1315"/>
      <c r="V221" s="1315"/>
      <c r="W221" s="1315"/>
      <c r="X221" s="1315"/>
      <c r="Y221" s="1315"/>
      <c r="Z221" s="1315"/>
      <c r="AA221" s="1168"/>
      <c r="AB221" s="1293"/>
      <c r="AC221" s="1293"/>
      <c r="AD221" s="1293"/>
      <c r="AE221" s="1293"/>
      <c r="AF221" s="1293"/>
      <c r="AG221" s="1293"/>
      <c r="AH221" s="1293"/>
      <c r="AI221" s="1293"/>
      <c r="AJ221" s="1293"/>
      <c r="AK221" s="1293"/>
      <c r="AL221" s="1293"/>
      <c r="AM221" s="1293"/>
      <c r="AN221" s="1293"/>
      <c r="AO221" s="1293"/>
      <c r="AP221" s="1293"/>
      <c r="AQ221" s="1293"/>
      <c r="AR221" s="1293"/>
      <c r="AS221" s="1293"/>
      <c r="AT221" s="1293"/>
      <c r="AU221" s="1293"/>
      <c r="AV221" s="1293"/>
      <c r="AW221" s="1293"/>
      <c r="AX221" s="1293"/>
      <c r="AY221" s="1293"/>
      <c r="AZ221" s="1293"/>
    </row>
    <row r="222" spans="1:52" s="1344" customFormat="1" ht="41.4" x14ac:dyDescent="0.25">
      <c r="A222" s="1123" t="s">
        <v>310</v>
      </c>
      <c r="B222" s="1461"/>
      <c r="C222" s="1468" t="s">
        <v>556</v>
      </c>
      <c r="D222" s="1468" t="s">
        <v>556</v>
      </c>
      <c r="E222" s="1469" t="s">
        <v>1261</v>
      </c>
      <c r="F222" s="1452" t="s">
        <v>487</v>
      </c>
      <c r="G222" s="1105">
        <v>30</v>
      </c>
      <c r="H222" s="1173"/>
      <c r="I222" s="1122"/>
      <c r="J222" s="1315"/>
      <c r="K222" s="1315"/>
      <c r="L222" s="1315"/>
      <c r="M222" s="1315"/>
      <c r="N222" s="1315"/>
      <c r="O222" s="1315"/>
      <c r="P222" s="1315"/>
      <c r="Q222" s="1315"/>
      <c r="R222" s="1315"/>
      <c r="S222" s="1315"/>
      <c r="T222" s="1315"/>
      <c r="U222" s="1315"/>
      <c r="V222" s="1315"/>
      <c r="W222" s="1315"/>
      <c r="X222" s="1315"/>
      <c r="Y222" s="1315"/>
      <c r="Z222" s="1315"/>
      <c r="AA222" s="1168"/>
      <c r="AB222" s="1293"/>
      <c r="AC222" s="1293"/>
      <c r="AD222" s="1293"/>
      <c r="AE222" s="1293"/>
      <c r="AF222" s="1293"/>
      <c r="AG222" s="1293"/>
      <c r="AH222" s="1293"/>
      <c r="AI222" s="1293"/>
      <c r="AJ222" s="1293"/>
      <c r="AK222" s="1293"/>
      <c r="AL222" s="1293"/>
      <c r="AM222" s="1293"/>
      <c r="AN222" s="1293"/>
      <c r="AO222" s="1293"/>
      <c r="AP222" s="1293"/>
      <c r="AQ222" s="1293"/>
      <c r="AR222" s="1293"/>
      <c r="AS222" s="1293"/>
      <c r="AT222" s="1293"/>
      <c r="AU222" s="1293"/>
      <c r="AV222" s="1293"/>
      <c r="AW222" s="1293"/>
      <c r="AX222" s="1293"/>
      <c r="AY222" s="1293"/>
      <c r="AZ222" s="1293"/>
    </row>
    <row r="223" spans="1:52" s="1344" customFormat="1" ht="25.5" customHeight="1" x14ac:dyDescent="0.25">
      <c r="A223" s="1464"/>
      <c r="B223" s="1116"/>
      <c r="C223" s="1468"/>
      <c r="D223" s="1468" t="s">
        <v>557</v>
      </c>
      <c r="E223" s="1469" t="s">
        <v>241</v>
      </c>
      <c r="F223" s="1452" t="s">
        <v>487</v>
      </c>
      <c r="G223" s="1105">
        <v>20</v>
      </c>
      <c r="H223" s="1173"/>
      <c r="I223" s="1122">
        <f>G223*H223</f>
        <v>0</v>
      </c>
      <c r="J223" s="1470"/>
      <c r="K223" s="1470"/>
      <c r="L223" s="1470"/>
      <c r="M223" s="1470"/>
      <c r="N223" s="1470"/>
      <c r="O223" s="1470"/>
      <c r="P223" s="1470"/>
      <c r="Q223" s="1470"/>
      <c r="R223" s="1470"/>
      <c r="S223" s="1470"/>
      <c r="T223" s="1470"/>
      <c r="U223" s="1470"/>
      <c r="V223" s="1470"/>
      <c r="W223" s="1470"/>
      <c r="X223" s="1470"/>
      <c r="Y223" s="1470"/>
      <c r="Z223" s="1470"/>
      <c r="AA223" s="1470"/>
      <c r="AB223" s="1293"/>
      <c r="AC223" s="1293"/>
      <c r="AD223" s="1293"/>
      <c r="AE223" s="1293"/>
      <c r="AF223" s="1293"/>
      <c r="AG223" s="1293"/>
      <c r="AH223" s="1293"/>
      <c r="AI223" s="1293"/>
      <c r="AJ223" s="1293"/>
      <c r="AK223" s="1293"/>
      <c r="AL223" s="1293"/>
      <c r="AM223" s="1293"/>
      <c r="AN223" s="1293"/>
      <c r="AO223" s="1293"/>
      <c r="AP223" s="1293"/>
      <c r="AQ223" s="1293"/>
      <c r="AR223" s="1293"/>
      <c r="AS223" s="1293"/>
      <c r="AT223" s="1293"/>
      <c r="AU223" s="1293"/>
      <c r="AV223" s="1293"/>
      <c r="AW223" s="1293"/>
      <c r="AX223" s="1293"/>
      <c r="AY223" s="1293"/>
      <c r="AZ223" s="1293"/>
    </row>
    <row r="224" spans="1:52" s="1344" customFormat="1" ht="27.75" customHeight="1" thickBot="1" x14ac:dyDescent="0.3">
      <c r="A224" s="1471" t="s">
        <v>1260</v>
      </c>
      <c r="B224" s="1472"/>
      <c r="C224" s="1473"/>
      <c r="D224" s="1468" t="s">
        <v>558</v>
      </c>
      <c r="E224" s="1474" t="s">
        <v>1262</v>
      </c>
      <c r="F224" s="1475" t="s">
        <v>487</v>
      </c>
      <c r="G224" s="1146">
        <v>30</v>
      </c>
      <c r="H224" s="1147"/>
      <c r="I224" s="1136">
        <f>G224*H224</f>
        <v>0</v>
      </c>
      <c r="J224" s="1470"/>
      <c r="K224" s="1470"/>
      <c r="L224" s="1470"/>
      <c r="M224" s="1470"/>
      <c r="N224" s="1470"/>
      <c r="O224" s="1470"/>
      <c r="P224" s="1470"/>
      <c r="Q224" s="1470"/>
      <c r="R224" s="1470"/>
      <c r="S224" s="1470"/>
      <c r="T224" s="1470"/>
      <c r="U224" s="1470"/>
      <c r="V224" s="1470"/>
      <c r="W224" s="1470"/>
      <c r="X224" s="1470"/>
      <c r="Y224" s="1470"/>
      <c r="Z224" s="1470"/>
      <c r="AA224" s="1470"/>
      <c r="AB224" s="1293"/>
      <c r="AC224" s="1293"/>
      <c r="AD224" s="1293"/>
      <c r="AE224" s="1293"/>
      <c r="AF224" s="1293"/>
      <c r="AG224" s="1293"/>
      <c r="AH224" s="1293"/>
      <c r="AI224" s="1293"/>
      <c r="AJ224" s="1293"/>
      <c r="AK224" s="1293"/>
      <c r="AL224" s="1293"/>
      <c r="AM224" s="1293"/>
      <c r="AN224" s="1293"/>
      <c r="AO224" s="1293"/>
      <c r="AP224" s="1293"/>
      <c r="AQ224" s="1293"/>
      <c r="AR224" s="1293"/>
      <c r="AS224" s="1293"/>
      <c r="AT224" s="1293"/>
      <c r="AU224" s="1293"/>
      <c r="AV224" s="1293"/>
      <c r="AW224" s="1293"/>
      <c r="AX224" s="1293"/>
      <c r="AY224" s="1293"/>
      <c r="AZ224" s="1293"/>
    </row>
    <row r="225" spans="1:60" s="1476" customFormat="1" ht="13.5" customHeight="1" thickBot="1" x14ac:dyDescent="0.3">
      <c r="A225" s="1973" t="s">
        <v>1263</v>
      </c>
      <c r="B225" s="1974" t="s">
        <v>705</v>
      </c>
      <c r="C225" s="1974"/>
      <c r="D225" s="1974"/>
      <c r="E225" s="1974"/>
      <c r="F225" s="1974"/>
      <c r="G225" s="1974"/>
      <c r="H225" s="1975"/>
      <c r="I225" s="1145">
        <f>SUM(I163:I224)</f>
        <v>0</v>
      </c>
      <c r="J225" s="1169"/>
      <c r="K225" s="1169"/>
      <c r="L225" s="1169"/>
      <c r="M225" s="1169"/>
      <c r="N225" s="1169"/>
      <c r="O225" s="1169"/>
      <c r="P225" s="1169"/>
      <c r="Q225" s="1169"/>
      <c r="R225" s="1169"/>
      <c r="S225" s="1169"/>
      <c r="T225" s="1169"/>
      <c r="U225" s="1169"/>
      <c r="V225" s="1169"/>
      <c r="W225" s="1169"/>
      <c r="X225" s="1169"/>
      <c r="Y225" s="1169"/>
      <c r="Z225" s="1169"/>
      <c r="AA225" s="1169"/>
      <c r="AB225" s="1169"/>
      <c r="AC225" s="1169"/>
      <c r="AD225" s="1169"/>
      <c r="AE225" s="1169"/>
      <c r="AF225" s="1169"/>
      <c r="AG225" s="1169"/>
      <c r="AH225" s="1169"/>
      <c r="AI225" s="1169"/>
      <c r="AJ225" s="1169"/>
      <c r="AK225" s="1169"/>
      <c r="AL225" s="1169"/>
      <c r="AM225" s="1169"/>
      <c r="AN225" s="1169"/>
      <c r="AO225" s="1169"/>
      <c r="AP225" s="1169"/>
      <c r="AQ225" s="1169"/>
      <c r="AR225" s="1170"/>
      <c r="AS225" s="1170"/>
      <c r="AT225" s="1170"/>
      <c r="AU225" s="1170"/>
      <c r="AV225" s="1170"/>
      <c r="AW225" s="1170"/>
      <c r="AX225" s="1170"/>
      <c r="AY225" s="1170"/>
      <c r="AZ225" s="1170"/>
      <c r="BA225" s="1170"/>
      <c r="BB225" s="1170"/>
      <c r="BC225" s="1170"/>
      <c r="BD225" s="1170"/>
      <c r="BE225" s="1170"/>
      <c r="BF225" s="1170"/>
      <c r="BG225" s="1170"/>
      <c r="BH225" s="1170"/>
    </row>
    <row r="226" spans="1:60" s="1476" customFormat="1" ht="15.75" customHeight="1" thickBot="1" x14ac:dyDescent="0.3">
      <c r="A226" s="1870"/>
      <c r="B226" s="1839"/>
      <c r="C226" s="1839"/>
      <c r="D226" s="1839"/>
      <c r="E226" s="1839"/>
      <c r="F226" s="1839"/>
      <c r="G226" s="1839"/>
      <c r="H226" s="1871"/>
      <c r="I226" s="1876"/>
      <c r="J226" s="1169"/>
      <c r="K226" s="1169"/>
      <c r="L226" s="1169"/>
      <c r="M226" s="1169"/>
      <c r="N226" s="1169"/>
      <c r="O226" s="1169"/>
      <c r="P226" s="1169"/>
      <c r="Q226" s="1169"/>
      <c r="R226" s="1169"/>
      <c r="S226" s="1169"/>
      <c r="T226" s="1169"/>
      <c r="U226" s="1169"/>
      <c r="V226" s="1169"/>
      <c r="W226" s="1169"/>
      <c r="X226" s="1169"/>
      <c r="Y226" s="1169"/>
      <c r="Z226" s="1169"/>
      <c r="AA226" s="1169"/>
      <c r="AB226" s="1169"/>
      <c r="AC226" s="1169"/>
      <c r="AD226" s="1169"/>
      <c r="AE226" s="1169"/>
      <c r="AF226" s="1169"/>
      <c r="AG226" s="1169"/>
      <c r="AH226" s="1169"/>
      <c r="AI226" s="1169"/>
      <c r="AJ226" s="1169"/>
      <c r="AK226" s="1169"/>
      <c r="AL226" s="1169"/>
      <c r="AM226" s="1169"/>
      <c r="AN226" s="1169"/>
      <c r="AO226" s="1169"/>
      <c r="AP226" s="1169"/>
      <c r="AQ226" s="1169"/>
      <c r="AR226" s="1170"/>
      <c r="AS226" s="1170"/>
      <c r="AT226" s="1170"/>
      <c r="AU226" s="1170"/>
      <c r="AV226" s="1170"/>
      <c r="AW226" s="1170"/>
      <c r="AX226" s="1170"/>
      <c r="AY226" s="1170"/>
      <c r="AZ226" s="1170"/>
      <c r="BA226" s="1170"/>
      <c r="BB226" s="1170"/>
      <c r="BC226" s="1170"/>
      <c r="BD226" s="1170"/>
      <c r="BE226" s="1170"/>
      <c r="BF226" s="1170"/>
      <c r="BG226" s="1170"/>
      <c r="BH226" s="1170"/>
    </row>
    <row r="227" spans="1:60" s="1477" customFormat="1" ht="20.100000000000001" customHeight="1" thickBot="1" x14ac:dyDescent="0.3">
      <c r="A227" s="1917" t="s">
        <v>1382</v>
      </c>
      <c r="B227" s="1918"/>
      <c r="C227" s="1918"/>
      <c r="D227" s="1918"/>
      <c r="E227" s="1918"/>
      <c r="F227" s="1918"/>
      <c r="G227" s="1918"/>
      <c r="H227" s="1919"/>
      <c r="I227" s="1846" t="s">
        <v>549</v>
      </c>
      <c r="K227" s="1914"/>
      <c r="L227" s="1914"/>
      <c r="M227" s="1914"/>
      <c r="N227" s="1914"/>
      <c r="O227" s="1914"/>
      <c r="P227" s="1914"/>
      <c r="Q227" s="1914"/>
      <c r="R227" s="1914"/>
    </row>
    <row r="228" spans="1:60" s="1477" customFormat="1" ht="20.100000000000001" customHeight="1" x14ac:dyDescent="0.3">
      <c r="A228" s="1841" t="s">
        <v>1364</v>
      </c>
      <c r="B228" s="1872"/>
      <c r="C228" s="1873"/>
      <c r="D228" s="1874"/>
      <c r="E228" s="1843" t="s">
        <v>777</v>
      </c>
      <c r="F228" s="1874"/>
      <c r="G228" s="1874"/>
      <c r="H228" s="1875"/>
      <c r="I228" s="1845">
        <f>I33</f>
        <v>20000</v>
      </c>
      <c r="K228" s="1914"/>
      <c r="L228" s="1914"/>
      <c r="M228" s="1914"/>
      <c r="N228" s="1914"/>
      <c r="O228" s="1914"/>
      <c r="P228" s="1914"/>
      <c r="Q228" s="1914"/>
      <c r="R228" s="1914"/>
    </row>
    <row r="229" spans="1:60" s="1477" customFormat="1" ht="20.100000000000001" customHeight="1" x14ac:dyDescent="0.3">
      <c r="A229" s="1158" t="s">
        <v>1368</v>
      </c>
      <c r="B229" s="1478"/>
      <c r="C229" s="1479"/>
      <c r="D229" s="1480"/>
      <c r="E229" s="1159" t="s">
        <v>743</v>
      </c>
      <c r="F229" s="1480"/>
      <c r="G229" s="1480"/>
      <c r="H229" s="1481"/>
      <c r="I229" s="1654">
        <f>I159</f>
        <v>8156.25</v>
      </c>
      <c r="K229" s="1914"/>
      <c r="L229" s="1914"/>
      <c r="M229" s="1914"/>
      <c r="N229" s="1914"/>
      <c r="O229" s="1914"/>
      <c r="P229" s="1914"/>
      <c r="Q229" s="1914"/>
      <c r="R229" s="1914"/>
    </row>
    <row r="230" spans="1:60" s="1483" customFormat="1" ht="20.100000000000001" customHeight="1" thickBot="1" x14ac:dyDescent="0.35">
      <c r="A230" s="1730" t="s">
        <v>1369</v>
      </c>
      <c r="B230" s="1847"/>
      <c r="C230" s="1847"/>
      <c r="D230" s="1847"/>
      <c r="E230" s="1731" t="s">
        <v>1254</v>
      </c>
      <c r="F230" s="1847"/>
      <c r="G230" s="1847"/>
      <c r="H230" s="1877"/>
      <c r="I230" s="1856">
        <f>I225</f>
        <v>0</v>
      </c>
      <c r="K230" s="1915"/>
      <c r="L230" s="1915"/>
      <c r="M230" s="1915"/>
      <c r="N230" s="1915"/>
      <c r="O230" s="1915"/>
      <c r="P230" s="1915"/>
      <c r="Q230" s="1915"/>
      <c r="R230" s="1915"/>
    </row>
    <row r="231" spans="1:60" s="1477" customFormat="1" ht="20.100000000000001" customHeight="1" thickBot="1" x14ac:dyDescent="0.35">
      <c r="A231" s="1850" t="s">
        <v>1267</v>
      </c>
      <c r="B231" s="1851"/>
      <c r="C231" s="1878"/>
      <c r="D231" s="1879"/>
      <c r="E231" s="1879"/>
      <c r="F231" s="1879"/>
      <c r="G231" s="1879"/>
      <c r="H231" s="1880"/>
      <c r="I231" s="1857">
        <f>SUM(I228:I230)</f>
        <v>28156.25</v>
      </c>
    </row>
  </sheetData>
  <mergeCells count="133">
    <mergeCell ref="D6:E6"/>
    <mergeCell ref="C7:E7"/>
    <mergeCell ref="C8:E8"/>
    <mergeCell ref="C9:E9"/>
    <mergeCell ref="D10:E10"/>
    <mergeCell ref="C11:E11"/>
    <mergeCell ref="C1:E1"/>
    <mergeCell ref="A2:B2"/>
    <mergeCell ref="A3:B3"/>
    <mergeCell ref="C3:E3"/>
    <mergeCell ref="C4:E4"/>
    <mergeCell ref="C5:E5"/>
    <mergeCell ref="C21:E21"/>
    <mergeCell ref="C22:E22"/>
    <mergeCell ref="D24:E24"/>
    <mergeCell ref="D26:E26"/>
    <mergeCell ref="D28:E28"/>
    <mergeCell ref="D30:E30"/>
    <mergeCell ref="D12:E12"/>
    <mergeCell ref="D13:E13"/>
    <mergeCell ref="C14:E14"/>
    <mergeCell ref="C15:E15"/>
    <mergeCell ref="C19:E19"/>
    <mergeCell ref="C20:E20"/>
    <mergeCell ref="C37:E37"/>
    <mergeCell ref="D38:E38"/>
    <mergeCell ref="D40:E40"/>
    <mergeCell ref="C42:E42"/>
    <mergeCell ref="D43:E43"/>
    <mergeCell ref="C46:E46"/>
    <mergeCell ref="D32:E32"/>
    <mergeCell ref="A33:H33"/>
    <mergeCell ref="A34:B34"/>
    <mergeCell ref="C34:E34"/>
    <mergeCell ref="C35:E35"/>
    <mergeCell ref="C36:E36"/>
    <mergeCell ref="D57:E57"/>
    <mergeCell ref="D61:E61"/>
    <mergeCell ref="D62:E62"/>
    <mergeCell ref="C63:E63"/>
    <mergeCell ref="C65:E65"/>
    <mergeCell ref="C66:E66"/>
    <mergeCell ref="D58:E58"/>
    <mergeCell ref="D47:E47"/>
    <mergeCell ref="C51:E51"/>
    <mergeCell ref="C52:E52"/>
    <mergeCell ref="C54:E54"/>
    <mergeCell ref="D55:E55"/>
    <mergeCell ref="D56:E56"/>
    <mergeCell ref="D76:E76"/>
    <mergeCell ref="D80:E80"/>
    <mergeCell ref="D81:E81"/>
    <mergeCell ref="D67:E67"/>
    <mergeCell ref="D68:E68"/>
    <mergeCell ref="D69:E69"/>
    <mergeCell ref="D70:E70"/>
    <mergeCell ref="C72:E72"/>
    <mergeCell ref="D73:E73"/>
    <mergeCell ref="D74:E74"/>
    <mergeCell ref="D75:E75"/>
    <mergeCell ref="C84:E84"/>
    <mergeCell ref="C85:E85"/>
    <mergeCell ref="C86:E86"/>
    <mergeCell ref="D87:E87"/>
    <mergeCell ref="D89:E89"/>
    <mergeCell ref="D91:E91"/>
    <mergeCell ref="D77:E77"/>
    <mergeCell ref="D78:E78"/>
    <mergeCell ref="C83:E83"/>
    <mergeCell ref="D125:E125"/>
    <mergeCell ref="C126:E126"/>
    <mergeCell ref="D127:E127"/>
    <mergeCell ref="C129:E129"/>
    <mergeCell ref="D130:E130"/>
    <mergeCell ref="C134:E134"/>
    <mergeCell ref="C93:E93"/>
    <mergeCell ref="C97:E97"/>
    <mergeCell ref="D98:E98"/>
    <mergeCell ref="D109:E109"/>
    <mergeCell ref="D116:E116"/>
    <mergeCell ref="C124:E124"/>
    <mergeCell ref="C206:E206"/>
    <mergeCell ref="D207:E207"/>
    <mergeCell ref="D190:E190"/>
    <mergeCell ref="D192:E192"/>
    <mergeCell ref="C194:E194"/>
    <mergeCell ref="D195:E195"/>
    <mergeCell ref="D168:E168"/>
    <mergeCell ref="D173:E173"/>
    <mergeCell ref="C177:E177"/>
    <mergeCell ref="D178:E178"/>
    <mergeCell ref="D180:E180"/>
    <mergeCell ref="C185:E185"/>
    <mergeCell ref="D198:E198"/>
    <mergeCell ref="D200:E200"/>
    <mergeCell ref="C201:E201"/>
    <mergeCell ref="D202:E202"/>
    <mergeCell ref="C218:E218"/>
    <mergeCell ref="C219:E219"/>
    <mergeCell ref="C220:E220"/>
    <mergeCell ref="C221:E221"/>
    <mergeCell ref="A225:H225"/>
    <mergeCell ref="A227:H227"/>
    <mergeCell ref="C209:E209"/>
    <mergeCell ref="C210:E210"/>
    <mergeCell ref="C211:E211"/>
    <mergeCell ref="D212:E212"/>
    <mergeCell ref="C216:E216"/>
    <mergeCell ref="D217:E217"/>
    <mergeCell ref="C152:E152"/>
    <mergeCell ref="D153:E153"/>
    <mergeCell ref="D154:E154"/>
    <mergeCell ref="D155:E155"/>
    <mergeCell ref="D156:E156"/>
    <mergeCell ref="C157:E157"/>
    <mergeCell ref="C135:E135"/>
    <mergeCell ref="M185:O185"/>
    <mergeCell ref="N186:O186"/>
    <mergeCell ref="N167:O167"/>
    <mergeCell ref="N172:O172"/>
    <mergeCell ref="N177:O177"/>
    <mergeCell ref="D186:E186"/>
    <mergeCell ref="D158:E158"/>
    <mergeCell ref="A159:H159"/>
    <mergeCell ref="A160:B160"/>
    <mergeCell ref="C160:E160"/>
    <mergeCell ref="C161:E161"/>
    <mergeCell ref="D162:E162"/>
    <mergeCell ref="C136:E136"/>
    <mergeCell ref="D137:E137"/>
    <mergeCell ref="D140:E140"/>
    <mergeCell ref="D147:E147"/>
    <mergeCell ref="C151:E151"/>
  </mergeCells>
  <printOptions horizontalCentered="1"/>
  <pageMargins left="0.70866141732283472" right="0.70866141732283472" top="0.74803149606299213" bottom="0.74803149606299213" header="0.31496062992125984" footer="0.31496062992125984"/>
  <pageSetup paperSize="9" scale="80" fitToHeight="6" orientation="portrait" r:id="rId1"/>
  <headerFooter>
    <oddHeader>&amp;LMhlwazini High School - 4: Ablution Block (Boys)</oddHeader>
    <oddFooter>Page &amp;P of &amp;N</oddFooter>
  </headerFooter>
  <rowBreaks count="5" manualBreakCount="5">
    <brk id="33" max="8" man="1"/>
    <brk id="82" max="8" man="1"/>
    <brk id="115" max="8" man="1"/>
    <brk id="159" max="8" man="1"/>
    <brk id="19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V229"/>
  <sheetViews>
    <sheetView view="pageBreakPreview" topLeftCell="A44" zoomScaleNormal="100" zoomScaleSheetLayoutView="100" workbookViewId="0">
      <selection activeCell="L56" sqref="L56"/>
    </sheetView>
  </sheetViews>
  <sheetFormatPr defaultColWidth="9.109375" defaultRowHeight="13.8" x14ac:dyDescent="0.3"/>
  <cols>
    <col min="1" max="1" width="10.6640625" style="1371" customWidth="1"/>
    <col min="2" max="2" width="10.6640625" style="1484" customWidth="1"/>
    <col min="3" max="4" width="3.44140625" style="1336" customWidth="1"/>
    <col min="5" max="5" width="37.6640625" style="1336" customWidth="1"/>
    <col min="6" max="6" width="10.6640625" style="1371" customWidth="1"/>
    <col min="7" max="7" width="10.6640625" style="1485" customWidth="1"/>
    <col min="8" max="8" width="10.6640625" style="1371" customWidth="1"/>
    <col min="9" max="9" width="10.6640625" style="1486" customWidth="1"/>
    <col min="10" max="10" width="9.109375" style="1371"/>
    <col min="11" max="16" width="9.109375" style="1371" customWidth="1"/>
    <col min="17" max="16384" width="9.109375" style="1371"/>
  </cols>
  <sheetData>
    <row r="1" spans="1:9" s="1336" customFormat="1" ht="39.75" customHeight="1" thickBot="1" x14ac:dyDescent="0.3">
      <c r="A1" s="1191" t="s">
        <v>748</v>
      </c>
      <c r="B1" s="1335" t="s">
        <v>749</v>
      </c>
      <c r="C1" s="2010" t="s">
        <v>545</v>
      </c>
      <c r="D1" s="2011"/>
      <c r="E1" s="2012"/>
      <c r="F1" s="1193" t="s">
        <v>546</v>
      </c>
      <c r="G1" s="1194" t="s">
        <v>750</v>
      </c>
      <c r="H1" s="1195" t="s">
        <v>548</v>
      </c>
      <c r="I1" s="1196" t="s">
        <v>549</v>
      </c>
    </row>
    <row r="2" spans="1:9" s="1336" customFormat="1" ht="14.4" thickBot="1" x14ac:dyDescent="0.3">
      <c r="A2" s="1973" t="s">
        <v>1375</v>
      </c>
      <c r="B2" s="1975"/>
      <c r="C2" s="1337"/>
      <c r="D2" s="1197"/>
      <c r="E2" s="1197"/>
      <c r="F2" s="1197"/>
      <c r="G2" s="1239"/>
      <c r="H2" s="1240"/>
      <c r="I2" s="1241"/>
    </row>
    <row r="3" spans="1:9" s="1336" customFormat="1" ht="14.4" thickBot="1" x14ac:dyDescent="0.3">
      <c r="A3" s="1964" t="s">
        <v>1376</v>
      </c>
      <c r="B3" s="1965"/>
      <c r="C3" s="1964" t="s">
        <v>777</v>
      </c>
      <c r="D3" s="2066"/>
      <c r="E3" s="1965"/>
      <c r="F3" s="1338"/>
      <c r="G3" s="1339"/>
      <c r="H3" s="1340"/>
      <c r="I3" s="1341"/>
    </row>
    <row r="4" spans="1:9" s="1344" customFormat="1" ht="13.5" customHeight="1" x14ac:dyDescent="0.25">
      <c r="A4" s="1342" t="s">
        <v>969</v>
      </c>
      <c r="B4" s="1273"/>
      <c r="C4" s="2087" t="s">
        <v>764</v>
      </c>
      <c r="D4" s="2088"/>
      <c r="E4" s="2088"/>
      <c r="F4" s="1208"/>
      <c r="G4" s="1209"/>
      <c r="H4" s="1343"/>
      <c r="I4" s="1135"/>
    </row>
    <row r="5" spans="1:9" s="1344" customFormat="1" ht="13.5" customHeight="1" x14ac:dyDescent="0.25">
      <c r="A5" s="1345" t="s">
        <v>970</v>
      </c>
      <c r="B5" s="947" t="s">
        <v>941</v>
      </c>
      <c r="C5" s="2089" t="s">
        <v>765</v>
      </c>
      <c r="D5" s="2059"/>
      <c r="E5" s="2059"/>
      <c r="F5" s="1163"/>
      <c r="G5" s="1164"/>
      <c r="H5" s="1346"/>
      <c r="I5" s="1122"/>
    </row>
    <row r="6" spans="1:9" s="1344" customFormat="1" ht="13.5" customHeight="1" x14ac:dyDescent="0.25">
      <c r="A6" s="1345"/>
      <c r="B6" s="947"/>
      <c r="C6" s="1347" t="s">
        <v>556</v>
      </c>
      <c r="D6" s="2083" t="s">
        <v>766</v>
      </c>
      <c r="E6" s="2059"/>
      <c r="F6" s="1163" t="s">
        <v>493</v>
      </c>
      <c r="G6" s="1161">
        <v>1</v>
      </c>
      <c r="H6" s="1346"/>
      <c r="I6" s="1122">
        <f>G6*H6</f>
        <v>0</v>
      </c>
    </row>
    <row r="7" spans="1:9" s="1344" customFormat="1" ht="13.5" customHeight="1" x14ac:dyDescent="0.25">
      <c r="A7" s="1345"/>
      <c r="B7" s="947" t="s">
        <v>942</v>
      </c>
      <c r="C7" s="2099" t="s">
        <v>723</v>
      </c>
      <c r="D7" s="2100"/>
      <c r="E7" s="2100"/>
      <c r="F7" s="1163" t="s">
        <v>724</v>
      </c>
      <c r="G7" s="1348">
        <v>3</v>
      </c>
      <c r="H7" s="1346"/>
      <c r="I7" s="1122">
        <f>G7*H7</f>
        <v>0</v>
      </c>
    </row>
    <row r="8" spans="1:9" s="1344" customFormat="1" ht="13.5" customHeight="1" x14ac:dyDescent="0.25">
      <c r="A8" s="1349"/>
      <c r="B8" s="965"/>
      <c r="C8" s="2101" t="s">
        <v>767</v>
      </c>
      <c r="D8" s="2096"/>
      <c r="E8" s="2096"/>
      <c r="F8" s="1313"/>
      <c r="G8" s="1313"/>
      <c r="H8" s="1350"/>
      <c r="I8" s="1122"/>
    </row>
    <row r="9" spans="1:9" s="1344" customFormat="1" ht="13.5" customHeight="1" x14ac:dyDescent="0.25">
      <c r="A9" s="1349"/>
      <c r="B9" s="1351" t="s">
        <v>943</v>
      </c>
      <c r="C9" s="2101" t="s">
        <v>725</v>
      </c>
      <c r="D9" s="2096"/>
      <c r="E9" s="2096"/>
      <c r="F9" s="1313"/>
      <c r="G9" s="1313"/>
      <c r="H9" s="1350"/>
      <c r="I9" s="1122"/>
    </row>
    <row r="10" spans="1:9" s="1344" customFormat="1" ht="13.5" customHeight="1" x14ac:dyDescent="0.25">
      <c r="A10" s="1352" t="s">
        <v>963</v>
      </c>
      <c r="B10" s="1353"/>
      <c r="C10" s="1354" t="s">
        <v>556</v>
      </c>
      <c r="D10" s="2006" t="s">
        <v>968</v>
      </c>
      <c r="E10" s="2102"/>
      <c r="F10" s="1313" t="s">
        <v>754</v>
      </c>
      <c r="G10" s="1313">
        <v>150</v>
      </c>
      <c r="H10" s="1350"/>
      <c r="I10" s="1122">
        <f>G10*H10</f>
        <v>0</v>
      </c>
    </row>
    <row r="11" spans="1:9" s="1344" customFormat="1" ht="13.5" customHeight="1" x14ac:dyDescent="0.25">
      <c r="A11" s="1349"/>
      <c r="B11" s="1351" t="s">
        <v>944</v>
      </c>
      <c r="C11" s="2101" t="s">
        <v>768</v>
      </c>
      <c r="D11" s="2101"/>
      <c r="E11" s="2101"/>
      <c r="F11" s="1313"/>
      <c r="G11" s="1313"/>
      <c r="H11" s="1350"/>
      <c r="I11" s="1355"/>
    </row>
    <row r="12" spans="1:9" s="1344" customFormat="1" ht="13.5" customHeight="1" x14ac:dyDescent="0.25">
      <c r="A12" s="1349"/>
      <c r="B12" s="1353"/>
      <c r="C12" s="1356" t="s">
        <v>556</v>
      </c>
      <c r="D12" s="2095" t="s">
        <v>769</v>
      </c>
      <c r="E12" s="2096"/>
      <c r="F12" s="1313" t="s">
        <v>964</v>
      </c>
      <c r="G12" s="1313">
        <v>1</v>
      </c>
      <c r="H12" s="1350"/>
      <c r="I12" s="1355">
        <v>20000</v>
      </c>
    </row>
    <row r="13" spans="1:9" s="1344" customFormat="1" ht="13.5" customHeight="1" x14ac:dyDescent="0.25">
      <c r="A13" s="1349"/>
      <c r="B13" s="1353"/>
      <c r="C13" s="1356" t="s">
        <v>557</v>
      </c>
      <c r="D13" s="2095" t="s">
        <v>770</v>
      </c>
      <c r="E13" s="2096"/>
      <c r="F13" s="1313" t="s">
        <v>771</v>
      </c>
      <c r="G13" s="1156">
        <f>I12</f>
        <v>20000</v>
      </c>
      <c r="H13" s="1716"/>
      <c r="I13" s="1122">
        <f>G13*H13</f>
        <v>0</v>
      </c>
    </row>
    <row r="14" spans="1:9" s="1344" customFormat="1" ht="13.5" customHeight="1" x14ac:dyDescent="0.25">
      <c r="A14" s="1349"/>
      <c r="B14" s="1357" t="s">
        <v>945</v>
      </c>
      <c r="C14" s="2097" t="s">
        <v>772</v>
      </c>
      <c r="D14" s="2097"/>
      <c r="E14" s="2097"/>
      <c r="F14" s="781" t="s">
        <v>493</v>
      </c>
      <c r="G14" s="781">
        <v>1</v>
      </c>
      <c r="H14" s="777"/>
      <c r="I14" s="1122">
        <f>G14*H14</f>
        <v>0</v>
      </c>
    </row>
    <row r="15" spans="1:9" s="1344" customFormat="1" ht="13.5" customHeight="1" x14ac:dyDescent="0.25">
      <c r="A15" s="1349"/>
      <c r="B15" s="1351" t="s">
        <v>946</v>
      </c>
      <c r="C15" s="2098" t="s">
        <v>726</v>
      </c>
      <c r="D15" s="2098"/>
      <c r="E15" s="2098"/>
      <c r="F15" s="781"/>
      <c r="G15" s="781"/>
      <c r="H15" s="1350"/>
      <c r="I15" s="1355"/>
    </row>
    <row r="16" spans="1:9" s="1344" customFormat="1" ht="13.5" customHeight="1" x14ac:dyDescent="0.25">
      <c r="A16" s="1349"/>
      <c r="B16" s="1353"/>
      <c r="C16" s="1358" t="s">
        <v>556</v>
      </c>
      <c r="D16" s="1359" t="s">
        <v>727</v>
      </c>
      <c r="E16" s="1360"/>
      <c r="F16" s="781"/>
      <c r="G16" s="781"/>
      <c r="H16" s="1350"/>
      <c r="I16" s="1355"/>
    </row>
    <row r="17" spans="1:21" s="1344" customFormat="1" ht="13.5" customHeight="1" x14ac:dyDescent="0.25">
      <c r="A17" s="1349"/>
      <c r="B17" s="1353"/>
      <c r="C17" s="1361"/>
      <c r="D17" s="1359" t="s">
        <v>728</v>
      </c>
      <c r="E17" s="1360"/>
      <c r="F17" s="781" t="s">
        <v>493</v>
      </c>
      <c r="G17" s="781">
        <v>1</v>
      </c>
      <c r="H17" s="1350"/>
      <c r="I17" s="1355">
        <f>G17*H17</f>
        <v>0</v>
      </c>
    </row>
    <row r="18" spans="1:21" s="1344" customFormat="1" ht="13.5" customHeight="1" x14ac:dyDescent="0.25">
      <c r="A18" s="1352" t="s">
        <v>966</v>
      </c>
      <c r="B18" s="1357" t="s">
        <v>947</v>
      </c>
      <c r="C18" s="1357" t="s">
        <v>729</v>
      </c>
      <c r="D18" s="1362"/>
      <c r="E18" s="1360"/>
      <c r="F18" s="1350"/>
      <c r="G18" s="1313"/>
      <c r="H18" s="1350"/>
      <c r="I18" s="1355"/>
    </row>
    <row r="19" spans="1:21" s="1344" customFormat="1" ht="52.5" customHeight="1" x14ac:dyDescent="0.25">
      <c r="A19" s="1349"/>
      <c r="B19" s="1353"/>
      <c r="C19" s="2090" t="s">
        <v>1211</v>
      </c>
      <c r="D19" s="2090"/>
      <c r="E19" s="2090"/>
      <c r="F19" s="1350"/>
      <c r="G19" s="1313"/>
      <c r="H19" s="1350"/>
      <c r="I19" s="1355"/>
    </row>
    <row r="20" spans="1:21" s="1344" customFormat="1" ht="80.25" customHeight="1" x14ac:dyDescent="0.25">
      <c r="A20" s="1349"/>
      <c r="B20" s="1360"/>
      <c r="C20" s="2090" t="s">
        <v>1212</v>
      </c>
      <c r="D20" s="2090"/>
      <c r="E20" s="2090"/>
      <c r="F20" s="1350"/>
      <c r="G20" s="1313"/>
      <c r="H20" s="1350"/>
      <c r="I20" s="1355"/>
      <c r="L20" s="1293"/>
      <c r="M20" s="1293"/>
      <c r="N20" s="1293"/>
      <c r="O20" s="1293"/>
      <c r="P20" s="1293"/>
      <c r="Q20" s="1293"/>
      <c r="R20" s="1293"/>
      <c r="S20" s="1293"/>
      <c r="T20" s="1293"/>
      <c r="U20" s="1293"/>
    </row>
    <row r="21" spans="1:21" s="1344" customFormat="1" ht="105.75" customHeight="1" x14ac:dyDescent="0.25">
      <c r="A21" s="1349"/>
      <c r="B21" s="1360"/>
      <c r="C21" s="2090" t="s">
        <v>775</v>
      </c>
      <c r="D21" s="2090"/>
      <c r="E21" s="2090"/>
      <c r="F21" s="1350"/>
      <c r="G21" s="1313"/>
      <c r="H21" s="1350"/>
      <c r="I21" s="1355"/>
      <c r="L21" s="1293"/>
      <c r="M21" s="1293"/>
      <c r="N21" s="1293"/>
      <c r="O21" s="1293"/>
      <c r="P21" s="1293"/>
      <c r="Q21" s="1293"/>
      <c r="R21" s="1293"/>
      <c r="S21" s="1293"/>
      <c r="T21" s="1293"/>
      <c r="U21" s="1293"/>
    </row>
    <row r="22" spans="1:21" s="1344" customFormat="1" ht="39.75" customHeight="1" x14ac:dyDescent="0.25">
      <c r="A22" s="1349"/>
      <c r="B22" s="1360"/>
      <c r="C22" s="2090" t="s">
        <v>776</v>
      </c>
      <c r="D22" s="2090"/>
      <c r="E22" s="2090"/>
      <c r="F22" s="1350"/>
      <c r="G22" s="1313"/>
      <c r="H22" s="1350"/>
      <c r="I22" s="1355"/>
      <c r="L22" s="1293"/>
      <c r="M22" s="1293"/>
      <c r="N22" s="1293"/>
      <c r="O22" s="1293"/>
      <c r="P22" s="1293"/>
      <c r="Q22" s="1293"/>
      <c r="R22" s="1293"/>
      <c r="S22" s="1293"/>
      <c r="T22" s="1293"/>
      <c r="U22" s="1293"/>
    </row>
    <row r="23" spans="1:21" s="1344" customFormat="1" ht="13.5" customHeight="1" x14ac:dyDescent="0.25">
      <c r="A23" s="1363" t="s">
        <v>730</v>
      </c>
      <c r="B23" s="1357"/>
      <c r="C23" s="1358" t="s">
        <v>556</v>
      </c>
      <c r="D23" s="1364" t="s">
        <v>1213</v>
      </c>
      <c r="E23" s="1365"/>
      <c r="F23" s="781" t="s">
        <v>493</v>
      </c>
      <c r="G23" s="781">
        <v>1</v>
      </c>
      <c r="H23" s="777"/>
      <c r="I23" s="1355">
        <f>G23*H23</f>
        <v>0</v>
      </c>
      <c r="L23" s="1293"/>
      <c r="M23" s="1293"/>
      <c r="N23" s="1293"/>
      <c r="O23" s="1293"/>
      <c r="P23" s="1293"/>
      <c r="Q23" s="1293"/>
      <c r="R23" s="1293"/>
      <c r="S23" s="1293"/>
      <c r="T23" s="1293"/>
      <c r="U23" s="1293"/>
    </row>
    <row r="24" spans="1:21" s="1344" customFormat="1" ht="41.25" customHeight="1" x14ac:dyDescent="0.25">
      <c r="A24" s="1363"/>
      <c r="B24" s="1357"/>
      <c r="C24" s="1366"/>
      <c r="D24" s="2091" t="s">
        <v>1214</v>
      </c>
      <c r="E24" s="2092"/>
      <c r="F24" s="781"/>
      <c r="G24" s="781"/>
      <c r="H24" s="781"/>
      <c r="I24" s="1355"/>
      <c r="L24" s="1293"/>
      <c r="M24" s="1293"/>
      <c r="N24" s="1293"/>
      <c r="O24" s="1293"/>
      <c r="P24" s="1293"/>
      <c r="Q24" s="1293"/>
      <c r="R24" s="1293"/>
      <c r="S24" s="1293"/>
      <c r="T24" s="1293"/>
      <c r="U24" s="1293"/>
    </row>
    <row r="25" spans="1:21" s="1344" customFormat="1" ht="13.5" customHeight="1" x14ac:dyDescent="0.25">
      <c r="A25" s="1363" t="s">
        <v>731</v>
      </c>
      <c r="B25" s="1357"/>
      <c r="C25" s="1358" t="s">
        <v>557</v>
      </c>
      <c r="D25" s="1359" t="s">
        <v>732</v>
      </c>
      <c r="E25" s="1360"/>
      <c r="F25" s="781" t="s">
        <v>493</v>
      </c>
      <c r="G25" s="781">
        <v>1</v>
      </c>
      <c r="H25" s="777"/>
      <c r="I25" s="1355">
        <f>G25*H25</f>
        <v>0</v>
      </c>
      <c r="L25" s="1293"/>
      <c r="M25" s="1293"/>
      <c r="N25" s="1293"/>
      <c r="O25" s="1293"/>
      <c r="P25" s="1293"/>
      <c r="Q25" s="1293"/>
      <c r="R25" s="1293"/>
      <c r="S25" s="1293"/>
      <c r="T25" s="1293"/>
      <c r="U25" s="1293"/>
    </row>
    <row r="26" spans="1:21" s="1344" customFormat="1" ht="92.25" customHeight="1" x14ac:dyDescent="0.25">
      <c r="A26" s="1363"/>
      <c r="B26" s="1357"/>
      <c r="C26" s="1367"/>
      <c r="D26" s="2093" t="s">
        <v>733</v>
      </c>
      <c r="E26" s="2090"/>
      <c r="F26" s="781"/>
      <c r="G26" s="781"/>
      <c r="H26" s="781"/>
      <c r="I26" s="1355"/>
      <c r="L26" s="1293"/>
      <c r="M26" s="1293"/>
      <c r="N26" s="1293"/>
      <c r="O26" s="1293"/>
      <c r="P26" s="1293"/>
      <c r="Q26" s="1293"/>
      <c r="R26" s="1293"/>
      <c r="S26" s="1293"/>
      <c r="T26" s="1293"/>
      <c r="U26" s="1293"/>
    </row>
    <row r="27" spans="1:21" ht="13.5" customHeight="1" x14ac:dyDescent="0.3">
      <c r="A27" s="1363" t="s">
        <v>734</v>
      </c>
      <c r="B27" s="1357"/>
      <c r="C27" s="1368" t="s">
        <v>558</v>
      </c>
      <c r="D27" s="1369" t="s">
        <v>735</v>
      </c>
      <c r="E27" s="1370"/>
      <c r="F27" s="781" t="s">
        <v>493</v>
      </c>
      <c r="G27" s="781">
        <v>1</v>
      </c>
      <c r="H27" s="777"/>
      <c r="I27" s="1355">
        <f>G27*H27</f>
        <v>0</v>
      </c>
      <c r="L27" s="1374"/>
      <c r="M27" s="1374"/>
      <c r="N27" s="1374"/>
      <c r="O27" s="1374"/>
      <c r="P27" s="1374"/>
      <c r="Q27" s="1374"/>
      <c r="R27" s="1374"/>
      <c r="S27" s="1374"/>
      <c r="T27" s="1374"/>
      <c r="U27" s="1374"/>
    </row>
    <row r="28" spans="1:21" s="1374" customFormat="1" ht="52.5" customHeight="1" x14ac:dyDescent="0.3">
      <c r="A28" s="1372"/>
      <c r="B28" s="1357"/>
      <c r="C28" s="1373"/>
      <c r="D28" s="2002" t="s">
        <v>736</v>
      </c>
      <c r="E28" s="2093"/>
      <c r="F28" s="781"/>
      <c r="G28" s="781"/>
      <c r="H28" s="777"/>
      <c r="I28" s="1355"/>
    </row>
    <row r="29" spans="1:21" ht="13.5" customHeight="1" x14ac:dyDescent="0.3">
      <c r="A29" s="1363" t="s">
        <v>737</v>
      </c>
      <c r="B29" s="1357"/>
      <c r="C29" s="1368" t="s">
        <v>559</v>
      </c>
      <c r="D29" s="1369" t="s">
        <v>738</v>
      </c>
      <c r="E29" s="1370"/>
      <c r="F29" s="781" t="s">
        <v>493</v>
      </c>
      <c r="G29" s="781">
        <v>1</v>
      </c>
      <c r="H29" s="777"/>
      <c r="I29" s="1355">
        <f>G29*H29</f>
        <v>0</v>
      </c>
      <c r="L29" s="1374"/>
      <c r="M29" s="1374"/>
      <c r="N29" s="1374"/>
      <c r="O29" s="1374"/>
      <c r="P29" s="1374"/>
      <c r="Q29" s="1374"/>
      <c r="R29" s="1374"/>
      <c r="S29" s="1374"/>
      <c r="T29" s="1374"/>
      <c r="U29" s="1374"/>
    </row>
    <row r="30" spans="1:21" ht="52.5" customHeight="1" x14ac:dyDescent="0.3">
      <c r="A30" s="1372"/>
      <c r="B30" s="1357"/>
      <c r="C30" s="1373"/>
      <c r="D30" s="2094" t="s">
        <v>739</v>
      </c>
      <c r="E30" s="2091"/>
      <c r="F30" s="781"/>
      <c r="G30" s="781"/>
      <c r="H30" s="777"/>
      <c r="I30" s="1355"/>
      <c r="L30" s="1374"/>
      <c r="M30" s="1374"/>
      <c r="N30" s="1374"/>
      <c r="O30" s="1374"/>
      <c r="P30" s="1374"/>
      <c r="Q30" s="1374"/>
      <c r="R30" s="1374"/>
      <c r="S30" s="1374"/>
      <c r="T30" s="1374"/>
      <c r="U30" s="1374"/>
    </row>
    <row r="31" spans="1:21" ht="13.5" customHeight="1" x14ac:dyDescent="0.3">
      <c r="A31" s="1363" t="s">
        <v>740</v>
      </c>
      <c r="B31" s="1357"/>
      <c r="C31" s="1368" t="s">
        <v>485</v>
      </c>
      <c r="D31" s="1369" t="s">
        <v>741</v>
      </c>
      <c r="E31" s="1370"/>
      <c r="F31" s="781" t="s">
        <v>493</v>
      </c>
      <c r="G31" s="781">
        <v>1</v>
      </c>
      <c r="H31" s="777"/>
      <c r="I31" s="1355">
        <f>G31*H31</f>
        <v>0</v>
      </c>
      <c r="L31" s="1374"/>
      <c r="M31" s="1374"/>
      <c r="N31" s="1374"/>
      <c r="O31" s="1374"/>
      <c r="P31" s="1374"/>
      <c r="Q31" s="1374"/>
      <c r="R31" s="1374"/>
      <c r="S31" s="1374"/>
      <c r="T31" s="1374"/>
      <c r="U31" s="1374"/>
    </row>
    <row r="32" spans="1:21" ht="64.5" customHeight="1" thickBot="1" x14ac:dyDescent="0.35">
      <c r="A32" s="1375"/>
      <c r="B32" s="1376"/>
      <c r="C32" s="1377"/>
      <c r="D32" s="2085" t="s">
        <v>742</v>
      </c>
      <c r="E32" s="2086"/>
      <c r="F32" s="1378"/>
      <c r="G32" s="1378"/>
      <c r="H32" s="1379"/>
      <c r="I32" s="1380"/>
      <c r="L32" s="1374"/>
      <c r="M32" s="1374"/>
      <c r="N32" s="1374"/>
      <c r="O32" s="1374"/>
      <c r="P32" s="1374"/>
      <c r="Q32" s="1374"/>
      <c r="R32" s="1374"/>
      <c r="S32" s="1374"/>
      <c r="T32" s="1374"/>
      <c r="U32" s="1374"/>
    </row>
    <row r="33" spans="1:21" ht="14.4" thickBot="1" x14ac:dyDescent="0.35">
      <c r="A33" s="1993" t="s">
        <v>778</v>
      </c>
      <c r="B33" s="1994" t="e">
        <f>"TOTAL "&amp;#REF!&amp;" CARRIED TO SUMMARY:  GENERAL MAINTENANCE WORK"</f>
        <v>#REF!</v>
      </c>
      <c r="C33" s="1994"/>
      <c r="D33" s="1994"/>
      <c r="E33" s="1994"/>
      <c r="F33" s="1994"/>
      <c r="G33" s="1994"/>
      <c r="H33" s="1995"/>
      <c r="I33" s="1238">
        <f>SUM(I5:I32)</f>
        <v>20000</v>
      </c>
      <c r="L33" s="1374"/>
      <c r="M33" s="1374"/>
      <c r="N33" s="1374"/>
      <c r="O33" s="1374"/>
      <c r="P33" s="1374"/>
      <c r="Q33" s="1374"/>
      <c r="R33" s="1374"/>
      <c r="S33" s="1374"/>
      <c r="T33" s="1374"/>
      <c r="U33" s="1374"/>
    </row>
    <row r="34" spans="1:21" ht="13.5" customHeight="1" thickBot="1" x14ac:dyDescent="0.35">
      <c r="A34" s="1964" t="s">
        <v>917</v>
      </c>
      <c r="B34" s="1965"/>
      <c r="C34" s="1964" t="s">
        <v>743</v>
      </c>
      <c r="D34" s="2066"/>
      <c r="E34" s="1965"/>
      <c r="F34" s="1197"/>
      <c r="G34" s="1381"/>
      <c r="H34" s="1240"/>
      <c r="I34" s="1382"/>
      <c r="L34" s="1374"/>
      <c r="M34" s="1374"/>
      <c r="N34" s="1374"/>
      <c r="O34" s="1374"/>
      <c r="P34" s="1374"/>
      <c r="Q34" s="1374"/>
      <c r="R34" s="1374"/>
      <c r="S34" s="1374"/>
      <c r="T34" s="1374"/>
      <c r="U34" s="1374"/>
    </row>
    <row r="35" spans="1:21" ht="13.5" customHeight="1" x14ac:dyDescent="0.3">
      <c r="A35" s="1342"/>
      <c r="B35" s="1273"/>
      <c r="C35" s="2087" t="s">
        <v>105</v>
      </c>
      <c r="D35" s="2088"/>
      <c r="E35" s="2088"/>
      <c r="F35" s="1208"/>
      <c r="G35" s="1209"/>
      <c r="H35" s="1343"/>
      <c r="I35" s="1135"/>
      <c r="L35" s="1374"/>
      <c r="M35" s="1374"/>
      <c r="N35" s="1374"/>
      <c r="O35" s="1374"/>
      <c r="P35" s="1374"/>
      <c r="Q35" s="1374"/>
      <c r="R35" s="1374"/>
      <c r="S35" s="1374"/>
      <c r="T35" s="1374"/>
      <c r="U35" s="1374"/>
    </row>
    <row r="36" spans="1:21" ht="13.5" customHeight="1" x14ac:dyDescent="0.3">
      <c r="A36" s="1345"/>
      <c r="B36" s="965"/>
      <c r="C36" s="2089" t="s">
        <v>106</v>
      </c>
      <c r="D36" s="2059"/>
      <c r="E36" s="2059"/>
      <c r="F36" s="1163"/>
      <c r="G36" s="1164"/>
      <c r="H36" s="1346"/>
      <c r="I36" s="1122"/>
      <c r="L36" s="1374"/>
      <c r="M36" s="1374"/>
      <c r="N36" s="1374"/>
      <c r="O36" s="1374"/>
      <c r="P36" s="1374"/>
      <c r="Q36" s="1374"/>
      <c r="R36" s="1374"/>
      <c r="S36" s="1374"/>
      <c r="T36" s="1374"/>
      <c r="U36" s="1374"/>
    </row>
    <row r="37" spans="1:21" ht="13.5" customHeight="1" x14ac:dyDescent="0.3">
      <c r="A37" s="1345" t="s">
        <v>107</v>
      </c>
      <c r="B37" s="1162" t="s">
        <v>948</v>
      </c>
      <c r="C37" s="2082" t="s">
        <v>108</v>
      </c>
      <c r="D37" s="2059"/>
      <c r="E37" s="2059"/>
      <c r="F37" s="1163"/>
      <c r="G37" s="1161"/>
      <c r="H37" s="1346"/>
      <c r="I37" s="1122"/>
      <c r="L37" s="1374"/>
      <c r="M37" s="1374"/>
      <c r="N37" s="1374"/>
      <c r="O37" s="1374"/>
      <c r="P37" s="1374"/>
      <c r="Q37" s="1374"/>
      <c r="R37" s="1374"/>
      <c r="S37" s="1374"/>
      <c r="T37" s="1374"/>
      <c r="U37" s="1374"/>
    </row>
    <row r="38" spans="1:21" ht="40.5" customHeight="1" x14ac:dyDescent="0.3">
      <c r="A38" s="1345"/>
      <c r="B38" s="947"/>
      <c r="C38" s="1347" t="s">
        <v>556</v>
      </c>
      <c r="D38" s="1990" t="s">
        <v>1215</v>
      </c>
      <c r="E38" s="1921"/>
      <c r="F38" s="1163"/>
      <c r="G38" s="1161"/>
      <c r="H38" s="1346"/>
      <c r="I38" s="1122"/>
      <c r="L38" s="1374"/>
      <c r="M38" s="1374"/>
      <c r="N38" s="1374"/>
      <c r="O38" s="1374"/>
      <c r="P38" s="1374"/>
      <c r="Q38" s="1374"/>
      <c r="R38" s="1374"/>
      <c r="S38" s="1374"/>
      <c r="T38" s="1374"/>
      <c r="U38" s="1374"/>
    </row>
    <row r="39" spans="1:21" ht="25.5" customHeight="1" x14ac:dyDescent="0.3">
      <c r="A39" s="1345"/>
      <c r="B39" s="947"/>
      <c r="C39" s="1383"/>
      <c r="D39" s="1384" t="s">
        <v>556</v>
      </c>
      <c r="E39" s="1385" t="s">
        <v>109</v>
      </c>
      <c r="F39" s="1163" t="s">
        <v>755</v>
      </c>
      <c r="G39" s="1348">
        <v>40</v>
      </c>
      <c r="H39" s="1346"/>
      <c r="I39" s="1122">
        <f>G39*H39</f>
        <v>0</v>
      </c>
      <c r="L39" s="1374"/>
      <c r="M39" s="1374"/>
      <c r="N39" s="1374"/>
      <c r="O39" s="1374"/>
      <c r="P39" s="1374"/>
      <c r="Q39" s="1374"/>
      <c r="R39" s="1374"/>
      <c r="S39" s="1374"/>
      <c r="T39" s="1374"/>
      <c r="U39" s="1374"/>
    </row>
    <row r="40" spans="1:21" ht="15" customHeight="1" x14ac:dyDescent="0.3">
      <c r="A40" s="1386"/>
      <c r="B40" s="1331"/>
      <c r="C40" s="1298">
        <v>2</v>
      </c>
      <c r="D40" s="1920" t="s">
        <v>77</v>
      </c>
      <c r="E40" s="1921"/>
      <c r="F40" s="1310"/>
      <c r="G40" s="1089"/>
      <c r="H40" s="1311"/>
      <c r="I40" s="1122"/>
      <c r="L40" s="1374"/>
      <c r="M40" s="1374"/>
      <c r="N40" s="1374"/>
      <c r="O40" s="1374"/>
      <c r="P40" s="1374"/>
      <c r="Q40" s="1374"/>
      <c r="R40" s="1374"/>
      <c r="S40" s="1374"/>
      <c r="T40" s="1374"/>
      <c r="U40" s="1374"/>
    </row>
    <row r="41" spans="1:21" ht="27" customHeight="1" x14ac:dyDescent="0.3">
      <c r="A41" s="1386" t="s">
        <v>1216</v>
      </c>
      <c r="B41" s="1387"/>
      <c r="C41" s="1388"/>
      <c r="D41" s="1389" t="s">
        <v>556</v>
      </c>
      <c r="E41" s="1390" t="s">
        <v>1217</v>
      </c>
      <c r="F41" s="1310" t="s">
        <v>755</v>
      </c>
      <c r="G41" s="1391">
        <f>G39</f>
        <v>40</v>
      </c>
      <c r="H41" s="1311"/>
      <c r="I41" s="1122">
        <f>G41*H41</f>
        <v>0</v>
      </c>
      <c r="L41" s="1374"/>
      <c r="M41" s="1374"/>
      <c r="N41" s="1374"/>
      <c r="O41" s="1374"/>
      <c r="P41" s="1374"/>
      <c r="Q41" s="1374"/>
      <c r="R41" s="1374"/>
      <c r="S41" s="1374"/>
      <c r="T41" s="1374"/>
      <c r="U41" s="1374"/>
    </row>
    <row r="42" spans="1:21" ht="13.5" customHeight="1" x14ac:dyDescent="0.3">
      <c r="A42" s="1392" t="s">
        <v>120</v>
      </c>
      <c r="B42" s="1162" t="s">
        <v>949</v>
      </c>
      <c r="C42" s="2054" t="s">
        <v>121</v>
      </c>
      <c r="D42" s="2059"/>
      <c r="E42" s="2059"/>
      <c r="F42" s="1161"/>
      <c r="G42" s="1161"/>
      <c r="H42" s="1346"/>
      <c r="I42" s="1122"/>
      <c r="L42" s="1374"/>
      <c r="M42" s="1374"/>
      <c r="N42" s="1374"/>
      <c r="O42" s="1374"/>
      <c r="P42" s="1374"/>
      <c r="Q42" s="1374"/>
      <c r="R42" s="1374"/>
      <c r="S42" s="1374"/>
      <c r="T42" s="1374"/>
      <c r="U42" s="1374"/>
    </row>
    <row r="43" spans="1:21" ht="29.25" customHeight="1" x14ac:dyDescent="0.3">
      <c r="A43" s="1392"/>
      <c r="B43" s="1162"/>
      <c r="C43" s="1393" t="s">
        <v>556</v>
      </c>
      <c r="D43" s="1992" t="s">
        <v>1218</v>
      </c>
      <c r="E43" s="2083"/>
      <c r="F43" s="1163"/>
      <c r="G43" s="1161"/>
      <c r="H43" s="1346"/>
      <c r="I43" s="1122"/>
      <c r="L43" s="1374"/>
      <c r="M43" s="1374"/>
      <c r="N43" s="1374"/>
      <c r="O43" s="1374"/>
      <c r="P43" s="1374"/>
      <c r="Q43" s="1374"/>
      <c r="R43" s="1374"/>
      <c r="S43" s="1374"/>
      <c r="T43" s="1374"/>
      <c r="U43" s="1374"/>
    </row>
    <row r="44" spans="1:21" ht="13.5" customHeight="1" x14ac:dyDescent="0.3">
      <c r="A44" s="1345"/>
      <c r="B44" s="947"/>
      <c r="C44" s="1383"/>
      <c r="D44" s="1297" t="s">
        <v>556</v>
      </c>
      <c r="E44" s="1394" t="s">
        <v>669</v>
      </c>
      <c r="F44" s="1163" t="s">
        <v>487</v>
      </c>
      <c r="G44" s="1161">
        <v>7.5</v>
      </c>
      <c r="H44" s="1346"/>
      <c r="I44" s="1122">
        <f>G44*H44</f>
        <v>0</v>
      </c>
      <c r="L44" s="1374"/>
      <c r="M44" s="1374"/>
      <c r="N44" s="1374"/>
      <c r="O44" s="1374"/>
      <c r="P44" s="1374"/>
      <c r="Q44" s="1374"/>
      <c r="R44" s="1374"/>
      <c r="S44" s="1374"/>
      <c r="T44" s="1374"/>
      <c r="U44" s="1374"/>
    </row>
    <row r="45" spans="1:21" ht="13.5" customHeight="1" x14ac:dyDescent="0.3">
      <c r="A45" s="1392"/>
      <c r="B45" s="1162"/>
      <c r="C45" s="1383"/>
      <c r="D45" s="1297" t="s">
        <v>558</v>
      </c>
      <c r="E45" s="1394" t="s">
        <v>630</v>
      </c>
      <c r="F45" s="1163" t="s">
        <v>487</v>
      </c>
      <c r="G45" s="1161">
        <v>15</v>
      </c>
      <c r="H45" s="1620"/>
      <c r="I45" s="1122">
        <f>G45*H45</f>
        <v>0</v>
      </c>
      <c r="L45" s="1374"/>
      <c r="M45" s="1374"/>
      <c r="N45" s="1374"/>
      <c r="O45" s="1374"/>
      <c r="P45" s="1374"/>
      <c r="Q45" s="1374"/>
      <c r="R45" s="1374"/>
      <c r="S45" s="1374"/>
      <c r="T45" s="1374"/>
      <c r="U45" s="1374"/>
    </row>
    <row r="46" spans="1:21" ht="13.5" customHeight="1" x14ac:dyDescent="0.3">
      <c r="A46" s="1609" t="s">
        <v>122</v>
      </c>
      <c r="B46" s="1167" t="s">
        <v>950</v>
      </c>
      <c r="C46" s="2084" t="s">
        <v>123</v>
      </c>
      <c r="D46" s="2078"/>
      <c r="E46" s="2078"/>
      <c r="F46" s="1610"/>
      <c r="G46" s="1292"/>
      <c r="H46" s="1421"/>
      <c r="I46" s="1126"/>
      <c r="L46" s="1374"/>
      <c r="M46" s="1374"/>
      <c r="N46" s="1374"/>
      <c r="O46" s="1374"/>
      <c r="P46" s="1374"/>
      <c r="Q46" s="1374"/>
      <c r="R46" s="1374"/>
      <c r="S46" s="1374"/>
      <c r="T46" s="1374"/>
      <c r="U46" s="1374"/>
    </row>
    <row r="47" spans="1:21" ht="27.75" customHeight="1" x14ac:dyDescent="0.3">
      <c r="A47" s="1345"/>
      <c r="B47" s="947"/>
      <c r="C47" s="1393" t="s">
        <v>556</v>
      </c>
      <c r="D47" s="1990" t="s">
        <v>1219</v>
      </c>
      <c r="E47" s="1921"/>
      <c r="F47" s="1163"/>
      <c r="G47" s="1161"/>
      <c r="H47" s="1346"/>
      <c r="I47" s="1122"/>
      <c r="L47" s="1374"/>
      <c r="M47" s="1374"/>
      <c r="N47" s="1374"/>
      <c r="O47" s="1374"/>
      <c r="P47" s="1374"/>
      <c r="Q47" s="1374"/>
      <c r="R47" s="1374"/>
      <c r="S47" s="1374"/>
      <c r="T47" s="1374"/>
      <c r="U47" s="1374"/>
    </row>
    <row r="48" spans="1:21" ht="13.5" customHeight="1" x14ac:dyDescent="0.3">
      <c r="A48" s="1345"/>
      <c r="B48" s="947"/>
      <c r="C48" s="1397"/>
      <c r="D48" s="1384" t="s">
        <v>556</v>
      </c>
      <c r="E48" s="1398" t="s">
        <v>1220</v>
      </c>
      <c r="F48" s="1163" t="s">
        <v>487</v>
      </c>
      <c r="G48" s="1161">
        <v>15</v>
      </c>
      <c r="H48" s="1346"/>
      <c r="I48" s="1122">
        <f>G48*H48</f>
        <v>0</v>
      </c>
      <c r="L48" s="1374"/>
      <c r="M48" s="1374"/>
      <c r="N48" s="1374"/>
      <c r="O48" s="1374"/>
      <c r="P48" s="1374"/>
      <c r="Q48" s="1374"/>
      <c r="R48" s="1374"/>
      <c r="S48" s="1374"/>
      <c r="T48" s="1374"/>
      <c r="U48" s="1374"/>
    </row>
    <row r="49" spans="1:126" ht="13.5" customHeight="1" x14ac:dyDescent="0.3">
      <c r="A49" s="1345"/>
      <c r="B49" s="947"/>
      <c r="C49" s="1397"/>
      <c r="D49" s="1301" t="s">
        <v>557</v>
      </c>
      <c r="E49" s="1398" t="s">
        <v>1205</v>
      </c>
      <c r="F49" s="1163" t="s">
        <v>487</v>
      </c>
      <c r="G49" s="1161">
        <v>7</v>
      </c>
      <c r="H49" s="1346"/>
      <c r="I49" s="1122">
        <f>G49*H49</f>
        <v>0</v>
      </c>
      <c r="L49" s="1374"/>
      <c r="M49" s="1374"/>
      <c r="N49" s="1374"/>
      <c r="O49" s="1374"/>
      <c r="P49" s="1374"/>
      <c r="Q49" s="1374"/>
      <c r="R49" s="1374"/>
      <c r="S49" s="1374"/>
      <c r="T49" s="1374"/>
      <c r="U49" s="1374"/>
    </row>
    <row r="50" spans="1:126" ht="13.5" customHeight="1" x14ac:dyDescent="0.3">
      <c r="A50" s="1345"/>
      <c r="B50" s="952"/>
      <c r="C50" s="1397"/>
      <c r="D50" s="1301" t="s">
        <v>558</v>
      </c>
      <c r="E50" s="1398" t="s">
        <v>1457</v>
      </c>
      <c r="F50" s="1163" t="s">
        <v>486</v>
      </c>
      <c r="G50" s="1161">
        <v>1</v>
      </c>
      <c r="H50" s="1346"/>
      <c r="I50" s="1122">
        <f>G50*H50</f>
        <v>0</v>
      </c>
      <c r="L50" s="1374"/>
      <c r="M50" s="1374"/>
      <c r="N50" s="1374"/>
      <c r="O50" s="1374"/>
      <c r="P50" s="1374"/>
      <c r="Q50" s="1374"/>
      <c r="R50" s="1374"/>
      <c r="S50" s="1374"/>
      <c r="T50" s="1374"/>
      <c r="U50" s="1374"/>
    </row>
    <row r="51" spans="1:126" ht="13.5" customHeight="1" x14ac:dyDescent="0.3">
      <c r="A51" s="1386" t="s">
        <v>969</v>
      </c>
      <c r="B51" s="1400"/>
      <c r="C51" s="2067" t="s">
        <v>132</v>
      </c>
      <c r="D51" s="2059"/>
      <c r="E51" s="2059"/>
      <c r="F51" s="1313"/>
      <c r="G51" s="1161"/>
      <c r="H51" s="1346"/>
      <c r="I51" s="1122"/>
      <c r="L51" s="1374"/>
      <c r="M51" s="1374"/>
      <c r="N51" s="1374"/>
      <c r="O51" s="1374"/>
      <c r="P51" s="1374"/>
      <c r="Q51" s="1374"/>
      <c r="R51" s="1374"/>
      <c r="S51" s="1374"/>
      <c r="T51" s="1374"/>
      <c r="U51" s="1374"/>
    </row>
    <row r="52" spans="1:126" ht="13.5" customHeight="1" x14ac:dyDescent="0.3">
      <c r="A52" s="1386" t="s">
        <v>133</v>
      </c>
      <c r="B52" s="1399"/>
      <c r="C52" s="1356"/>
      <c r="D52" s="1401"/>
      <c r="E52" s="1402"/>
      <c r="F52" s="1313"/>
      <c r="G52" s="1161"/>
      <c r="H52" s="1346"/>
      <c r="I52" s="1122"/>
      <c r="L52" s="1374"/>
      <c r="M52" s="1374"/>
      <c r="N52" s="1374"/>
      <c r="O52" s="1374"/>
      <c r="P52" s="1374"/>
      <c r="Q52" s="1374"/>
      <c r="R52" s="1374"/>
      <c r="S52" s="1374"/>
      <c r="T52" s="1374"/>
      <c r="U52" s="1374"/>
    </row>
    <row r="53" spans="1:126" ht="13.5" customHeight="1" x14ac:dyDescent="0.3">
      <c r="A53" s="1386">
        <v>8.3000000000000007</v>
      </c>
      <c r="B53" s="1162" t="s">
        <v>951</v>
      </c>
      <c r="C53" s="2067" t="s">
        <v>134</v>
      </c>
      <c r="D53" s="2059"/>
      <c r="E53" s="2059"/>
      <c r="F53" s="1313"/>
      <c r="G53" s="1161"/>
      <c r="H53" s="1346"/>
      <c r="I53" s="1122"/>
      <c r="L53" s="1374"/>
      <c r="M53" s="1374"/>
      <c r="N53" s="1374"/>
      <c r="O53" s="1374"/>
      <c r="P53" s="1374"/>
      <c r="Q53" s="1374"/>
      <c r="R53" s="1374"/>
      <c r="S53" s="1374"/>
      <c r="T53" s="1374"/>
      <c r="U53" s="1374"/>
    </row>
    <row r="54" spans="1:126" ht="29.25" customHeight="1" x14ac:dyDescent="0.3">
      <c r="A54" s="1308" t="s">
        <v>11</v>
      </c>
      <c r="B54" s="1403"/>
      <c r="C54" s="1298" t="s">
        <v>556</v>
      </c>
      <c r="D54" s="1920" t="s">
        <v>1206</v>
      </c>
      <c r="E54" s="1921"/>
      <c r="F54" s="1310" t="s">
        <v>1210</v>
      </c>
      <c r="G54" s="1089">
        <v>50</v>
      </c>
      <c r="H54" s="1311">
        <v>72.5</v>
      </c>
      <c r="I54" s="1122">
        <f>G54*H54</f>
        <v>3625</v>
      </c>
      <c r="L54" s="1374"/>
      <c r="M54" s="1374"/>
      <c r="N54" s="1374"/>
      <c r="O54" s="1374"/>
      <c r="P54" s="1374"/>
      <c r="Q54" s="1374"/>
      <c r="R54" s="1374"/>
      <c r="S54" s="1374"/>
      <c r="T54" s="1374"/>
      <c r="U54" s="1374"/>
    </row>
    <row r="55" spans="1:126" ht="27.75" customHeight="1" x14ac:dyDescent="0.3">
      <c r="A55" s="1386" t="s">
        <v>135</v>
      </c>
      <c r="B55" s="1399"/>
      <c r="C55" s="1298" t="s">
        <v>557</v>
      </c>
      <c r="D55" s="2068" t="s">
        <v>209</v>
      </c>
      <c r="E55" s="2059"/>
      <c r="F55" s="1313" t="s">
        <v>754</v>
      </c>
      <c r="G55" s="1161">
        <v>35</v>
      </c>
      <c r="H55" s="1346">
        <v>50.75</v>
      </c>
      <c r="I55" s="1122">
        <f>G55*H55</f>
        <v>1776.25</v>
      </c>
      <c r="L55" s="1374"/>
      <c r="M55" s="1374"/>
      <c r="N55" s="1374"/>
      <c r="O55" s="1374"/>
      <c r="P55" s="1374"/>
      <c r="Q55" s="1374"/>
      <c r="R55" s="1374"/>
      <c r="S55" s="1374"/>
      <c r="T55" s="1374"/>
      <c r="U55" s="1374"/>
    </row>
    <row r="56" spans="1:126" ht="40.5" customHeight="1" x14ac:dyDescent="0.3">
      <c r="A56" s="1308" t="s">
        <v>9</v>
      </c>
      <c r="B56" s="1404"/>
      <c r="C56" s="1298" t="s">
        <v>558</v>
      </c>
      <c r="D56" s="1920" t="s">
        <v>718</v>
      </c>
      <c r="E56" s="1921"/>
      <c r="F56" s="1310" t="s">
        <v>754</v>
      </c>
      <c r="G56" s="1089">
        <v>25</v>
      </c>
      <c r="H56" s="1311">
        <v>36.25</v>
      </c>
      <c r="I56" s="1122">
        <f>G56*H56</f>
        <v>906.25</v>
      </c>
      <c r="L56" s="1374"/>
      <c r="M56" s="1374"/>
      <c r="N56" s="1374"/>
      <c r="O56" s="1374"/>
      <c r="P56" s="1374"/>
      <c r="Q56" s="1374"/>
      <c r="R56" s="1374"/>
      <c r="S56" s="1374"/>
      <c r="T56" s="1374"/>
      <c r="U56" s="1374"/>
    </row>
    <row r="57" spans="1:126" s="734" customFormat="1" ht="39.9" customHeight="1" x14ac:dyDescent="0.3">
      <c r="A57" s="1148"/>
      <c r="B57" s="938"/>
      <c r="C57" s="1298" t="s">
        <v>559</v>
      </c>
      <c r="D57" s="1922" t="s">
        <v>1351</v>
      </c>
      <c r="E57" s="1922"/>
      <c r="F57" s="795" t="s">
        <v>754</v>
      </c>
      <c r="G57" s="1161">
        <v>7</v>
      </c>
      <c r="H57" s="775">
        <v>10.15</v>
      </c>
      <c r="I57" s="1254"/>
      <c r="J57" s="1371"/>
      <c r="K57" s="1302"/>
      <c r="L57" s="1302"/>
      <c r="M57" s="1302"/>
      <c r="N57" s="1302"/>
      <c r="O57" s="1302"/>
      <c r="P57" s="1302"/>
      <c r="Q57" s="1302"/>
      <c r="R57" s="1302"/>
      <c r="S57" s="1302"/>
      <c r="T57" s="1302"/>
      <c r="U57" s="1302"/>
      <c r="V57" s="1302"/>
      <c r="W57" s="1302"/>
      <c r="X57" s="1302"/>
      <c r="Y57" s="1302"/>
      <c r="Z57" s="1302"/>
      <c r="AA57" s="1302"/>
      <c r="AB57" s="1302"/>
      <c r="AC57" s="1302"/>
      <c r="AD57" s="1302"/>
      <c r="AE57" s="1302"/>
      <c r="AF57" s="1302"/>
      <c r="AG57" s="1302"/>
      <c r="AH57" s="1302"/>
      <c r="AI57" s="1302"/>
      <c r="AJ57" s="1302"/>
      <c r="AK57" s="1302"/>
      <c r="AL57" s="1302"/>
      <c r="AM57" s="1302"/>
      <c r="AN57" s="1302"/>
      <c r="AO57" s="1302"/>
      <c r="AP57" s="1302"/>
      <c r="AQ57" s="1302"/>
      <c r="AR57" s="757"/>
      <c r="AS57" s="757"/>
      <c r="AT57" s="757"/>
      <c r="AU57" s="757"/>
      <c r="AV57" s="757"/>
      <c r="AW57" s="757"/>
      <c r="AX57" s="757"/>
      <c r="AY57" s="757"/>
      <c r="AZ57" s="757"/>
      <c r="BA57" s="757"/>
      <c r="BB57" s="757"/>
      <c r="BC57" s="757"/>
      <c r="BD57" s="757"/>
      <c r="BE57" s="757"/>
      <c r="BF57" s="757"/>
      <c r="BG57" s="757"/>
      <c r="BH57" s="757"/>
      <c r="BI57" s="758"/>
      <c r="BJ57" s="758"/>
      <c r="BK57" s="758"/>
      <c r="BL57" s="758"/>
      <c r="BM57" s="758"/>
      <c r="BN57" s="758"/>
      <c r="BO57" s="758"/>
      <c r="BP57" s="758"/>
      <c r="BQ57" s="758"/>
      <c r="BR57" s="758"/>
      <c r="BS57" s="758"/>
      <c r="BT57" s="758"/>
      <c r="BU57" s="758"/>
      <c r="BV57" s="758"/>
      <c r="BW57" s="758"/>
      <c r="BX57" s="758"/>
      <c r="BY57" s="758"/>
      <c r="BZ57" s="758"/>
      <c r="CA57" s="758"/>
      <c r="CB57" s="758"/>
      <c r="CC57" s="758"/>
      <c r="CD57" s="758"/>
      <c r="CE57" s="758"/>
      <c r="CF57" s="758"/>
      <c r="CG57" s="758"/>
      <c r="CH57" s="758"/>
      <c r="CI57" s="758"/>
      <c r="CJ57" s="758"/>
      <c r="CK57" s="758"/>
      <c r="CL57" s="758"/>
      <c r="CM57" s="758"/>
      <c r="CN57" s="758"/>
      <c r="CO57" s="758"/>
      <c r="CP57" s="758"/>
      <c r="CQ57" s="758"/>
      <c r="CR57" s="758"/>
      <c r="CS57" s="758"/>
      <c r="CT57" s="758"/>
      <c r="CU57" s="758"/>
      <c r="CV57" s="758"/>
      <c r="CW57" s="758"/>
      <c r="CX57" s="758"/>
      <c r="CY57" s="758"/>
      <c r="CZ57" s="758"/>
      <c r="DA57" s="758"/>
      <c r="DB57" s="758"/>
      <c r="DC57" s="758"/>
      <c r="DD57" s="758"/>
      <c r="DE57" s="758"/>
      <c r="DF57" s="758"/>
      <c r="DG57" s="758"/>
      <c r="DH57" s="758"/>
      <c r="DI57" s="758"/>
      <c r="DJ57" s="758"/>
      <c r="DK57" s="758"/>
      <c r="DL57" s="758"/>
      <c r="DM57" s="758"/>
      <c r="DN57" s="758"/>
      <c r="DO57" s="758"/>
      <c r="DP57" s="758"/>
      <c r="DQ57" s="758"/>
      <c r="DR57" s="758"/>
      <c r="DS57" s="758"/>
      <c r="DT57" s="758"/>
      <c r="DU57" s="758"/>
      <c r="DV57" s="758"/>
    </row>
    <row r="58" spans="1:126" ht="15" customHeight="1" x14ac:dyDescent="0.3">
      <c r="A58" s="1405"/>
      <c r="B58" s="1404"/>
      <c r="C58" s="1298" t="s">
        <v>485</v>
      </c>
      <c r="D58" s="1406" t="s">
        <v>719</v>
      </c>
      <c r="E58" s="1406"/>
      <c r="F58" s="1313"/>
      <c r="G58" s="1090"/>
      <c r="H58" s="1407"/>
      <c r="I58" s="1122"/>
      <c r="L58" s="1374"/>
      <c r="M58" s="1374"/>
      <c r="N58" s="1374"/>
      <c r="O58" s="1374"/>
      <c r="P58" s="1374"/>
      <c r="Q58" s="1374"/>
      <c r="R58" s="1374"/>
      <c r="S58" s="1374"/>
      <c r="T58" s="1374"/>
      <c r="U58" s="1374"/>
    </row>
    <row r="59" spans="1:126" ht="15" customHeight="1" x14ac:dyDescent="0.3">
      <c r="A59" s="1405"/>
      <c r="B59" s="1404"/>
      <c r="C59" s="1298"/>
      <c r="D59" s="1406" t="s">
        <v>556</v>
      </c>
      <c r="E59" s="1406" t="s">
        <v>8</v>
      </c>
      <c r="F59" s="1313" t="s">
        <v>104</v>
      </c>
      <c r="G59" s="1090">
        <v>10</v>
      </c>
      <c r="H59" s="1407">
        <v>14.5</v>
      </c>
      <c r="I59" s="1122">
        <f>G59*H59</f>
        <v>145</v>
      </c>
      <c r="L59" s="1374"/>
      <c r="M59" s="1374"/>
      <c r="N59" s="1374"/>
      <c r="O59" s="1374"/>
      <c r="P59" s="1374"/>
      <c r="Q59" s="1374"/>
      <c r="R59" s="1374"/>
      <c r="S59" s="1374"/>
      <c r="T59" s="1374"/>
      <c r="U59" s="1374"/>
    </row>
    <row r="60" spans="1:126" ht="25.5" customHeight="1" x14ac:dyDescent="0.3">
      <c r="A60" s="1308"/>
      <c r="B60" s="1403"/>
      <c r="C60" s="1298" t="s">
        <v>488</v>
      </c>
      <c r="D60" s="1920" t="s">
        <v>1221</v>
      </c>
      <c r="E60" s="1921"/>
      <c r="F60" s="1310" t="s">
        <v>755</v>
      </c>
      <c r="G60" s="1089">
        <f>G54</f>
        <v>50</v>
      </c>
      <c r="H60" s="1311">
        <v>72.5</v>
      </c>
      <c r="I60" s="1122">
        <f>G60*H60</f>
        <v>3625</v>
      </c>
      <c r="L60" s="1374"/>
      <c r="M60" s="1374"/>
      <c r="N60" s="1374"/>
      <c r="O60" s="1374"/>
      <c r="P60" s="1374"/>
      <c r="Q60" s="1374"/>
      <c r="R60" s="1374"/>
      <c r="S60" s="1374"/>
      <c r="T60" s="1374"/>
      <c r="U60" s="1374"/>
    </row>
    <row r="61" spans="1:126" ht="13.5" customHeight="1" x14ac:dyDescent="0.3">
      <c r="A61" s="1386" t="s">
        <v>969</v>
      </c>
      <c r="B61" s="1400"/>
      <c r="C61" s="2067" t="s">
        <v>168</v>
      </c>
      <c r="D61" s="2059"/>
      <c r="E61" s="2059"/>
      <c r="F61" s="1310"/>
      <c r="G61" s="1161"/>
      <c r="H61" s="1346"/>
      <c r="I61" s="1122"/>
      <c r="L61" s="1374"/>
      <c r="M61" s="1374"/>
      <c r="N61" s="1374"/>
      <c r="O61" s="1374"/>
      <c r="P61" s="1374"/>
      <c r="Q61" s="1374"/>
      <c r="R61" s="1374"/>
      <c r="S61" s="1374"/>
      <c r="T61" s="1374"/>
      <c r="U61" s="1374"/>
    </row>
    <row r="62" spans="1:126" ht="13.5" customHeight="1" x14ac:dyDescent="0.3">
      <c r="A62" s="1386" t="s">
        <v>169</v>
      </c>
      <c r="B62" s="1399"/>
      <c r="C62" s="1408"/>
      <c r="D62" s="1406"/>
      <c r="E62" s="1409"/>
      <c r="F62" s="1313"/>
      <c r="G62" s="1161"/>
      <c r="H62" s="1346"/>
      <c r="I62" s="1122"/>
      <c r="L62" s="1374"/>
      <c r="M62" s="1374"/>
      <c r="N62" s="1374"/>
      <c r="O62" s="1374"/>
      <c r="P62" s="1374"/>
      <c r="Q62" s="1374"/>
      <c r="R62" s="1374"/>
      <c r="S62" s="1374"/>
      <c r="T62" s="1374"/>
      <c r="U62" s="1374"/>
    </row>
    <row r="63" spans="1:126" ht="13.5" customHeight="1" x14ac:dyDescent="0.3">
      <c r="A63" s="1386">
        <v>8.4</v>
      </c>
      <c r="B63" s="1399"/>
      <c r="C63" s="2067" t="s">
        <v>170</v>
      </c>
      <c r="D63" s="2059"/>
      <c r="E63" s="2059"/>
      <c r="F63" s="1313"/>
      <c r="G63" s="1161"/>
      <c r="H63" s="1346"/>
      <c r="I63" s="1122"/>
      <c r="L63" s="1374"/>
      <c r="M63" s="1374"/>
      <c r="N63" s="1374"/>
      <c r="O63" s="1374"/>
      <c r="P63" s="1374"/>
      <c r="Q63" s="1374"/>
      <c r="R63" s="1374"/>
      <c r="S63" s="1374"/>
      <c r="T63" s="1374"/>
      <c r="U63" s="1374"/>
    </row>
    <row r="64" spans="1:126" ht="13.5" customHeight="1" x14ac:dyDescent="0.3">
      <c r="A64" s="1386" t="s">
        <v>171</v>
      </c>
      <c r="B64" s="1162" t="s">
        <v>952</v>
      </c>
      <c r="C64" s="2067" t="s">
        <v>172</v>
      </c>
      <c r="D64" s="2059"/>
      <c r="E64" s="2059"/>
      <c r="F64" s="1313"/>
      <c r="G64" s="1161"/>
      <c r="H64" s="1346"/>
      <c r="I64" s="1122"/>
      <c r="L64" s="1374"/>
      <c r="M64" s="1374"/>
      <c r="N64" s="1374"/>
      <c r="O64" s="1374"/>
      <c r="P64" s="1374"/>
      <c r="Q64" s="1374"/>
      <c r="R64" s="1374"/>
      <c r="S64" s="1374"/>
      <c r="T64" s="1374"/>
      <c r="U64" s="1374"/>
    </row>
    <row r="65" spans="1:21" ht="27.75" customHeight="1" x14ac:dyDescent="0.3">
      <c r="A65" s="1386"/>
      <c r="B65" s="1399"/>
      <c r="C65" s="1298" t="s">
        <v>556</v>
      </c>
      <c r="D65" s="1920" t="s">
        <v>1222</v>
      </c>
      <c r="E65" s="1921"/>
      <c r="F65" s="1313" t="s">
        <v>754</v>
      </c>
      <c r="G65" s="1161">
        <v>5</v>
      </c>
      <c r="H65" s="1346"/>
      <c r="I65" s="1122">
        <f>G65*H65</f>
        <v>0</v>
      </c>
      <c r="L65" s="1374"/>
      <c r="M65" s="1374"/>
      <c r="N65" s="1374"/>
      <c r="O65" s="1374"/>
      <c r="P65" s="1374"/>
      <c r="Q65" s="1374"/>
      <c r="R65" s="1374"/>
      <c r="S65" s="1374"/>
      <c r="T65" s="1374"/>
      <c r="U65" s="1374"/>
    </row>
    <row r="66" spans="1:21" ht="13.5" customHeight="1" x14ac:dyDescent="0.3">
      <c r="A66" s="1386"/>
      <c r="B66" s="1399"/>
      <c r="C66" s="1298" t="s">
        <v>557</v>
      </c>
      <c r="D66" s="1920" t="s">
        <v>1342</v>
      </c>
      <c r="E66" s="1921"/>
      <c r="F66" s="1313" t="s">
        <v>754</v>
      </c>
      <c r="G66" s="1161">
        <v>15</v>
      </c>
      <c r="H66" s="1346"/>
      <c r="I66" s="1122">
        <f>G66*H66</f>
        <v>0</v>
      </c>
      <c r="L66" s="1374"/>
      <c r="M66" s="1374"/>
      <c r="N66" s="1374"/>
      <c r="O66" s="1374"/>
      <c r="P66" s="1374"/>
      <c r="Q66" s="1374"/>
      <c r="R66" s="1374"/>
      <c r="S66" s="1374"/>
      <c r="T66" s="1374"/>
      <c r="U66" s="1374"/>
    </row>
    <row r="67" spans="1:21" ht="27" customHeight="1" x14ac:dyDescent="0.3">
      <c r="A67" s="1386"/>
      <c r="B67" s="1399"/>
      <c r="C67" s="1298" t="s">
        <v>558</v>
      </c>
      <c r="D67" s="1920" t="s">
        <v>1223</v>
      </c>
      <c r="E67" s="1921"/>
      <c r="F67" s="1313" t="s">
        <v>754</v>
      </c>
      <c r="G67" s="1161">
        <v>2</v>
      </c>
      <c r="H67" s="1346"/>
      <c r="I67" s="1122">
        <f>G67*H67</f>
        <v>0</v>
      </c>
      <c r="L67" s="1374"/>
      <c r="M67" s="1374"/>
      <c r="N67" s="1374"/>
      <c r="O67" s="1374"/>
      <c r="P67" s="1374"/>
      <c r="Q67" s="1374"/>
      <c r="R67" s="1374"/>
      <c r="S67" s="1374"/>
      <c r="T67" s="1374"/>
      <c r="U67" s="1374"/>
    </row>
    <row r="68" spans="1:21" ht="39.75" hidden="1" customHeight="1" x14ac:dyDescent="0.3">
      <c r="A68" s="1386"/>
      <c r="B68" s="1399"/>
      <c r="C68" s="1298" t="s">
        <v>559</v>
      </c>
      <c r="D68" s="2068" t="s">
        <v>1224</v>
      </c>
      <c r="E68" s="2059"/>
      <c r="F68" s="1313" t="s">
        <v>491</v>
      </c>
      <c r="G68" s="1161">
        <v>0</v>
      </c>
      <c r="H68" s="1346"/>
      <c r="I68" s="1122">
        <f>G68*H68</f>
        <v>0</v>
      </c>
      <c r="L68" s="1374"/>
      <c r="M68" s="1374"/>
      <c r="N68" s="1374"/>
      <c r="O68" s="1374"/>
      <c r="P68" s="1374"/>
      <c r="Q68" s="1374"/>
      <c r="R68" s="1374"/>
      <c r="S68" s="1374"/>
      <c r="T68" s="1374"/>
      <c r="U68" s="1374"/>
    </row>
    <row r="69" spans="1:21" ht="13.5" customHeight="1" x14ac:dyDescent="0.3">
      <c r="A69" s="1386" t="s">
        <v>969</v>
      </c>
      <c r="B69" s="1162"/>
      <c r="C69" s="1410" t="s">
        <v>210</v>
      </c>
      <c r="D69" s="1411"/>
      <c r="E69" s="1412"/>
      <c r="F69" s="1313"/>
      <c r="G69" s="1156"/>
      <c r="H69" s="1346"/>
      <c r="I69" s="1122"/>
      <c r="L69" s="1374"/>
      <c r="M69" s="1374"/>
      <c r="N69" s="1374"/>
      <c r="O69" s="1374"/>
      <c r="P69" s="1374"/>
      <c r="Q69" s="1374"/>
      <c r="R69" s="1374"/>
      <c r="S69" s="1374"/>
      <c r="T69" s="1374"/>
      <c r="U69" s="1374"/>
    </row>
    <row r="70" spans="1:21" ht="13.5" customHeight="1" x14ac:dyDescent="0.3">
      <c r="A70" s="1386" t="s">
        <v>10</v>
      </c>
      <c r="B70" s="1412"/>
      <c r="C70" s="1413"/>
      <c r="D70" s="1414"/>
      <c r="E70" s="1415"/>
      <c r="F70" s="1313"/>
      <c r="G70" s="1156"/>
      <c r="H70" s="1166"/>
      <c r="I70" s="1122"/>
      <c r="L70" s="1374"/>
      <c r="M70" s="1374"/>
      <c r="N70" s="1374"/>
      <c r="O70" s="1374"/>
      <c r="P70" s="1374"/>
      <c r="Q70" s="1374"/>
      <c r="R70" s="1374"/>
      <c r="S70" s="1374"/>
      <c r="T70" s="1374"/>
      <c r="U70" s="1374"/>
    </row>
    <row r="71" spans="1:21" ht="13.5" customHeight="1" x14ac:dyDescent="0.3">
      <c r="A71" s="1416"/>
      <c r="B71" s="1162" t="s">
        <v>953</v>
      </c>
      <c r="C71" s="2067" t="s">
        <v>211</v>
      </c>
      <c r="D71" s="2067"/>
      <c r="E71" s="2067"/>
      <c r="F71" s="1313"/>
      <c r="G71" s="1156"/>
      <c r="H71" s="1166"/>
      <c r="I71" s="1122"/>
      <c r="L71" s="1374"/>
      <c r="M71" s="1374"/>
      <c r="N71" s="1374"/>
      <c r="O71" s="1374"/>
      <c r="P71" s="1374"/>
      <c r="Q71" s="1374"/>
      <c r="R71" s="1374"/>
      <c r="S71" s="1374"/>
      <c r="T71" s="1374"/>
      <c r="U71" s="1374"/>
    </row>
    <row r="72" spans="1:21" ht="15" customHeight="1" x14ac:dyDescent="0.3">
      <c r="A72" s="1308"/>
      <c r="B72" s="1404"/>
      <c r="C72" s="1298" t="s">
        <v>556</v>
      </c>
      <c r="D72" s="1920" t="s">
        <v>1344</v>
      </c>
      <c r="E72" s="1921"/>
      <c r="F72" s="1310" t="s">
        <v>755</v>
      </c>
      <c r="G72" s="1089">
        <v>40</v>
      </c>
      <c r="H72" s="1311"/>
      <c r="I72" s="1122">
        <f>G72*H72</f>
        <v>0</v>
      </c>
      <c r="L72" s="1374"/>
      <c r="M72" s="1374"/>
      <c r="N72" s="1374"/>
      <c r="O72" s="1374"/>
      <c r="P72" s="1374"/>
      <c r="Q72" s="1374"/>
      <c r="R72" s="1374"/>
      <c r="S72" s="1374"/>
      <c r="T72" s="1374"/>
      <c r="U72" s="1374"/>
    </row>
    <row r="73" spans="1:21" ht="15" customHeight="1" x14ac:dyDescent="0.3">
      <c r="A73" s="1308"/>
      <c r="B73" s="1404"/>
      <c r="C73" s="1298" t="s">
        <v>557</v>
      </c>
      <c r="D73" s="1920" t="s">
        <v>1345</v>
      </c>
      <c r="E73" s="1921"/>
      <c r="F73" s="1310" t="s">
        <v>1246</v>
      </c>
      <c r="G73" s="1089">
        <v>40</v>
      </c>
      <c r="H73" s="1311"/>
      <c r="I73" s="1122">
        <f t="shared" ref="I73:I74" si="0">G73*H73</f>
        <v>0</v>
      </c>
      <c r="L73" s="1374"/>
      <c r="M73" s="1374"/>
      <c r="N73" s="1374"/>
      <c r="O73" s="1374"/>
      <c r="P73" s="1374"/>
      <c r="Q73" s="1374"/>
      <c r="R73" s="1374"/>
      <c r="S73" s="1374"/>
      <c r="T73" s="1374"/>
      <c r="U73" s="1374"/>
    </row>
    <row r="74" spans="1:21" ht="15" customHeight="1" x14ac:dyDescent="0.3">
      <c r="A74" s="1308"/>
      <c r="B74" s="1404"/>
      <c r="C74" s="1298" t="s">
        <v>558</v>
      </c>
      <c r="D74" s="1920" t="s">
        <v>1287</v>
      </c>
      <c r="E74" s="1921"/>
      <c r="F74" s="1310" t="s">
        <v>1343</v>
      </c>
      <c r="G74" s="1089">
        <v>12</v>
      </c>
      <c r="H74" s="1311"/>
      <c r="I74" s="1122">
        <f t="shared" si="0"/>
        <v>0</v>
      </c>
      <c r="L74" s="1374"/>
      <c r="M74" s="1374"/>
      <c r="N74" s="1374"/>
      <c r="O74" s="1374"/>
      <c r="P74" s="1374"/>
      <c r="Q74" s="1374"/>
      <c r="R74" s="1374"/>
      <c r="S74" s="1374"/>
      <c r="T74" s="1374"/>
      <c r="U74" s="1374"/>
    </row>
    <row r="75" spans="1:21" ht="16.5" customHeight="1" x14ac:dyDescent="0.3">
      <c r="A75" s="1308"/>
      <c r="B75" s="1404"/>
      <c r="C75" s="1298" t="s">
        <v>559</v>
      </c>
      <c r="D75" s="1920" t="s">
        <v>1288</v>
      </c>
      <c r="E75" s="1921"/>
      <c r="F75" s="1310" t="s">
        <v>756</v>
      </c>
      <c r="G75" s="1089">
        <v>250</v>
      </c>
      <c r="H75" s="1311"/>
      <c r="I75" s="1122">
        <f>G75*H75</f>
        <v>0</v>
      </c>
      <c r="L75" s="1374"/>
      <c r="M75" s="1374"/>
      <c r="N75" s="1374"/>
      <c r="O75" s="1374"/>
      <c r="P75" s="1374"/>
      <c r="Q75" s="1374"/>
      <c r="R75" s="1374"/>
      <c r="S75" s="1374"/>
      <c r="T75" s="1374"/>
      <c r="U75" s="1374"/>
    </row>
    <row r="76" spans="1:21" ht="16.5" customHeight="1" x14ac:dyDescent="0.3">
      <c r="A76" s="1308"/>
      <c r="B76" s="1404"/>
      <c r="C76" s="1298" t="s">
        <v>485</v>
      </c>
      <c r="D76" s="1920" t="s">
        <v>1346</v>
      </c>
      <c r="E76" s="1921"/>
      <c r="F76" s="1310" t="s">
        <v>756</v>
      </c>
      <c r="G76" s="1089">
        <v>100</v>
      </c>
      <c r="H76" s="1311"/>
      <c r="I76" s="1122">
        <f>G76*H76</f>
        <v>0</v>
      </c>
      <c r="L76" s="1374"/>
      <c r="M76" s="1374"/>
      <c r="N76" s="1374"/>
      <c r="O76" s="1374"/>
      <c r="P76" s="1374"/>
      <c r="Q76" s="1374"/>
      <c r="R76" s="1374"/>
      <c r="S76" s="1374"/>
      <c r="T76" s="1374"/>
      <c r="U76" s="1374"/>
    </row>
    <row r="77" spans="1:21" ht="13.5" customHeight="1" x14ac:dyDescent="0.3">
      <c r="A77" s="1308" t="s">
        <v>969</v>
      </c>
      <c r="B77" s="1162" t="s">
        <v>954</v>
      </c>
      <c r="C77" s="1410" t="s">
        <v>757</v>
      </c>
      <c r="D77" s="1411"/>
      <c r="E77" s="1412"/>
      <c r="F77" s="1313"/>
      <c r="G77" s="1161"/>
      <c r="H77" s="1346"/>
      <c r="I77" s="1122"/>
      <c r="L77" s="1374"/>
      <c r="M77" s="1374"/>
      <c r="N77" s="1374"/>
      <c r="O77" s="1374"/>
      <c r="P77" s="1374"/>
      <c r="Q77" s="1374"/>
      <c r="R77" s="1374"/>
      <c r="S77" s="1374"/>
      <c r="T77" s="1374"/>
      <c r="U77" s="1374"/>
    </row>
    <row r="78" spans="1:21" ht="13.5" customHeight="1" x14ac:dyDescent="0.3">
      <c r="A78" s="1308" t="s">
        <v>169</v>
      </c>
      <c r="B78" s="1162"/>
      <c r="C78" s="1298" t="s">
        <v>556</v>
      </c>
      <c r="D78" s="1409" t="s">
        <v>1285</v>
      </c>
      <c r="E78" s="1417"/>
      <c r="F78" s="1310" t="s">
        <v>755</v>
      </c>
      <c r="G78" s="1161">
        <v>15</v>
      </c>
      <c r="H78" s="1311"/>
      <c r="I78" s="1122">
        <f>G78*H78</f>
        <v>0</v>
      </c>
      <c r="L78" s="1374"/>
      <c r="M78" s="1374"/>
      <c r="N78" s="1374"/>
      <c r="O78" s="1374"/>
      <c r="P78" s="1374"/>
      <c r="Q78" s="1374"/>
      <c r="R78" s="1374"/>
      <c r="S78" s="1374"/>
      <c r="T78" s="1374"/>
      <c r="U78" s="1374"/>
    </row>
    <row r="79" spans="1:21" ht="13.5" customHeight="1" x14ac:dyDescent="0.3">
      <c r="A79" s="1308">
        <v>8.1999999999999993</v>
      </c>
      <c r="B79" s="1162"/>
      <c r="C79" s="1298" t="s">
        <v>557</v>
      </c>
      <c r="D79" s="1409" t="s">
        <v>1286</v>
      </c>
      <c r="E79" s="1417"/>
      <c r="F79" s="1310" t="s">
        <v>755</v>
      </c>
      <c r="G79" s="1161">
        <v>10</v>
      </c>
      <c r="H79" s="1311"/>
      <c r="I79" s="1122">
        <f>G79*H79</f>
        <v>0</v>
      </c>
      <c r="L79" s="1374"/>
      <c r="M79" s="1374"/>
      <c r="N79" s="1374"/>
      <c r="O79" s="1374"/>
      <c r="P79" s="1374"/>
      <c r="Q79" s="1374"/>
      <c r="R79" s="1374"/>
      <c r="S79" s="1374"/>
      <c r="T79" s="1374"/>
      <c r="U79" s="1374"/>
    </row>
    <row r="80" spans="1:21" ht="13.5" customHeight="1" thickBot="1" x14ac:dyDescent="0.35">
      <c r="A80" s="1587" t="s">
        <v>1225</v>
      </c>
      <c r="B80" s="1226"/>
      <c r="C80" s="1432" t="s">
        <v>558</v>
      </c>
      <c r="D80" s="1881" t="s">
        <v>786</v>
      </c>
      <c r="E80" s="1838"/>
      <c r="F80" s="1590" t="s">
        <v>755</v>
      </c>
      <c r="G80" s="1229">
        <v>45</v>
      </c>
      <c r="H80" s="1230"/>
      <c r="I80" s="1136">
        <f>G80*H80</f>
        <v>0</v>
      </c>
      <c r="L80" s="1374"/>
      <c r="M80" s="1374"/>
      <c r="N80" s="1374"/>
      <c r="O80" s="1374"/>
      <c r="P80" s="1374"/>
      <c r="Q80" s="1374"/>
      <c r="R80" s="1374"/>
      <c r="S80" s="1374"/>
      <c r="T80" s="1374"/>
      <c r="U80" s="1374"/>
    </row>
    <row r="81" spans="1:21" ht="13.5" customHeight="1" x14ac:dyDescent="0.3">
      <c r="A81" s="1419"/>
      <c r="B81" s="1167"/>
      <c r="C81" s="2077" t="s">
        <v>758</v>
      </c>
      <c r="D81" s="2078"/>
      <c r="E81" s="2078"/>
      <c r="F81" s="1420"/>
      <c r="G81" s="1292"/>
      <c r="H81" s="1421"/>
      <c r="I81" s="1126"/>
      <c r="L81" s="1374"/>
      <c r="M81" s="1374"/>
      <c r="N81" s="1374"/>
      <c r="O81" s="1374"/>
      <c r="P81" s="1374"/>
      <c r="Q81" s="1374"/>
      <c r="R81" s="1374"/>
      <c r="S81" s="1374"/>
      <c r="T81" s="1374"/>
      <c r="U81" s="1374"/>
    </row>
    <row r="82" spans="1:21" ht="29.25" customHeight="1" x14ac:dyDescent="0.3">
      <c r="A82" s="1308"/>
      <c r="B82" s="1403"/>
      <c r="C82" s="1980" t="s">
        <v>1226</v>
      </c>
      <c r="D82" s="1920"/>
      <c r="E82" s="1921"/>
      <c r="F82" s="1310"/>
      <c r="G82" s="1089"/>
      <c r="H82" s="1311"/>
      <c r="I82" s="1122"/>
      <c r="L82" s="1374"/>
      <c r="M82" s="1374"/>
      <c r="N82" s="1374"/>
      <c r="O82" s="1374"/>
      <c r="P82" s="1374"/>
      <c r="Q82" s="1374"/>
      <c r="R82" s="1374"/>
      <c r="S82" s="1374"/>
      <c r="T82" s="1374"/>
      <c r="U82" s="1374"/>
    </row>
    <row r="83" spans="1:21" ht="13.5" customHeight="1" x14ac:dyDescent="0.3">
      <c r="A83" s="1386"/>
      <c r="B83" s="965"/>
      <c r="C83" s="2067" t="s">
        <v>131</v>
      </c>
      <c r="D83" s="2059"/>
      <c r="E83" s="2059"/>
      <c r="F83" s="1313"/>
      <c r="G83" s="1161"/>
      <c r="H83" s="1346"/>
      <c r="I83" s="1122"/>
      <c r="L83" s="1374"/>
      <c r="M83" s="1374"/>
      <c r="N83" s="1374"/>
      <c r="O83" s="1374"/>
      <c r="P83" s="1374"/>
      <c r="Q83" s="1374"/>
      <c r="R83" s="1374"/>
      <c r="S83" s="1374"/>
      <c r="T83" s="1374"/>
      <c r="U83" s="1374"/>
    </row>
    <row r="84" spans="1:21" ht="13.5" customHeight="1" x14ac:dyDescent="0.3">
      <c r="A84" s="1386" t="s">
        <v>173</v>
      </c>
      <c r="B84" s="1399" t="s">
        <v>955</v>
      </c>
      <c r="C84" s="2067" t="s">
        <v>759</v>
      </c>
      <c r="D84" s="2059"/>
      <c r="E84" s="2059"/>
      <c r="F84" s="1313"/>
      <c r="G84" s="1161"/>
      <c r="H84" s="1346"/>
      <c r="I84" s="1122"/>
      <c r="L84" s="1374"/>
      <c r="M84" s="1374"/>
      <c r="N84" s="1374"/>
      <c r="O84" s="1374"/>
      <c r="P84" s="1374"/>
      <c r="Q84" s="1374"/>
      <c r="R84" s="1374"/>
      <c r="S84" s="1374"/>
      <c r="T84" s="1374"/>
      <c r="U84" s="1374"/>
    </row>
    <row r="85" spans="1:21" ht="13.5" customHeight="1" x14ac:dyDescent="0.3">
      <c r="A85" s="1349"/>
      <c r="B85" s="1353"/>
      <c r="C85" s="1298" t="s">
        <v>556</v>
      </c>
      <c r="D85" s="2068" t="s">
        <v>174</v>
      </c>
      <c r="E85" s="2059"/>
      <c r="F85" s="1313"/>
      <c r="G85" s="1161"/>
      <c r="H85" s="1346"/>
      <c r="I85" s="1122"/>
      <c r="L85" s="1374"/>
      <c r="M85" s="1374"/>
      <c r="N85" s="1374"/>
      <c r="O85" s="1374"/>
      <c r="P85" s="1374"/>
      <c r="Q85" s="1374"/>
      <c r="R85" s="1374"/>
      <c r="S85" s="1374"/>
      <c r="T85" s="1374"/>
      <c r="U85" s="1374"/>
    </row>
    <row r="86" spans="1:21" ht="27" customHeight="1" x14ac:dyDescent="0.3">
      <c r="A86" s="1386"/>
      <c r="B86" s="1399"/>
      <c r="C86" s="1298"/>
      <c r="D86" s="1312" t="s">
        <v>556</v>
      </c>
      <c r="E86" s="1398" t="s">
        <v>1227</v>
      </c>
      <c r="F86" s="1313" t="s">
        <v>486</v>
      </c>
      <c r="G86" s="1161">
        <v>1</v>
      </c>
      <c r="H86" s="1346"/>
      <c r="I86" s="1122">
        <f>G86*H86</f>
        <v>0</v>
      </c>
      <c r="L86" s="1374"/>
      <c r="M86" s="1374"/>
      <c r="N86" s="1374"/>
      <c r="O86" s="1374"/>
      <c r="P86" s="1374"/>
      <c r="Q86" s="1374"/>
      <c r="R86" s="1374"/>
      <c r="S86" s="1374"/>
      <c r="T86" s="1374"/>
      <c r="U86" s="1374"/>
    </row>
    <row r="87" spans="1:21" ht="13.5" customHeight="1" x14ac:dyDescent="0.3">
      <c r="A87" s="1386"/>
      <c r="B87" s="1399"/>
      <c r="C87" s="1298" t="s">
        <v>557</v>
      </c>
      <c r="D87" s="2068" t="s">
        <v>717</v>
      </c>
      <c r="E87" s="2059"/>
      <c r="F87" s="1313"/>
      <c r="G87" s="1161"/>
      <c r="H87" s="1346"/>
      <c r="I87" s="1122"/>
      <c r="L87" s="1374"/>
      <c r="M87" s="1374"/>
      <c r="N87" s="1374"/>
      <c r="O87" s="1374"/>
      <c r="P87" s="1374"/>
      <c r="Q87" s="1374"/>
      <c r="R87" s="1374"/>
      <c r="S87" s="1374"/>
      <c r="T87" s="1374"/>
      <c r="U87" s="1374"/>
    </row>
    <row r="88" spans="1:21" ht="40.5" customHeight="1" x14ac:dyDescent="0.3">
      <c r="A88" s="1386"/>
      <c r="B88" s="1399"/>
      <c r="C88" s="1298"/>
      <c r="D88" s="1312" t="s">
        <v>556</v>
      </c>
      <c r="E88" s="1398" t="s">
        <v>1228</v>
      </c>
      <c r="F88" s="1418" t="s">
        <v>486</v>
      </c>
      <c r="G88" s="1161">
        <v>1</v>
      </c>
      <c r="H88" s="1346"/>
      <c r="I88" s="1122">
        <f>G88*H88</f>
        <v>0</v>
      </c>
      <c r="L88" s="1374"/>
      <c r="M88" s="1374"/>
      <c r="N88" s="1374"/>
      <c r="O88" s="1374"/>
      <c r="P88" s="1374"/>
      <c r="Q88" s="1374"/>
      <c r="R88" s="1374"/>
      <c r="S88" s="1374"/>
      <c r="T88" s="1374"/>
      <c r="U88" s="1374"/>
    </row>
    <row r="89" spans="1:21" ht="13.5" customHeight="1" x14ac:dyDescent="0.3">
      <c r="A89" s="1386"/>
      <c r="B89" s="1399"/>
      <c r="C89" s="1298" t="s">
        <v>558</v>
      </c>
      <c r="D89" s="2068" t="s">
        <v>212</v>
      </c>
      <c r="E89" s="2059"/>
      <c r="F89" s="1313"/>
      <c r="G89" s="1161"/>
      <c r="H89" s="1346"/>
      <c r="I89" s="1122"/>
      <c r="L89" s="1374"/>
      <c r="M89" s="1374"/>
      <c r="N89" s="1374"/>
      <c r="O89" s="1374"/>
      <c r="P89" s="1374"/>
      <c r="Q89" s="1374"/>
      <c r="R89" s="1374"/>
      <c r="S89" s="1374"/>
      <c r="T89" s="1374"/>
      <c r="U89" s="1374"/>
    </row>
    <row r="90" spans="1:21" ht="52.5" customHeight="1" x14ac:dyDescent="0.3">
      <c r="A90" s="1386"/>
      <c r="B90" s="1399"/>
      <c r="C90" s="1298"/>
      <c r="D90" s="1312" t="s">
        <v>556</v>
      </c>
      <c r="E90" s="1398" t="s">
        <v>1229</v>
      </c>
      <c r="F90" s="1313" t="s">
        <v>486</v>
      </c>
      <c r="G90" s="1161">
        <v>2</v>
      </c>
      <c r="H90" s="1346"/>
      <c r="I90" s="1122">
        <f>G90*H90</f>
        <v>0</v>
      </c>
      <c r="L90" s="1374"/>
      <c r="M90" s="1374"/>
      <c r="N90" s="1374"/>
      <c r="O90" s="1374"/>
      <c r="P90" s="1374"/>
      <c r="Q90" s="1374"/>
      <c r="R90" s="1374"/>
      <c r="S90" s="1374"/>
      <c r="T90" s="1374"/>
      <c r="U90" s="1374"/>
    </row>
    <row r="91" spans="1:21" ht="13.5" customHeight="1" x14ac:dyDescent="0.3">
      <c r="A91" s="1419" t="s">
        <v>586</v>
      </c>
      <c r="B91" s="1167" t="s">
        <v>956</v>
      </c>
      <c r="C91" s="2077" t="s">
        <v>202</v>
      </c>
      <c r="D91" s="2078"/>
      <c r="E91" s="2078"/>
      <c r="F91" s="1420"/>
      <c r="G91" s="1292"/>
      <c r="H91" s="1421"/>
      <c r="I91" s="1126"/>
      <c r="L91" s="1374"/>
      <c r="M91" s="1374"/>
      <c r="N91" s="1374"/>
      <c r="O91" s="1374"/>
      <c r="P91" s="1374"/>
      <c r="Q91" s="1374"/>
      <c r="R91" s="1374"/>
      <c r="S91" s="1374"/>
      <c r="T91" s="1374"/>
      <c r="U91" s="1374"/>
    </row>
    <row r="92" spans="1:21" ht="13.5" customHeight="1" x14ac:dyDescent="0.3">
      <c r="A92" s="1386"/>
      <c r="B92" s="1399"/>
      <c r="C92" s="1422" t="s">
        <v>556</v>
      </c>
      <c r="D92" s="1423" t="s">
        <v>535</v>
      </c>
      <c r="E92" s="1409"/>
      <c r="F92" s="1313"/>
      <c r="G92" s="1161"/>
      <c r="H92" s="1346"/>
      <c r="I92" s="1122"/>
      <c r="L92" s="1374"/>
      <c r="M92" s="1374"/>
      <c r="N92" s="1374"/>
      <c r="O92" s="1374"/>
      <c r="P92" s="1374"/>
      <c r="Q92" s="1374"/>
      <c r="R92" s="1374"/>
      <c r="S92" s="1374"/>
      <c r="T92" s="1374"/>
      <c r="U92" s="1374"/>
    </row>
    <row r="93" spans="1:21" ht="27" customHeight="1" x14ac:dyDescent="0.3">
      <c r="A93" s="1386" t="s">
        <v>586</v>
      </c>
      <c r="B93" s="1399"/>
      <c r="C93" s="1298"/>
      <c r="D93" s="1424" t="s">
        <v>556</v>
      </c>
      <c r="E93" s="1398" t="s">
        <v>721</v>
      </c>
      <c r="F93" s="1425" t="s">
        <v>486</v>
      </c>
      <c r="G93" s="1426">
        <v>1</v>
      </c>
      <c r="H93" s="1427"/>
      <c r="I93" s="1122">
        <f t="shared" ref="I93:I118" si="1">G93*H93</f>
        <v>0</v>
      </c>
      <c r="L93" s="1374"/>
      <c r="M93" s="1374"/>
      <c r="N93" s="1374"/>
      <c r="O93" s="1374"/>
      <c r="P93" s="1374"/>
      <c r="Q93" s="1374"/>
      <c r="R93" s="1374"/>
      <c r="S93" s="1374"/>
      <c r="T93" s="1374"/>
      <c r="U93" s="1374"/>
    </row>
    <row r="94" spans="1:21" ht="27" customHeight="1" x14ac:dyDescent="0.3">
      <c r="A94" s="1386"/>
      <c r="B94" s="1399"/>
      <c r="C94" s="1298"/>
      <c r="D94" s="1424" t="s">
        <v>557</v>
      </c>
      <c r="E94" s="1398" t="s">
        <v>1231</v>
      </c>
      <c r="F94" s="1425" t="s">
        <v>486</v>
      </c>
      <c r="G94" s="1426">
        <v>8</v>
      </c>
      <c r="H94" s="1427"/>
      <c r="I94" s="1122">
        <f t="shared" si="1"/>
        <v>0</v>
      </c>
      <c r="L94" s="1374"/>
      <c r="M94" s="1374"/>
      <c r="N94" s="1374"/>
      <c r="O94" s="1374"/>
      <c r="P94" s="1374"/>
      <c r="Q94" s="1374"/>
      <c r="R94" s="1374"/>
      <c r="S94" s="1374"/>
      <c r="T94" s="1374"/>
      <c r="U94" s="1374"/>
    </row>
    <row r="95" spans="1:21" ht="13.5" customHeight="1" x14ac:dyDescent="0.3">
      <c r="A95" s="1386" t="s">
        <v>533</v>
      </c>
      <c r="B95" s="1162" t="s">
        <v>1383</v>
      </c>
      <c r="C95" s="2067" t="s">
        <v>534</v>
      </c>
      <c r="D95" s="2059"/>
      <c r="E95" s="2059"/>
      <c r="F95" s="1313"/>
      <c r="G95" s="1161"/>
      <c r="H95" s="1346"/>
      <c r="I95" s="1122"/>
      <c r="L95" s="1374"/>
      <c r="M95" s="1374"/>
      <c r="N95" s="1374"/>
      <c r="O95" s="1374"/>
      <c r="P95" s="1374"/>
      <c r="Q95" s="1374"/>
      <c r="R95" s="1374"/>
      <c r="S95" s="1374"/>
      <c r="T95" s="1374"/>
      <c r="U95" s="1374"/>
    </row>
    <row r="96" spans="1:21" ht="13.5" customHeight="1" x14ac:dyDescent="0.3">
      <c r="A96" s="1386"/>
      <c r="B96" s="1399"/>
      <c r="C96" s="1298" t="s">
        <v>556</v>
      </c>
      <c r="D96" s="2068" t="s">
        <v>535</v>
      </c>
      <c r="E96" s="2059"/>
      <c r="F96" s="1310"/>
      <c r="G96" s="1161"/>
      <c r="H96" s="1346"/>
      <c r="I96" s="1122"/>
      <c r="L96" s="1374"/>
      <c r="M96" s="1374"/>
      <c r="N96" s="1374"/>
      <c r="O96" s="1374"/>
      <c r="P96" s="1374"/>
      <c r="Q96" s="1374"/>
      <c r="R96" s="1374"/>
      <c r="S96" s="1374"/>
      <c r="T96" s="1374"/>
      <c r="U96" s="1374"/>
    </row>
    <row r="97" spans="1:21" ht="25.5" customHeight="1" x14ac:dyDescent="0.3">
      <c r="A97" s="1386"/>
      <c r="B97" s="1399"/>
      <c r="C97" s="1428"/>
      <c r="D97" s="1312" t="s">
        <v>556</v>
      </c>
      <c r="E97" s="1398" t="s">
        <v>710</v>
      </c>
      <c r="F97" s="1310" t="s">
        <v>486</v>
      </c>
      <c r="G97" s="1161">
        <v>9</v>
      </c>
      <c r="H97" s="1346"/>
      <c r="I97" s="1122">
        <f t="shared" si="1"/>
        <v>0</v>
      </c>
      <c r="L97" s="1374"/>
      <c r="M97" s="1374"/>
      <c r="N97" s="1374"/>
      <c r="O97" s="1374"/>
      <c r="P97" s="1374"/>
      <c r="Q97" s="1374"/>
      <c r="R97" s="1374"/>
      <c r="S97" s="1374"/>
      <c r="T97" s="1374"/>
      <c r="U97" s="1374"/>
    </row>
    <row r="98" spans="1:21" ht="25.5" customHeight="1" x14ac:dyDescent="0.3">
      <c r="A98" s="1386"/>
      <c r="B98" s="1162"/>
      <c r="C98" s="1298"/>
      <c r="D98" s="1312" t="s">
        <v>557</v>
      </c>
      <c r="E98" s="1398" t="s">
        <v>712</v>
      </c>
      <c r="F98" s="1310" t="s">
        <v>486</v>
      </c>
      <c r="G98" s="1161">
        <v>9</v>
      </c>
      <c r="H98" s="1346"/>
      <c r="I98" s="1122">
        <f t="shared" si="1"/>
        <v>0</v>
      </c>
      <c r="L98" s="1374"/>
      <c r="M98" s="1374"/>
      <c r="N98" s="1374"/>
      <c r="O98" s="1374"/>
      <c r="P98" s="1374"/>
      <c r="Q98" s="1374"/>
      <c r="R98" s="1374"/>
      <c r="S98" s="1374"/>
      <c r="T98" s="1374"/>
      <c r="U98" s="1374"/>
    </row>
    <row r="99" spans="1:21" ht="51.75" customHeight="1" x14ac:dyDescent="0.3">
      <c r="A99" s="1386"/>
      <c r="B99" s="1162"/>
      <c r="C99" s="1298"/>
      <c r="D99" s="1312" t="s">
        <v>558</v>
      </c>
      <c r="E99" s="1398" t="s">
        <v>780</v>
      </c>
      <c r="F99" s="1310" t="s">
        <v>486</v>
      </c>
      <c r="G99" s="1161">
        <v>6</v>
      </c>
      <c r="H99" s="1346"/>
      <c r="I99" s="1122">
        <f t="shared" si="1"/>
        <v>0</v>
      </c>
      <c r="L99" s="1374"/>
      <c r="M99" s="1374"/>
      <c r="N99" s="1374"/>
      <c r="O99" s="1374"/>
      <c r="P99" s="1374"/>
      <c r="Q99" s="1374"/>
      <c r="R99" s="1374"/>
      <c r="S99" s="1374"/>
      <c r="T99" s="1374"/>
      <c r="U99" s="1374"/>
    </row>
    <row r="100" spans="1:21" ht="39" customHeight="1" x14ac:dyDescent="0.3">
      <c r="A100" s="1386"/>
      <c r="B100" s="1162"/>
      <c r="C100" s="1298"/>
      <c r="D100" s="1312" t="s">
        <v>559</v>
      </c>
      <c r="E100" s="1398" t="s">
        <v>781</v>
      </c>
      <c r="F100" s="1310" t="s">
        <v>486</v>
      </c>
      <c r="G100" s="1161">
        <v>6</v>
      </c>
      <c r="H100" s="1346"/>
      <c r="I100" s="1122">
        <f t="shared" si="1"/>
        <v>0</v>
      </c>
      <c r="L100" s="1374"/>
      <c r="M100" s="1374"/>
      <c r="N100" s="1374"/>
      <c r="O100" s="1374"/>
      <c r="P100" s="1374"/>
      <c r="Q100" s="1374"/>
      <c r="R100" s="1374"/>
      <c r="S100" s="1374"/>
      <c r="T100" s="1374"/>
      <c r="U100" s="1374"/>
    </row>
    <row r="101" spans="1:21" ht="39.75" customHeight="1" x14ac:dyDescent="0.3">
      <c r="A101" s="1386"/>
      <c r="B101" s="1162"/>
      <c r="C101" s="1298"/>
      <c r="D101" s="1312" t="s">
        <v>485</v>
      </c>
      <c r="E101" s="1398" t="s">
        <v>1232</v>
      </c>
      <c r="F101" s="1313" t="s">
        <v>486</v>
      </c>
      <c r="G101" s="1161">
        <v>6</v>
      </c>
      <c r="H101" s="1346"/>
      <c r="I101" s="1122">
        <f t="shared" si="1"/>
        <v>0</v>
      </c>
      <c r="L101" s="1374"/>
      <c r="M101" s="1374"/>
      <c r="N101" s="1374"/>
      <c r="O101" s="1374"/>
      <c r="P101" s="1374"/>
      <c r="Q101" s="1374"/>
      <c r="R101" s="1374"/>
      <c r="S101" s="1374"/>
      <c r="T101" s="1374"/>
      <c r="U101" s="1374"/>
    </row>
    <row r="102" spans="1:21" ht="39" customHeight="1" x14ac:dyDescent="0.3">
      <c r="A102" s="1386"/>
      <c r="B102" s="1162"/>
      <c r="C102" s="1298"/>
      <c r="D102" s="1312" t="s">
        <v>488</v>
      </c>
      <c r="E102" s="1398" t="s">
        <v>782</v>
      </c>
      <c r="F102" s="1313" t="s">
        <v>486</v>
      </c>
      <c r="G102" s="1161">
        <v>4</v>
      </c>
      <c r="H102" s="1421"/>
      <c r="I102" s="1122">
        <f t="shared" si="1"/>
        <v>0</v>
      </c>
      <c r="L102" s="1374"/>
      <c r="M102" s="1374"/>
      <c r="N102" s="1374"/>
      <c r="O102" s="1374"/>
      <c r="P102" s="1374"/>
      <c r="Q102" s="1374"/>
      <c r="R102" s="1374"/>
      <c r="S102" s="1374"/>
      <c r="T102" s="1374"/>
      <c r="U102" s="1374"/>
    </row>
    <row r="103" spans="1:21" ht="25.5" customHeight="1" x14ac:dyDescent="0.3">
      <c r="A103" s="1386"/>
      <c r="B103" s="1162"/>
      <c r="C103" s="1298"/>
      <c r="D103" s="1312" t="s">
        <v>32</v>
      </c>
      <c r="E103" s="1398" t="s">
        <v>1233</v>
      </c>
      <c r="F103" s="1313" t="s">
        <v>486</v>
      </c>
      <c r="G103" s="1161">
        <v>2</v>
      </c>
      <c r="H103" s="1346"/>
      <c r="I103" s="1122">
        <f t="shared" si="1"/>
        <v>0</v>
      </c>
      <c r="L103" s="1374"/>
      <c r="M103" s="1374"/>
      <c r="N103" s="1374"/>
      <c r="O103" s="1374"/>
      <c r="P103" s="1374"/>
      <c r="Q103" s="1374"/>
      <c r="R103" s="1374"/>
      <c r="S103" s="1374"/>
      <c r="T103" s="1374"/>
      <c r="U103" s="1374"/>
    </row>
    <row r="104" spans="1:21" ht="27.6" x14ac:dyDescent="0.3">
      <c r="A104" s="1386"/>
      <c r="B104" s="1162"/>
      <c r="C104" s="1298"/>
      <c r="D104" s="1312" t="s">
        <v>560</v>
      </c>
      <c r="E104" s="1398" t="s">
        <v>762</v>
      </c>
      <c r="F104" s="1313" t="s">
        <v>486</v>
      </c>
      <c r="G104" s="1161">
        <v>2</v>
      </c>
      <c r="H104" s="1346"/>
      <c r="I104" s="1122">
        <f t="shared" si="1"/>
        <v>0</v>
      </c>
      <c r="L104" s="1374"/>
      <c r="M104" s="1374"/>
      <c r="N104" s="1374"/>
      <c r="O104" s="1374"/>
      <c r="P104" s="1374"/>
      <c r="Q104" s="1374"/>
      <c r="R104" s="1374"/>
      <c r="S104" s="1374"/>
      <c r="T104" s="1374"/>
      <c r="U104" s="1374"/>
    </row>
    <row r="105" spans="1:21" x14ac:dyDescent="0.3">
      <c r="A105" s="1429"/>
      <c r="B105" s="1171"/>
      <c r="C105" s="1430"/>
      <c r="D105" s="1312" t="s">
        <v>561</v>
      </c>
      <c r="E105" s="1398" t="s">
        <v>1378</v>
      </c>
      <c r="F105" s="1313" t="s">
        <v>486</v>
      </c>
      <c r="G105" s="1161">
        <v>8</v>
      </c>
      <c r="H105" s="1346"/>
      <c r="I105" s="1122">
        <f t="shared" si="1"/>
        <v>0</v>
      </c>
      <c r="L105" s="1374"/>
      <c r="M105" s="1374"/>
      <c r="N105" s="1374"/>
      <c r="O105" s="1374"/>
      <c r="P105" s="1374"/>
      <c r="Q105" s="1374"/>
      <c r="R105" s="1374"/>
      <c r="S105" s="1374"/>
      <c r="T105" s="1374"/>
      <c r="U105" s="1374"/>
    </row>
    <row r="106" spans="1:21" ht="13.5" customHeight="1" x14ac:dyDescent="0.3">
      <c r="A106" s="1386"/>
      <c r="B106" s="1162"/>
      <c r="C106" s="1298"/>
      <c r="D106" s="1312" t="s">
        <v>562</v>
      </c>
      <c r="E106" s="1398" t="s">
        <v>1235</v>
      </c>
      <c r="F106" s="1313" t="s">
        <v>486</v>
      </c>
      <c r="G106" s="1161">
        <v>8</v>
      </c>
      <c r="H106" s="1346"/>
      <c r="I106" s="1122">
        <f t="shared" si="1"/>
        <v>0</v>
      </c>
      <c r="L106" s="1374"/>
      <c r="M106" s="1374"/>
      <c r="N106" s="1374"/>
      <c r="O106" s="1374"/>
      <c r="P106" s="1374"/>
      <c r="Q106" s="1374"/>
      <c r="R106" s="1374"/>
      <c r="S106" s="1374"/>
      <c r="T106" s="1374"/>
      <c r="U106" s="1374"/>
    </row>
    <row r="107" spans="1:21" ht="13.5" customHeight="1" x14ac:dyDescent="0.3">
      <c r="A107" s="1419"/>
      <c r="B107" s="1605"/>
      <c r="C107" s="1543" t="s">
        <v>557</v>
      </c>
      <c r="D107" s="2079" t="s">
        <v>634</v>
      </c>
      <c r="E107" s="2078"/>
      <c r="F107" s="1420"/>
      <c r="G107" s="1292"/>
      <c r="H107" s="1421"/>
      <c r="I107" s="1126"/>
      <c r="L107" s="1374"/>
      <c r="M107" s="1374"/>
      <c r="N107" s="1374"/>
      <c r="O107" s="1374"/>
      <c r="P107" s="1374"/>
      <c r="Q107" s="1374"/>
      <c r="R107" s="1374"/>
      <c r="S107" s="1374"/>
      <c r="T107" s="1374"/>
      <c r="U107" s="1374"/>
    </row>
    <row r="108" spans="1:21" ht="13.5" customHeight="1" x14ac:dyDescent="0.3">
      <c r="A108" s="1386"/>
      <c r="B108" s="1399"/>
      <c r="C108" s="1428"/>
      <c r="D108" s="1312" t="s">
        <v>556</v>
      </c>
      <c r="E108" s="1398" t="s">
        <v>1236</v>
      </c>
      <c r="F108" s="1313" t="s">
        <v>487</v>
      </c>
      <c r="G108" s="1161">
        <v>20</v>
      </c>
      <c r="H108" s="1346"/>
      <c r="I108" s="1122">
        <f t="shared" si="1"/>
        <v>0</v>
      </c>
      <c r="L108" s="1374"/>
      <c r="M108" s="1374"/>
      <c r="N108" s="1374"/>
      <c r="O108" s="1374"/>
      <c r="P108" s="1374"/>
      <c r="Q108" s="1374"/>
      <c r="R108" s="1374"/>
      <c r="S108" s="1374"/>
      <c r="T108" s="1374"/>
      <c r="U108" s="1374"/>
    </row>
    <row r="109" spans="1:21" ht="39.75" customHeight="1" x14ac:dyDescent="0.3">
      <c r="A109" s="1386"/>
      <c r="B109" s="1399"/>
      <c r="C109" s="1428"/>
      <c r="D109" s="1312" t="s">
        <v>557</v>
      </c>
      <c r="E109" s="1328" t="s">
        <v>713</v>
      </c>
      <c r="F109" s="1313" t="s">
        <v>487</v>
      </c>
      <c r="G109" s="1161">
        <v>3</v>
      </c>
      <c r="H109" s="1346"/>
      <c r="I109" s="1122">
        <f t="shared" si="1"/>
        <v>0</v>
      </c>
      <c r="L109" s="1374"/>
      <c r="M109" s="1374"/>
      <c r="N109" s="1374"/>
      <c r="O109" s="1374"/>
      <c r="P109" s="1374"/>
      <c r="Q109" s="1374"/>
      <c r="R109" s="1374"/>
      <c r="S109" s="1374"/>
      <c r="T109" s="1374"/>
      <c r="U109" s="1374"/>
    </row>
    <row r="110" spans="1:21" ht="41.4" x14ac:dyDescent="0.3">
      <c r="A110" s="1308"/>
      <c r="B110" s="1404"/>
      <c r="C110" s="1428"/>
      <c r="D110" s="1312" t="s">
        <v>558</v>
      </c>
      <c r="E110" s="1328" t="s">
        <v>714</v>
      </c>
      <c r="F110" s="1434" t="s">
        <v>487</v>
      </c>
      <c r="G110" s="1435">
        <v>3</v>
      </c>
      <c r="H110" s="1346"/>
      <c r="I110" s="1122">
        <f t="shared" si="1"/>
        <v>0</v>
      </c>
      <c r="L110" s="1374"/>
      <c r="M110" s="1374"/>
      <c r="N110" s="1374"/>
      <c r="O110" s="1374"/>
      <c r="P110" s="1374"/>
      <c r="Q110" s="1374"/>
      <c r="R110" s="1374"/>
      <c r="S110" s="1374"/>
      <c r="T110" s="1374"/>
      <c r="U110" s="1374"/>
    </row>
    <row r="111" spans="1:21" ht="13.5" customHeight="1" x14ac:dyDescent="0.3">
      <c r="A111" s="1386"/>
      <c r="B111" s="1162"/>
      <c r="C111" s="1298"/>
      <c r="D111" s="1312" t="s">
        <v>559</v>
      </c>
      <c r="E111" s="1398" t="s">
        <v>76</v>
      </c>
      <c r="F111" s="1313" t="s">
        <v>487</v>
      </c>
      <c r="G111" s="1161">
        <v>15</v>
      </c>
      <c r="H111" s="1346"/>
      <c r="I111" s="1122">
        <f t="shared" si="1"/>
        <v>0</v>
      </c>
      <c r="L111" s="1374"/>
      <c r="M111" s="1374"/>
      <c r="N111" s="1374"/>
      <c r="O111" s="1374"/>
      <c r="P111" s="1374"/>
      <c r="Q111" s="1374"/>
      <c r="R111" s="1374"/>
      <c r="S111" s="1374"/>
      <c r="T111" s="1374"/>
      <c r="U111" s="1374"/>
    </row>
    <row r="112" spans="1:21" x14ac:dyDescent="0.3">
      <c r="A112" s="1308" t="s">
        <v>1237</v>
      </c>
      <c r="B112" s="1404"/>
      <c r="C112" s="1428"/>
      <c r="D112" s="1312" t="s">
        <v>485</v>
      </c>
      <c r="E112" s="1625" t="s">
        <v>1238</v>
      </c>
      <c r="F112" s="1434" t="s">
        <v>487</v>
      </c>
      <c r="G112" s="1435">
        <v>250</v>
      </c>
      <c r="H112" s="1346"/>
      <c r="I112" s="1122">
        <f>G112*H112</f>
        <v>0</v>
      </c>
      <c r="L112" s="1374"/>
      <c r="M112" s="1374"/>
      <c r="N112" s="1374"/>
      <c r="O112" s="1374"/>
      <c r="P112" s="1374"/>
      <c r="Q112" s="1374"/>
      <c r="R112" s="1374"/>
      <c r="S112" s="1374"/>
      <c r="T112" s="1374"/>
      <c r="U112" s="1374"/>
    </row>
    <row r="113" spans="1:21" ht="14.4" thickBot="1" x14ac:dyDescent="0.35">
      <c r="A113" s="1587"/>
      <c r="B113" s="1588"/>
      <c r="C113" s="1611"/>
      <c r="D113" s="1589" t="s">
        <v>488</v>
      </c>
      <c r="E113" s="1628" t="s">
        <v>1239</v>
      </c>
      <c r="F113" s="1612" t="s">
        <v>487</v>
      </c>
      <c r="G113" s="1613">
        <v>500</v>
      </c>
      <c r="H113" s="1396"/>
      <c r="I113" s="1136">
        <f>G113*H113</f>
        <v>0</v>
      </c>
      <c r="L113" s="1374"/>
      <c r="M113" s="1374"/>
      <c r="N113" s="1374"/>
      <c r="O113" s="1374"/>
      <c r="P113" s="1374"/>
      <c r="Q113" s="1374"/>
      <c r="R113" s="1374"/>
      <c r="S113" s="1374"/>
      <c r="T113" s="1374"/>
      <c r="U113" s="1374"/>
    </row>
    <row r="114" spans="1:21" ht="13.5" customHeight="1" x14ac:dyDescent="0.3">
      <c r="A114" s="1419"/>
      <c r="B114" s="1167"/>
      <c r="C114" s="1543" t="s">
        <v>558</v>
      </c>
      <c r="D114" s="2079" t="s">
        <v>156</v>
      </c>
      <c r="E114" s="2078"/>
      <c r="F114" s="1420"/>
      <c r="G114" s="1292"/>
      <c r="H114" s="1421"/>
      <c r="I114" s="1126"/>
      <c r="L114" s="1374"/>
      <c r="M114" s="1374"/>
      <c r="N114" s="1374"/>
      <c r="O114" s="1374"/>
      <c r="P114" s="1374"/>
      <c r="Q114" s="1374"/>
      <c r="R114" s="1374"/>
      <c r="S114" s="1374"/>
      <c r="T114" s="1374"/>
      <c r="U114" s="1374"/>
    </row>
    <row r="115" spans="1:21" ht="27" customHeight="1" x14ac:dyDescent="0.3">
      <c r="A115" s="1386"/>
      <c r="B115" s="1399"/>
      <c r="C115" s="1298"/>
      <c r="D115" s="1312" t="s">
        <v>556</v>
      </c>
      <c r="E115" s="1398" t="s">
        <v>616</v>
      </c>
      <c r="F115" s="1313" t="s">
        <v>755</v>
      </c>
      <c r="G115" s="1161">
        <v>15</v>
      </c>
      <c r="H115" s="1346"/>
      <c r="I115" s="1122">
        <f t="shared" si="1"/>
        <v>0</v>
      </c>
      <c r="L115" s="1374"/>
      <c r="M115" s="1374"/>
      <c r="N115" s="1374"/>
      <c r="O115" s="1374"/>
      <c r="P115" s="1374"/>
      <c r="Q115" s="1374"/>
      <c r="R115" s="1374"/>
      <c r="S115" s="1374"/>
      <c r="T115" s="1374"/>
      <c r="U115" s="1374"/>
    </row>
    <row r="116" spans="1:21" ht="13.5" customHeight="1" x14ac:dyDescent="0.3">
      <c r="A116" s="1386"/>
      <c r="B116" s="1399"/>
      <c r="C116" s="1408"/>
      <c r="D116" s="1312" t="s">
        <v>557</v>
      </c>
      <c r="E116" s="1398" t="s">
        <v>715</v>
      </c>
      <c r="F116" s="1313" t="s">
        <v>755</v>
      </c>
      <c r="G116" s="1161">
        <v>75</v>
      </c>
      <c r="H116" s="1346"/>
      <c r="I116" s="1122">
        <f>G116*H116</f>
        <v>0</v>
      </c>
      <c r="L116" s="1374"/>
      <c r="M116" s="1374"/>
      <c r="N116" s="1374"/>
      <c r="O116" s="1374"/>
      <c r="P116" s="1374"/>
      <c r="Q116" s="1374"/>
      <c r="R116" s="1374"/>
      <c r="S116" s="1374"/>
      <c r="T116" s="1374"/>
      <c r="U116" s="1374"/>
    </row>
    <row r="117" spans="1:21" ht="13.5" customHeight="1" x14ac:dyDescent="0.3">
      <c r="A117" s="1386"/>
      <c r="B117" s="1399"/>
      <c r="C117" s="1408"/>
      <c r="D117" s="1312" t="s">
        <v>558</v>
      </c>
      <c r="E117" s="1398" t="s">
        <v>789</v>
      </c>
      <c r="F117" s="1313" t="s">
        <v>755</v>
      </c>
      <c r="G117" s="1161">
        <v>25</v>
      </c>
      <c r="H117" s="1346"/>
      <c r="I117" s="1122">
        <f t="shared" si="1"/>
        <v>0</v>
      </c>
      <c r="L117" s="1374"/>
      <c r="M117" s="1374"/>
      <c r="N117" s="1374"/>
      <c r="O117" s="1374"/>
      <c r="P117" s="1374"/>
      <c r="Q117" s="1374"/>
      <c r="R117" s="1374"/>
      <c r="S117" s="1374"/>
      <c r="T117" s="1374"/>
      <c r="U117" s="1374"/>
    </row>
    <row r="118" spans="1:21" ht="40.5" customHeight="1" x14ac:dyDescent="0.3">
      <c r="A118" s="1386"/>
      <c r="B118" s="1399"/>
      <c r="C118" s="1408"/>
      <c r="D118" s="1312" t="s">
        <v>559</v>
      </c>
      <c r="E118" s="1398" t="s">
        <v>1240</v>
      </c>
      <c r="F118" s="1313" t="s">
        <v>755</v>
      </c>
      <c r="G118" s="1161">
        <v>65</v>
      </c>
      <c r="H118" s="1346"/>
      <c r="I118" s="1122">
        <f t="shared" si="1"/>
        <v>0</v>
      </c>
      <c r="L118" s="1374"/>
      <c r="M118" s="1374"/>
      <c r="N118" s="1374"/>
      <c r="O118" s="1374"/>
      <c r="P118" s="1374"/>
      <c r="Q118" s="1374"/>
      <c r="R118" s="1374"/>
      <c r="S118" s="1374"/>
      <c r="T118" s="1374"/>
      <c r="U118" s="1374"/>
    </row>
    <row r="119" spans="1:21" ht="38.25" customHeight="1" x14ac:dyDescent="0.3">
      <c r="A119" s="1386"/>
      <c r="B119" s="1399"/>
      <c r="C119" s="1408"/>
      <c r="D119" s="1312" t="s">
        <v>485</v>
      </c>
      <c r="E119" s="1398" t="s">
        <v>1241</v>
      </c>
      <c r="F119" s="1313" t="s">
        <v>755</v>
      </c>
      <c r="G119" s="1161">
        <v>10</v>
      </c>
      <c r="H119" s="1346"/>
      <c r="I119" s="1122">
        <f>G119*H119</f>
        <v>0</v>
      </c>
      <c r="L119" s="1374"/>
      <c r="M119" s="1374"/>
      <c r="N119" s="1374"/>
      <c r="O119" s="1374"/>
      <c r="P119" s="1374"/>
      <c r="Q119" s="1374"/>
      <c r="R119" s="1374"/>
      <c r="S119" s="1374"/>
      <c r="T119" s="1374"/>
      <c r="U119" s="1374"/>
    </row>
    <row r="120" spans="1:21" ht="13.5" customHeight="1" x14ac:dyDescent="0.3">
      <c r="A120" s="1386"/>
      <c r="B120" s="1399"/>
      <c r="C120" s="1408"/>
      <c r="D120" s="1312" t="s">
        <v>488</v>
      </c>
      <c r="E120" s="1398" t="s">
        <v>157</v>
      </c>
      <c r="F120" s="1313" t="s">
        <v>755</v>
      </c>
      <c r="G120" s="1161">
        <v>85</v>
      </c>
      <c r="H120" s="1346"/>
      <c r="I120" s="1122">
        <f>G120*H120</f>
        <v>0</v>
      </c>
      <c r="L120" s="1374"/>
      <c r="M120" s="1374"/>
      <c r="N120" s="1374"/>
      <c r="O120" s="1374"/>
      <c r="P120" s="1374"/>
      <c r="Q120" s="1374"/>
      <c r="R120" s="1374"/>
      <c r="S120" s="1374"/>
      <c r="T120" s="1374"/>
      <c r="U120" s="1374"/>
    </row>
    <row r="121" spans="1:21" ht="13.5" customHeight="1" x14ac:dyDescent="0.3">
      <c r="A121" s="1386"/>
      <c r="B121" s="965"/>
      <c r="C121" s="1436" t="s">
        <v>198</v>
      </c>
      <c r="D121" s="1437"/>
      <c r="E121" s="1438"/>
      <c r="F121" s="1438"/>
      <c r="G121" s="1439"/>
      <c r="H121" s="1346"/>
      <c r="I121" s="1122"/>
      <c r="L121" s="1374"/>
      <c r="M121" s="1374"/>
      <c r="N121" s="1374"/>
      <c r="O121" s="1374"/>
      <c r="P121" s="1374"/>
      <c r="Q121" s="1374"/>
      <c r="R121" s="1374"/>
      <c r="S121" s="1374"/>
      <c r="T121" s="1374"/>
      <c r="U121" s="1374"/>
    </row>
    <row r="122" spans="1:21" ht="13.5" customHeight="1" x14ac:dyDescent="0.3">
      <c r="A122" s="1386" t="s">
        <v>199</v>
      </c>
      <c r="B122" s="1162" t="s">
        <v>1384</v>
      </c>
      <c r="C122" s="2067" t="s">
        <v>200</v>
      </c>
      <c r="D122" s="2059"/>
      <c r="E122" s="2059"/>
      <c r="F122" s="1313"/>
      <c r="G122" s="1161"/>
      <c r="H122" s="1346"/>
      <c r="I122" s="1122"/>
      <c r="L122" s="1374"/>
      <c r="M122" s="1374"/>
      <c r="N122" s="1374"/>
      <c r="O122" s="1374"/>
      <c r="P122" s="1374"/>
      <c r="Q122" s="1374"/>
      <c r="R122" s="1374"/>
      <c r="S122" s="1374"/>
      <c r="T122" s="1374"/>
      <c r="U122" s="1374"/>
    </row>
    <row r="123" spans="1:21" ht="13.5" customHeight="1" x14ac:dyDescent="0.3">
      <c r="A123" s="1386"/>
      <c r="B123" s="1404"/>
      <c r="C123" s="1298" t="s">
        <v>556</v>
      </c>
      <c r="D123" s="2068" t="s">
        <v>1242</v>
      </c>
      <c r="E123" s="2059"/>
      <c r="F123" s="1313" t="s">
        <v>755</v>
      </c>
      <c r="G123" s="1161">
        <v>70</v>
      </c>
      <c r="H123" s="1346"/>
      <c r="I123" s="1122">
        <f>G123*H123</f>
        <v>0</v>
      </c>
      <c r="L123" s="1374"/>
      <c r="M123" s="1374"/>
      <c r="N123" s="1374"/>
      <c r="O123" s="1374"/>
      <c r="P123" s="1374"/>
      <c r="Q123" s="1374"/>
      <c r="R123" s="1374"/>
      <c r="S123" s="1374"/>
      <c r="T123" s="1374"/>
      <c r="U123" s="1374"/>
    </row>
    <row r="124" spans="1:21" ht="13.5" customHeight="1" x14ac:dyDescent="0.3">
      <c r="A124" s="1386" t="s">
        <v>201</v>
      </c>
      <c r="B124" s="1162" t="s">
        <v>1385</v>
      </c>
      <c r="C124" s="2067" t="s">
        <v>202</v>
      </c>
      <c r="D124" s="2059"/>
      <c r="E124" s="2059"/>
      <c r="F124" s="1313"/>
      <c r="G124" s="1161"/>
      <c r="H124" s="1346"/>
      <c r="I124" s="1122"/>
      <c r="L124" s="1374"/>
      <c r="M124" s="1374"/>
      <c r="N124" s="1374"/>
      <c r="O124" s="1374"/>
      <c r="P124" s="1374"/>
      <c r="Q124" s="1374"/>
      <c r="R124" s="1374"/>
      <c r="S124" s="1374"/>
      <c r="T124" s="1374"/>
      <c r="U124" s="1374"/>
    </row>
    <row r="125" spans="1:21" ht="13.5" customHeight="1" x14ac:dyDescent="0.3">
      <c r="A125" s="1386"/>
      <c r="B125" s="1404"/>
      <c r="C125" s="1298" t="s">
        <v>556</v>
      </c>
      <c r="D125" s="2068" t="s">
        <v>634</v>
      </c>
      <c r="E125" s="2059"/>
      <c r="F125" s="1313"/>
      <c r="G125" s="1161"/>
      <c r="H125" s="1346"/>
      <c r="I125" s="1122"/>
      <c r="L125" s="1374"/>
      <c r="M125" s="1374"/>
      <c r="N125" s="1374"/>
      <c r="O125" s="1374"/>
      <c r="P125" s="1374"/>
      <c r="Q125" s="1374"/>
      <c r="R125" s="1374"/>
      <c r="S125" s="1374"/>
      <c r="T125" s="1374"/>
      <c r="U125" s="1374"/>
    </row>
    <row r="126" spans="1:21" ht="15.75" customHeight="1" x14ac:dyDescent="0.3">
      <c r="A126" s="1386"/>
      <c r="B126" s="1404"/>
      <c r="C126" s="1428"/>
      <c r="D126" s="1312" t="s">
        <v>556</v>
      </c>
      <c r="E126" s="1398" t="s">
        <v>203</v>
      </c>
      <c r="F126" s="1313" t="s">
        <v>487</v>
      </c>
      <c r="G126" s="1161">
        <v>50</v>
      </c>
      <c r="H126" s="1346"/>
      <c r="I126" s="1122">
        <f>G126*H126</f>
        <v>0</v>
      </c>
      <c r="L126" s="1374"/>
      <c r="M126" s="1374"/>
      <c r="N126" s="1374"/>
      <c r="O126" s="1374"/>
      <c r="P126" s="1374"/>
      <c r="Q126" s="1374"/>
      <c r="R126" s="1374"/>
      <c r="S126" s="1374"/>
      <c r="T126" s="1374"/>
      <c r="U126" s="1374"/>
    </row>
    <row r="127" spans="1:21" ht="13.5" customHeight="1" x14ac:dyDescent="0.3">
      <c r="A127" s="1419" t="s">
        <v>204</v>
      </c>
      <c r="B127" s="1167" t="s">
        <v>1386</v>
      </c>
      <c r="C127" s="2077" t="s">
        <v>205</v>
      </c>
      <c r="D127" s="2078"/>
      <c r="E127" s="2078"/>
      <c r="F127" s="1420"/>
      <c r="G127" s="1292"/>
      <c r="H127" s="1421"/>
      <c r="I127" s="1126"/>
      <c r="L127" s="1374"/>
      <c r="M127" s="1374"/>
      <c r="N127" s="1374"/>
      <c r="O127" s="1374"/>
      <c r="P127" s="1374"/>
      <c r="Q127" s="1374"/>
      <c r="R127" s="1374"/>
      <c r="S127" s="1374"/>
      <c r="T127" s="1374"/>
      <c r="U127" s="1374"/>
    </row>
    <row r="128" spans="1:21" ht="13.5" customHeight="1" x14ac:dyDescent="0.3">
      <c r="A128" s="1349"/>
      <c r="B128" s="1353"/>
      <c r="C128" s="1298" t="s">
        <v>556</v>
      </c>
      <c r="D128" s="1920" t="s">
        <v>156</v>
      </c>
      <c r="E128" s="2068"/>
      <c r="F128" s="1313"/>
      <c r="G128" s="1161"/>
      <c r="H128" s="1346"/>
      <c r="I128" s="1122"/>
      <c r="L128" s="1374"/>
      <c r="M128" s="1374"/>
      <c r="N128" s="1374"/>
      <c r="O128" s="1374"/>
      <c r="P128" s="1374"/>
      <c r="Q128" s="1374"/>
      <c r="R128" s="1374"/>
      <c r="S128" s="1374"/>
      <c r="T128" s="1374"/>
      <c r="U128" s="1374"/>
    </row>
    <row r="129" spans="1:21" ht="28.5" customHeight="1" x14ac:dyDescent="0.3">
      <c r="A129" s="1349"/>
      <c r="B129" s="1353"/>
      <c r="C129" s="1428"/>
      <c r="D129" s="1312" t="s">
        <v>556</v>
      </c>
      <c r="E129" s="1398" t="s">
        <v>1243</v>
      </c>
      <c r="F129" s="1313" t="s">
        <v>755</v>
      </c>
      <c r="G129" s="1161">
        <f>G123</f>
        <v>70</v>
      </c>
      <c r="H129" s="1346"/>
      <c r="I129" s="1122">
        <f>G129*H129</f>
        <v>0</v>
      </c>
      <c r="L129" s="1374"/>
      <c r="M129" s="1374"/>
      <c r="N129" s="1374"/>
      <c r="O129" s="1374"/>
      <c r="P129" s="1374"/>
      <c r="Q129" s="1374"/>
      <c r="R129" s="1374"/>
      <c r="S129" s="1374"/>
      <c r="T129" s="1374"/>
      <c r="U129" s="1374"/>
    </row>
    <row r="130" spans="1:21" ht="15.6" hidden="1" x14ac:dyDescent="0.3">
      <c r="A130" s="1349"/>
      <c r="B130" s="1353"/>
      <c r="C130" s="1440"/>
      <c r="D130" s="1312" t="s">
        <v>557</v>
      </c>
      <c r="E130" s="1328" t="s">
        <v>1128</v>
      </c>
      <c r="F130" s="1418" t="s">
        <v>755</v>
      </c>
      <c r="G130" s="1161">
        <v>0</v>
      </c>
      <c r="H130" s="1346"/>
      <c r="I130" s="1122">
        <f>G130*H130</f>
        <v>0</v>
      </c>
      <c r="L130" s="1374"/>
      <c r="M130" s="1374"/>
      <c r="N130" s="1374"/>
      <c r="O130" s="1374"/>
      <c r="P130" s="1374"/>
      <c r="Q130" s="1374"/>
      <c r="R130" s="1374"/>
      <c r="S130" s="1374"/>
      <c r="T130" s="1374"/>
      <c r="U130" s="1374"/>
    </row>
    <row r="131" spans="1:21" ht="156.75" hidden="1" customHeight="1" x14ac:dyDescent="0.3">
      <c r="A131" s="1349"/>
      <c r="B131" s="1353"/>
      <c r="C131" s="1440"/>
      <c r="D131" s="1312"/>
      <c r="E131" s="1328" t="s">
        <v>1129</v>
      </c>
      <c r="F131" s="1418"/>
      <c r="G131" s="1161"/>
      <c r="H131" s="1346"/>
      <c r="I131" s="1122"/>
      <c r="L131" s="1374"/>
      <c r="M131" s="1374"/>
      <c r="N131" s="1374"/>
      <c r="O131" s="1374"/>
      <c r="P131" s="1374"/>
      <c r="Q131" s="1374"/>
      <c r="R131" s="1374"/>
      <c r="S131" s="1374"/>
      <c r="T131" s="1374"/>
      <c r="U131" s="1374"/>
    </row>
    <row r="132" spans="1:21" ht="13.5" customHeight="1" x14ac:dyDescent="0.3">
      <c r="A132" s="1386"/>
      <c r="B132" s="965"/>
      <c r="C132" s="2067" t="s">
        <v>541</v>
      </c>
      <c r="D132" s="2067"/>
      <c r="E132" s="2067"/>
      <c r="F132" s="1313"/>
      <c r="G132" s="1161"/>
      <c r="H132" s="1346"/>
      <c r="I132" s="1122"/>
      <c r="L132" s="1374"/>
      <c r="M132" s="1374"/>
      <c r="N132" s="1374"/>
      <c r="O132" s="1374"/>
      <c r="P132" s="1374"/>
      <c r="Q132" s="1374"/>
      <c r="R132" s="1374"/>
      <c r="S132" s="1374"/>
      <c r="T132" s="1374"/>
      <c r="U132" s="1374"/>
    </row>
    <row r="133" spans="1:21" ht="13.5" customHeight="1" x14ac:dyDescent="0.3">
      <c r="A133" s="1386"/>
      <c r="B133" s="1399"/>
      <c r="C133" s="2059" t="s">
        <v>39</v>
      </c>
      <c r="D133" s="2059"/>
      <c r="E133" s="2059"/>
      <c r="F133" s="1313"/>
      <c r="G133" s="1161"/>
      <c r="H133" s="1346"/>
      <c r="I133" s="1122"/>
      <c r="L133" s="1374"/>
      <c r="M133" s="1374"/>
      <c r="N133" s="1374"/>
      <c r="O133" s="1374"/>
      <c r="P133" s="1374"/>
      <c r="Q133" s="1374"/>
      <c r="R133" s="1374"/>
      <c r="S133" s="1374"/>
      <c r="T133" s="1374"/>
      <c r="U133" s="1374"/>
    </row>
    <row r="134" spans="1:21" ht="13.5" customHeight="1" x14ac:dyDescent="0.3">
      <c r="A134" s="1386" t="s">
        <v>588</v>
      </c>
      <c r="B134" s="1162" t="s">
        <v>1387</v>
      </c>
      <c r="C134" s="2067" t="s">
        <v>707</v>
      </c>
      <c r="D134" s="2067"/>
      <c r="E134" s="2067"/>
      <c r="F134" s="1313"/>
      <c r="G134" s="1161"/>
      <c r="H134" s="1346"/>
      <c r="I134" s="1122"/>
      <c r="L134" s="1374"/>
      <c r="M134" s="1374"/>
      <c r="N134" s="1374"/>
      <c r="O134" s="1374"/>
      <c r="P134" s="1374"/>
      <c r="Q134" s="1374"/>
      <c r="R134" s="1374"/>
      <c r="S134" s="1374"/>
      <c r="T134" s="1374"/>
      <c r="U134" s="1374"/>
    </row>
    <row r="135" spans="1:21" ht="13.5" customHeight="1" x14ac:dyDescent="0.3">
      <c r="A135" s="1386"/>
      <c r="B135" s="1399"/>
      <c r="C135" s="1298" t="s">
        <v>556</v>
      </c>
      <c r="D135" s="1920" t="s">
        <v>590</v>
      </c>
      <c r="E135" s="2068"/>
      <c r="F135" s="1313"/>
      <c r="G135" s="1161"/>
      <c r="H135" s="1346"/>
      <c r="I135" s="1122"/>
      <c r="L135" s="1374"/>
      <c r="M135" s="1374"/>
      <c r="N135" s="1374"/>
      <c r="O135" s="1374"/>
      <c r="P135" s="1374"/>
      <c r="Q135" s="1374"/>
      <c r="R135" s="1374"/>
      <c r="S135" s="1374"/>
      <c r="T135" s="1374"/>
      <c r="U135" s="1374"/>
    </row>
    <row r="136" spans="1:21" ht="69" customHeight="1" x14ac:dyDescent="0.3">
      <c r="A136" s="1386"/>
      <c r="B136" s="1399"/>
      <c r="C136" s="1428"/>
      <c r="D136" s="1312" t="s">
        <v>556</v>
      </c>
      <c r="E136" s="1398" t="s">
        <v>1130</v>
      </c>
      <c r="F136" s="1313"/>
      <c r="G136" s="1161"/>
      <c r="H136" s="1346"/>
      <c r="I136" s="1122"/>
      <c r="L136" s="1374"/>
      <c r="M136" s="1374"/>
      <c r="N136" s="1374"/>
      <c r="O136" s="1374"/>
      <c r="P136" s="1374"/>
      <c r="Q136" s="1374"/>
      <c r="R136" s="1374"/>
      <c r="S136" s="1374"/>
      <c r="T136" s="1374"/>
      <c r="U136" s="1374"/>
    </row>
    <row r="137" spans="1:21" ht="13.5" customHeight="1" x14ac:dyDescent="0.3">
      <c r="A137" s="1386"/>
      <c r="B137" s="1399"/>
      <c r="C137" s="1428"/>
      <c r="D137" s="1328"/>
      <c r="E137" s="1398" t="s">
        <v>591</v>
      </c>
      <c r="F137" s="1313" t="s">
        <v>755</v>
      </c>
      <c r="G137" s="1161">
        <v>130</v>
      </c>
      <c r="H137" s="1346"/>
      <c r="I137" s="1122">
        <f>G137*H137</f>
        <v>0</v>
      </c>
      <c r="L137" s="1374"/>
      <c r="M137" s="1374"/>
      <c r="N137" s="1374"/>
      <c r="O137" s="1374"/>
      <c r="P137" s="1374"/>
      <c r="Q137" s="1374"/>
      <c r="R137" s="1374"/>
      <c r="S137" s="1374"/>
      <c r="T137" s="1374"/>
      <c r="U137" s="1374"/>
    </row>
    <row r="138" spans="1:21" ht="13.5" customHeight="1" x14ac:dyDescent="0.3">
      <c r="A138" s="1386"/>
      <c r="B138" s="1162"/>
      <c r="C138" s="1298" t="s">
        <v>557</v>
      </c>
      <c r="D138" s="1920" t="s">
        <v>631</v>
      </c>
      <c r="E138" s="2068"/>
      <c r="F138" s="1313"/>
      <c r="G138" s="1161"/>
      <c r="H138" s="1346"/>
      <c r="I138" s="1122"/>
      <c r="L138" s="1374"/>
      <c r="M138" s="1374"/>
      <c r="N138" s="1374"/>
      <c r="O138" s="1374"/>
      <c r="P138" s="1374"/>
      <c r="Q138" s="1374"/>
      <c r="R138" s="1374"/>
      <c r="S138" s="1374"/>
      <c r="T138" s="1374"/>
      <c r="U138" s="1374"/>
    </row>
    <row r="139" spans="1:21" ht="39" customHeight="1" x14ac:dyDescent="0.3">
      <c r="A139" s="1386"/>
      <c r="B139" s="1399"/>
      <c r="C139" s="1428"/>
      <c r="D139" s="1312" t="s">
        <v>556</v>
      </c>
      <c r="E139" s="1398" t="s">
        <v>1244</v>
      </c>
      <c r="F139" s="1313"/>
      <c r="G139" s="1161"/>
      <c r="H139" s="1346"/>
      <c r="I139" s="1122"/>
      <c r="L139" s="1374"/>
      <c r="M139" s="1374"/>
      <c r="N139" s="1374"/>
      <c r="O139" s="1374"/>
      <c r="P139" s="1374"/>
      <c r="Q139" s="1374"/>
      <c r="R139" s="1374"/>
      <c r="S139" s="1374"/>
      <c r="T139" s="1374"/>
      <c r="U139" s="1374"/>
    </row>
    <row r="140" spans="1:21" ht="27.75" customHeight="1" x14ac:dyDescent="0.3">
      <c r="A140" s="1386"/>
      <c r="B140" s="1399"/>
      <c r="C140" s="1298"/>
      <c r="D140" s="1312"/>
      <c r="E140" s="1398" t="s">
        <v>784</v>
      </c>
      <c r="F140" s="1313" t="s">
        <v>755</v>
      </c>
      <c r="G140" s="1161">
        <v>2</v>
      </c>
      <c r="H140" s="1346"/>
      <c r="I140" s="1122">
        <f>G140*H140</f>
        <v>0</v>
      </c>
      <c r="L140" s="1374"/>
      <c r="M140" s="1374"/>
      <c r="N140" s="1374"/>
      <c r="O140" s="1374"/>
      <c r="P140" s="1374"/>
      <c r="Q140" s="1374"/>
      <c r="R140" s="1374"/>
      <c r="S140" s="1374"/>
      <c r="T140" s="1374"/>
      <c r="U140" s="1374"/>
    </row>
    <row r="141" spans="1:21" ht="15.6" x14ac:dyDescent="0.3">
      <c r="A141" s="1386"/>
      <c r="B141" s="1399"/>
      <c r="C141" s="1298"/>
      <c r="D141" s="1312"/>
      <c r="E141" s="1398" t="s">
        <v>1245</v>
      </c>
      <c r="F141" s="1313" t="s">
        <v>1246</v>
      </c>
      <c r="G141" s="1161">
        <v>2</v>
      </c>
      <c r="H141" s="1346"/>
      <c r="I141" s="1122">
        <f>G141*H141</f>
        <v>0</v>
      </c>
      <c r="L141" s="1374"/>
      <c r="M141" s="1374"/>
      <c r="N141" s="1374"/>
      <c r="O141" s="1374"/>
      <c r="P141" s="1374"/>
      <c r="Q141" s="1374"/>
      <c r="R141" s="1374"/>
      <c r="S141" s="1374"/>
      <c r="T141" s="1374"/>
      <c r="U141" s="1374"/>
    </row>
    <row r="142" spans="1:21" ht="13.5" customHeight="1" x14ac:dyDescent="0.3">
      <c r="A142" s="1386"/>
      <c r="B142" s="1399"/>
      <c r="C142" s="1383"/>
      <c r="D142" s="1441"/>
      <c r="E142" s="1398" t="s">
        <v>1247</v>
      </c>
      <c r="F142" s="1313" t="s">
        <v>755</v>
      </c>
      <c r="G142" s="1161">
        <v>4</v>
      </c>
      <c r="H142" s="1346"/>
      <c r="I142" s="1122">
        <f>G142*H142</f>
        <v>0</v>
      </c>
      <c r="L142" s="1374"/>
      <c r="M142" s="1374"/>
      <c r="N142" s="1374"/>
      <c r="O142" s="1374"/>
      <c r="P142" s="1374"/>
      <c r="Q142" s="1374"/>
      <c r="R142" s="1374"/>
      <c r="S142" s="1374"/>
      <c r="T142" s="1374"/>
      <c r="U142" s="1374"/>
    </row>
    <row r="143" spans="1:21" ht="28.5" customHeight="1" x14ac:dyDescent="0.3">
      <c r="A143" s="1386" t="s">
        <v>588</v>
      </c>
      <c r="B143" s="1162" t="s">
        <v>1388</v>
      </c>
      <c r="C143" s="1298" t="s">
        <v>556</v>
      </c>
      <c r="D143" s="1312" t="s">
        <v>556</v>
      </c>
      <c r="E143" s="1398" t="s">
        <v>1248</v>
      </c>
      <c r="F143" s="1313" t="s">
        <v>487</v>
      </c>
      <c r="G143" s="1161">
        <v>20</v>
      </c>
      <c r="H143" s="1346"/>
      <c r="I143" s="1122">
        <f t="shared" ref="I143:I156" si="2">G143*H143</f>
        <v>0</v>
      </c>
      <c r="L143" s="1374"/>
      <c r="M143" s="1374"/>
      <c r="N143" s="1374"/>
      <c r="O143" s="1374"/>
      <c r="P143" s="1374"/>
      <c r="Q143" s="1374"/>
      <c r="R143" s="1374"/>
      <c r="S143" s="1374"/>
      <c r="T143" s="1374"/>
      <c r="U143" s="1374"/>
    </row>
    <row r="144" spans="1:21" ht="13.5" customHeight="1" x14ac:dyDescent="0.3">
      <c r="A144" s="1442"/>
      <c r="B144" s="1443"/>
      <c r="C144" s="1383"/>
      <c r="D144" s="1441"/>
      <c r="E144" s="1398" t="s">
        <v>1249</v>
      </c>
      <c r="F144" s="1313" t="s">
        <v>755</v>
      </c>
      <c r="G144" s="1161">
        <v>40</v>
      </c>
      <c r="H144" s="1346"/>
      <c r="I144" s="1122">
        <f t="shared" si="2"/>
        <v>0</v>
      </c>
      <c r="L144" s="1374"/>
      <c r="M144" s="1374"/>
      <c r="N144" s="1374"/>
      <c r="O144" s="1374"/>
      <c r="P144" s="1374"/>
      <c r="Q144" s="1374"/>
      <c r="R144" s="1374"/>
      <c r="S144" s="1374"/>
      <c r="T144" s="1374"/>
      <c r="U144" s="1374"/>
    </row>
    <row r="145" spans="1:52" ht="13.5" customHeight="1" x14ac:dyDescent="0.3">
      <c r="A145" s="1386"/>
      <c r="B145" s="1162"/>
      <c r="C145" s="1298" t="s">
        <v>557</v>
      </c>
      <c r="D145" s="1920" t="s">
        <v>355</v>
      </c>
      <c r="E145" s="2068"/>
      <c r="F145" s="1313"/>
      <c r="G145" s="1161"/>
      <c r="H145" s="1346"/>
      <c r="I145" s="1122"/>
      <c r="L145" s="1374"/>
      <c r="M145" s="1374"/>
      <c r="N145" s="1374"/>
      <c r="O145" s="1374"/>
      <c r="P145" s="1374"/>
      <c r="Q145" s="1374"/>
      <c r="R145" s="1374"/>
      <c r="S145" s="1374"/>
      <c r="T145" s="1374"/>
      <c r="U145" s="1374"/>
    </row>
    <row r="146" spans="1:52" ht="29.25" customHeight="1" x14ac:dyDescent="0.3">
      <c r="A146" s="1386"/>
      <c r="B146" s="1399"/>
      <c r="C146" s="1298"/>
      <c r="D146" s="1312" t="s">
        <v>556</v>
      </c>
      <c r="E146" s="1398" t="s">
        <v>702</v>
      </c>
      <c r="F146" s="1313"/>
      <c r="G146" s="1161"/>
      <c r="H146" s="1346"/>
      <c r="I146" s="1122"/>
      <c r="L146" s="1374"/>
      <c r="M146" s="1374"/>
      <c r="N146" s="1374"/>
      <c r="O146" s="1374"/>
      <c r="P146" s="1374"/>
      <c r="Q146" s="1374"/>
      <c r="R146" s="1374"/>
      <c r="S146" s="1374"/>
      <c r="T146" s="1374"/>
      <c r="U146" s="1374"/>
    </row>
    <row r="147" spans="1:52" ht="13.5" customHeight="1" x14ac:dyDescent="0.3">
      <c r="A147" s="1386"/>
      <c r="B147" s="1399"/>
      <c r="C147" s="1298"/>
      <c r="D147" s="1328"/>
      <c r="E147" s="1398" t="s">
        <v>356</v>
      </c>
      <c r="F147" s="1313" t="s">
        <v>755</v>
      </c>
      <c r="G147" s="1161">
        <v>45</v>
      </c>
      <c r="H147" s="1346"/>
      <c r="I147" s="1122">
        <f t="shared" si="2"/>
        <v>0</v>
      </c>
      <c r="L147" s="1374"/>
      <c r="M147" s="1374"/>
      <c r="N147" s="1374"/>
      <c r="O147" s="1374"/>
      <c r="P147" s="1374"/>
      <c r="Q147" s="1374"/>
      <c r="R147" s="1374"/>
      <c r="S147" s="1374"/>
      <c r="T147" s="1374"/>
      <c r="U147" s="1374"/>
    </row>
    <row r="148" spans="1:52" ht="27" customHeight="1" x14ac:dyDescent="0.3">
      <c r="A148" s="1386"/>
      <c r="B148" s="1399"/>
      <c r="C148" s="1428"/>
      <c r="D148" s="1312"/>
      <c r="E148" s="1398" t="s">
        <v>542</v>
      </c>
      <c r="F148" s="1313" t="s">
        <v>487</v>
      </c>
      <c r="G148" s="1161">
        <v>40</v>
      </c>
      <c r="H148" s="1346"/>
      <c r="I148" s="1122">
        <f t="shared" si="2"/>
        <v>0</v>
      </c>
      <c r="L148" s="1374"/>
      <c r="M148" s="1374"/>
      <c r="N148" s="1374"/>
      <c r="O148" s="1374"/>
      <c r="P148" s="1374"/>
      <c r="Q148" s="1374"/>
      <c r="R148" s="1374"/>
      <c r="S148" s="1374"/>
      <c r="T148" s="1374"/>
      <c r="U148" s="1374"/>
    </row>
    <row r="149" spans="1:52" ht="13.5" customHeight="1" x14ac:dyDescent="0.3">
      <c r="A149" s="1386"/>
      <c r="B149" s="1400"/>
      <c r="C149" s="2067" t="s">
        <v>708</v>
      </c>
      <c r="D149" s="2067"/>
      <c r="E149" s="2067"/>
      <c r="F149" s="1313"/>
      <c r="G149" s="1161"/>
      <c r="H149" s="1346"/>
      <c r="I149" s="1122"/>
      <c r="L149" s="1374"/>
      <c r="M149" s="1374"/>
      <c r="N149" s="1374"/>
      <c r="O149" s="1374"/>
      <c r="P149" s="1374"/>
      <c r="Q149" s="1374"/>
      <c r="R149" s="1374"/>
      <c r="S149" s="1374"/>
      <c r="T149" s="1374"/>
      <c r="U149" s="1374"/>
    </row>
    <row r="150" spans="1:52" ht="13.5" customHeight="1" x14ac:dyDescent="0.3">
      <c r="A150" s="1392" t="s">
        <v>335</v>
      </c>
      <c r="B150" s="1162" t="s">
        <v>1389</v>
      </c>
      <c r="C150" s="2054" t="s">
        <v>130</v>
      </c>
      <c r="D150" s="2054"/>
      <c r="E150" s="2054"/>
      <c r="F150" s="1161"/>
      <c r="G150" s="1161"/>
      <c r="H150" s="1346"/>
      <c r="I150" s="1122"/>
      <c r="L150" s="1374"/>
      <c r="M150" s="1374"/>
      <c r="N150" s="1374"/>
      <c r="O150" s="1374"/>
      <c r="P150" s="1374"/>
      <c r="Q150" s="1374"/>
      <c r="R150" s="1374"/>
      <c r="S150" s="1374"/>
      <c r="T150" s="1374"/>
      <c r="U150" s="1374"/>
    </row>
    <row r="151" spans="1:52" ht="27.75" customHeight="1" x14ac:dyDescent="0.3">
      <c r="A151" s="1392"/>
      <c r="B151" s="1162"/>
      <c r="C151" s="1444" t="s">
        <v>556</v>
      </c>
      <c r="D151" s="1970" t="s">
        <v>1250</v>
      </c>
      <c r="E151" s="1921"/>
      <c r="F151" s="1161" t="s">
        <v>487</v>
      </c>
      <c r="G151" s="1161">
        <v>15</v>
      </c>
      <c r="H151" s="1346"/>
      <c r="I151" s="1122">
        <f t="shared" si="2"/>
        <v>0</v>
      </c>
      <c r="L151" s="1374"/>
      <c r="M151" s="1374"/>
      <c r="N151" s="1374"/>
      <c r="O151" s="1374"/>
      <c r="P151" s="1374"/>
      <c r="Q151" s="1374"/>
      <c r="R151" s="1374"/>
      <c r="S151" s="1374"/>
      <c r="T151" s="1374"/>
      <c r="U151" s="1374"/>
    </row>
    <row r="152" spans="1:52" ht="29.25" customHeight="1" x14ac:dyDescent="0.3">
      <c r="A152" s="1392"/>
      <c r="B152" s="1162"/>
      <c r="C152" s="1444" t="s">
        <v>557</v>
      </c>
      <c r="D152" s="1970" t="s">
        <v>1251</v>
      </c>
      <c r="E152" s="1921"/>
      <c r="F152" s="1161" t="s">
        <v>487</v>
      </c>
      <c r="G152" s="1161">
        <v>12</v>
      </c>
      <c r="H152" s="1346"/>
      <c r="I152" s="1122">
        <f t="shared" si="2"/>
        <v>0</v>
      </c>
      <c r="L152" s="1374"/>
      <c r="M152" s="1374"/>
      <c r="N152" s="1374"/>
      <c r="O152" s="1374"/>
      <c r="P152" s="1374"/>
      <c r="Q152" s="1374"/>
      <c r="R152" s="1374"/>
      <c r="S152" s="1374"/>
      <c r="T152" s="1374"/>
      <c r="U152" s="1374"/>
    </row>
    <row r="153" spans="1:52" ht="13.5" customHeight="1" x14ac:dyDescent="0.3">
      <c r="A153" s="1349"/>
      <c r="B153" s="1353"/>
      <c r="C153" s="1444" t="s">
        <v>558</v>
      </c>
      <c r="D153" s="2055" t="s">
        <v>5</v>
      </c>
      <c r="E153" s="2056"/>
      <c r="F153" s="1161" t="s">
        <v>487</v>
      </c>
      <c r="G153" s="1161">
        <v>40</v>
      </c>
      <c r="H153" s="1346"/>
      <c r="I153" s="1122">
        <f t="shared" si="2"/>
        <v>0</v>
      </c>
      <c r="L153" s="1374"/>
      <c r="M153" s="1374"/>
      <c r="N153" s="1374"/>
      <c r="O153" s="1374"/>
      <c r="P153" s="1374"/>
      <c r="Q153" s="1374"/>
      <c r="R153" s="1374"/>
      <c r="S153" s="1374"/>
      <c r="T153" s="1374"/>
      <c r="U153" s="1374"/>
    </row>
    <row r="154" spans="1:52" ht="38.25" customHeight="1" x14ac:dyDescent="0.3">
      <c r="A154" s="1349"/>
      <c r="B154" s="1353"/>
      <c r="C154" s="1444" t="s">
        <v>559</v>
      </c>
      <c r="D154" s="2057" t="s">
        <v>1252</v>
      </c>
      <c r="E154" s="2058"/>
      <c r="F154" s="1161" t="s">
        <v>465</v>
      </c>
      <c r="G154" s="1161">
        <v>1</v>
      </c>
      <c r="H154" s="1346"/>
      <c r="I154" s="1122">
        <f t="shared" si="2"/>
        <v>0</v>
      </c>
      <c r="K154" s="1445"/>
      <c r="L154" s="1374"/>
      <c r="M154" s="1374"/>
      <c r="N154" s="1374"/>
      <c r="O154" s="1374"/>
      <c r="P154" s="1374"/>
      <c r="Q154" s="1374"/>
      <c r="R154" s="1374"/>
      <c r="S154" s="1374"/>
      <c r="T154" s="1374"/>
      <c r="U154" s="1374"/>
    </row>
    <row r="155" spans="1:52" ht="13.5" customHeight="1" x14ac:dyDescent="0.3">
      <c r="A155" s="1392" t="s">
        <v>336</v>
      </c>
      <c r="B155" s="1162" t="s">
        <v>1390</v>
      </c>
      <c r="C155" s="2054" t="s">
        <v>6</v>
      </c>
      <c r="D155" s="2054"/>
      <c r="E155" s="2054"/>
      <c r="F155" s="1161"/>
      <c r="G155" s="1161"/>
      <c r="H155" s="1346"/>
      <c r="I155" s="1122"/>
      <c r="L155" s="1374"/>
      <c r="M155" s="1374"/>
      <c r="N155" s="1374"/>
      <c r="O155" s="1374"/>
      <c r="P155" s="1374"/>
      <c r="Q155" s="1374"/>
      <c r="R155" s="1374"/>
      <c r="S155" s="1374"/>
      <c r="T155" s="1374"/>
      <c r="U155" s="1374"/>
    </row>
    <row r="156" spans="1:52" ht="13.5" customHeight="1" thickBot="1" x14ac:dyDescent="0.35">
      <c r="A156" s="1395"/>
      <c r="B156" s="1233"/>
      <c r="C156" s="1446" t="s">
        <v>556</v>
      </c>
      <c r="D156" s="2064" t="s">
        <v>1253</v>
      </c>
      <c r="E156" s="2065"/>
      <c r="F156" s="1229" t="s">
        <v>487</v>
      </c>
      <c r="G156" s="1229">
        <v>30</v>
      </c>
      <c r="H156" s="1396"/>
      <c r="I156" s="1136">
        <f t="shared" si="2"/>
        <v>0</v>
      </c>
      <c r="L156" s="1374"/>
      <c r="M156" s="1374"/>
      <c r="N156" s="1374"/>
      <c r="O156" s="1374"/>
      <c r="P156" s="1374"/>
      <c r="Q156" s="1374"/>
      <c r="R156" s="1374"/>
      <c r="S156" s="1374"/>
      <c r="T156" s="1374"/>
      <c r="U156" s="1374"/>
    </row>
    <row r="157" spans="1:52" ht="14.4" thickBot="1" x14ac:dyDescent="0.35">
      <c r="A157" s="1973" t="s">
        <v>783</v>
      </c>
      <c r="B157" s="1974"/>
      <c r="C157" s="1974"/>
      <c r="D157" s="1974"/>
      <c r="E157" s="1974"/>
      <c r="F157" s="1974"/>
      <c r="G157" s="1974"/>
      <c r="H157" s="1975"/>
      <c r="I157" s="1145">
        <f>SUM(I39:I156)</f>
        <v>10077.5</v>
      </c>
      <c r="L157" s="1374"/>
      <c r="M157" s="1374"/>
      <c r="N157" s="1374"/>
      <c r="O157" s="1374"/>
      <c r="P157" s="1374"/>
      <c r="Q157" s="1374"/>
      <c r="R157" s="1374"/>
      <c r="S157" s="1374"/>
      <c r="T157" s="1374"/>
      <c r="U157" s="1374"/>
    </row>
    <row r="158" spans="1:52" ht="13.5" customHeight="1" thickBot="1" x14ac:dyDescent="0.35">
      <c r="A158" s="1964" t="s">
        <v>1391</v>
      </c>
      <c r="B158" s="1965"/>
      <c r="C158" s="1964" t="s">
        <v>1254</v>
      </c>
      <c r="D158" s="2066"/>
      <c r="E158" s="1965"/>
      <c r="F158" s="1197"/>
      <c r="G158" s="1381"/>
      <c r="H158" s="1240"/>
      <c r="I158" s="1241"/>
      <c r="L158" s="1374"/>
      <c r="M158" s="1374"/>
      <c r="N158" s="1374"/>
      <c r="O158" s="1374"/>
      <c r="P158" s="1374"/>
      <c r="Q158" s="1374"/>
      <c r="R158" s="1374"/>
      <c r="S158" s="1374"/>
      <c r="T158" s="1374"/>
      <c r="U158" s="1374"/>
    </row>
    <row r="159" spans="1:52" s="1154" customFormat="1" ht="13.5" customHeight="1" x14ac:dyDescent="0.25">
      <c r="A159" s="1130" t="s">
        <v>672</v>
      </c>
      <c r="B159" s="1447" t="s">
        <v>1392</v>
      </c>
      <c r="C159" s="1969" t="s">
        <v>392</v>
      </c>
      <c r="D159" s="1938"/>
      <c r="E159" s="1939"/>
      <c r="F159" s="1132"/>
      <c r="G159" s="1133"/>
      <c r="H159" s="1134"/>
      <c r="I159" s="1135"/>
      <c r="J159" s="1315"/>
      <c r="K159" s="1315"/>
      <c r="L159" s="1315"/>
      <c r="M159" s="1315"/>
      <c r="N159" s="1315"/>
      <c r="O159" s="1315"/>
      <c r="P159" s="1315"/>
      <c r="Q159" s="1315"/>
      <c r="R159" s="1315"/>
      <c r="S159" s="1315"/>
      <c r="T159" s="1315"/>
      <c r="U159" s="1315"/>
      <c r="V159" s="1315"/>
      <c r="W159" s="1315"/>
      <c r="X159" s="1315"/>
      <c r="Y159" s="1315"/>
      <c r="Z159" s="1315"/>
      <c r="AA159" s="1315"/>
      <c r="AB159" s="1168"/>
      <c r="AC159" s="1168"/>
      <c r="AD159" s="1168"/>
      <c r="AE159" s="1168"/>
      <c r="AF159" s="1168"/>
      <c r="AG159" s="1168"/>
      <c r="AH159" s="1168"/>
      <c r="AI159" s="1168"/>
      <c r="AJ159" s="1168"/>
      <c r="AK159" s="1168"/>
      <c r="AL159" s="1168"/>
      <c r="AM159" s="1168"/>
      <c r="AN159" s="1168"/>
      <c r="AO159" s="1168"/>
      <c r="AP159" s="1168"/>
      <c r="AQ159" s="1168"/>
      <c r="AR159" s="1168"/>
      <c r="AS159" s="1168"/>
      <c r="AT159" s="1168"/>
      <c r="AU159" s="1168"/>
      <c r="AV159" s="1168"/>
      <c r="AW159" s="1168"/>
      <c r="AX159" s="1168"/>
      <c r="AY159" s="1168"/>
      <c r="AZ159" s="1168"/>
    </row>
    <row r="160" spans="1:52" s="1154" customFormat="1" ht="13.5" customHeight="1" x14ac:dyDescent="0.25">
      <c r="A160" s="1123"/>
      <c r="B160" s="1118"/>
      <c r="C160" s="1092" t="s">
        <v>556</v>
      </c>
      <c r="D160" s="1951" t="s">
        <v>13</v>
      </c>
      <c r="E160" s="1921"/>
      <c r="F160" s="1091"/>
      <c r="G160" s="1105"/>
      <c r="H160" s="1173"/>
      <c r="I160" s="1122"/>
      <c r="J160" s="1315"/>
      <c r="K160" s="1315"/>
      <c r="L160" s="1315"/>
      <c r="M160" s="1315"/>
      <c r="N160" s="1315"/>
      <c r="O160" s="1315"/>
      <c r="P160" s="1315"/>
      <c r="Q160" s="1315"/>
      <c r="R160" s="1315"/>
      <c r="S160" s="1315"/>
      <c r="T160" s="1315"/>
      <c r="U160" s="1315"/>
      <c r="V160" s="1315"/>
      <c r="W160" s="1315"/>
      <c r="X160" s="1315"/>
      <c r="Y160" s="1315"/>
      <c r="Z160" s="1315"/>
      <c r="AA160" s="1315"/>
      <c r="AB160" s="1168"/>
      <c r="AC160" s="1168"/>
      <c r="AD160" s="1168"/>
      <c r="AE160" s="1168"/>
      <c r="AF160" s="1168"/>
      <c r="AG160" s="1168"/>
      <c r="AH160" s="1168"/>
      <c r="AI160" s="1168"/>
      <c r="AJ160" s="1168"/>
      <c r="AK160" s="1168"/>
      <c r="AL160" s="1168"/>
      <c r="AM160" s="1168"/>
      <c r="AN160" s="1168"/>
      <c r="AO160" s="1168"/>
      <c r="AP160" s="1168"/>
      <c r="AQ160" s="1168"/>
      <c r="AR160" s="1168"/>
      <c r="AS160" s="1168"/>
      <c r="AT160" s="1168"/>
      <c r="AU160" s="1168"/>
      <c r="AV160" s="1168"/>
      <c r="AW160" s="1168"/>
      <c r="AX160" s="1168"/>
      <c r="AY160" s="1168"/>
      <c r="AZ160" s="1168"/>
    </row>
    <row r="161" spans="1:52" s="1154" customFormat="1" ht="27.6" x14ac:dyDescent="0.25">
      <c r="A161" s="1124"/>
      <c r="B161" s="1118"/>
      <c r="C161" s="1093"/>
      <c r="D161" s="1094" t="s">
        <v>556</v>
      </c>
      <c r="E161" s="1094" t="s">
        <v>466</v>
      </c>
      <c r="F161" s="1095" t="s">
        <v>486</v>
      </c>
      <c r="G161" s="1105">
        <v>8</v>
      </c>
      <c r="H161" s="1173"/>
      <c r="I161" s="1122">
        <f>G161*H161</f>
        <v>0</v>
      </c>
      <c r="J161" s="1318"/>
      <c r="K161" s="1318"/>
      <c r="L161" s="1912"/>
      <c r="M161" s="1318"/>
      <c r="N161" s="1318"/>
      <c r="O161" s="1318"/>
      <c r="P161" s="1318"/>
      <c r="Q161" s="1318"/>
      <c r="R161" s="1318"/>
      <c r="S161" s="1318"/>
      <c r="T161" s="1318"/>
      <c r="U161" s="1318"/>
      <c r="V161" s="1318"/>
      <c r="W161" s="1318"/>
      <c r="X161" s="1318"/>
      <c r="Y161" s="1318"/>
      <c r="Z161" s="1318"/>
      <c r="AA161" s="1318"/>
      <c r="AB161" s="1168"/>
      <c r="AC161" s="1168"/>
      <c r="AD161" s="1168"/>
      <c r="AE161" s="1168"/>
      <c r="AF161" s="1168"/>
      <c r="AG161" s="1168"/>
      <c r="AH161" s="1168"/>
      <c r="AI161" s="1168"/>
      <c r="AJ161" s="1168"/>
      <c r="AK161" s="1168"/>
      <c r="AL161" s="1168"/>
      <c r="AM161" s="1168"/>
      <c r="AN161" s="1168"/>
      <c r="AO161" s="1168"/>
      <c r="AP161" s="1168"/>
      <c r="AQ161" s="1168"/>
      <c r="AR161" s="1168"/>
      <c r="AS161" s="1168"/>
      <c r="AT161" s="1168"/>
      <c r="AU161" s="1168"/>
      <c r="AV161" s="1168"/>
      <c r="AW161" s="1168"/>
      <c r="AX161" s="1168"/>
      <c r="AY161" s="1168"/>
      <c r="AZ161" s="1168"/>
    </row>
    <row r="162" spans="1:52" s="1344" customFormat="1" ht="30" customHeight="1" x14ac:dyDescent="0.25">
      <c r="A162" s="1125"/>
      <c r="B162" s="1118"/>
      <c r="C162" s="1096"/>
      <c r="D162" s="1094" t="s">
        <v>557</v>
      </c>
      <c r="E162" s="1448" t="s">
        <v>43</v>
      </c>
      <c r="F162" s="1449" t="s">
        <v>486</v>
      </c>
      <c r="G162" s="1105">
        <v>8</v>
      </c>
      <c r="H162" s="1173"/>
      <c r="I162" s="1122">
        <f t="shared" ref="I162:I165" si="3">G162*H162</f>
        <v>0</v>
      </c>
      <c r="J162" s="1318"/>
      <c r="K162" s="1318"/>
      <c r="L162" s="1318"/>
      <c r="M162" s="1318"/>
      <c r="N162" s="1318"/>
      <c r="O162" s="1318"/>
      <c r="P162" s="1318"/>
      <c r="Q162" s="1318"/>
      <c r="R162" s="1318"/>
      <c r="S162" s="1318"/>
      <c r="T162" s="1318"/>
      <c r="U162" s="1318"/>
      <c r="V162" s="1318"/>
      <c r="W162" s="1318"/>
      <c r="X162" s="1318"/>
      <c r="Y162" s="1318"/>
      <c r="Z162" s="1318"/>
      <c r="AA162" s="1318"/>
      <c r="AB162" s="1293"/>
      <c r="AC162" s="1293"/>
      <c r="AD162" s="1293"/>
      <c r="AE162" s="1293"/>
      <c r="AF162" s="1293"/>
      <c r="AG162" s="1293"/>
      <c r="AH162" s="1293"/>
      <c r="AI162" s="1293"/>
      <c r="AJ162" s="1293"/>
      <c r="AK162" s="1293"/>
      <c r="AL162" s="1293"/>
      <c r="AM162" s="1293"/>
      <c r="AN162" s="1293"/>
      <c r="AO162" s="1293"/>
      <c r="AP162" s="1293"/>
      <c r="AQ162" s="1293"/>
      <c r="AR162" s="1293"/>
      <c r="AS162" s="1293"/>
      <c r="AT162" s="1293"/>
      <c r="AU162" s="1293"/>
      <c r="AV162" s="1293"/>
      <c r="AW162" s="1293"/>
      <c r="AX162" s="1293"/>
      <c r="AY162" s="1293"/>
      <c r="AZ162" s="1293"/>
    </row>
    <row r="163" spans="1:52" s="1344" customFormat="1" ht="13.5" customHeight="1" x14ac:dyDescent="0.25">
      <c r="A163" s="1450"/>
      <c r="B163" s="966"/>
      <c r="C163" s="1097"/>
      <c r="D163" s="1094" t="s">
        <v>558</v>
      </c>
      <c r="E163" s="1448" t="s">
        <v>393</v>
      </c>
      <c r="F163" s="1449" t="s">
        <v>486</v>
      </c>
      <c r="G163" s="1105">
        <v>8</v>
      </c>
      <c r="H163" s="1173"/>
      <c r="I163" s="1122">
        <f t="shared" si="3"/>
        <v>0</v>
      </c>
      <c r="J163" s="1318"/>
      <c r="K163" s="1318"/>
      <c r="L163" s="1318"/>
      <c r="M163" s="1318"/>
      <c r="N163" s="1318"/>
      <c r="O163" s="1318"/>
      <c r="P163" s="1318"/>
      <c r="Q163" s="1318"/>
      <c r="R163" s="1318"/>
      <c r="S163" s="1318"/>
      <c r="T163" s="1318"/>
      <c r="U163" s="1318"/>
      <c r="V163" s="1318"/>
      <c r="W163" s="1318"/>
      <c r="X163" s="1318"/>
      <c r="Y163" s="1318"/>
      <c r="Z163" s="1318"/>
      <c r="AA163" s="1318"/>
      <c r="AB163" s="1293"/>
      <c r="AC163" s="1293"/>
      <c r="AD163" s="1293"/>
      <c r="AE163" s="1293"/>
      <c r="AF163" s="1293"/>
      <c r="AG163" s="1293"/>
      <c r="AH163" s="1293"/>
      <c r="AI163" s="1293"/>
      <c r="AJ163" s="1293"/>
      <c r="AK163" s="1293"/>
      <c r="AL163" s="1293"/>
      <c r="AM163" s="1293"/>
      <c r="AN163" s="1293"/>
      <c r="AO163" s="1293"/>
      <c r="AP163" s="1293"/>
      <c r="AQ163" s="1293"/>
      <c r="AR163" s="1293"/>
      <c r="AS163" s="1293"/>
      <c r="AT163" s="1293"/>
      <c r="AU163" s="1293"/>
      <c r="AV163" s="1293"/>
      <c r="AW163" s="1293"/>
      <c r="AX163" s="1293"/>
      <c r="AY163" s="1293"/>
      <c r="AZ163" s="1293"/>
    </row>
    <row r="164" spans="1:52" s="1154" customFormat="1" ht="27.6" x14ac:dyDescent="0.25">
      <c r="A164" s="1123"/>
      <c r="B164" s="966"/>
      <c r="C164" s="1097"/>
      <c r="D164" s="1094" t="s">
        <v>559</v>
      </c>
      <c r="E164" s="1094" t="s">
        <v>394</v>
      </c>
      <c r="F164" s="1095" t="s">
        <v>486</v>
      </c>
      <c r="G164" s="1105">
        <v>8</v>
      </c>
      <c r="H164" s="1173"/>
      <c r="I164" s="1122">
        <f t="shared" si="3"/>
        <v>0</v>
      </c>
      <c r="J164" s="1318"/>
      <c r="K164" s="1318"/>
      <c r="L164" s="1318"/>
      <c r="M164" s="1318"/>
      <c r="N164" s="1318"/>
      <c r="O164" s="1318"/>
      <c r="P164" s="1318"/>
      <c r="Q164" s="1318"/>
      <c r="R164" s="1318"/>
      <c r="S164" s="1318"/>
      <c r="T164" s="1318"/>
      <c r="U164" s="1318"/>
      <c r="V164" s="1318"/>
      <c r="W164" s="1318"/>
      <c r="X164" s="1318"/>
      <c r="Y164" s="1318"/>
      <c r="Z164" s="1318"/>
      <c r="AA164" s="1318"/>
      <c r="AB164" s="1168"/>
      <c r="AC164" s="1168"/>
      <c r="AD164" s="1168"/>
      <c r="AE164" s="1168"/>
      <c r="AF164" s="1168"/>
      <c r="AG164" s="1168"/>
      <c r="AH164" s="1168"/>
      <c r="AI164" s="1168"/>
      <c r="AJ164" s="1168"/>
      <c r="AK164" s="1168"/>
      <c r="AL164" s="1168"/>
      <c r="AM164" s="1168"/>
      <c r="AN164" s="1168"/>
      <c r="AO164" s="1168"/>
      <c r="AP164" s="1168"/>
      <c r="AQ164" s="1168"/>
      <c r="AR164" s="1168"/>
      <c r="AS164" s="1168"/>
      <c r="AT164" s="1168"/>
      <c r="AU164" s="1168"/>
      <c r="AV164" s="1168"/>
      <c r="AW164" s="1168"/>
      <c r="AX164" s="1168"/>
      <c r="AY164" s="1168"/>
      <c r="AZ164" s="1168"/>
    </row>
    <row r="165" spans="1:52" s="1154" customFormat="1" ht="27.6" x14ac:dyDescent="0.25">
      <c r="A165" s="1124"/>
      <c r="B165" s="1118"/>
      <c r="C165" s="1093"/>
      <c r="D165" s="1094" t="s">
        <v>485</v>
      </c>
      <c r="E165" s="1321" t="s">
        <v>44</v>
      </c>
      <c r="F165" s="1098" t="s">
        <v>486</v>
      </c>
      <c r="G165" s="1105">
        <v>8</v>
      </c>
      <c r="H165" s="1173"/>
      <c r="I165" s="1122">
        <f t="shared" si="3"/>
        <v>0</v>
      </c>
      <c r="J165" s="1318"/>
      <c r="K165" s="1318"/>
      <c r="L165" s="1318"/>
      <c r="M165" s="1318"/>
      <c r="N165" s="2062"/>
      <c r="O165" s="2061"/>
      <c r="P165" s="1746"/>
      <c r="Q165" s="1747"/>
      <c r="R165" s="1318"/>
      <c r="S165" s="1318"/>
      <c r="T165" s="1318"/>
      <c r="U165" s="1318"/>
      <c r="V165" s="1318"/>
      <c r="W165" s="1318"/>
      <c r="X165" s="1318"/>
      <c r="Y165" s="1318"/>
      <c r="Z165" s="1318"/>
      <c r="AA165" s="1318"/>
      <c r="AB165" s="1168"/>
      <c r="AC165" s="1168"/>
      <c r="AD165" s="1168"/>
      <c r="AE165" s="1168"/>
      <c r="AF165" s="1168"/>
      <c r="AG165" s="1168"/>
      <c r="AH165" s="1168"/>
      <c r="AI165" s="1168"/>
      <c r="AJ165" s="1168"/>
      <c r="AK165" s="1168"/>
      <c r="AL165" s="1168"/>
      <c r="AM165" s="1168"/>
      <c r="AN165" s="1168"/>
      <c r="AO165" s="1168"/>
      <c r="AP165" s="1168"/>
      <c r="AQ165" s="1168"/>
      <c r="AR165" s="1168"/>
      <c r="AS165" s="1168"/>
      <c r="AT165" s="1168"/>
      <c r="AU165" s="1168"/>
      <c r="AV165" s="1168"/>
      <c r="AW165" s="1168"/>
      <c r="AX165" s="1168"/>
      <c r="AY165" s="1168"/>
      <c r="AZ165" s="1168"/>
    </row>
    <row r="166" spans="1:52" s="1154" customFormat="1" ht="13.5" customHeight="1" x14ac:dyDescent="0.25">
      <c r="A166" s="1123"/>
      <c r="B166" s="1118"/>
      <c r="C166" s="1092" t="s">
        <v>557</v>
      </c>
      <c r="D166" s="1951" t="s">
        <v>235</v>
      </c>
      <c r="E166" s="1921"/>
      <c r="F166" s="1091"/>
      <c r="G166" s="1105"/>
      <c r="H166" s="1173"/>
      <c r="I166" s="1122"/>
      <c r="J166" s="1315"/>
      <c r="K166" s="1315"/>
      <c r="L166" s="1315"/>
      <c r="M166" s="1315"/>
      <c r="N166" s="1315"/>
      <c r="O166" s="1315"/>
      <c r="P166" s="1315"/>
      <c r="Q166" s="1315"/>
      <c r="R166" s="1315"/>
      <c r="S166" s="1315"/>
      <c r="T166" s="1315"/>
      <c r="U166" s="1315"/>
      <c r="V166" s="1315"/>
      <c r="W166" s="1315"/>
      <c r="X166" s="1315"/>
      <c r="Y166" s="1315"/>
      <c r="Z166" s="1315"/>
      <c r="AA166" s="1315"/>
      <c r="AB166" s="1168"/>
      <c r="AC166" s="1168"/>
      <c r="AD166" s="1168"/>
      <c r="AE166" s="1168"/>
      <c r="AF166" s="1168"/>
      <c r="AG166" s="1168"/>
      <c r="AH166" s="1168"/>
      <c r="AI166" s="1168"/>
      <c r="AJ166" s="1168"/>
      <c r="AK166" s="1168"/>
      <c r="AL166" s="1168"/>
      <c r="AM166" s="1168"/>
      <c r="AN166" s="1168"/>
      <c r="AO166" s="1168"/>
      <c r="AP166" s="1168"/>
      <c r="AQ166" s="1168"/>
      <c r="AR166" s="1168"/>
      <c r="AS166" s="1168"/>
      <c r="AT166" s="1168"/>
      <c r="AU166" s="1168"/>
      <c r="AV166" s="1168"/>
      <c r="AW166" s="1168"/>
      <c r="AX166" s="1168"/>
      <c r="AY166" s="1168"/>
      <c r="AZ166" s="1168"/>
    </row>
    <row r="167" spans="1:52" s="1154" customFormat="1" ht="27.6" x14ac:dyDescent="0.25">
      <c r="A167" s="1124"/>
      <c r="B167" s="1118"/>
      <c r="C167" s="1097"/>
      <c r="D167" s="1094" t="s">
        <v>556</v>
      </c>
      <c r="E167" s="1094" t="s">
        <v>45</v>
      </c>
      <c r="F167" s="1099" t="s">
        <v>486</v>
      </c>
      <c r="G167" s="1105">
        <v>6</v>
      </c>
      <c r="H167" s="1173"/>
      <c r="I167" s="1122">
        <f t="shared" ref="I167:I174" si="4">G167*H167</f>
        <v>0</v>
      </c>
      <c r="J167" s="1318"/>
      <c r="K167" s="1318"/>
      <c r="L167" s="1318"/>
      <c r="M167" s="1318"/>
      <c r="N167" s="1318"/>
      <c r="O167" s="1318"/>
      <c r="P167" s="1318"/>
      <c r="Q167" s="1318"/>
      <c r="R167" s="1318"/>
      <c r="S167" s="1318"/>
      <c r="T167" s="1318"/>
      <c r="U167" s="1318"/>
      <c r="V167" s="1318"/>
      <c r="W167" s="1318"/>
      <c r="X167" s="1318"/>
      <c r="Y167" s="1318"/>
      <c r="Z167" s="1318"/>
      <c r="AA167" s="1318"/>
      <c r="AB167" s="1168"/>
      <c r="AC167" s="1168"/>
      <c r="AD167" s="1168"/>
      <c r="AE167" s="1168"/>
      <c r="AF167" s="1168"/>
      <c r="AG167" s="1168"/>
      <c r="AH167" s="1168"/>
      <c r="AI167" s="1168"/>
      <c r="AJ167" s="1168"/>
      <c r="AK167" s="1168"/>
      <c r="AL167" s="1168"/>
      <c r="AM167" s="1168"/>
      <c r="AN167" s="1168"/>
      <c r="AO167" s="1168"/>
      <c r="AP167" s="1168"/>
      <c r="AQ167" s="1168"/>
      <c r="AR167" s="1168"/>
      <c r="AS167" s="1168"/>
      <c r="AT167" s="1168"/>
      <c r="AU167" s="1168"/>
      <c r="AV167" s="1168"/>
      <c r="AW167" s="1168"/>
      <c r="AX167" s="1168"/>
      <c r="AY167" s="1168"/>
      <c r="AZ167" s="1168"/>
    </row>
    <row r="168" spans="1:52" s="1154" customFormat="1" ht="13.5" customHeight="1" x14ac:dyDescent="0.25">
      <c r="A168" s="1124"/>
      <c r="B168" s="1118"/>
      <c r="C168" s="1096"/>
      <c r="D168" s="1100" t="s">
        <v>557</v>
      </c>
      <c r="E168" s="1094" t="s">
        <v>395</v>
      </c>
      <c r="F168" s="1099" t="s">
        <v>486</v>
      </c>
      <c r="G168" s="1105">
        <v>12</v>
      </c>
      <c r="H168" s="1173"/>
      <c r="I168" s="1122">
        <f t="shared" si="4"/>
        <v>0</v>
      </c>
      <c r="J168" s="1318"/>
      <c r="K168" s="1318"/>
      <c r="L168" s="1318"/>
      <c r="M168" s="1318"/>
      <c r="N168" s="1318"/>
      <c r="O168" s="1318"/>
      <c r="P168" s="1318"/>
      <c r="Q168" s="1318"/>
      <c r="R168" s="1318"/>
      <c r="S168" s="1318"/>
      <c r="T168" s="1318"/>
      <c r="U168" s="1318"/>
      <c r="V168" s="1318"/>
      <c r="W168" s="1318"/>
      <c r="X168" s="1318"/>
      <c r="Y168" s="1318"/>
      <c r="Z168" s="1318"/>
      <c r="AA168" s="1318"/>
      <c r="AB168" s="1168"/>
      <c r="AC168" s="1168"/>
      <c r="AD168" s="1168"/>
      <c r="AE168" s="1168"/>
      <c r="AF168" s="1168"/>
      <c r="AG168" s="1168"/>
      <c r="AH168" s="1168"/>
      <c r="AI168" s="1168"/>
      <c r="AJ168" s="1168"/>
      <c r="AK168" s="1168"/>
      <c r="AL168" s="1168"/>
      <c r="AM168" s="1168"/>
      <c r="AN168" s="1168"/>
      <c r="AO168" s="1168"/>
      <c r="AP168" s="1168"/>
      <c r="AQ168" s="1168"/>
      <c r="AR168" s="1168"/>
      <c r="AS168" s="1168"/>
      <c r="AT168" s="1168"/>
      <c r="AU168" s="1168"/>
      <c r="AV168" s="1168"/>
      <c r="AW168" s="1168"/>
      <c r="AX168" s="1168"/>
      <c r="AY168" s="1168"/>
      <c r="AZ168" s="1168"/>
    </row>
    <row r="169" spans="1:52" s="1344" customFormat="1" ht="26.25" customHeight="1" x14ac:dyDescent="0.25">
      <c r="A169" s="1450"/>
      <c r="B169" s="1118"/>
      <c r="C169" s="1092"/>
      <c r="D169" s="1451" t="s">
        <v>558</v>
      </c>
      <c r="E169" s="1448" t="s">
        <v>46</v>
      </c>
      <c r="F169" s="1452" t="s">
        <v>486</v>
      </c>
      <c r="G169" s="1105">
        <v>12</v>
      </c>
      <c r="H169" s="1173"/>
      <c r="I169" s="1122">
        <f t="shared" si="4"/>
        <v>0</v>
      </c>
      <c r="J169" s="1318"/>
      <c r="K169" s="1318"/>
      <c r="L169" s="1318"/>
      <c r="M169" s="1318"/>
      <c r="N169" s="1318"/>
      <c r="O169" s="1318"/>
      <c r="P169" s="1318"/>
      <c r="Q169" s="1318"/>
      <c r="R169" s="1318"/>
      <c r="S169" s="1318"/>
      <c r="T169" s="1318"/>
      <c r="U169" s="1318"/>
      <c r="V169" s="1318"/>
      <c r="W169" s="1318"/>
      <c r="X169" s="1318"/>
      <c r="Y169" s="1318"/>
      <c r="Z169" s="1318"/>
      <c r="AA169" s="1318"/>
      <c r="AB169" s="1293"/>
      <c r="AC169" s="1293"/>
      <c r="AD169" s="1293"/>
      <c r="AE169" s="1293"/>
      <c r="AF169" s="1293"/>
      <c r="AG169" s="1293"/>
      <c r="AH169" s="1293"/>
      <c r="AI169" s="1293"/>
      <c r="AJ169" s="1293"/>
      <c r="AK169" s="1293"/>
      <c r="AL169" s="1293"/>
      <c r="AM169" s="1293"/>
      <c r="AN169" s="1293"/>
      <c r="AO169" s="1293"/>
      <c r="AP169" s="1293"/>
      <c r="AQ169" s="1293"/>
      <c r="AR169" s="1293"/>
      <c r="AS169" s="1293"/>
      <c r="AT169" s="1293"/>
      <c r="AU169" s="1293"/>
      <c r="AV169" s="1293"/>
      <c r="AW169" s="1293"/>
      <c r="AX169" s="1293"/>
      <c r="AY169" s="1293"/>
      <c r="AZ169" s="1293"/>
    </row>
    <row r="170" spans="1:52" s="1154" customFormat="1" ht="30" customHeight="1" x14ac:dyDescent="0.25">
      <c r="A170" s="1123"/>
      <c r="B170" s="1118"/>
      <c r="C170" s="1092"/>
      <c r="D170" s="1094" t="s">
        <v>559</v>
      </c>
      <c r="E170" s="1094" t="s">
        <v>370</v>
      </c>
      <c r="F170" s="1099" t="s">
        <v>486</v>
      </c>
      <c r="G170" s="1105">
        <v>12</v>
      </c>
      <c r="H170" s="1173"/>
      <c r="I170" s="1122">
        <f t="shared" si="4"/>
        <v>0</v>
      </c>
      <c r="J170" s="1318"/>
      <c r="K170" s="1318"/>
      <c r="L170" s="1318"/>
      <c r="M170" s="1318"/>
      <c r="N170" s="1318"/>
      <c r="O170" s="1318"/>
      <c r="P170" s="1318"/>
      <c r="Q170" s="1318"/>
      <c r="R170" s="1318"/>
      <c r="S170" s="1318"/>
      <c r="T170" s="1318"/>
      <c r="U170" s="1318"/>
      <c r="V170" s="1318"/>
      <c r="W170" s="1318"/>
      <c r="X170" s="1318"/>
      <c r="Y170" s="1318"/>
      <c r="Z170" s="1318"/>
      <c r="AA170" s="1318"/>
      <c r="AB170" s="1168"/>
      <c r="AC170" s="1168"/>
      <c r="AD170" s="1168"/>
      <c r="AE170" s="1168"/>
      <c r="AF170" s="1168"/>
      <c r="AG170" s="1168"/>
      <c r="AH170" s="1168"/>
      <c r="AI170" s="1168"/>
      <c r="AJ170" s="1168"/>
      <c r="AK170" s="1168"/>
      <c r="AL170" s="1168"/>
      <c r="AM170" s="1168"/>
      <c r="AN170" s="1168"/>
      <c r="AO170" s="1168"/>
      <c r="AP170" s="1168"/>
      <c r="AQ170" s="1168"/>
      <c r="AR170" s="1168"/>
      <c r="AS170" s="1168"/>
      <c r="AT170" s="1168"/>
      <c r="AU170" s="1168"/>
      <c r="AV170" s="1168"/>
      <c r="AW170" s="1168"/>
      <c r="AX170" s="1168"/>
      <c r="AY170" s="1168"/>
      <c r="AZ170" s="1168"/>
    </row>
    <row r="171" spans="1:52" s="1154" customFormat="1" ht="13.5" hidden="1" customHeight="1" x14ac:dyDescent="0.25">
      <c r="A171" s="1123"/>
      <c r="B171" s="1118"/>
      <c r="C171" s="1092" t="s">
        <v>558</v>
      </c>
      <c r="D171" s="1962" t="s">
        <v>671</v>
      </c>
      <c r="E171" s="1963"/>
      <c r="F171" s="1452"/>
      <c r="G171" s="1105"/>
      <c r="H171" s="1173"/>
      <c r="I171" s="1122"/>
      <c r="J171" s="1318"/>
      <c r="K171" s="1318"/>
      <c r="L171" s="1318"/>
      <c r="M171" s="1318"/>
      <c r="N171" s="1318"/>
      <c r="O171" s="1318"/>
      <c r="P171" s="1318"/>
      <c r="Q171" s="1318"/>
      <c r="R171" s="1318"/>
      <c r="S171" s="1318"/>
      <c r="T171" s="1318"/>
      <c r="U171" s="1318"/>
      <c r="V171" s="1318"/>
      <c r="W171" s="1318"/>
      <c r="X171" s="1318"/>
      <c r="Y171" s="1318"/>
      <c r="Z171" s="1318"/>
      <c r="AA171" s="1318"/>
      <c r="AB171" s="1168"/>
      <c r="AC171" s="1168"/>
      <c r="AD171" s="1168"/>
      <c r="AE171" s="1168"/>
      <c r="AF171" s="1168"/>
      <c r="AG171" s="1168"/>
      <c r="AH171" s="1168"/>
      <c r="AI171" s="1168"/>
      <c r="AJ171" s="1168"/>
      <c r="AK171" s="1168"/>
      <c r="AL171" s="1168"/>
      <c r="AM171" s="1168"/>
      <c r="AN171" s="1168"/>
      <c r="AO171" s="1168"/>
      <c r="AP171" s="1168"/>
      <c r="AQ171" s="1168"/>
      <c r="AR171" s="1168"/>
      <c r="AS171" s="1168"/>
      <c r="AT171" s="1168"/>
      <c r="AU171" s="1168"/>
      <c r="AV171" s="1168"/>
      <c r="AW171" s="1168"/>
      <c r="AX171" s="1168"/>
      <c r="AY171" s="1168"/>
      <c r="AZ171" s="1168"/>
    </row>
    <row r="172" spans="1:52" s="1154" customFormat="1" ht="31.5" hidden="1" customHeight="1" x14ac:dyDescent="0.25">
      <c r="A172" s="1123"/>
      <c r="B172" s="1118"/>
      <c r="C172" s="1092"/>
      <c r="D172" s="1101" t="s">
        <v>556</v>
      </c>
      <c r="E172" s="1327" t="s">
        <v>277</v>
      </c>
      <c r="F172" s="1452" t="s">
        <v>486</v>
      </c>
      <c r="G172" s="1105">
        <v>0</v>
      </c>
      <c r="H172" s="1173"/>
      <c r="I172" s="1122">
        <f t="shared" si="4"/>
        <v>0</v>
      </c>
      <c r="J172" s="1318"/>
      <c r="K172" s="1318" t="s">
        <v>1255</v>
      </c>
      <c r="L172" s="1318"/>
      <c r="M172" s="1318"/>
      <c r="N172" s="1318"/>
      <c r="O172" s="1318"/>
      <c r="P172" s="1318"/>
      <c r="Q172" s="1318"/>
      <c r="R172" s="1318"/>
      <c r="S172" s="1318"/>
      <c r="T172" s="1318"/>
      <c r="U172" s="1318"/>
      <c r="V172" s="1318"/>
      <c r="W172" s="1318"/>
      <c r="X172" s="1318"/>
      <c r="Y172" s="1318"/>
      <c r="Z172" s="1318"/>
      <c r="AA172" s="1318"/>
      <c r="AB172" s="1168"/>
      <c r="AC172" s="1168"/>
      <c r="AD172" s="1168"/>
      <c r="AE172" s="1168"/>
      <c r="AF172" s="1168"/>
      <c r="AG172" s="1168"/>
      <c r="AH172" s="1168"/>
      <c r="AI172" s="1168"/>
      <c r="AJ172" s="1168"/>
      <c r="AK172" s="1168"/>
      <c r="AL172" s="1168"/>
      <c r="AM172" s="1168"/>
      <c r="AN172" s="1168"/>
      <c r="AO172" s="1168"/>
      <c r="AP172" s="1168"/>
      <c r="AQ172" s="1168"/>
      <c r="AR172" s="1168"/>
      <c r="AS172" s="1168"/>
      <c r="AT172" s="1168"/>
      <c r="AU172" s="1168"/>
      <c r="AV172" s="1168"/>
      <c r="AW172" s="1168"/>
      <c r="AX172" s="1168"/>
      <c r="AY172" s="1168"/>
      <c r="AZ172" s="1168"/>
    </row>
    <row r="173" spans="1:52" s="1154" customFormat="1" ht="42" hidden="1" customHeight="1" x14ac:dyDescent="0.25">
      <c r="A173" s="1123"/>
      <c r="B173" s="1118"/>
      <c r="C173" s="1093"/>
      <c r="D173" s="1297" t="s">
        <v>557</v>
      </c>
      <c r="E173" s="1448" t="s">
        <v>236</v>
      </c>
      <c r="F173" s="1452" t="s">
        <v>486</v>
      </c>
      <c r="G173" s="1105">
        <v>0</v>
      </c>
      <c r="H173" s="1173"/>
      <c r="I173" s="1122">
        <f t="shared" si="4"/>
        <v>0</v>
      </c>
      <c r="J173" s="1318"/>
      <c r="K173" s="1318"/>
      <c r="L173" s="1318"/>
      <c r="M173" s="1318"/>
      <c r="N173" s="1318"/>
      <c r="O173" s="1318"/>
      <c r="P173" s="1318"/>
      <c r="Q173" s="1318"/>
      <c r="R173" s="1318"/>
      <c r="S173" s="1318"/>
      <c r="T173" s="1318"/>
      <c r="U173" s="1318"/>
      <c r="V173" s="1318"/>
      <c r="W173" s="1318"/>
      <c r="X173" s="1318"/>
      <c r="Y173" s="1318"/>
      <c r="Z173" s="1318"/>
      <c r="AA173" s="1318"/>
      <c r="AB173" s="1168"/>
      <c r="AC173" s="1168"/>
      <c r="AD173" s="1168"/>
      <c r="AE173" s="1168"/>
      <c r="AF173" s="1168"/>
      <c r="AG173" s="1168"/>
      <c r="AH173" s="1168"/>
      <c r="AI173" s="1168"/>
      <c r="AJ173" s="1168"/>
      <c r="AK173" s="1168"/>
      <c r="AL173" s="1168"/>
      <c r="AM173" s="1168"/>
      <c r="AN173" s="1168"/>
      <c r="AO173" s="1168"/>
      <c r="AP173" s="1168"/>
      <c r="AQ173" s="1168"/>
      <c r="AR173" s="1168"/>
      <c r="AS173" s="1168"/>
      <c r="AT173" s="1168"/>
      <c r="AU173" s="1168"/>
      <c r="AV173" s="1168"/>
      <c r="AW173" s="1168"/>
      <c r="AX173" s="1168"/>
      <c r="AY173" s="1168"/>
      <c r="AZ173" s="1168"/>
    </row>
    <row r="174" spans="1:52" s="1154" customFormat="1" ht="27.75" hidden="1" customHeight="1" x14ac:dyDescent="0.25">
      <c r="A174" s="1123"/>
      <c r="B174" s="1118"/>
      <c r="C174" s="1093"/>
      <c r="D174" s="1297" t="s">
        <v>558</v>
      </c>
      <c r="E174" s="1448" t="s">
        <v>144</v>
      </c>
      <c r="F174" s="1452" t="s">
        <v>486</v>
      </c>
      <c r="G174" s="1105">
        <v>0</v>
      </c>
      <c r="H174" s="1173"/>
      <c r="I174" s="1122">
        <f t="shared" si="4"/>
        <v>0</v>
      </c>
      <c r="J174" s="1318"/>
      <c r="K174" s="1318"/>
      <c r="L174" s="1318"/>
      <c r="M174" s="1318"/>
      <c r="N174" s="1318"/>
      <c r="O174" s="1318"/>
      <c r="P174" s="1318"/>
      <c r="Q174" s="1318"/>
      <c r="R174" s="1318"/>
      <c r="S174" s="1318"/>
      <c r="T174" s="1318"/>
      <c r="U174" s="1318"/>
      <c r="V174" s="1318"/>
      <c r="W174" s="1318"/>
      <c r="X174" s="1318"/>
      <c r="Y174" s="1318"/>
      <c r="Z174" s="1318"/>
      <c r="AA174" s="1318"/>
      <c r="AB174" s="1168"/>
      <c r="AC174" s="1168"/>
      <c r="AD174" s="1168"/>
      <c r="AE174" s="1168"/>
      <c r="AF174" s="1168"/>
      <c r="AG174" s="1168"/>
      <c r="AH174" s="1168"/>
      <c r="AI174" s="1168"/>
      <c r="AJ174" s="1168"/>
      <c r="AK174" s="1168"/>
      <c r="AL174" s="1168"/>
      <c r="AM174" s="1168"/>
      <c r="AN174" s="1168"/>
      <c r="AO174" s="1168"/>
      <c r="AP174" s="1168"/>
      <c r="AQ174" s="1168"/>
      <c r="AR174" s="1168"/>
      <c r="AS174" s="1168"/>
      <c r="AT174" s="1168"/>
      <c r="AU174" s="1168"/>
      <c r="AV174" s="1168"/>
      <c r="AW174" s="1168"/>
      <c r="AX174" s="1168"/>
      <c r="AY174" s="1168"/>
      <c r="AZ174" s="1168"/>
    </row>
    <row r="175" spans="1:52" s="1154" customFormat="1" ht="30" customHeight="1" x14ac:dyDescent="0.25">
      <c r="A175" s="1450" t="s">
        <v>501</v>
      </c>
      <c r="B175" s="1118" t="s">
        <v>1393</v>
      </c>
      <c r="C175" s="1960" t="s">
        <v>502</v>
      </c>
      <c r="D175" s="1920"/>
      <c r="E175" s="1921"/>
      <c r="F175" s="1098"/>
      <c r="G175" s="1105"/>
      <c r="H175" s="1173"/>
      <c r="I175" s="1122"/>
      <c r="J175" s="1318"/>
      <c r="K175" s="1318"/>
      <c r="L175" s="1318"/>
      <c r="M175" s="1318"/>
      <c r="N175" s="1318"/>
      <c r="O175" s="1318"/>
      <c r="P175" s="1318"/>
      <c r="Q175" s="1318"/>
      <c r="R175" s="1318"/>
      <c r="S175" s="1318"/>
      <c r="T175" s="1318"/>
      <c r="U175" s="1318"/>
      <c r="V175" s="1318"/>
      <c r="W175" s="1318"/>
      <c r="X175" s="1318"/>
      <c r="Y175" s="1318"/>
      <c r="Z175" s="1318"/>
      <c r="AA175" s="1318"/>
      <c r="AB175" s="1168"/>
      <c r="AC175" s="1168"/>
      <c r="AD175" s="1168"/>
      <c r="AE175" s="1168"/>
      <c r="AF175" s="1168"/>
      <c r="AG175" s="1168"/>
      <c r="AH175" s="1168"/>
      <c r="AI175" s="1168"/>
      <c r="AJ175" s="1168"/>
      <c r="AK175" s="1168"/>
      <c r="AL175" s="1168"/>
      <c r="AM175" s="1168"/>
      <c r="AN175" s="1168"/>
      <c r="AO175" s="1168"/>
      <c r="AP175" s="1168"/>
      <c r="AQ175" s="1168"/>
      <c r="AR175" s="1168"/>
      <c r="AS175" s="1168"/>
      <c r="AT175" s="1168"/>
      <c r="AU175" s="1168"/>
      <c r="AV175" s="1168"/>
      <c r="AW175" s="1168"/>
      <c r="AX175" s="1168"/>
      <c r="AY175" s="1168"/>
      <c r="AZ175" s="1168"/>
    </row>
    <row r="176" spans="1:52" s="1344" customFormat="1" ht="16.5" customHeight="1" x14ac:dyDescent="0.25">
      <c r="A176" s="1450"/>
      <c r="B176" s="1118"/>
      <c r="C176" s="1092" t="s">
        <v>556</v>
      </c>
      <c r="D176" s="1951" t="s">
        <v>503</v>
      </c>
      <c r="E176" s="1952"/>
      <c r="F176" s="1098"/>
      <c r="G176" s="1105"/>
      <c r="H176" s="1173"/>
      <c r="I176" s="1122"/>
      <c r="J176" s="1453"/>
      <c r="K176" s="1453"/>
      <c r="L176" s="1453"/>
      <c r="M176" s="1453"/>
      <c r="N176" s="1453"/>
      <c r="O176" s="1453"/>
      <c r="P176" s="1453"/>
      <c r="Q176" s="1453"/>
      <c r="R176" s="1453"/>
      <c r="S176" s="1453"/>
      <c r="T176" s="1453"/>
      <c r="U176" s="1453"/>
      <c r="V176" s="1453"/>
      <c r="W176" s="1453"/>
      <c r="X176" s="1453"/>
      <c r="Y176" s="1453"/>
      <c r="Z176" s="1453"/>
      <c r="AA176" s="1453"/>
      <c r="AB176" s="1293"/>
      <c r="AC176" s="1293"/>
      <c r="AD176" s="1293"/>
      <c r="AE176" s="1293"/>
      <c r="AF176" s="1293"/>
      <c r="AG176" s="1293"/>
      <c r="AH176" s="1293"/>
      <c r="AI176" s="1293"/>
      <c r="AJ176" s="1293"/>
      <c r="AK176" s="1293"/>
      <c r="AL176" s="1293"/>
      <c r="AM176" s="1293"/>
      <c r="AN176" s="1293"/>
      <c r="AO176" s="1293"/>
      <c r="AP176" s="1293"/>
      <c r="AQ176" s="1293"/>
      <c r="AR176" s="1293"/>
      <c r="AS176" s="1293"/>
      <c r="AT176" s="1293"/>
      <c r="AU176" s="1293"/>
      <c r="AV176" s="1293"/>
      <c r="AW176" s="1293"/>
      <c r="AX176" s="1293"/>
      <c r="AY176" s="1293"/>
      <c r="AZ176" s="1293"/>
    </row>
    <row r="177" spans="1:89" s="1344" customFormat="1" ht="15" customHeight="1" x14ac:dyDescent="0.25">
      <c r="A177" s="1450"/>
      <c r="B177" s="1118"/>
      <c r="C177" s="1093"/>
      <c r="D177" s="1448" t="s">
        <v>556</v>
      </c>
      <c r="E177" s="1448" t="s">
        <v>1370</v>
      </c>
      <c r="F177" s="1449" t="s">
        <v>487</v>
      </c>
      <c r="G177" s="1105">
        <v>60</v>
      </c>
      <c r="H177" s="1173"/>
      <c r="I177" s="1122">
        <f t="shared" ref="I177:I182" si="5">G177*H177</f>
        <v>0</v>
      </c>
      <c r="J177" s="1453"/>
      <c r="K177" s="1453"/>
      <c r="L177" s="1453"/>
      <c r="M177" s="1453"/>
      <c r="N177" s="1453"/>
      <c r="O177" s="1453"/>
      <c r="P177" s="1453"/>
      <c r="Q177" s="1453"/>
      <c r="R177" s="1453"/>
      <c r="S177" s="1453"/>
      <c r="T177" s="1453"/>
      <c r="U177" s="1453"/>
      <c r="V177" s="1453"/>
      <c r="W177" s="1453"/>
      <c r="X177" s="1453"/>
      <c r="Y177" s="1453"/>
      <c r="Z177" s="1453"/>
      <c r="AA177" s="1453"/>
      <c r="AB177" s="1293"/>
      <c r="AC177" s="1293"/>
      <c r="AD177" s="1293"/>
      <c r="AE177" s="1293"/>
      <c r="AF177" s="1293"/>
      <c r="AG177" s="1293"/>
      <c r="AH177" s="1293"/>
      <c r="AI177" s="1293"/>
      <c r="AJ177" s="1293"/>
      <c r="AK177" s="1293"/>
      <c r="AL177" s="1293"/>
      <c r="AM177" s="1293"/>
      <c r="AN177" s="1293"/>
      <c r="AO177" s="1293"/>
      <c r="AP177" s="1293"/>
      <c r="AQ177" s="1293"/>
      <c r="AR177" s="1293"/>
      <c r="AS177" s="1293"/>
      <c r="AT177" s="1293"/>
      <c r="AU177" s="1293"/>
      <c r="AV177" s="1293"/>
      <c r="AW177" s="1293"/>
      <c r="AX177" s="1293"/>
      <c r="AY177" s="1293"/>
      <c r="AZ177" s="1293"/>
    </row>
    <row r="178" spans="1:89" s="1344" customFormat="1" ht="15" customHeight="1" x14ac:dyDescent="0.25">
      <c r="A178" s="1450"/>
      <c r="B178" s="1118"/>
      <c r="C178" s="1092" t="s">
        <v>557</v>
      </c>
      <c r="D178" s="1951" t="s">
        <v>473</v>
      </c>
      <c r="E178" s="1952"/>
      <c r="F178" s="1098"/>
      <c r="G178" s="1105"/>
      <c r="H178" s="1173"/>
      <c r="I178" s="1122"/>
      <c r="J178" s="1318"/>
      <c r="K178" s="1318"/>
      <c r="L178" s="1318"/>
      <c r="M178" s="1318"/>
      <c r="N178" s="1318"/>
      <c r="O178" s="1318"/>
      <c r="P178" s="1318"/>
      <c r="Q178" s="1318"/>
      <c r="R178" s="1318"/>
      <c r="S178" s="1318"/>
      <c r="T178" s="1318"/>
      <c r="U178" s="1318"/>
      <c r="V178" s="1318"/>
      <c r="W178" s="1318"/>
      <c r="X178" s="1318"/>
      <c r="Y178" s="1318"/>
      <c r="Z178" s="1318"/>
      <c r="AA178" s="1318"/>
      <c r="AB178" s="1293"/>
      <c r="AC178" s="1293"/>
      <c r="AD178" s="1293"/>
      <c r="AE178" s="1293"/>
      <c r="AF178" s="1293"/>
      <c r="AG178" s="1293"/>
      <c r="AH178" s="1293"/>
      <c r="AI178" s="1293"/>
      <c r="AJ178" s="1293"/>
      <c r="AK178" s="1293"/>
      <c r="AL178" s="1293"/>
      <c r="AM178" s="1293"/>
      <c r="AN178" s="1293"/>
      <c r="AO178" s="1293"/>
      <c r="AP178" s="1293"/>
      <c r="AQ178" s="1293"/>
      <c r="AR178" s="1293"/>
      <c r="AS178" s="1293"/>
      <c r="AT178" s="1293"/>
      <c r="AU178" s="1293"/>
      <c r="AV178" s="1293"/>
      <c r="AW178" s="1293"/>
      <c r="AX178" s="1293"/>
      <c r="AY178" s="1293"/>
      <c r="AZ178" s="1293"/>
    </row>
    <row r="179" spans="1:89" s="1154" customFormat="1" ht="15" customHeight="1" x14ac:dyDescent="0.25">
      <c r="A179" s="1450"/>
      <c r="B179" s="1118"/>
      <c r="C179" s="1093"/>
      <c r="D179" s="1448" t="s">
        <v>556</v>
      </c>
      <c r="E179" s="1448" t="s">
        <v>1371</v>
      </c>
      <c r="F179" s="1449" t="s">
        <v>486</v>
      </c>
      <c r="G179" s="1105">
        <v>40</v>
      </c>
      <c r="H179" s="1173"/>
      <c r="I179" s="1122">
        <f t="shared" si="5"/>
        <v>0</v>
      </c>
      <c r="J179" s="1315"/>
      <c r="K179" s="1315"/>
      <c r="L179" s="1315"/>
      <c r="M179" s="1315"/>
      <c r="N179" s="1315"/>
      <c r="O179" s="1315"/>
      <c r="P179" s="1315"/>
      <c r="Q179" s="1315"/>
      <c r="R179" s="1315"/>
      <c r="S179" s="1315"/>
      <c r="T179" s="1315"/>
      <c r="U179" s="1315"/>
      <c r="V179" s="1315"/>
      <c r="W179" s="1315"/>
      <c r="X179" s="1315"/>
      <c r="Y179" s="1315"/>
      <c r="Z179" s="1315"/>
      <c r="AA179" s="1168"/>
      <c r="AB179" s="1168"/>
      <c r="AC179" s="1168"/>
      <c r="AD179" s="1168"/>
      <c r="AE179" s="1168"/>
      <c r="AF179" s="1168"/>
      <c r="AG179" s="1168"/>
      <c r="AH179" s="1168"/>
      <c r="AI179" s="1168"/>
      <c r="AJ179" s="1168"/>
      <c r="AK179" s="1168"/>
      <c r="AL179" s="1168"/>
      <c r="AM179" s="1168"/>
      <c r="AN179" s="1168"/>
      <c r="AO179" s="1168"/>
      <c r="AP179" s="1168"/>
      <c r="AQ179" s="1168"/>
      <c r="AR179" s="1168"/>
      <c r="AS179" s="1168"/>
      <c r="AT179" s="1168"/>
      <c r="AU179" s="1168"/>
      <c r="AV179" s="1168"/>
      <c r="AW179" s="1168"/>
      <c r="AX179" s="1168"/>
      <c r="AY179" s="1168"/>
      <c r="AZ179" s="1168"/>
    </row>
    <row r="180" spans="1:89" s="1344" customFormat="1" ht="15.75" customHeight="1" x14ac:dyDescent="0.25">
      <c r="A180" s="1450"/>
      <c r="B180" s="1118"/>
      <c r="C180" s="1093"/>
      <c r="D180" s="1451" t="s">
        <v>559</v>
      </c>
      <c r="E180" s="1448" t="s">
        <v>1372</v>
      </c>
      <c r="F180" s="1449" t="s">
        <v>486</v>
      </c>
      <c r="G180" s="1105">
        <v>8</v>
      </c>
      <c r="H180" s="1173"/>
      <c r="I180" s="1122">
        <f t="shared" si="5"/>
        <v>0</v>
      </c>
      <c r="J180" s="1318"/>
      <c r="K180" s="1318"/>
      <c r="L180" s="1318"/>
      <c r="M180" s="1318"/>
      <c r="N180" s="1318"/>
      <c r="O180" s="1318"/>
      <c r="P180" s="1318"/>
      <c r="Q180" s="1318"/>
      <c r="R180" s="1318"/>
      <c r="S180" s="1318"/>
      <c r="T180" s="1318"/>
      <c r="U180" s="1318"/>
      <c r="V180" s="1318"/>
      <c r="W180" s="1318"/>
      <c r="X180" s="1318"/>
      <c r="Y180" s="1318"/>
      <c r="Z180" s="1318"/>
      <c r="AA180" s="1318"/>
      <c r="AB180" s="1293"/>
      <c r="AC180" s="1293"/>
      <c r="AD180" s="1293"/>
      <c r="AE180" s="1293"/>
      <c r="AF180" s="1293"/>
      <c r="AG180" s="1293"/>
      <c r="AH180" s="1293"/>
      <c r="AI180" s="1293"/>
      <c r="AJ180" s="1293"/>
      <c r="AK180" s="1293"/>
      <c r="AL180" s="1293"/>
      <c r="AM180" s="1293"/>
      <c r="AN180" s="1293"/>
      <c r="AO180" s="1293"/>
      <c r="AP180" s="1293"/>
      <c r="AQ180" s="1293"/>
      <c r="AR180" s="1293"/>
      <c r="AS180" s="1293"/>
      <c r="AT180" s="1293"/>
      <c r="AU180" s="1293"/>
      <c r="AV180" s="1293"/>
      <c r="AW180" s="1293"/>
      <c r="AX180" s="1293"/>
      <c r="AY180" s="1293"/>
      <c r="AZ180" s="1293"/>
    </row>
    <row r="181" spans="1:89" s="1344" customFormat="1" ht="16.5" customHeight="1" x14ac:dyDescent="0.25">
      <c r="A181" s="1450"/>
      <c r="B181" s="1118"/>
      <c r="C181" s="1093"/>
      <c r="D181" s="1451" t="s">
        <v>485</v>
      </c>
      <c r="E181" s="1448" t="s">
        <v>1373</v>
      </c>
      <c r="F181" s="1449" t="s">
        <v>486</v>
      </c>
      <c r="G181" s="1105">
        <v>8</v>
      </c>
      <c r="H181" s="1173"/>
      <c r="I181" s="1122">
        <f t="shared" si="5"/>
        <v>0</v>
      </c>
      <c r="J181" s="1315"/>
      <c r="K181" s="1315"/>
      <c r="L181" s="1315"/>
      <c r="M181" s="1315"/>
      <c r="N181" s="1315"/>
      <c r="O181" s="1315"/>
      <c r="P181" s="1315"/>
      <c r="Q181" s="1315"/>
      <c r="R181" s="1315"/>
      <c r="S181" s="1315"/>
      <c r="T181" s="1315"/>
      <c r="U181" s="1315"/>
      <c r="V181" s="1315"/>
      <c r="W181" s="1315"/>
      <c r="X181" s="1315"/>
      <c r="Y181" s="1315"/>
      <c r="Z181" s="1315"/>
      <c r="AA181" s="1315"/>
      <c r="AB181" s="1293"/>
      <c r="AC181" s="1293"/>
      <c r="AD181" s="1293"/>
      <c r="AE181" s="1293"/>
      <c r="AF181" s="1293"/>
      <c r="AG181" s="1293"/>
      <c r="AH181" s="1293"/>
      <c r="AI181" s="1293"/>
      <c r="AJ181" s="1293"/>
      <c r="AK181" s="1293"/>
      <c r="AL181" s="1293"/>
      <c r="AM181" s="1293"/>
      <c r="AN181" s="1293"/>
      <c r="AO181" s="1293"/>
      <c r="AP181" s="1293"/>
      <c r="AQ181" s="1293"/>
      <c r="AR181" s="1293"/>
      <c r="AS181" s="1293"/>
      <c r="AT181" s="1293"/>
      <c r="AU181" s="1293"/>
      <c r="AV181" s="1293"/>
      <c r="AW181" s="1293"/>
      <c r="AX181" s="1293"/>
      <c r="AY181" s="1293"/>
      <c r="AZ181" s="1293"/>
    </row>
    <row r="182" spans="1:89" s="1344" customFormat="1" ht="16.5" customHeight="1" x14ac:dyDescent="0.25">
      <c r="A182" s="1450"/>
      <c r="B182" s="1118"/>
      <c r="C182" s="1093"/>
      <c r="D182" s="1451" t="s">
        <v>488</v>
      </c>
      <c r="E182" s="1448" t="s">
        <v>1374</v>
      </c>
      <c r="F182" s="1449" t="s">
        <v>486</v>
      </c>
      <c r="G182" s="1105">
        <v>16</v>
      </c>
      <c r="H182" s="1173"/>
      <c r="I182" s="1122">
        <f t="shared" si="5"/>
        <v>0</v>
      </c>
      <c r="J182" s="1318"/>
      <c r="K182" s="1318"/>
      <c r="L182" s="1318"/>
      <c r="M182" s="1318"/>
      <c r="N182" s="1318"/>
      <c r="O182" s="1318"/>
      <c r="P182" s="1318"/>
      <c r="Q182" s="1318"/>
      <c r="R182" s="1318"/>
      <c r="S182" s="1318"/>
      <c r="T182" s="1318"/>
      <c r="U182" s="1318"/>
      <c r="V182" s="1318"/>
      <c r="W182" s="1318"/>
      <c r="X182" s="1318"/>
      <c r="Y182" s="1318"/>
      <c r="Z182" s="1318"/>
      <c r="AA182" s="1318"/>
      <c r="AB182" s="1293"/>
      <c r="AC182" s="1293"/>
      <c r="AD182" s="1293"/>
      <c r="AE182" s="1293"/>
      <c r="AF182" s="1293"/>
      <c r="AG182" s="1293"/>
      <c r="AH182" s="1293"/>
      <c r="AI182" s="1293"/>
      <c r="AJ182" s="1293"/>
      <c r="AK182" s="1293"/>
      <c r="AL182" s="1293"/>
      <c r="AM182" s="1293"/>
      <c r="AN182" s="1293"/>
      <c r="AO182" s="1293"/>
      <c r="AP182" s="1293"/>
      <c r="AQ182" s="1293"/>
      <c r="AR182" s="1293"/>
      <c r="AS182" s="1293"/>
      <c r="AT182" s="1293"/>
      <c r="AU182" s="1293"/>
      <c r="AV182" s="1293"/>
      <c r="AW182" s="1293"/>
      <c r="AX182" s="1293"/>
      <c r="AY182" s="1293"/>
      <c r="AZ182" s="1293"/>
    </row>
    <row r="183" spans="1:89" s="1344" customFormat="1" ht="30" customHeight="1" x14ac:dyDescent="0.25">
      <c r="A183" s="1450" t="s">
        <v>501</v>
      </c>
      <c r="B183" s="1118" t="s">
        <v>1394</v>
      </c>
      <c r="C183" s="1960" t="s">
        <v>505</v>
      </c>
      <c r="D183" s="1920"/>
      <c r="E183" s="1921"/>
      <c r="F183" s="1098"/>
      <c r="G183" s="1105"/>
      <c r="H183" s="1173"/>
      <c r="I183" s="1122"/>
      <c r="J183" s="1302"/>
      <c r="K183" s="1302"/>
      <c r="L183" s="1302"/>
      <c r="M183" s="1302"/>
      <c r="N183" s="1302"/>
      <c r="O183" s="1302"/>
      <c r="P183" s="1302"/>
      <c r="Q183" s="1302"/>
      <c r="R183" s="1302"/>
      <c r="S183" s="1302"/>
      <c r="T183" s="1302"/>
      <c r="U183" s="1302"/>
      <c r="V183" s="1302"/>
      <c r="W183" s="1302"/>
      <c r="X183" s="1302"/>
      <c r="Y183" s="1302"/>
      <c r="Z183" s="1302"/>
      <c r="AA183" s="1302"/>
      <c r="AB183" s="1293"/>
      <c r="AC183" s="1293"/>
      <c r="AD183" s="1293"/>
      <c r="AE183" s="1293"/>
      <c r="AF183" s="1293"/>
      <c r="AG183" s="1293"/>
      <c r="AH183" s="1293"/>
      <c r="AI183" s="1293"/>
      <c r="AJ183" s="1293"/>
      <c r="AK183" s="1293"/>
      <c r="AL183" s="1293"/>
      <c r="AM183" s="1293"/>
      <c r="AN183" s="1293"/>
      <c r="AO183" s="1293"/>
      <c r="AP183" s="1293"/>
      <c r="AQ183" s="1293"/>
      <c r="AR183" s="1293"/>
      <c r="AS183" s="1293"/>
      <c r="AT183" s="1293"/>
      <c r="AU183" s="1293"/>
      <c r="AV183" s="1293"/>
      <c r="AW183" s="1293"/>
      <c r="AX183" s="1293"/>
      <c r="AY183" s="1293"/>
      <c r="AZ183" s="1293"/>
    </row>
    <row r="184" spans="1:89" s="1344" customFormat="1" ht="15" customHeight="1" x14ac:dyDescent="0.25">
      <c r="A184" s="1450"/>
      <c r="B184" s="1118"/>
      <c r="C184" s="1102" t="s">
        <v>556</v>
      </c>
      <c r="D184" s="1951" t="s">
        <v>506</v>
      </c>
      <c r="E184" s="1952"/>
      <c r="F184" s="1098"/>
      <c r="G184" s="1105"/>
      <c r="H184" s="1173"/>
      <c r="I184" s="1122"/>
      <c r="J184" s="1302"/>
      <c r="K184" s="1302"/>
      <c r="L184" s="1302"/>
      <c r="M184" s="1913"/>
      <c r="N184" s="2062"/>
      <c r="O184" s="2062"/>
      <c r="P184" s="1757"/>
      <c r="Q184" s="1747"/>
      <c r="R184" s="1302"/>
      <c r="S184" s="1302"/>
      <c r="T184" s="1302"/>
      <c r="U184" s="1302"/>
      <c r="V184" s="1302"/>
      <c r="W184" s="1302"/>
      <c r="X184" s="1302"/>
      <c r="Y184" s="1302"/>
      <c r="Z184" s="1302"/>
      <c r="AA184" s="1302"/>
      <c r="AB184" s="1293"/>
      <c r="AC184" s="1293"/>
      <c r="AD184" s="1293"/>
      <c r="AE184" s="1293"/>
      <c r="AF184" s="1293"/>
      <c r="AG184" s="1293"/>
      <c r="AH184" s="1293"/>
      <c r="AI184" s="1293"/>
      <c r="AJ184" s="1293"/>
      <c r="AK184" s="1293"/>
      <c r="AL184" s="1293"/>
      <c r="AM184" s="1293"/>
      <c r="AN184" s="1293"/>
      <c r="AO184" s="1293"/>
      <c r="AP184" s="1293"/>
      <c r="AQ184" s="1293"/>
      <c r="AR184" s="1293"/>
      <c r="AS184" s="1293"/>
      <c r="AT184" s="1293"/>
      <c r="AU184" s="1293"/>
      <c r="AV184" s="1293"/>
      <c r="AW184" s="1293"/>
      <c r="AX184" s="1293"/>
      <c r="AY184" s="1293"/>
      <c r="AZ184" s="1293"/>
    </row>
    <row r="185" spans="1:89" s="1344" customFormat="1" ht="15" customHeight="1" x14ac:dyDescent="0.25">
      <c r="A185" s="1454"/>
      <c r="B185" s="996"/>
      <c r="C185" s="1455"/>
      <c r="D185" s="1456" t="s">
        <v>556</v>
      </c>
      <c r="E185" s="1457" t="s">
        <v>507</v>
      </c>
      <c r="F185" s="1458" t="s">
        <v>104</v>
      </c>
      <c r="G185" s="1120">
        <v>35</v>
      </c>
      <c r="H185" s="1121"/>
      <c r="I185" s="1126">
        <f>G185*H185</f>
        <v>0</v>
      </c>
      <c r="J185" s="1302"/>
      <c r="K185" s="1302"/>
      <c r="L185" s="1302"/>
      <c r="M185" s="1751"/>
      <c r="N185" s="1815"/>
      <c r="O185" s="1813"/>
      <c r="P185" s="1814"/>
      <c r="Q185" s="1747"/>
      <c r="R185" s="1302"/>
      <c r="S185" s="1302"/>
      <c r="T185" s="1302"/>
      <c r="U185" s="1302"/>
      <c r="V185" s="1302"/>
      <c r="W185" s="1302"/>
      <c r="X185" s="1302"/>
      <c r="Y185" s="1302"/>
      <c r="Z185" s="1302"/>
      <c r="AA185" s="1302"/>
      <c r="AB185" s="1293"/>
      <c r="AC185" s="1293"/>
      <c r="AD185" s="1293"/>
      <c r="AE185" s="1293"/>
      <c r="AF185" s="1293"/>
      <c r="AG185" s="1293"/>
      <c r="AH185" s="1293"/>
      <c r="AI185" s="1293"/>
      <c r="AJ185" s="1293"/>
      <c r="AK185" s="1293"/>
      <c r="AL185" s="1293"/>
      <c r="AM185" s="1293"/>
      <c r="AN185" s="1293"/>
      <c r="AO185" s="1293"/>
      <c r="AP185" s="1293"/>
      <c r="AQ185" s="1293"/>
      <c r="AR185" s="1293"/>
      <c r="AS185" s="1293"/>
      <c r="AT185" s="1293"/>
      <c r="AU185" s="1293"/>
      <c r="AV185" s="1293"/>
      <c r="AW185" s="1293"/>
      <c r="AX185" s="1293"/>
      <c r="AY185" s="1293"/>
      <c r="AZ185" s="1293"/>
    </row>
    <row r="186" spans="1:89" s="1344" customFormat="1" ht="30" customHeight="1" x14ac:dyDescent="0.25">
      <c r="A186" s="1450"/>
      <c r="B186" s="1118"/>
      <c r="C186" s="1093"/>
      <c r="D186" s="1451" t="s">
        <v>557</v>
      </c>
      <c r="E186" s="1448" t="s">
        <v>153</v>
      </c>
      <c r="F186" s="1449" t="s">
        <v>104</v>
      </c>
      <c r="G186" s="1105">
        <v>15</v>
      </c>
      <c r="H186" s="1173"/>
      <c r="I186" s="1122">
        <f>G186*H186</f>
        <v>0</v>
      </c>
      <c r="J186" s="1315"/>
      <c r="K186" s="1315"/>
      <c r="L186" s="1315"/>
      <c r="M186" s="1751"/>
      <c r="N186" s="1815"/>
      <c r="O186" s="1813"/>
      <c r="P186" s="1814"/>
      <c r="Q186" s="1747"/>
      <c r="R186" s="1315"/>
      <c r="S186" s="1315"/>
      <c r="T186" s="1315"/>
      <c r="U186" s="1315"/>
      <c r="V186" s="1315"/>
      <c r="W186" s="1315"/>
      <c r="X186" s="1315"/>
      <c r="Y186" s="1315"/>
      <c r="Z186" s="1315"/>
      <c r="AA186" s="1168"/>
      <c r="AB186" s="1293"/>
      <c r="AC186" s="1293"/>
      <c r="AD186" s="1293"/>
      <c r="AE186" s="1293"/>
      <c r="AF186" s="1293"/>
      <c r="AG186" s="1293"/>
      <c r="AH186" s="1293"/>
      <c r="AI186" s="1293"/>
      <c r="AJ186" s="1293"/>
      <c r="AK186" s="1293"/>
      <c r="AL186" s="1293"/>
      <c r="AM186" s="1293"/>
      <c r="AN186" s="1293"/>
      <c r="AO186" s="1293"/>
      <c r="AP186" s="1293"/>
      <c r="AQ186" s="1293"/>
      <c r="AR186" s="1293"/>
      <c r="AS186" s="1293"/>
      <c r="AT186" s="1293"/>
      <c r="AU186" s="1293"/>
      <c r="AV186" s="1293"/>
      <c r="AW186" s="1293"/>
      <c r="AX186" s="1293"/>
      <c r="AY186" s="1293"/>
      <c r="AZ186" s="1293"/>
    </row>
    <row r="187" spans="1:89" s="1344" customFormat="1" ht="29.25" customHeight="1" x14ac:dyDescent="0.25">
      <c r="A187" s="1450"/>
      <c r="B187" s="1118"/>
      <c r="C187" s="1093"/>
      <c r="D187" s="1451" t="s">
        <v>558</v>
      </c>
      <c r="E187" s="1448" t="s">
        <v>237</v>
      </c>
      <c r="F187" s="1449" t="s">
        <v>104</v>
      </c>
      <c r="G187" s="1105">
        <v>15</v>
      </c>
      <c r="H187" s="1173"/>
      <c r="I187" s="1122">
        <f>G187*H187</f>
        <v>0</v>
      </c>
      <c r="J187" s="1453"/>
      <c r="K187" s="1453"/>
      <c r="L187" s="1453"/>
      <c r="M187" s="1751"/>
      <c r="N187" s="1815"/>
      <c r="O187" s="1813"/>
      <c r="P187" s="1814"/>
      <c r="Q187" s="1747"/>
      <c r="R187" s="1453"/>
      <c r="S187" s="1453"/>
      <c r="T187" s="1453"/>
      <c r="U187" s="1453"/>
      <c r="V187" s="1453"/>
      <c r="W187" s="1453"/>
      <c r="X187" s="1453"/>
      <c r="Y187" s="1453"/>
      <c r="Z187" s="1453"/>
      <c r="AA187" s="1453"/>
      <c r="AB187" s="1293"/>
      <c r="AC187" s="1293"/>
      <c r="AD187" s="1293"/>
      <c r="AE187" s="1293"/>
      <c r="AF187" s="1293"/>
      <c r="AG187" s="1293"/>
      <c r="AH187" s="1293"/>
      <c r="AI187" s="1293"/>
      <c r="AJ187" s="1293"/>
      <c r="AK187" s="1293"/>
      <c r="AL187" s="1293"/>
      <c r="AM187" s="1293"/>
      <c r="AN187" s="1293"/>
      <c r="AO187" s="1293"/>
      <c r="AP187" s="1293"/>
      <c r="AQ187" s="1293"/>
      <c r="AR187" s="1293"/>
      <c r="AS187" s="1293"/>
      <c r="AT187" s="1293"/>
      <c r="AU187" s="1293"/>
      <c r="AV187" s="1293"/>
      <c r="AW187" s="1293"/>
      <c r="AX187" s="1293"/>
      <c r="AY187" s="1293"/>
      <c r="AZ187" s="1293"/>
    </row>
    <row r="188" spans="1:89" s="734" customFormat="1" ht="26.25" customHeight="1" x14ac:dyDescent="0.25">
      <c r="A188" s="1088"/>
      <c r="B188" s="1118"/>
      <c r="C188" s="1092" t="s">
        <v>557</v>
      </c>
      <c r="D188" s="1951" t="s">
        <v>795</v>
      </c>
      <c r="E188" s="1952"/>
      <c r="F188" s="1098"/>
      <c r="G188" s="1105"/>
      <c r="H188" s="775"/>
      <c r="I188" s="1122"/>
      <c r="J188" s="1318"/>
      <c r="K188" s="1318"/>
      <c r="L188" s="1318"/>
      <c r="M188" s="1318"/>
      <c r="N188" s="1318"/>
      <c r="O188" s="1318"/>
      <c r="P188" s="1318"/>
      <c r="Q188" s="1318"/>
      <c r="R188" s="1318"/>
      <c r="S188" s="1318"/>
      <c r="T188" s="1318"/>
      <c r="U188" s="1318"/>
      <c r="V188" s="1318"/>
      <c r="W188" s="1318"/>
      <c r="X188" s="1318"/>
      <c r="Y188" s="1318"/>
      <c r="Z188" s="1318"/>
      <c r="AA188" s="1318"/>
      <c r="AB188" s="758"/>
      <c r="AC188" s="758"/>
      <c r="AD188" s="758"/>
      <c r="AE188" s="758"/>
      <c r="AF188" s="758"/>
      <c r="AG188" s="758"/>
      <c r="AH188" s="758"/>
      <c r="AI188" s="758"/>
      <c r="AJ188" s="758"/>
      <c r="AK188" s="758"/>
      <c r="AL188" s="758"/>
      <c r="AM188" s="758"/>
      <c r="AN188" s="758"/>
      <c r="AO188" s="758"/>
      <c r="AP188" s="758"/>
      <c r="AQ188" s="758"/>
      <c r="AR188" s="758"/>
      <c r="AS188" s="758"/>
      <c r="AT188" s="758"/>
      <c r="AU188" s="758"/>
      <c r="AV188" s="758"/>
      <c r="AW188" s="758"/>
      <c r="AX188" s="758"/>
      <c r="AY188" s="758"/>
      <c r="AZ188" s="758"/>
      <c r="BA188" s="758"/>
      <c r="BB188" s="758"/>
      <c r="BC188" s="758"/>
      <c r="BD188" s="758"/>
      <c r="BE188" s="758"/>
      <c r="BF188" s="758"/>
      <c r="BG188" s="758"/>
      <c r="BH188" s="758"/>
      <c r="BI188" s="758"/>
      <c r="BJ188" s="758"/>
      <c r="BK188" s="758"/>
      <c r="BL188" s="758"/>
      <c r="BM188" s="758"/>
      <c r="BN188" s="758"/>
      <c r="BO188" s="758"/>
      <c r="BP188" s="758"/>
      <c r="BQ188" s="758"/>
      <c r="BR188" s="758"/>
      <c r="BS188" s="758"/>
      <c r="BT188" s="758"/>
      <c r="BU188" s="758"/>
      <c r="BV188" s="758"/>
      <c r="BW188" s="758"/>
      <c r="BX188" s="758"/>
      <c r="BY188" s="758"/>
      <c r="BZ188" s="758"/>
      <c r="CA188" s="758"/>
      <c r="CB188" s="758"/>
      <c r="CC188" s="758"/>
      <c r="CD188" s="758"/>
      <c r="CE188" s="758"/>
      <c r="CF188" s="758"/>
      <c r="CG188" s="758"/>
      <c r="CH188" s="758"/>
      <c r="CI188" s="758"/>
      <c r="CJ188" s="758"/>
      <c r="CK188" s="758"/>
    </row>
    <row r="189" spans="1:89" s="734" customFormat="1" ht="15" customHeight="1" x14ac:dyDescent="0.25">
      <c r="A189" s="1088"/>
      <c r="B189" s="1118"/>
      <c r="C189" s="1093"/>
      <c r="D189" s="853" t="s">
        <v>556</v>
      </c>
      <c r="E189" s="1325" t="s">
        <v>796</v>
      </c>
      <c r="F189" s="846" t="s">
        <v>487</v>
      </c>
      <c r="G189" s="1105">
        <v>50</v>
      </c>
      <c r="H189" s="775"/>
      <c r="I189" s="1122">
        <f t="shared" ref="I189:I191" si="6">G189*H189</f>
        <v>0</v>
      </c>
      <c r="J189" s="1318"/>
      <c r="K189" s="1318"/>
      <c r="L189" s="1318"/>
      <c r="M189" s="1318"/>
      <c r="N189" s="1318"/>
      <c r="O189" s="1318"/>
      <c r="P189" s="1318"/>
      <c r="Q189" s="1318"/>
      <c r="R189" s="1318"/>
      <c r="S189" s="1318"/>
      <c r="T189" s="1318"/>
      <c r="U189" s="1318"/>
      <c r="V189" s="1318"/>
      <c r="W189" s="1318"/>
      <c r="X189" s="1318"/>
      <c r="Y189" s="1318"/>
      <c r="Z189" s="1318"/>
      <c r="AA189" s="1318"/>
      <c r="AB189" s="758"/>
      <c r="AC189" s="758"/>
      <c r="AD189" s="758"/>
      <c r="AE189" s="758"/>
      <c r="AF189" s="758"/>
      <c r="AG189" s="758"/>
      <c r="AH189" s="758"/>
      <c r="AI189" s="758"/>
      <c r="AJ189" s="758"/>
      <c r="AK189" s="758"/>
      <c r="AL189" s="758"/>
      <c r="AM189" s="758"/>
      <c r="AN189" s="758"/>
      <c r="AO189" s="758"/>
      <c r="AP189" s="758"/>
      <c r="AQ189" s="758"/>
      <c r="AR189" s="758"/>
      <c r="AS189" s="758"/>
      <c r="AT189" s="758"/>
      <c r="AU189" s="758"/>
      <c r="AV189" s="758"/>
      <c r="AW189" s="758"/>
      <c r="AX189" s="758"/>
      <c r="AY189" s="758"/>
      <c r="AZ189" s="758"/>
      <c r="BA189" s="758"/>
      <c r="BB189" s="758"/>
      <c r="BC189" s="758"/>
      <c r="BD189" s="758"/>
      <c r="BE189" s="758"/>
      <c r="BF189" s="758"/>
      <c r="BG189" s="758"/>
      <c r="BH189" s="758"/>
      <c r="BI189" s="758"/>
      <c r="BJ189" s="758"/>
      <c r="BK189" s="758"/>
      <c r="BL189" s="758"/>
      <c r="BM189" s="758"/>
      <c r="BN189" s="758"/>
      <c r="BO189" s="758"/>
      <c r="BP189" s="758"/>
      <c r="BQ189" s="758"/>
      <c r="BR189" s="758"/>
      <c r="BS189" s="758"/>
      <c r="BT189" s="758"/>
      <c r="BU189" s="758"/>
      <c r="BV189" s="758"/>
      <c r="BW189" s="758"/>
      <c r="BX189" s="758"/>
      <c r="BY189" s="758"/>
      <c r="BZ189" s="758"/>
      <c r="CA189" s="758"/>
      <c r="CB189" s="758"/>
      <c r="CC189" s="758"/>
      <c r="CD189" s="758"/>
      <c r="CE189" s="758"/>
      <c r="CF189" s="758"/>
      <c r="CG189" s="758"/>
      <c r="CH189" s="758"/>
      <c r="CI189" s="758"/>
      <c r="CJ189" s="758"/>
      <c r="CK189" s="758"/>
    </row>
    <row r="190" spans="1:89" s="1154" customFormat="1" ht="15" customHeight="1" x14ac:dyDescent="0.25">
      <c r="A190" s="1088"/>
      <c r="B190" s="1118"/>
      <c r="C190" s="1092" t="s">
        <v>558</v>
      </c>
      <c r="D190" s="1951" t="s">
        <v>309</v>
      </c>
      <c r="E190" s="2017"/>
      <c r="F190" s="1098"/>
      <c r="G190" s="1105"/>
      <c r="H190" s="819"/>
      <c r="I190" s="1122"/>
      <c r="J190" s="1319"/>
      <c r="K190" s="1319"/>
      <c r="L190" s="1319"/>
      <c r="M190" s="1319"/>
      <c r="N190" s="1319"/>
      <c r="O190" s="1319"/>
      <c r="P190" s="1319"/>
      <c r="Q190" s="1319"/>
      <c r="R190" s="1319"/>
      <c r="S190" s="1319"/>
      <c r="T190" s="1319"/>
      <c r="U190" s="1319"/>
      <c r="V190" s="1319"/>
      <c r="W190" s="1319"/>
      <c r="X190" s="1319"/>
      <c r="Y190" s="1319"/>
      <c r="Z190" s="1319"/>
      <c r="AA190" s="1319"/>
      <c r="AB190" s="1168"/>
      <c r="AC190" s="1168"/>
      <c r="AD190" s="1168"/>
      <c r="AE190" s="1168"/>
      <c r="AF190" s="1168"/>
      <c r="AG190" s="1168"/>
      <c r="AH190" s="1168"/>
      <c r="AI190" s="1168"/>
      <c r="AJ190" s="1168"/>
      <c r="AK190" s="1168"/>
      <c r="AL190" s="1168"/>
      <c r="AM190" s="1168"/>
      <c r="AN190" s="1168"/>
      <c r="AO190" s="1168"/>
      <c r="AP190" s="1168"/>
      <c r="AQ190" s="1168"/>
      <c r="AR190" s="1168"/>
      <c r="AS190" s="1168"/>
      <c r="AT190" s="1168"/>
      <c r="AU190" s="1168"/>
      <c r="AV190" s="1168"/>
      <c r="AW190" s="1168"/>
      <c r="AX190" s="1168"/>
      <c r="AY190" s="1168"/>
      <c r="AZ190" s="1168"/>
      <c r="BA190" s="1168"/>
      <c r="BB190" s="1168"/>
      <c r="BC190" s="1168"/>
      <c r="BD190" s="1168"/>
      <c r="BE190" s="1168"/>
      <c r="BF190" s="1168"/>
      <c r="BG190" s="1168"/>
      <c r="BH190" s="1168"/>
      <c r="BI190" s="1168"/>
      <c r="BJ190" s="1168"/>
      <c r="BK190" s="1168"/>
      <c r="BL190" s="1168"/>
      <c r="BM190" s="1168"/>
      <c r="BN190" s="1168"/>
      <c r="BO190" s="1168"/>
      <c r="BP190" s="1168"/>
      <c r="BQ190" s="1168"/>
      <c r="BR190" s="1168"/>
      <c r="BS190" s="1168"/>
      <c r="BT190" s="1168"/>
      <c r="BU190" s="1168"/>
      <c r="BV190" s="1168"/>
      <c r="BW190" s="1168"/>
      <c r="BX190" s="1168"/>
      <c r="BY190" s="1168"/>
      <c r="BZ190" s="1168"/>
      <c r="CA190" s="1168"/>
      <c r="CB190" s="1168"/>
      <c r="CC190" s="1168"/>
      <c r="CD190" s="1168"/>
      <c r="CE190" s="1168"/>
      <c r="CF190" s="1168"/>
      <c r="CG190" s="1168"/>
      <c r="CH190" s="1168"/>
      <c r="CI190" s="1168"/>
      <c r="CJ190" s="1168"/>
      <c r="CK190" s="1168"/>
    </row>
    <row r="191" spans="1:89" s="1154" customFormat="1" ht="52.5" customHeight="1" x14ac:dyDescent="0.25">
      <c r="A191" s="1088"/>
      <c r="B191" s="1118"/>
      <c r="C191" s="1093"/>
      <c r="D191" s="799" t="s">
        <v>556</v>
      </c>
      <c r="E191" s="1322" t="s">
        <v>797</v>
      </c>
      <c r="F191" s="846" t="s">
        <v>486</v>
      </c>
      <c r="G191" s="1105">
        <v>3</v>
      </c>
      <c r="H191" s="775"/>
      <c r="I191" s="1122">
        <f t="shared" si="6"/>
        <v>0</v>
      </c>
      <c r="J191" s="1320"/>
      <c r="K191" s="1320"/>
      <c r="L191" s="1320"/>
      <c r="M191" s="1320"/>
      <c r="N191" s="1320"/>
      <c r="O191" s="1320"/>
      <c r="P191" s="1320"/>
      <c r="Q191" s="1320"/>
      <c r="R191" s="1320"/>
      <c r="S191" s="1320"/>
      <c r="T191" s="1320"/>
      <c r="U191" s="1320"/>
      <c r="V191" s="1320"/>
      <c r="W191" s="1320"/>
      <c r="X191" s="1320"/>
      <c r="Y191" s="1320"/>
      <c r="Z191" s="1320"/>
      <c r="AA191" s="1320"/>
      <c r="AB191" s="1168"/>
      <c r="AC191" s="1168"/>
      <c r="AD191" s="1168"/>
      <c r="AE191" s="1168"/>
      <c r="AF191" s="1168"/>
      <c r="AG191" s="1168"/>
      <c r="AH191" s="1168"/>
      <c r="AI191" s="1168"/>
      <c r="AJ191" s="1168"/>
      <c r="AK191" s="1168"/>
      <c r="AL191" s="1168"/>
      <c r="AM191" s="1168"/>
      <c r="AN191" s="1168"/>
      <c r="AO191" s="1168"/>
      <c r="AP191" s="1168"/>
      <c r="AQ191" s="1168"/>
      <c r="AR191" s="1168"/>
      <c r="AS191" s="1168"/>
      <c r="AT191" s="1168"/>
      <c r="AU191" s="1168"/>
      <c r="AV191" s="1168"/>
      <c r="AW191" s="1168"/>
      <c r="AX191" s="1168"/>
      <c r="AY191" s="1168"/>
      <c r="AZ191" s="1168"/>
      <c r="BA191" s="1168"/>
      <c r="BB191" s="1168"/>
      <c r="BC191" s="1168"/>
      <c r="BD191" s="1168"/>
      <c r="BE191" s="1168"/>
      <c r="BF191" s="1168"/>
      <c r="BG191" s="1168"/>
      <c r="BH191" s="1168"/>
      <c r="BI191" s="1168"/>
      <c r="BJ191" s="1168"/>
      <c r="BK191" s="1168"/>
      <c r="BL191" s="1168"/>
      <c r="BM191" s="1168"/>
      <c r="BN191" s="1168"/>
      <c r="BO191" s="1168"/>
      <c r="BP191" s="1168"/>
      <c r="BQ191" s="1168"/>
      <c r="BR191" s="1168"/>
      <c r="BS191" s="1168"/>
      <c r="BT191" s="1168"/>
      <c r="BU191" s="1168"/>
      <c r="BV191" s="1168"/>
      <c r="BW191" s="1168"/>
      <c r="BX191" s="1168"/>
      <c r="BY191" s="1168"/>
      <c r="BZ191" s="1168"/>
      <c r="CA191" s="1168"/>
      <c r="CB191" s="1168"/>
      <c r="CC191" s="1168"/>
      <c r="CD191" s="1168"/>
      <c r="CE191" s="1168"/>
      <c r="CF191" s="1168"/>
      <c r="CG191" s="1168"/>
      <c r="CH191" s="1168"/>
      <c r="CI191" s="1168"/>
      <c r="CJ191" s="1168"/>
      <c r="CK191" s="1168"/>
    </row>
    <row r="192" spans="1:89" s="734" customFormat="1" ht="25.5" customHeight="1" x14ac:dyDescent="0.25">
      <c r="A192" s="1123" t="s">
        <v>310</v>
      </c>
      <c r="B192" s="1118" t="s">
        <v>1395</v>
      </c>
      <c r="C192" s="1960" t="s">
        <v>311</v>
      </c>
      <c r="D192" s="1922"/>
      <c r="E192" s="2017"/>
      <c r="F192" s="1091"/>
      <c r="G192" s="1105"/>
      <c r="H192" s="836"/>
      <c r="I192" s="1122"/>
      <c r="J192" s="1318"/>
      <c r="K192" s="1318"/>
      <c r="L192" s="1318"/>
      <c r="M192" s="1318"/>
      <c r="N192" s="1318"/>
      <c r="O192" s="1318"/>
      <c r="P192" s="1318"/>
      <c r="Q192" s="1318"/>
      <c r="R192" s="1318"/>
      <c r="S192" s="1318"/>
      <c r="T192" s="1318"/>
      <c r="U192" s="1318"/>
      <c r="V192" s="1318"/>
      <c r="W192" s="1318"/>
      <c r="X192" s="1318"/>
      <c r="Y192" s="1318"/>
      <c r="Z192" s="1318"/>
      <c r="AA192" s="1318"/>
      <c r="AB192" s="758"/>
      <c r="AC192" s="758"/>
      <c r="AD192" s="758"/>
      <c r="AE192" s="758"/>
      <c r="AF192" s="758"/>
      <c r="AG192" s="758"/>
      <c r="AH192" s="758"/>
      <c r="AI192" s="758"/>
      <c r="AJ192" s="758"/>
      <c r="AK192" s="758"/>
      <c r="AL192" s="758"/>
      <c r="AM192" s="758"/>
      <c r="AN192" s="758"/>
      <c r="AO192" s="758"/>
      <c r="AP192" s="758"/>
      <c r="AQ192" s="758"/>
      <c r="AR192" s="758"/>
      <c r="AS192" s="758"/>
      <c r="AT192" s="758"/>
      <c r="AU192" s="758"/>
      <c r="AV192" s="758"/>
      <c r="AW192" s="758"/>
      <c r="AX192" s="758"/>
      <c r="AY192" s="758"/>
      <c r="AZ192" s="758"/>
      <c r="BA192" s="758"/>
      <c r="BB192" s="758"/>
      <c r="BC192" s="758"/>
      <c r="BD192" s="758"/>
      <c r="BE192" s="758"/>
      <c r="BF192" s="758"/>
      <c r="BG192" s="758"/>
      <c r="BH192" s="758"/>
      <c r="BI192" s="758"/>
      <c r="BJ192" s="758"/>
      <c r="BK192" s="758"/>
      <c r="BL192" s="758"/>
      <c r="BM192" s="758"/>
      <c r="BN192" s="758"/>
      <c r="BO192" s="758"/>
      <c r="BP192" s="758"/>
      <c r="BQ192" s="758"/>
      <c r="BR192" s="758"/>
      <c r="BS192" s="758"/>
      <c r="BT192" s="758"/>
      <c r="BU192" s="758"/>
      <c r="BV192" s="758"/>
      <c r="BW192" s="758"/>
      <c r="BX192" s="758"/>
      <c r="BY192" s="758"/>
      <c r="BZ192" s="758"/>
      <c r="CA192" s="758"/>
      <c r="CB192" s="758"/>
      <c r="CC192" s="758"/>
      <c r="CD192" s="758"/>
      <c r="CE192" s="758"/>
      <c r="CF192" s="758"/>
      <c r="CG192" s="758"/>
      <c r="CH192" s="758"/>
      <c r="CI192" s="758"/>
      <c r="CJ192" s="758"/>
      <c r="CK192" s="758"/>
    </row>
    <row r="193" spans="1:89" s="734" customFormat="1" ht="39.9" customHeight="1" x14ac:dyDescent="0.25">
      <c r="A193" s="1124"/>
      <c r="B193" s="1118"/>
      <c r="C193" s="1092" t="s">
        <v>556</v>
      </c>
      <c r="D193" s="1951" t="s">
        <v>677</v>
      </c>
      <c r="E193" s="2017"/>
      <c r="F193" s="1098"/>
      <c r="G193" s="1105"/>
      <c r="H193" s="836"/>
      <c r="I193" s="1122"/>
      <c r="J193" s="1318"/>
      <c r="K193" s="1318"/>
      <c r="L193" s="1318"/>
      <c r="M193" s="1318"/>
      <c r="N193" s="1318"/>
      <c r="O193" s="1318"/>
      <c r="P193" s="1318"/>
      <c r="Q193" s="1318"/>
      <c r="R193" s="1318"/>
      <c r="S193" s="1318"/>
      <c r="T193" s="1318"/>
      <c r="U193" s="1318"/>
      <c r="V193" s="1318"/>
      <c r="W193" s="1318"/>
      <c r="X193" s="1318"/>
      <c r="Y193" s="1318"/>
      <c r="Z193" s="1318"/>
      <c r="AA193" s="1318"/>
      <c r="AB193" s="758"/>
      <c r="AC193" s="758"/>
      <c r="AD193" s="758"/>
      <c r="AE193" s="758"/>
      <c r="AF193" s="758"/>
      <c r="AG193" s="758"/>
      <c r="AH193" s="758"/>
      <c r="AI193" s="758"/>
      <c r="AJ193" s="758"/>
      <c r="AK193" s="758"/>
      <c r="AL193" s="758"/>
      <c r="AM193" s="758"/>
      <c r="AN193" s="758"/>
      <c r="AO193" s="758"/>
      <c r="AP193" s="758"/>
      <c r="AQ193" s="758"/>
      <c r="AR193" s="758"/>
      <c r="AS193" s="758"/>
      <c r="AT193" s="758"/>
      <c r="AU193" s="758"/>
      <c r="AV193" s="758"/>
      <c r="AW193" s="758"/>
      <c r="AX193" s="758"/>
      <c r="AY193" s="758"/>
      <c r="AZ193" s="758"/>
      <c r="BA193" s="758"/>
      <c r="BB193" s="758"/>
      <c r="BC193" s="758"/>
      <c r="BD193" s="758"/>
      <c r="BE193" s="758"/>
      <c r="BF193" s="758"/>
      <c r="BG193" s="758"/>
      <c r="BH193" s="758"/>
      <c r="BI193" s="758"/>
      <c r="BJ193" s="758"/>
      <c r="BK193" s="758"/>
      <c r="BL193" s="758"/>
      <c r="BM193" s="758"/>
      <c r="BN193" s="758"/>
      <c r="BO193" s="758"/>
      <c r="BP193" s="758"/>
      <c r="BQ193" s="758"/>
      <c r="BR193" s="758"/>
      <c r="BS193" s="758"/>
      <c r="BT193" s="758"/>
      <c r="BU193" s="758"/>
      <c r="BV193" s="758"/>
      <c r="BW193" s="758"/>
      <c r="BX193" s="758"/>
      <c r="BY193" s="758"/>
      <c r="BZ193" s="758"/>
      <c r="CA193" s="758"/>
      <c r="CB193" s="758"/>
      <c r="CC193" s="758"/>
      <c r="CD193" s="758"/>
      <c r="CE193" s="758"/>
      <c r="CF193" s="758"/>
      <c r="CG193" s="758"/>
      <c r="CH193" s="758"/>
      <c r="CI193" s="758"/>
      <c r="CJ193" s="758"/>
      <c r="CK193" s="758"/>
    </row>
    <row r="194" spans="1:89" s="734" customFormat="1" ht="15" customHeight="1" x14ac:dyDescent="0.25">
      <c r="A194" s="1124"/>
      <c r="B194" s="1118"/>
      <c r="C194" s="1093"/>
      <c r="D194" s="853" t="s">
        <v>556</v>
      </c>
      <c r="E194" s="1325" t="s">
        <v>678</v>
      </c>
      <c r="F194" s="846" t="s">
        <v>487</v>
      </c>
      <c r="G194" s="1105">
        <v>15</v>
      </c>
      <c r="H194" s="836"/>
      <c r="I194" s="1122">
        <f t="shared" ref="I194:I198" si="7">G194*H194</f>
        <v>0</v>
      </c>
      <c r="J194" s="1315"/>
      <c r="K194" s="1315"/>
      <c r="L194" s="1315"/>
      <c r="M194" s="1315"/>
      <c r="N194" s="1315"/>
      <c r="O194" s="1315"/>
      <c r="P194" s="1315"/>
      <c r="Q194" s="1315"/>
      <c r="R194" s="1315"/>
      <c r="S194" s="1315"/>
      <c r="T194" s="1315"/>
      <c r="U194" s="1315"/>
      <c r="V194" s="1315"/>
      <c r="W194" s="1315"/>
      <c r="X194" s="1315"/>
      <c r="Y194" s="1315"/>
      <c r="Z194" s="1315"/>
      <c r="AA194" s="1315"/>
      <c r="AB194" s="758"/>
      <c r="AC194" s="758"/>
      <c r="AD194" s="758"/>
      <c r="AE194" s="758"/>
      <c r="AF194" s="758"/>
      <c r="AG194" s="758"/>
      <c r="AH194" s="758"/>
      <c r="AI194" s="758"/>
      <c r="AJ194" s="758"/>
      <c r="AK194" s="758"/>
      <c r="AL194" s="758"/>
      <c r="AM194" s="758"/>
      <c r="AN194" s="758"/>
      <c r="AO194" s="758"/>
      <c r="AP194" s="758"/>
      <c r="AQ194" s="758"/>
      <c r="AR194" s="758"/>
      <c r="AS194" s="758"/>
      <c r="AT194" s="758"/>
      <c r="AU194" s="758"/>
      <c r="AV194" s="758"/>
      <c r="AW194" s="758"/>
      <c r="AX194" s="758"/>
      <c r="AY194" s="758"/>
      <c r="AZ194" s="758"/>
      <c r="BA194" s="758"/>
      <c r="BB194" s="758"/>
      <c r="BC194" s="758"/>
      <c r="BD194" s="758"/>
      <c r="BE194" s="758"/>
      <c r="BF194" s="758"/>
      <c r="BG194" s="758"/>
      <c r="BH194" s="758"/>
      <c r="BI194" s="758"/>
      <c r="BJ194" s="758"/>
      <c r="BK194" s="758"/>
      <c r="BL194" s="758"/>
      <c r="BM194" s="758"/>
      <c r="BN194" s="758"/>
      <c r="BO194" s="758"/>
      <c r="BP194" s="758"/>
      <c r="BQ194" s="758"/>
      <c r="BR194" s="758"/>
      <c r="BS194" s="758"/>
      <c r="BT194" s="758"/>
      <c r="BU194" s="758"/>
      <c r="BV194" s="758"/>
      <c r="BW194" s="758"/>
      <c r="BX194" s="758"/>
      <c r="BY194" s="758"/>
      <c r="BZ194" s="758"/>
      <c r="CA194" s="758"/>
      <c r="CB194" s="758"/>
      <c r="CC194" s="758"/>
      <c r="CD194" s="758"/>
      <c r="CE194" s="758"/>
      <c r="CF194" s="758"/>
      <c r="CG194" s="758"/>
      <c r="CH194" s="758"/>
      <c r="CI194" s="758"/>
      <c r="CJ194" s="758"/>
      <c r="CK194" s="758"/>
    </row>
    <row r="195" spans="1:89" s="734" customFormat="1" ht="15" customHeight="1" x14ac:dyDescent="0.25">
      <c r="A195" s="1124"/>
      <c r="B195" s="1118"/>
      <c r="C195" s="1093"/>
      <c r="D195" s="1325" t="s">
        <v>557</v>
      </c>
      <c r="E195" s="1325" t="s">
        <v>42</v>
      </c>
      <c r="F195" s="846" t="s">
        <v>487</v>
      </c>
      <c r="G195" s="1105">
        <v>15</v>
      </c>
      <c r="H195" s="836"/>
      <c r="I195" s="1122">
        <f t="shared" si="7"/>
        <v>0</v>
      </c>
      <c r="J195" s="1318"/>
      <c r="K195" s="1318"/>
      <c r="L195" s="1318"/>
      <c r="M195" s="1318"/>
      <c r="N195" s="1318"/>
      <c r="O195" s="1318"/>
      <c r="P195" s="1318"/>
      <c r="Q195" s="1318"/>
      <c r="R195" s="1318"/>
      <c r="S195" s="1318"/>
      <c r="T195" s="1318"/>
      <c r="U195" s="1318"/>
      <c r="V195" s="1318"/>
      <c r="W195" s="1318"/>
      <c r="X195" s="1318"/>
      <c r="Y195" s="1318"/>
      <c r="Z195" s="1318"/>
      <c r="AA195" s="1318"/>
      <c r="AB195" s="758"/>
      <c r="AC195" s="758"/>
      <c r="AD195" s="758"/>
      <c r="AE195" s="758"/>
      <c r="AF195" s="758"/>
      <c r="AG195" s="758"/>
      <c r="AH195" s="758"/>
      <c r="AI195" s="758"/>
      <c r="AJ195" s="758"/>
      <c r="AK195" s="758"/>
      <c r="AL195" s="758"/>
      <c r="AM195" s="758"/>
      <c r="AN195" s="758"/>
      <c r="AO195" s="758"/>
      <c r="AP195" s="758"/>
      <c r="AQ195" s="758"/>
      <c r="AR195" s="758"/>
      <c r="AS195" s="758"/>
      <c r="AT195" s="758"/>
      <c r="AU195" s="758"/>
      <c r="AV195" s="758"/>
      <c r="AW195" s="758"/>
      <c r="AX195" s="758"/>
      <c r="AY195" s="758"/>
      <c r="AZ195" s="758"/>
      <c r="BA195" s="758"/>
      <c r="BB195" s="758"/>
      <c r="BC195" s="758"/>
      <c r="BD195" s="758"/>
      <c r="BE195" s="758"/>
      <c r="BF195" s="758"/>
      <c r="BG195" s="758"/>
      <c r="BH195" s="758"/>
      <c r="BI195" s="758"/>
      <c r="BJ195" s="758"/>
      <c r="BK195" s="758"/>
      <c r="BL195" s="758"/>
      <c r="BM195" s="758"/>
      <c r="BN195" s="758"/>
      <c r="BO195" s="758"/>
      <c r="BP195" s="758"/>
      <c r="BQ195" s="758"/>
      <c r="BR195" s="758"/>
      <c r="BS195" s="758"/>
      <c r="BT195" s="758"/>
      <c r="BU195" s="758"/>
      <c r="BV195" s="758"/>
      <c r="BW195" s="758"/>
      <c r="BX195" s="758"/>
      <c r="BY195" s="758"/>
      <c r="BZ195" s="758"/>
      <c r="CA195" s="758"/>
      <c r="CB195" s="758"/>
      <c r="CC195" s="758"/>
      <c r="CD195" s="758"/>
      <c r="CE195" s="758"/>
      <c r="CF195" s="758"/>
      <c r="CG195" s="758"/>
      <c r="CH195" s="758"/>
      <c r="CI195" s="758"/>
      <c r="CJ195" s="758"/>
      <c r="CK195" s="758"/>
    </row>
    <row r="196" spans="1:89" s="1154" customFormat="1" ht="30" customHeight="1" x14ac:dyDescent="0.25">
      <c r="A196" s="1124"/>
      <c r="B196" s="1118"/>
      <c r="C196" s="1092" t="s">
        <v>559</v>
      </c>
      <c r="D196" s="2105" t="s">
        <v>238</v>
      </c>
      <c r="E196" s="2017"/>
      <c r="F196" s="846"/>
      <c r="G196" s="1105"/>
      <c r="H196" s="855"/>
      <c r="I196" s="1122"/>
      <c r="J196" s="1318"/>
      <c r="K196" s="1318"/>
      <c r="L196" s="1318"/>
      <c r="M196" s="1318"/>
      <c r="N196" s="1318"/>
      <c r="O196" s="1318"/>
      <c r="P196" s="1318"/>
      <c r="Q196" s="1318"/>
      <c r="R196" s="1318"/>
      <c r="S196" s="1318"/>
      <c r="T196" s="1318"/>
      <c r="U196" s="1318"/>
      <c r="V196" s="1318"/>
      <c r="W196" s="1318"/>
      <c r="X196" s="1318"/>
      <c r="Y196" s="1318"/>
      <c r="Z196" s="1318"/>
      <c r="AA196" s="1318"/>
      <c r="AB196" s="1168"/>
      <c r="AC196" s="1168"/>
      <c r="AD196" s="1168"/>
      <c r="AE196" s="1168"/>
      <c r="AF196" s="1168"/>
      <c r="AG196" s="1168"/>
      <c r="AH196" s="1168"/>
      <c r="AI196" s="1168"/>
      <c r="AJ196" s="1168"/>
      <c r="AK196" s="1168"/>
      <c r="AL196" s="1168"/>
      <c r="AM196" s="1168"/>
      <c r="AN196" s="1168"/>
      <c r="AO196" s="1168"/>
      <c r="AP196" s="1168"/>
      <c r="AQ196" s="1168"/>
      <c r="AR196" s="1168"/>
      <c r="AS196" s="1168"/>
      <c r="AT196" s="1168"/>
      <c r="AU196" s="1168"/>
      <c r="AV196" s="1168"/>
      <c r="AW196" s="1168"/>
      <c r="AX196" s="1168"/>
      <c r="AY196" s="1168"/>
      <c r="AZ196" s="1168"/>
      <c r="BA196" s="1168"/>
      <c r="BB196" s="1168"/>
      <c r="BC196" s="1168"/>
      <c r="BD196" s="1168"/>
      <c r="BE196" s="1168"/>
      <c r="BF196" s="1168"/>
      <c r="BG196" s="1168"/>
      <c r="BH196" s="1168"/>
      <c r="BI196" s="1168"/>
      <c r="BJ196" s="1168"/>
      <c r="BK196" s="1168"/>
      <c r="BL196" s="1168"/>
      <c r="BM196" s="1168"/>
      <c r="BN196" s="1168"/>
      <c r="BO196" s="1168"/>
      <c r="BP196" s="1168"/>
      <c r="BQ196" s="1168"/>
      <c r="BR196" s="1168"/>
      <c r="BS196" s="1168"/>
      <c r="BT196" s="1168"/>
      <c r="BU196" s="1168"/>
      <c r="BV196" s="1168"/>
      <c r="BW196" s="1168"/>
      <c r="BX196" s="1168"/>
      <c r="BY196" s="1168"/>
      <c r="BZ196" s="1168"/>
      <c r="CA196" s="1168"/>
      <c r="CB196" s="1168"/>
      <c r="CC196" s="1168"/>
      <c r="CD196" s="1168"/>
      <c r="CE196" s="1168"/>
      <c r="CF196" s="1168"/>
      <c r="CG196" s="1168"/>
      <c r="CH196" s="1168"/>
      <c r="CI196" s="1168"/>
      <c r="CJ196" s="1168"/>
      <c r="CK196" s="1168"/>
    </row>
    <row r="197" spans="1:89" s="1154" customFormat="1" ht="15" customHeight="1" x14ac:dyDescent="0.25">
      <c r="A197" s="1088"/>
      <c r="B197" s="1118"/>
      <c r="C197" s="1093"/>
      <c r="D197" s="853" t="s">
        <v>556</v>
      </c>
      <c r="E197" s="1630" t="s">
        <v>239</v>
      </c>
      <c r="F197" s="846" t="s">
        <v>487</v>
      </c>
      <c r="G197" s="1105">
        <v>50</v>
      </c>
      <c r="H197" s="836"/>
      <c r="I197" s="1122">
        <f t="shared" si="7"/>
        <v>0</v>
      </c>
      <c r="J197" s="1319"/>
      <c r="K197" s="1319"/>
      <c r="L197" s="1319"/>
      <c r="M197" s="1319"/>
      <c r="N197" s="1319"/>
      <c r="O197" s="1319"/>
      <c r="P197" s="1319"/>
      <c r="Q197" s="1319"/>
      <c r="R197" s="1319"/>
      <c r="S197" s="1319"/>
      <c r="T197" s="1319"/>
      <c r="U197" s="1319"/>
      <c r="V197" s="1319"/>
      <c r="W197" s="1319"/>
      <c r="X197" s="1319"/>
      <c r="Y197" s="1319"/>
      <c r="Z197" s="1319"/>
      <c r="AA197" s="1319"/>
      <c r="AB197" s="1168"/>
      <c r="AC197" s="1168"/>
      <c r="AD197" s="1168"/>
      <c r="AE197" s="1168"/>
      <c r="AF197" s="1168"/>
      <c r="AG197" s="1168"/>
      <c r="AH197" s="1168"/>
      <c r="AI197" s="1168"/>
      <c r="AJ197" s="1168"/>
      <c r="AK197" s="1168"/>
      <c r="AL197" s="1168"/>
      <c r="AM197" s="1168"/>
      <c r="AN197" s="1168"/>
      <c r="AO197" s="1168"/>
      <c r="AP197" s="1168"/>
      <c r="AQ197" s="1168"/>
      <c r="AR197" s="1168"/>
      <c r="AS197" s="1168"/>
      <c r="AT197" s="1168"/>
      <c r="AU197" s="1168"/>
      <c r="AV197" s="1168"/>
      <c r="AW197" s="1168"/>
      <c r="AX197" s="1168"/>
      <c r="AY197" s="1168"/>
      <c r="AZ197" s="1168"/>
      <c r="BA197" s="1168"/>
      <c r="BB197" s="1168"/>
      <c r="BC197" s="1168"/>
      <c r="BD197" s="1168"/>
      <c r="BE197" s="1168"/>
      <c r="BF197" s="1168"/>
      <c r="BG197" s="1168"/>
      <c r="BH197" s="1168"/>
      <c r="BI197" s="1168"/>
      <c r="BJ197" s="1168"/>
      <c r="BK197" s="1168"/>
      <c r="BL197" s="1168"/>
      <c r="BM197" s="1168"/>
      <c r="BN197" s="1168"/>
      <c r="BO197" s="1168"/>
      <c r="BP197" s="1168"/>
      <c r="BQ197" s="1168"/>
      <c r="BR197" s="1168"/>
      <c r="BS197" s="1168"/>
      <c r="BT197" s="1168"/>
      <c r="BU197" s="1168"/>
      <c r="BV197" s="1168"/>
      <c r="BW197" s="1168"/>
      <c r="BX197" s="1168"/>
      <c r="BY197" s="1168"/>
      <c r="BZ197" s="1168"/>
      <c r="CA197" s="1168"/>
      <c r="CB197" s="1168"/>
      <c r="CC197" s="1168"/>
      <c r="CD197" s="1168"/>
      <c r="CE197" s="1168"/>
      <c r="CF197" s="1168"/>
      <c r="CG197" s="1168"/>
      <c r="CH197" s="1168"/>
      <c r="CI197" s="1168"/>
      <c r="CJ197" s="1168"/>
      <c r="CK197" s="1168"/>
    </row>
    <row r="198" spans="1:89" s="1154" customFormat="1" ht="15" customHeight="1" thickBot="1" x14ac:dyDescent="0.3">
      <c r="A198" s="1086"/>
      <c r="B198" s="1616"/>
      <c r="C198" s="1566" t="s">
        <v>485</v>
      </c>
      <c r="D198" s="1971" t="s">
        <v>480</v>
      </c>
      <c r="E198" s="2106"/>
      <c r="F198" s="1671" t="s">
        <v>486</v>
      </c>
      <c r="G198" s="1146">
        <v>2</v>
      </c>
      <c r="H198" s="1672"/>
      <c r="I198" s="1136">
        <f t="shared" si="7"/>
        <v>0</v>
      </c>
      <c r="J198" s="1315"/>
      <c r="K198" s="1315"/>
      <c r="L198" s="1315"/>
      <c r="M198" s="1315"/>
      <c r="N198" s="1315"/>
      <c r="O198" s="1315"/>
      <c r="P198" s="1315"/>
      <c r="Q198" s="1315"/>
      <c r="R198" s="1315"/>
      <c r="S198" s="1315"/>
      <c r="T198" s="1315"/>
      <c r="U198" s="1315"/>
      <c r="V198" s="1315"/>
      <c r="W198" s="1315"/>
      <c r="X198" s="1315"/>
      <c r="Y198" s="1315"/>
      <c r="Z198" s="1315"/>
      <c r="AA198" s="1315"/>
      <c r="AB198" s="1168"/>
      <c r="AC198" s="1168"/>
      <c r="AD198" s="1168"/>
      <c r="AE198" s="1168"/>
      <c r="AF198" s="1168"/>
      <c r="AG198" s="1168"/>
      <c r="AH198" s="1168"/>
      <c r="AI198" s="1168"/>
      <c r="AJ198" s="1168"/>
      <c r="AK198" s="1168"/>
      <c r="AL198" s="1168"/>
      <c r="AM198" s="1168"/>
      <c r="AN198" s="1168"/>
      <c r="AO198" s="1168"/>
      <c r="AP198" s="1168"/>
      <c r="AQ198" s="1168"/>
      <c r="AR198" s="1168"/>
      <c r="AS198" s="1168"/>
      <c r="AT198" s="1168"/>
      <c r="AU198" s="1168"/>
      <c r="AV198" s="1168"/>
      <c r="AW198" s="1168"/>
      <c r="AX198" s="1168"/>
      <c r="AY198" s="1168"/>
      <c r="AZ198" s="1168"/>
      <c r="BA198" s="1168"/>
      <c r="BB198" s="1168"/>
      <c r="BC198" s="1168"/>
      <c r="BD198" s="1168"/>
      <c r="BE198" s="1168"/>
      <c r="BF198" s="1168"/>
      <c r="BG198" s="1168"/>
      <c r="BH198" s="1168"/>
      <c r="BI198" s="1168"/>
      <c r="BJ198" s="1168"/>
      <c r="BK198" s="1168"/>
      <c r="BL198" s="1168"/>
      <c r="BM198" s="1168"/>
      <c r="BN198" s="1168"/>
      <c r="BO198" s="1168"/>
      <c r="BP198" s="1168"/>
      <c r="BQ198" s="1168"/>
      <c r="BR198" s="1168"/>
      <c r="BS198" s="1168"/>
      <c r="BT198" s="1168"/>
      <c r="BU198" s="1168"/>
      <c r="BV198" s="1168"/>
      <c r="BW198" s="1168"/>
      <c r="BX198" s="1168"/>
      <c r="BY198" s="1168"/>
      <c r="BZ198" s="1168"/>
      <c r="CA198" s="1168"/>
      <c r="CB198" s="1168"/>
      <c r="CC198" s="1168"/>
      <c r="CD198" s="1168"/>
      <c r="CE198" s="1168"/>
      <c r="CF198" s="1168"/>
      <c r="CG198" s="1168"/>
      <c r="CH198" s="1168"/>
      <c r="CI198" s="1168"/>
      <c r="CJ198" s="1168"/>
      <c r="CK198" s="1168"/>
    </row>
    <row r="199" spans="1:89" s="1154" customFormat="1" ht="13.5" customHeight="1" x14ac:dyDescent="0.25">
      <c r="A199" s="1670"/>
      <c r="B199" s="996" t="s">
        <v>1396</v>
      </c>
      <c r="C199" s="2074" t="s">
        <v>566</v>
      </c>
      <c r="D199" s="2075"/>
      <c r="E199" s="2076"/>
      <c r="F199" s="1137"/>
      <c r="G199" s="1120"/>
      <c r="H199" s="1121"/>
      <c r="I199" s="1126"/>
      <c r="J199" s="1315"/>
      <c r="K199" s="1315"/>
      <c r="L199" s="1315"/>
      <c r="M199" s="1315"/>
      <c r="N199" s="1315"/>
      <c r="O199" s="1315"/>
      <c r="P199" s="1315"/>
      <c r="Q199" s="1315"/>
      <c r="R199" s="1315"/>
      <c r="S199" s="1315"/>
      <c r="T199" s="1315"/>
      <c r="U199" s="1315"/>
      <c r="V199" s="1315"/>
      <c r="W199" s="1315"/>
      <c r="X199" s="1315"/>
      <c r="Y199" s="1315"/>
      <c r="Z199" s="1315"/>
      <c r="AA199" s="1168"/>
      <c r="AB199" s="1168"/>
      <c r="AC199" s="1168"/>
      <c r="AD199" s="1168"/>
      <c r="AE199" s="1168"/>
      <c r="AF199" s="1168"/>
      <c r="AG199" s="1168"/>
      <c r="AH199" s="1168"/>
      <c r="AI199" s="1168"/>
      <c r="AJ199" s="1168"/>
      <c r="AK199" s="1168"/>
      <c r="AL199" s="1168"/>
      <c r="AM199" s="1168"/>
      <c r="AN199" s="1168"/>
      <c r="AO199" s="1168"/>
      <c r="AP199" s="1168"/>
      <c r="AQ199" s="1168"/>
      <c r="AR199" s="1168"/>
      <c r="AS199" s="1168"/>
      <c r="AT199" s="1168"/>
      <c r="AU199" s="1168"/>
      <c r="AV199" s="1168"/>
      <c r="AW199" s="1168"/>
      <c r="AX199" s="1168"/>
      <c r="AY199" s="1168"/>
      <c r="AZ199" s="1168"/>
    </row>
    <row r="200" spans="1:89" s="1344" customFormat="1" ht="13.5" customHeight="1" x14ac:dyDescent="0.25">
      <c r="A200" s="1123" t="s">
        <v>234</v>
      </c>
      <c r="B200" s="1118"/>
      <c r="C200" s="1092" t="s">
        <v>556</v>
      </c>
      <c r="D200" s="1951" t="s">
        <v>167</v>
      </c>
      <c r="E200" s="1921"/>
      <c r="F200" s="1098"/>
      <c r="G200" s="1105"/>
      <c r="H200" s="1173"/>
      <c r="I200" s="1122"/>
      <c r="J200" s="1318"/>
      <c r="K200" s="1318"/>
      <c r="L200" s="1318"/>
      <c r="M200" s="1318"/>
      <c r="N200" s="1318"/>
      <c r="O200" s="1318"/>
      <c r="P200" s="1318"/>
      <c r="Q200" s="1318"/>
      <c r="R200" s="1318"/>
      <c r="S200" s="1318"/>
      <c r="T200" s="1318"/>
      <c r="U200" s="1318"/>
      <c r="V200" s="1318"/>
      <c r="W200" s="1318"/>
      <c r="X200" s="1318"/>
      <c r="Y200" s="1318"/>
      <c r="Z200" s="1318"/>
      <c r="AA200" s="1318"/>
      <c r="AB200" s="1293"/>
      <c r="AC200" s="1293"/>
      <c r="AD200" s="1293"/>
      <c r="AE200" s="1293"/>
      <c r="AF200" s="1293"/>
      <c r="AG200" s="1293"/>
      <c r="AH200" s="1293"/>
      <c r="AI200" s="1293"/>
      <c r="AJ200" s="1293"/>
      <c r="AK200" s="1293"/>
      <c r="AL200" s="1293"/>
      <c r="AM200" s="1293"/>
      <c r="AN200" s="1293"/>
      <c r="AO200" s="1293"/>
      <c r="AP200" s="1293"/>
      <c r="AQ200" s="1293"/>
      <c r="AR200" s="1293"/>
      <c r="AS200" s="1293"/>
      <c r="AT200" s="1293"/>
      <c r="AU200" s="1293"/>
      <c r="AV200" s="1293"/>
      <c r="AW200" s="1293"/>
      <c r="AX200" s="1293"/>
      <c r="AY200" s="1293"/>
      <c r="AZ200" s="1293"/>
    </row>
    <row r="201" spans="1:89" s="1344" customFormat="1" ht="27" customHeight="1" x14ac:dyDescent="0.25">
      <c r="A201" s="1450"/>
      <c r="B201" s="1118"/>
      <c r="C201" s="1096"/>
      <c r="D201" s="1451" t="s">
        <v>556</v>
      </c>
      <c r="E201" s="1448" t="s">
        <v>543</v>
      </c>
      <c r="F201" s="1449" t="s">
        <v>486</v>
      </c>
      <c r="G201" s="1105">
        <v>2</v>
      </c>
      <c r="H201" s="1173"/>
      <c r="I201" s="1122">
        <f>G201*H201</f>
        <v>0</v>
      </c>
      <c r="J201" s="1315"/>
      <c r="K201" s="1315"/>
      <c r="L201" s="1315"/>
      <c r="M201" s="1315"/>
      <c r="N201" s="1315"/>
      <c r="O201" s="1315"/>
      <c r="P201" s="1315"/>
      <c r="Q201" s="1315"/>
      <c r="R201" s="1315"/>
      <c r="S201" s="1315"/>
      <c r="T201" s="1315"/>
      <c r="U201" s="1315"/>
      <c r="V201" s="1315"/>
      <c r="W201" s="1315"/>
      <c r="X201" s="1315"/>
      <c r="Y201" s="1315"/>
      <c r="Z201" s="1315"/>
      <c r="AA201" s="1315"/>
      <c r="AB201" s="1293"/>
      <c r="AC201" s="1293"/>
      <c r="AD201" s="1293"/>
      <c r="AE201" s="1293"/>
      <c r="AF201" s="1293"/>
      <c r="AG201" s="1293"/>
      <c r="AH201" s="1293"/>
      <c r="AI201" s="1293"/>
      <c r="AJ201" s="1293"/>
      <c r="AK201" s="1293"/>
      <c r="AL201" s="1293"/>
      <c r="AM201" s="1293"/>
      <c r="AN201" s="1293"/>
      <c r="AO201" s="1293"/>
      <c r="AP201" s="1293"/>
      <c r="AQ201" s="1293"/>
      <c r="AR201" s="1293"/>
      <c r="AS201" s="1293"/>
      <c r="AT201" s="1293"/>
      <c r="AU201" s="1293"/>
      <c r="AV201" s="1293"/>
      <c r="AW201" s="1293"/>
      <c r="AX201" s="1293"/>
      <c r="AY201" s="1293"/>
      <c r="AZ201" s="1293"/>
    </row>
    <row r="202" spans="1:89" s="1344" customFormat="1" ht="27" customHeight="1" x14ac:dyDescent="0.25">
      <c r="A202" s="1123"/>
      <c r="B202" s="1118"/>
      <c r="C202" s="1092"/>
      <c r="D202" s="1448" t="s">
        <v>557</v>
      </c>
      <c r="E202" s="1448" t="s">
        <v>278</v>
      </c>
      <c r="F202" s="1449" t="s">
        <v>486</v>
      </c>
      <c r="G202" s="1105">
        <v>2</v>
      </c>
      <c r="H202" s="1173"/>
      <c r="I202" s="1122">
        <f>G202*H202</f>
        <v>0</v>
      </c>
      <c r="J202" s="1318"/>
      <c r="K202" s="1318"/>
      <c r="L202" s="1318"/>
      <c r="M202" s="1318"/>
      <c r="N202" s="1318"/>
      <c r="O202" s="1318"/>
      <c r="P202" s="1318"/>
      <c r="Q202" s="1318"/>
      <c r="R202" s="1318"/>
      <c r="S202" s="1318"/>
      <c r="T202" s="1318"/>
      <c r="U202" s="1318"/>
      <c r="V202" s="1318"/>
      <c r="W202" s="1318"/>
      <c r="X202" s="1318"/>
      <c r="Y202" s="1318"/>
      <c r="Z202" s="1318"/>
      <c r="AA202" s="1318"/>
      <c r="AB202" s="1293"/>
      <c r="AC202" s="1293"/>
      <c r="AD202" s="1293"/>
      <c r="AE202" s="1293"/>
      <c r="AF202" s="1293"/>
      <c r="AG202" s="1293"/>
      <c r="AH202" s="1293"/>
      <c r="AI202" s="1293"/>
      <c r="AJ202" s="1293"/>
      <c r="AK202" s="1293"/>
      <c r="AL202" s="1293"/>
      <c r="AM202" s="1293"/>
      <c r="AN202" s="1293"/>
      <c r="AO202" s="1293"/>
      <c r="AP202" s="1293"/>
      <c r="AQ202" s="1293"/>
      <c r="AR202" s="1293"/>
      <c r="AS202" s="1293"/>
      <c r="AT202" s="1293"/>
      <c r="AU202" s="1293"/>
      <c r="AV202" s="1293"/>
      <c r="AW202" s="1293"/>
      <c r="AX202" s="1293"/>
      <c r="AY202" s="1293"/>
      <c r="AZ202" s="1293"/>
    </row>
    <row r="203" spans="1:89" s="1344" customFormat="1" ht="13.5" customHeight="1" x14ac:dyDescent="0.25">
      <c r="A203" s="1308" t="s">
        <v>133</v>
      </c>
      <c r="B203" s="1404"/>
      <c r="C203" s="1356"/>
      <c r="D203" s="1401"/>
      <c r="E203" s="1402"/>
      <c r="F203" s="1310"/>
      <c r="G203" s="1089"/>
      <c r="H203" s="1173"/>
      <c r="I203" s="1122"/>
      <c r="J203" s="1302"/>
      <c r="K203" s="1302"/>
      <c r="L203" s="1302"/>
      <c r="M203" s="1302"/>
      <c r="N203" s="1302"/>
      <c r="O203" s="1302"/>
      <c r="P203" s="1302"/>
      <c r="Q203" s="1302"/>
      <c r="R203" s="1302"/>
      <c r="S203" s="1302"/>
      <c r="T203" s="1302"/>
      <c r="U203" s="1302"/>
      <c r="V203" s="1302"/>
      <c r="W203" s="1302"/>
      <c r="X203" s="1302"/>
      <c r="Y203" s="1302"/>
      <c r="Z203" s="1302"/>
      <c r="AA203" s="1302"/>
      <c r="AB203" s="1293"/>
      <c r="AC203" s="1293"/>
      <c r="AD203" s="1293"/>
      <c r="AE203" s="1293"/>
      <c r="AF203" s="1293"/>
      <c r="AG203" s="1293"/>
      <c r="AH203" s="1293"/>
      <c r="AI203" s="1293"/>
      <c r="AJ203" s="1293"/>
      <c r="AK203" s="1293"/>
      <c r="AL203" s="1293"/>
      <c r="AM203" s="1293"/>
      <c r="AN203" s="1293"/>
      <c r="AO203" s="1293"/>
      <c r="AP203" s="1293"/>
      <c r="AQ203" s="1293"/>
      <c r="AR203" s="1293"/>
      <c r="AS203" s="1293"/>
      <c r="AT203" s="1293"/>
      <c r="AU203" s="1293"/>
      <c r="AV203" s="1293"/>
      <c r="AW203" s="1293"/>
      <c r="AX203" s="1293"/>
      <c r="AY203" s="1293"/>
      <c r="AZ203" s="1293"/>
    </row>
    <row r="204" spans="1:89" s="1344" customFormat="1" ht="13.5" customHeight="1" x14ac:dyDescent="0.25">
      <c r="A204" s="1308">
        <v>8.3000000000000007</v>
      </c>
      <c r="B204" s="972" t="s">
        <v>1397</v>
      </c>
      <c r="C204" s="1950" t="s">
        <v>1256</v>
      </c>
      <c r="D204" s="1940"/>
      <c r="E204" s="1946"/>
      <c r="F204" s="1310"/>
      <c r="G204" s="1089"/>
      <c r="H204" s="1173"/>
      <c r="I204" s="1122"/>
      <c r="J204" s="1302"/>
      <c r="K204" s="1302"/>
      <c r="L204" s="1302"/>
      <c r="M204" s="1302"/>
      <c r="N204" s="1302"/>
      <c r="O204" s="1302"/>
      <c r="P204" s="1302"/>
      <c r="Q204" s="1302"/>
      <c r="R204" s="1302"/>
      <c r="S204" s="1302"/>
      <c r="T204" s="1302"/>
      <c r="U204" s="1302"/>
      <c r="V204" s="1302"/>
      <c r="W204" s="1302"/>
      <c r="X204" s="1302"/>
      <c r="Y204" s="1302"/>
      <c r="Z204" s="1302"/>
      <c r="AA204" s="1302"/>
      <c r="AB204" s="1293"/>
      <c r="AC204" s="1293"/>
      <c r="AD204" s="1293"/>
      <c r="AE204" s="1293"/>
      <c r="AF204" s="1293"/>
      <c r="AG204" s="1293"/>
      <c r="AH204" s="1293"/>
      <c r="AI204" s="1293"/>
      <c r="AJ204" s="1293"/>
      <c r="AK204" s="1293"/>
      <c r="AL204" s="1293"/>
      <c r="AM204" s="1293"/>
      <c r="AN204" s="1293"/>
      <c r="AO204" s="1293"/>
      <c r="AP204" s="1293"/>
      <c r="AQ204" s="1293"/>
      <c r="AR204" s="1293"/>
      <c r="AS204" s="1293"/>
      <c r="AT204" s="1293"/>
      <c r="AU204" s="1293"/>
      <c r="AV204" s="1293"/>
      <c r="AW204" s="1293"/>
      <c r="AX204" s="1293"/>
      <c r="AY204" s="1293"/>
      <c r="AZ204" s="1293"/>
    </row>
    <row r="205" spans="1:89" s="1344" customFormat="1" ht="27" customHeight="1" x14ac:dyDescent="0.25">
      <c r="A205" s="1450" t="s">
        <v>501</v>
      </c>
      <c r="B205" s="1118"/>
      <c r="C205" s="1298" t="s">
        <v>556</v>
      </c>
      <c r="D205" s="1951" t="s">
        <v>1257</v>
      </c>
      <c r="E205" s="1952"/>
      <c r="F205" s="1098"/>
      <c r="G205" s="1105"/>
      <c r="H205" s="1173"/>
      <c r="I205" s="1122"/>
      <c r="J205" s="1315"/>
      <c r="K205" s="1315"/>
      <c r="L205" s="1315"/>
      <c r="M205" s="1315"/>
      <c r="N205" s="1315"/>
      <c r="O205" s="1315"/>
      <c r="P205" s="1315"/>
      <c r="Q205" s="1315"/>
      <c r="R205" s="1315"/>
      <c r="S205" s="1315"/>
      <c r="T205" s="1315"/>
      <c r="U205" s="1315"/>
      <c r="V205" s="1315"/>
      <c r="W205" s="1315"/>
      <c r="X205" s="1315"/>
      <c r="Y205" s="1315"/>
      <c r="Z205" s="1315"/>
      <c r="AA205" s="1168"/>
      <c r="AB205" s="1293"/>
      <c r="AC205" s="1293"/>
      <c r="AD205" s="1293"/>
      <c r="AE205" s="1293"/>
      <c r="AF205" s="1293"/>
      <c r="AG205" s="1293"/>
      <c r="AH205" s="1293"/>
      <c r="AI205" s="1293"/>
      <c r="AJ205" s="1293"/>
      <c r="AK205" s="1293"/>
      <c r="AL205" s="1293"/>
      <c r="AM205" s="1293"/>
      <c r="AN205" s="1293"/>
      <c r="AO205" s="1293"/>
      <c r="AP205" s="1293"/>
      <c r="AQ205" s="1293"/>
      <c r="AR205" s="1293"/>
      <c r="AS205" s="1293"/>
      <c r="AT205" s="1293"/>
      <c r="AU205" s="1293"/>
      <c r="AV205" s="1293"/>
      <c r="AW205" s="1293"/>
      <c r="AX205" s="1293"/>
      <c r="AY205" s="1293"/>
      <c r="AZ205" s="1293"/>
    </row>
    <row r="206" spans="1:89" s="1344" customFormat="1" ht="13.5" customHeight="1" x14ac:dyDescent="0.25">
      <c r="A206" s="1405"/>
      <c r="B206" s="1459"/>
      <c r="C206" s="1406"/>
      <c r="D206" s="1406" t="s">
        <v>556</v>
      </c>
      <c r="E206" s="1406" t="s">
        <v>508</v>
      </c>
      <c r="F206" s="1313" t="s">
        <v>487</v>
      </c>
      <c r="G206" s="1090">
        <v>50</v>
      </c>
      <c r="H206" s="1173"/>
      <c r="I206" s="1122">
        <f>G206*H206</f>
        <v>0</v>
      </c>
      <c r="J206" s="1453"/>
      <c r="K206" s="1453"/>
      <c r="L206" s="1453"/>
      <c r="M206" s="1453"/>
      <c r="N206" s="1453"/>
      <c r="O206" s="1453"/>
      <c r="P206" s="1453"/>
      <c r="Q206" s="1453"/>
      <c r="R206" s="1453"/>
      <c r="S206" s="1453"/>
      <c r="T206" s="1453"/>
      <c r="U206" s="1453"/>
      <c r="V206" s="1453"/>
      <c r="W206" s="1453"/>
      <c r="X206" s="1453"/>
      <c r="Y206" s="1453"/>
      <c r="Z206" s="1453"/>
      <c r="AA206" s="1453"/>
      <c r="AB206" s="1293"/>
      <c r="AC206" s="1293"/>
      <c r="AD206" s="1293"/>
      <c r="AE206" s="1293"/>
      <c r="AF206" s="1293"/>
      <c r="AG206" s="1293"/>
      <c r="AH206" s="1293"/>
      <c r="AI206" s="1293"/>
      <c r="AJ206" s="1293"/>
      <c r="AK206" s="1293"/>
      <c r="AL206" s="1293"/>
      <c r="AM206" s="1293"/>
      <c r="AN206" s="1293"/>
      <c r="AO206" s="1293"/>
      <c r="AP206" s="1293"/>
      <c r="AQ206" s="1293"/>
      <c r="AR206" s="1293"/>
      <c r="AS206" s="1293"/>
      <c r="AT206" s="1293"/>
      <c r="AU206" s="1293"/>
      <c r="AV206" s="1293"/>
      <c r="AW206" s="1293"/>
      <c r="AX206" s="1293"/>
      <c r="AY206" s="1293"/>
      <c r="AZ206" s="1293"/>
    </row>
    <row r="207" spans="1:89" s="1344" customFormat="1" x14ac:dyDescent="0.25">
      <c r="A207" s="1460"/>
      <c r="B207" s="1461"/>
      <c r="C207" s="1940" t="s">
        <v>427</v>
      </c>
      <c r="D207" s="1920"/>
      <c r="E207" s="1921"/>
      <c r="F207" s="1462"/>
      <c r="G207" s="1105"/>
      <c r="H207" s="1173"/>
      <c r="I207" s="1122"/>
      <c r="J207" s="1315"/>
      <c r="K207" s="1315"/>
      <c r="L207" s="1315"/>
      <c r="M207" s="1315"/>
      <c r="N207" s="1315"/>
      <c r="O207" s="1315"/>
      <c r="P207" s="1315"/>
      <c r="Q207" s="1315"/>
      <c r="R207" s="1315"/>
      <c r="S207" s="1315"/>
      <c r="T207" s="1315"/>
      <c r="U207" s="1315"/>
      <c r="V207" s="1315"/>
      <c r="W207" s="1315"/>
      <c r="X207" s="1315"/>
      <c r="Y207" s="1315"/>
      <c r="Z207" s="1315"/>
      <c r="AA207" s="1168"/>
      <c r="AB207" s="1293"/>
      <c r="AC207" s="1293"/>
      <c r="AD207" s="1293"/>
      <c r="AE207" s="1293"/>
      <c r="AF207" s="1293"/>
      <c r="AG207" s="1293"/>
      <c r="AH207" s="1293"/>
      <c r="AI207" s="1293"/>
      <c r="AJ207" s="1293"/>
      <c r="AK207" s="1293"/>
      <c r="AL207" s="1293"/>
      <c r="AM207" s="1293"/>
      <c r="AN207" s="1293"/>
      <c r="AO207" s="1293"/>
      <c r="AP207" s="1293"/>
      <c r="AQ207" s="1293"/>
      <c r="AR207" s="1293"/>
      <c r="AS207" s="1293"/>
      <c r="AT207" s="1293"/>
      <c r="AU207" s="1293"/>
      <c r="AV207" s="1293"/>
      <c r="AW207" s="1293"/>
      <c r="AX207" s="1293"/>
      <c r="AY207" s="1293"/>
      <c r="AZ207" s="1293"/>
    </row>
    <row r="208" spans="1:89" s="1344" customFormat="1" ht="27.6" x14ac:dyDescent="0.25">
      <c r="A208" s="1463" t="s">
        <v>246</v>
      </c>
      <c r="B208" s="1461"/>
      <c r="C208" s="1940" t="s">
        <v>247</v>
      </c>
      <c r="D208" s="1920"/>
      <c r="E208" s="1921"/>
      <c r="F208" s="1462"/>
      <c r="G208" s="1105"/>
      <c r="H208" s="1173"/>
      <c r="I208" s="1122"/>
      <c r="J208" s="1315"/>
      <c r="K208" s="1315"/>
      <c r="L208" s="1315"/>
      <c r="M208" s="1315"/>
      <c r="N208" s="1315"/>
      <c r="O208" s="1315"/>
      <c r="P208" s="1315"/>
      <c r="Q208" s="1315"/>
      <c r="R208" s="1315"/>
      <c r="S208" s="1315"/>
      <c r="T208" s="1315"/>
      <c r="U208" s="1315"/>
      <c r="V208" s="1315"/>
      <c r="W208" s="1315"/>
      <c r="X208" s="1315"/>
      <c r="Y208" s="1315"/>
      <c r="Z208" s="1315"/>
      <c r="AA208" s="1168"/>
      <c r="AB208" s="1293"/>
      <c r="AC208" s="1293"/>
      <c r="AD208" s="1293"/>
      <c r="AE208" s="1293"/>
      <c r="AF208" s="1293"/>
      <c r="AG208" s="1293"/>
      <c r="AH208" s="1293"/>
      <c r="AI208" s="1293"/>
      <c r="AJ208" s="1293"/>
      <c r="AK208" s="1293"/>
      <c r="AL208" s="1293"/>
      <c r="AM208" s="1293"/>
      <c r="AN208" s="1293"/>
      <c r="AO208" s="1293"/>
      <c r="AP208" s="1293"/>
      <c r="AQ208" s="1293"/>
      <c r="AR208" s="1293"/>
      <c r="AS208" s="1293"/>
      <c r="AT208" s="1293"/>
      <c r="AU208" s="1293"/>
      <c r="AV208" s="1293"/>
      <c r="AW208" s="1293"/>
      <c r="AX208" s="1293"/>
      <c r="AY208" s="1293"/>
      <c r="AZ208" s="1293"/>
    </row>
    <row r="209" spans="1:60" s="1344" customFormat="1" ht="40.5" customHeight="1" x14ac:dyDescent="0.25">
      <c r="A209" s="1463" t="s">
        <v>248</v>
      </c>
      <c r="B209" s="1461" t="s">
        <v>1398</v>
      </c>
      <c r="C209" s="1940" t="s">
        <v>249</v>
      </c>
      <c r="D209" s="1940"/>
      <c r="E209" s="1946"/>
      <c r="F209" s="1462"/>
      <c r="G209" s="1105"/>
      <c r="H209" s="1173"/>
      <c r="I209" s="1122"/>
      <c r="J209" s="1315"/>
      <c r="K209" s="1315"/>
      <c r="L209" s="1315"/>
      <c r="M209" s="1315"/>
      <c r="N209" s="1315"/>
      <c r="O209" s="1315"/>
      <c r="P209" s="1315"/>
      <c r="Q209" s="1315"/>
      <c r="R209" s="1315"/>
      <c r="S209" s="1315"/>
      <c r="T209" s="1315"/>
      <c r="U209" s="1315"/>
      <c r="V209" s="1315"/>
      <c r="W209" s="1315"/>
      <c r="X209" s="1315"/>
      <c r="Y209" s="1315"/>
      <c r="Z209" s="1315"/>
      <c r="AA209" s="1168"/>
      <c r="AB209" s="1293"/>
      <c r="AC209" s="1293"/>
      <c r="AD209" s="1293"/>
      <c r="AE209" s="1293"/>
      <c r="AF209" s="1293"/>
      <c r="AG209" s="1293"/>
      <c r="AH209" s="1293"/>
      <c r="AI209" s="1293"/>
      <c r="AJ209" s="1293"/>
      <c r="AK209" s="1293"/>
      <c r="AL209" s="1293"/>
      <c r="AM209" s="1293"/>
      <c r="AN209" s="1293"/>
      <c r="AO209" s="1293"/>
      <c r="AP209" s="1293"/>
      <c r="AQ209" s="1293"/>
      <c r="AR209" s="1293"/>
      <c r="AS209" s="1293"/>
      <c r="AT209" s="1293"/>
      <c r="AU209" s="1293"/>
      <c r="AV209" s="1293"/>
      <c r="AW209" s="1293"/>
      <c r="AX209" s="1293"/>
      <c r="AY209" s="1293"/>
      <c r="AZ209" s="1293"/>
    </row>
    <row r="210" spans="1:60" s="1344" customFormat="1" ht="13.5" customHeight="1" x14ac:dyDescent="0.25">
      <c r="A210" s="1308"/>
      <c r="B210" s="1404"/>
      <c r="C210" s="1298" t="s">
        <v>556</v>
      </c>
      <c r="D210" s="1920" t="s">
        <v>472</v>
      </c>
      <c r="E210" s="1921"/>
      <c r="F210" s="1310" t="s">
        <v>487</v>
      </c>
      <c r="G210" s="1089">
        <v>40</v>
      </c>
      <c r="H210" s="1173"/>
      <c r="I210" s="1122">
        <f>G210*H210</f>
        <v>0</v>
      </c>
      <c r="J210" s="1302"/>
      <c r="K210" s="1302"/>
      <c r="L210" s="1302"/>
      <c r="M210" s="1302"/>
      <c r="N210" s="1302"/>
      <c r="O210" s="1302"/>
      <c r="P210" s="1302"/>
      <c r="Q210" s="1302"/>
      <c r="R210" s="1302"/>
      <c r="S210" s="1302"/>
      <c r="T210" s="1302"/>
      <c r="U210" s="1302"/>
      <c r="V210" s="1302"/>
      <c r="W210" s="1302"/>
      <c r="X210" s="1302"/>
      <c r="Y210" s="1302"/>
      <c r="Z210" s="1302"/>
      <c r="AA210" s="1302"/>
      <c r="AB210" s="1293"/>
      <c r="AC210" s="1293"/>
      <c r="AD210" s="1293"/>
      <c r="AE210" s="1293"/>
      <c r="AF210" s="1293"/>
      <c r="AG210" s="1293"/>
      <c r="AH210" s="1293"/>
      <c r="AI210" s="1293"/>
      <c r="AJ210" s="1293"/>
      <c r="AK210" s="1293"/>
      <c r="AL210" s="1293"/>
      <c r="AM210" s="1293"/>
      <c r="AN210" s="1293"/>
      <c r="AO210" s="1293"/>
      <c r="AP210" s="1293"/>
      <c r="AQ210" s="1293"/>
      <c r="AR210" s="1293"/>
      <c r="AS210" s="1293"/>
      <c r="AT210" s="1293"/>
      <c r="AU210" s="1293"/>
      <c r="AV210" s="1293"/>
      <c r="AW210" s="1293"/>
      <c r="AX210" s="1293"/>
      <c r="AY210" s="1293"/>
      <c r="AZ210" s="1293"/>
    </row>
    <row r="211" spans="1:60" s="1344" customFormat="1" ht="13.5" customHeight="1" x14ac:dyDescent="0.25">
      <c r="A211" s="1405" t="s">
        <v>250</v>
      </c>
      <c r="B211" s="1459"/>
      <c r="C211" s="1406" t="s">
        <v>557</v>
      </c>
      <c r="D211" s="1406" t="s">
        <v>688</v>
      </c>
      <c r="E211" s="1406"/>
      <c r="F211" s="1313"/>
      <c r="G211" s="1090"/>
      <c r="H211" s="1173"/>
      <c r="I211" s="1122"/>
      <c r="J211" s="1453"/>
      <c r="K211" s="1453"/>
      <c r="L211" s="1453"/>
      <c r="M211" s="1453"/>
      <c r="N211" s="1453"/>
      <c r="O211" s="1453"/>
      <c r="P211" s="1453"/>
      <c r="Q211" s="1453"/>
      <c r="R211" s="1453"/>
      <c r="S211" s="1453"/>
      <c r="T211" s="1453"/>
      <c r="U211" s="1453"/>
      <c r="V211" s="1453"/>
      <c r="W211" s="1453"/>
      <c r="X211" s="1453"/>
      <c r="Y211" s="1453"/>
      <c r="Z211" s="1453"/>
      <c r="AA211" s="1453"/>
      <c r="AB211" s="1293"/>
      <c r="AC211" s="1293"/>
      <c r="AD211" s="1293"/>
      <c r="AE211" s="1293"/>
      <c r="AF211" s="1293"/>
      <c r="AG211" s="1293"/>
      <c r="AH211" s="1293"/>
      <c r="AI211" s="1293"/>
      <c r="AJ211" s="1293"/>
      <c r="AK211" s="1293"/>
      <c r="AL211" s="1293"/>
      <c r="AM211" s="1293"/>
      <c r="AN211" s="1293"/>
      <c r="AO211" s="1293"/>
      <c r="AP211" s="1293"/>
      <c r="AQ211" s="1293"/>
      <c r="AR211" s="1293"/>
      <c r="AS211" s="1293"/>
      <c r="AT211" s="1293"/>
      <c r="AU211" s="1293"/>
      <c r="AV211" s="1293"/>
      <c r="AW211" s="1293"/>
      <c r="AX211" s="1293"/>
      <c r="AY211" s="1293"/>
      <c r="AZ211" s="1293"/>
    </row>
    <row r="212" spans="1:60" s="1344" customFormat="1" ht="13.5" customHeight="1" x14ac:dyDescent="0.25">
      <c r="A212" s="1405"/>
      <c r="B212" s="1459"/>
      <c r="C212" s="1406"/>
      <c r="D212" s="1406" t="s">
        <v>556</v>
      </c>
      <c r="E212" s="1406" t="s">
        <v>251</v>
      </c>
      <c r="F212" s="1313" t="s">
        <v>754</v>
      </c>
      <c r="G212" s="1090">
        <v>10</v>
      </c>
      <c r="H212" s="1173"/>
      <c r="I212" s="1122">
        <f>G212*H212</f>
        <v>0</v>
      </c>
      <c r="J212" s="1302"/>
      <c r="K212" s="1302"/>
      <c r="L212" s="1302"/>
      <c r="M212" s="1302"/>
      <c r="N212" s="1302"/>
      <c r="O212" s="1302"/>
      <c r="P212" s="1302"/>
      <c r="Q212" s="1302"/>
      <c r="R212" s="1302"/>
      <c r="S212" s="1302"/>
      <c r="T212" s="1302"/>
      <c r="U212" s="1302"/>
      <c r="V212" s="1302"/>
      <c r="W212" s="1302"/>
      <c r="X212" s="1302"/>
      <c r="Y212" s="1302"/>
      <c r="Z212" s="1302"/>
      <c r="AA212" s="1302"/>
      <c r="AB212" s="1293"/>
      <c r="AC212" s="1293"/>
      <c r="AD212" s="1293"/>
      <c r="AE212" s="1293"/>
      <c r="AF212" s="1293"/>
      <c r="AG212" s="1293"/>
      <c r="AH212" s="1293"/>
      <c r="AI212" s="1293"/>
      <c r="AJ212" s="1293"/>
      <c r="AK212" s="1293"/>
      <c r="AL212" s="1293"/>
      <c r="AM212" s="1293"/>
      <c r="AN212" s="1293"/>
      <c r="AO212" s="1293"/>
      <c r="AP212" s="1293"/>
      <c r="AQ212" s="1293"/>
      <c r="AR212" s="1293"/>
      <c r="AS212" s="1293"/>
      <c r="AT212" s="1293"/>
      <c r="AU212" s="1293"/>
      <c r="AV212" s="1293"/>
      <c r="AW212" s="1293"/>
      <c r="AX212" s="1293"/>
      <c r="AY212" s="1293"/>
      <c r="AZ212" s="1293"/>
    </row>
    <row r="213" spans="1:60" s="1344" customFormat="1" ht="13.5" customHeight="1" x14ac:dyDescent="0.25">
      <c r="A213" s="1405"/>
      <c r="B213" s="1459"/>
      <c r="C213" s="1406"/>
      <c r="D213" s="1406" t="s">
        <v>557</v>
      </c>
      <c r="E213" s="1406" t="s">
        <v>252</v>
      </c>
      <c r="F213" s="1313" t="s">
        <v>754</v>
      </c>
      <c r="G213" s="1090">
        <v>0</v>
      </c>
      <c r="H213" s="1173"/>
      <c r="I213" s="1122">
        <f>G213*H213</f>
        <v>0</v>
      </c>
      <c r="J213" s="1453"/>
      <c r="K213" s="1453"/>
      <c r="L213" s="1453"/>
      <c r="M213" s="1453"/>
      <c r="N213" s="1453"/>
      <c r="O213" s="1453"/>
      <c r="P213" s="1453"/>
      <c r="Q213" s="1453"/>
      <c r="R213" s="1453"/>
      <c r="S213" s="1453"/>
      <c r="T213" s="1453"/>
      <c r="U213" s="1453"/>
      <c r="V213" s="1453"/>
      <c r="W213" s="1453"/>
      <c r="X213" s="1453"/>
      <c r="Y213" s="1453"/>
      <c r="Z213" s="1453"/>
      <c r="AA213" s="1453"/>
      <c r="AB213" s="1293"/>
      <c r="AC213" s="1293"/>
      <c r="AD213" s="1293"/>
      <c r="AE213" s="1293"/>
      <c r="AF213" s="1293"/>
      <c r="AG213" s="1293"/>
      <c r="AH213" s="1293"/>
      <c r="AI213" s="1293"/>
      <c r="AJ213" s="1293"/>
      <c r="AK213" s="1293"/>
      <c r="AL213" s="1293"/>
      <c r="AM213" s="1293"/>
      <c r="AN213" s="1293"/>
      <c r="AO213" s="1293"/>
      <c r="AP213" s="1293"/>
      <c r="AQ213" s="1293"/>
      <c r="AR213" s="1293"/>
      <c r="AS213" s="1293"/>
      <c r="AT213" s="1293"/>
      <c r="AU213" s="1293"/>
      <c r="AV213" s="1293"/>
      <c r="AW213" s="1293"/>
      <c r="AX213" s="1293"/>
      <c r="AY213" s="1293"/>
      <c r="AZ213" s="1293"/>
    </row>
    <row r="214" spans="1:60" s="1344" customFormat="1" ht="13.5" customHeight="1" x14ac:dyDescent="0.25">
      <c r="A214" s="1463" t="s">
        <v>1258</v>
      </c>
      <c r="B214" s="1461" t="s">
        <v>1399</v>
      </c>
      <c r="C214" s="1950" t="s">
        <v>338</v>
      </c>
      <c r="D214" s="1940"/>
      <c r="E214" s="1946"/>
      <c r="F214" s="1462"/>
      <c r="G214" s="1105"/>
      <c r="H214" s="1173"/>
      <c r="I214" s="1122"/>
      <c r="J214" s="1315"/>
      <c r="K214" s="1315"/>
      <c r="L214" s="1315"/>
      <c r="M214" s="1315"/>
      <c r="N214" s="1315"/>
      <c r="O214" s="1315"/>
      <c r="P214" s="1315"/>
      <c r="Q214" s="1315"/>
      <c r="R214" s="1315"/>
      <c r="S214" s="1315"/>
      <c r="T214" s="1315"/>
      <c r="U214" s="1315"/>
      <c r="V214" s="1315"/>
      <c r="W214" s="1315"/>
      <c r="X214" s="1315"/>
      <c r="Y214" s="1315"/>
      <c r="Z214" s="1315"/>
      <c r="AA214" s="1168"/>
      <c r="AB214" s="1293"/>
      <c r="AC214" s="1293"/>
      <c r="AD214" s="1293"/>
      <c r="AE214" s="1293"/>
      <c r="AF214" s="1293"/>
      <c r="AG214" s="1293"/>
      <c r="AH214" s="1293"/>
      <c r="AI214" s="1293"/>
      <c r="AJ214" s="1293"/>
      <c r="AK214" s="1293"/>
      <c r="AL214" s="1293"/>
      <c r="AM214" s="1293"/>
      <c r="AN214" s="1293"/>
      <c r="AO214" s="1293"/>
      <c r="AP214" s="1293"/>
      <c r="AQ214" s="1293"/>
      <c r="AR214" s="1293"/>
      <c r="AS214" s="1293"/>
      <c r="AT214" s="1293"/>
      <c r="AU214" s="1293"/>
      <c r="AV214" s="1293"/>
      <c r="AW214" s="1293"/>
      <c r="AX214" s="1293"/>
      <c r="AY214" s="1293"/>
      <c r="AZ214" s="1293"/>
    </row>
    <row r="215" spans="1:60" s="1344" customFormat="1" ht="13.5" customHeight="1" x14ac:dyDescent="0.25">
      <c r="A215" s="1450" t="s">
        <v>615</v>
      </c>
      <c r="B215" s="1404"/>
      <c r="C215" s="1298" t="s">
        <v>556</v>
      </c>
      <c r="D215" s="1920" t="s">
        <v>577</v>
      </c>
      <c r="E215" s="1921"/>
      <c r="F215" s="1310" t="s">
        <v>754</v>
      </c>
      <c r="G215" s="1089">
        <v>5</v>
      </c>
      <c r="H215" s="1173"/>
      <c r="I215" s="1122">
        <f>G215*H215</f>
        <v>0</v>
      </c>
      <c r="J215" s="1302"/>
      <c r="K215" s="1302"/>
      <c r="L215" s="1302"/>
      <c r="M215" s="1302"/>
      <c r="N215" s="1302"/>
      <c r="O215" s="1302"/>
      <c r="P215" s="1302"/>
      <c r="Q215" s="1302"/>
      <c r="R215" s="1302"/>
      <c r="S215" s="1302"/>
      <c r="T215" s="1302"/>
      <c r="U215" s="1302"/>
      <c r="V215" s="1302"/>
      <c r="W215" s="1302"/>
      <c r="X215" s="1302"/>
      <c r="Y215" s="1302"/>
      <c r="Z215" s="1302"/>
      <c r="AA215" s="1302"/>
      <c r="AB215" s="1293"/>
      <c r="AC215" s="1293"/>
      <c r="AD215" s="1293"/>
      <c r="AE215" s="1293"/>
      <c r="AF215" s="1293"/>
      <c r="AG215" s="1293"/>
      <c r="AH215" s="1293"/>
      <c r="AI215" s="1293"/>
      <c r="AJ215" s="1293"/>
      <c r="AK215" s="1293"/>
      <c r="AL215" s="1293"/>
      <c r="AM215" s="1293"/>
      <c r="AN215" s="1293"/>
      <c r="AO215" s="1293"/>
      <c r="AP215" s="1293"/>
      <c r="AQ215" s="1293"/>
      <c r="AR215" s="1293"/>
      <c r="AS215" s="1293"/>
      <c r="AT215" s="1293"/>
      <c r="AU215" s="1293"/>
      <c r="AV215" s="1293"/>
      <c r="AW215" s="1293"/>
      <c r="AX215" s="1293"/>
      <c r="AY215" s="1293"/>
      <c r="AZ215" s="1293"/>
    </row>
    <row r="216" spans="1:60" s="1344" customFormat="1" ht="13.5" customHeight="1" x14ac:dyDescent="0.25">
      <c r="A216" s="1464"/>
      <c r="B216" s="1465"/>
      <c r="C216" s="1940" t="s">
        <v>339</v>
      </c>
      <c r="D216" s="1920"/>
      <c r="E216" s="1921"/>
      <c r="F216" s="1452"/>
      <c r="G216" s="1105"/>
      <c r="H216" s="1173"/>
      <c r="I216" s="1122"/>
      <c r="J216" s="1315"/>
      <c r="K216" s="1315"/>
      <c r="L216" s="1315"/>
      <c r="M216" s="1315"/>
      <c r="N216" s="1315"/>
      <c r="O216" s="1315"/>
      <c r="P216" s="1315"/>
      <c r="Q216" s="1315"/>
      <c r="R216" s="1315"/>
      <c r="S216" s="1315"/>
      <c r="T216" s="1315"/>
      <c r="U216" s="1315"/>
      <c r="V216" s="1315"/>
      <c r="W216" s="1315"/>
      <c r="X216" s="1315"/>
      <c r="Y216" s="1315"/>
      <c r="Z216" s="1315"/>
      <c r="AA216" s="1168"/>
      <c r="AB216" s="1293"/>
      <c r="AC216" s="1293"/>
      <c r="AD216" s="1293"/>
      <c r="AE216" s="1293"/>
      <c r="AF216" s="1293"/>
      <c r="AG216" s="1293"/>
      <c r="AH216" s="1293"/>
      <c r="AI216" s="1293"/>
      <c r="AJ216" s="1293"/>
      <c r="AK216" s="1293"/>
      <c r="AL216" s="1293"/>
      <c r="AM216" s="1293"/>
      <c r="AN216" s="1293"/>
      <c r="AO216" s="1293"/>
      <c r="AP216" s="1293"/>
      <c r="AQ216" s="1293"/>
      <c r="AR216" s="1293"/>
      <c r="AS216" s="1293"/>
      <c r="AT216" s="1293"/>
      <c r="AU216" s="1293"/>
      <c r="AV216" s="1293"/>
      <c r="AW216" s="1293"/>
      <c r="AX216" s="1293"/>
      <c r="AY216" s="1293"/>
      <c r="AZ216" s="1293"/>
    </row>
    <row r="217" spans="1:60" s="1344" customFormat="1" ht="13.5" customHeight="1" x14ac:dyDescent="0.25">
      <c r="A217" s="1463" t="s">
        <v>1259</v>
      </c>
      <c r="B217" s="1461" t="s">
        <v>1400</v>
      </c>
      <c r="C217" s="1941" t="s">
        <v>745</v>
      </c>
      <c r="D217" s="1942"/>
      <c r="E217" s="1943"/>
      <c r="F217" s="1452"/>
      <c r="G217" s="1105"/>
      <c r="H217" s="1173"/>
      <c r="I217" s="1122"/>
      <c r="J217" s="1315"/>
      <c r="K217" s="1315"/>
      <c r="L217" s="1315"/>
      <c r="M217" s="1315"/>
      <c r="N217" s="1315"/>
      <c r="O217" s="1315"/>
      <c r="P217" s="1315"/>
      <c r="Q217" s="1315"/>
      <c r="R217" s="1315"/>
      <c r="S217" s="1315"/>
      <c r="T217" s="1315"/>
      <c r="U217" s="1315"/>
      <c r="V217" s="1315"/>
      <c r="W217" s="1315"/>
      <c r="X217" s="1315"/>
      <c r="Y217" s="1315"/>
      <c r="Z217" s="1315"/>
      <c r="AA217" s="1168"/>
      <c r="AB217" s="1293"/>
      <c r="AC217" s="1293"/>
      <c r="AD217" s="1293"/>
      <c r="AE217" s="1293"/>
      <c r="AF217" s="1293"/>
      <c r="AG217" s="1293"/>
      <c r="AH217" s="1293"/>
      <c r="AI217" s="1293"/>
      <c r="AJ217" s="1293"/>
      <c r="AK217" s="1293"/>
      <c r="AL217" s="1293"/>
      <c r="AM217" s="1293"/>
      <c r="AN217" s="1293"/>
      <c r="AO217" s="1293"/>
      <c r="AP217" s="1293"/>
      <c r="AQ217" s="1293"/>
      <c r="AR217" s="1293"/>
      <c r="AS217" s="1293"/>
      <c r="AT217" s="1293"/>
      <c r="AU217" s="1293"/>
      <c r="AV217" s="1293"/>
      <c r="AW217" s="1293"/>
      <c r="AX217" s="1293"/>
      <c r="AY217" s="1293"/>
      <c r="AZ217" s="1293"/>
    </row>
    <row r="218" spans="1:60" s="1344" customFormat="1" ht="39.75" customHeight="1" x14ac:dyDescent="0.25">
      <c r="A218" s="1466" t="s">
        <v>746</v>
      </c>
      <c r="B218" s="1465"/>
      <c r="C218" s="2069" t="s">
        <v>747</v>
      </c>
      <c r="D218" s="1944"/>
      <c r="E218" s="1945"/>
      <c r="F218" s="1467" t="s">
        <v>465</v>
      </c>
      <c r="G218" s="1105">
        <v>1</v>
      </c>
      <c r="H218" s="1173"/>
      <c r="I218" s="1122">
        <f>G218*H218</f>
        <v>0</v>
      </c>
      <c r="J218" s="1315"/>
      <c r="K218" s="1315"/>
      <c r="L218" s="1315"/>
      <c r="M218" s="1315"/>
      <c r="N218" s="1315"/>
      <c r="O218" s="1315"/>
      <c r="P218" s="1315"/>
      <c r="Q218" s="1315"/>
      <c r="R218" s="1315"/>
      <c r="S218" s="1315"/>
      <c r="T218" s="1315"/>
      <c r="U218" s="1315"/>
      <c r="V218" s="1315"/>
      <c r="W218" s="1315"/>
      <c r="X218" s="1315"/>
      <c r="Y218" s="1315"/>
      <c r="Z218" s="1315"/>
      <c r="AA218" s="1168"/>
      <c r="AB218" s="1293"/>
      <c r="AC218" s="1293"/>
      <c r="AD218" s="1293"/>
      <c r="AE218" s="1293"/>
      <c r="AF218" s="1293"/>
      <c r="AG218" s="1293"/>
      <c r="AH218" s="1293"/>
      <c r="AI218" s="1293"/>
      <c r="AJ218" s="1293"/>
      <c r="AK218" s="1293"/>
      <c r="AL218" s="1293"/>
      <c r="AM218" s="1293"/>
      <c r="AN218" s="1293"/>
      <c r="AO218" s="1293"/>
      <c r="AP218" s="1293"/>
      <c r="AQ218" s="1293"/>
      <c r="AR218" s="1293"/>
      <c r="AS218" s="1293"/>
      <c r="AT218" s="1293"/>
      <c r="AU218" s="1293"/>
      <c r="AV218" s="1293"/>
      <c r="AW218" s="1293"/>
      <c r="AX218" s="1293"/>
      <c r="AY218" s="1293"/>
      <c r="AZ218" s="1293"/>
    </row>
    <row r="219" spans="1:60" s="1344" customFormat="1" ht="15.75" customHeight="1" x14ac:dyDescent="0.25">
      <c r="A219" s="1463" t="s">
        <v>1260</v>
      </c>
      <c r="B219" s="1461" t="s">
        <v>1401</v>
      </c>
      <c r="C219" s="1940" t="s">
        <v>341</v>
      </c>
      <c r="D219" s="1940"/>
      <c r="E219" s="1946"/>
      <c r="F219" s="1462"/>
      <c r="G219" s="1105"/>
      <c r="H219" s="1173"/>
      <c r="I219" s="1122"/>
      <c r="J219" s="1315"/>
      <c r="K219" s="1315"/>
      <c r="L219" s="1315"/>
      <c r="M219" s="1315"/>
      <c r="N219" s="1315"/>
      <c r="O219" s="1315"/>
      <c r="P219" s="1315"/>
      <c r="Q219" s="1315"/>
      <c r="R219" s="1315"/>
      <c r="S219" s="1315"/>
      <c r="T219" s="1315"/>
      <c r="U219" s="1315"/>
      <c r="V219" s="1315"/>
      <c r="W219" s="1315"/>
      <c r="X219" s="1315"/>
      <c r="Y219" s="1315"/>
      <c r="Z219" s="1315"/>
      <c r="AA219" s="1168"/>
      <c r="AB219" s="1293"/>
      <c r="AC219" s="1293"/>
      <c r="AD219" s="1293"/>
      <c r="AE219" s="1293"/>
      <c r="AF219" s="1293"/>
      <c r="AG219" s="1293"/>
      <c r="AH219" s="1293"/>
      <c r="AI219" s="1293"/>
      <c r="AJ219" s="1293"/>
      <c r="AK219" s="1293"/>
      <c r="AL219" s="1293"/>
      <c r="AM219" s="1293"/>
      <c r="AN219" s="1293"/>
      <c r="AO219" s="1293"/>
      <c r="AP219" s="1293"/>
      <c r="AQ219" s="1293"/>
      <c r="AR219" s="1293"/>
      <c r="AS219" s="1293"/>
      <c r="AT219" s="1293"/>
      <c r="AU219" s="1293"/>
      <c r="AV219" s="1293"/>
      <c r="AW219" s="1293"/>
      <c r="AX219" s="1293"/>
      <c r="AY219" s="1293"/>
      <c r="AZ219" s="1293"/>
    </row>
    <row r="220" spans="1:60" s="1344" customFormat="1" ht="41.4" x14ac:dyDescent="0.25">
      <c r="A220" s="1123" t="s">
        <v>310</v>
      </c>
      <c r="B220" s="1461"/>
      <c r="C220" s="1468" t="s">
        <v>556</v>
      </c>
      <c r="D220" s="1468" t="s">
        <v>556</v>
      </c>
      <c r="E220" s="1469" t="s">
        <v>1261</v>
      </c>
      <c r="F220" s="1452" t="s">
        <v>487</v>
      </c>
      <c r="G220" s="1105">
        <v>30</v>
      </c>
      <c r="H220" s="1173"/>
      <c r="I220" s="1122"/>
      <c r="J220" s="1315"/>
      <c r="K220" s="1315"/>
      <c r="L220" s="1315"/>
      <c r="M220" s="1315"/>
      <c r="N220" s="1315"/>
      <c r="O220" s="1315"/>
      <c r="P220" s="1315"/>
      <c r="Q220" s="1315"/>
      <c r="R220" s="1315"/>
      <c r="S220" s="1315"/>
      <c r="T220" s="1315"/>
      <c r="U220" s="1315"/>
      <c r="V220" s="1315"/>
      <c r="W220" s="1315"/>
      <c r="X220" s="1315"/>
      <c r="Y220" s="1315"/>
      <c r="Z220" s="1315"/>
      <c r="AA220" s="1168"/>
      <c r="AB220" s="1293"/>
      <c r="AC220" s="1293"/>
      <c r="AD220" s="1293"/>
      <c r="AE220" s="1293"/>
      <c r="AF220" s="1293"/>
      <c r="AG220" s="1293"/>
      <c r="AH220" s="1293"/>
      <c r="AI220" s="1293"/>
      <c r="AJ220" s="1293"/>
      <c r="AK220" s="1293"/>
      <c r="AL220" s="1293"/>
      <c r="AM220" s="1293"/>
      <c r="AN220" s="1293"/>
      <c r="AO220" s="1293"/>
      <c r="AP220" s="1293"/>
      <c r="AQ220" s="1293"/>
      <c r="AR220" s="1293"/>
      <c r="AS220" s="1293"/>
      <c r="AT220" s="1293"/>
      <c r="AU220" s="1293"/>
      <c r="AV220" s="1293"/>
      <c r="AW220" s="1293"/>
      <c r="AX220" s="1293"/>
      <c r="AY220" s="1293"/>
      <c r="AZ220" s="1293"/>
    </row>
    <row r="221" spans="1:60" s="1344" customFormat="1" ht="25.5" customHeight="1" x14ac:dyDescent="0.25">
      <c r="A221" s="1464"/>
      <c r="B221" s="1116"/>
      <c r="C221" s="1468"/>
      <c r="D221" s="1468" t="s">
        <v>557</v>
      </c>
      <c r="E221" s="1469" t="s">
        <v>241</v>
      </c>
      <c r="F221" s="1452" t="s">
        <v>487</v>
      </c>
      <c r="G221" s="1105">
        <v>20</v>
      </c>
      <c r="H221" s="1173"/>
      <c r="I221" s="1122">
        <f>G221*H221</f>
        <v>0</v>
      </c>
      <c r="J221" s="1470"/>
      <c r="K221" s="1470"/>
      <c r="L221" s="1470"/>
      <c r="M221" s="1470"/>
      <c r="N221" s="1470"/>
      <c r="O221" s="1470"/>
      <c r="P221" s="1470"/>
      <c r="Q221" s="1470"/>
      <c r="R221" s="1470"/>
      <c r="S221" s="1470"/>
      <c r="T221" s="1470"/>
      <c r="U221" s="1470"/>
      <c r="V221" s="1470"/>
      <c r="W221" s="1470"/>
      <c r="X221" s="1470"/>
      <c r="Y221" s="1470"/>
      <c r="Z221" s="1470"/>
      <c r="AA221" s="1470"/>
      <c r="AB221" s="1293"/>
      <c r="AC221" s="1293"/>
      <c r="AD221" s="1293"/>
      <c r="AE221" s="1293"/>
      <c r="AF221" s="1293"/>
      <c r="AG221" s="1293"/>
      <c r="AH221" s="1293"/>
      <c r="AI221" s="1293"/>
      <c r="AJ221" s="1293"/>
      <c r="AK221" s="1293"/>
      <c r="AL221" s="1293"/>
      <c r="AM221" s="1293"/>
      <c r="AN221" s="1293"/>
      <c r="AO221" s="1293"/>
      <c r="AP221" s="1293"/>
      <c r="AQ221" s="1293"/>
      <c r="AR221" s="1293"/>
      <c r="AS221" s="1293"/>
      <c r="AT221" s="1293"/>
      <c r="AU221" s="1293"/>
      <c r="AV221" s="1293"/>
      <c r="AW221" s="1293"/>
      <c r="AX221" s="1293"/>
      <c r="AY221" s="1293"/>
      <c r="AZ221" s="1293"/>
    </row>
    <row r="222" spans="1:60" s="1344" customFormat="1" ht="27.75" customHeight="1" thickBot="1" x14ac:dyDescent="0.3">
      <c r="A222" s="1471" t="s">
        <v>1260</v>
      </c>
      <c r="B222" s="1472"/>
      <c r="C222" s="1473"/>
      <c r="D222" s="1468" t="s">
        <v>558</v>
      </c>
      <c r="E222" s="1474" t="s">
        <v>1262</v>
      </c>
      <c r="F222" s="1475" t="s">
        <v>487</v>
      </c>
      <c r="G222" s="1146">
        <v>30</v>
      </c>
      <c r="H222" s="1147"/>
      <c r="I222" s="1136">
        <f>G222*H222</f>
        <v>0</v>
      </c>
      <c r="J222" s="1470"/>
      <c r="K222" s="1470"/>
      <c r="L222" s="1470"/>
      <c r="M222" s="1470"/>
      <c r="N222" s="1470"/>
      <c r="O222" s="1470"/>
      <c r="P222" s="1470"/>
      <c r="Q222" s="1470"/>
      <c r="R222" s="1470"/>
      <c r="S222" s="1470"/>
      <c r="T222" s="1470"/>
      <c r="U222" s="1470"/>
      <c r="V222" s="1470"/>
      <c r="W222" s="1470"/>
      <c r="X222" s="1470"/>
      <c r="Y222" s="1470"/>
      <c r="Z222" s="1470"/>
      <c r="AA222" s="1470"/>
      <c r="AB222" s="1293"/>
      <c r="AC222" s="1293"/>
      <c r="AD222" s="1293"/>
      <c r="AE222" s="1293"/>
      <c r="AF222" s="1293"/>
      <c r="AG222" s="1293"/>
      <c r="AH222" s="1293"/>
      <c r="AI222" s="1293"/>
      <c r="AJ222" s="1293"/>
      <c r="AK222" s="1293"/>
      <c r="AL222" s="1293"/>
      <c r="AM222" s="1293"/>
      <c r="AN222" s="1293"/>
      <c r="AO222" s="1293"/>
      <c r="AP222" s="1293"/>
      <c r="AQ222" s="1293"/>
      <c r="AR222" s="1293"/>
      <c r="AS222" s="1293"/>
      <c r="AT222" s="1293"/>
      <c r="AU222" s="1293"/>
      <c r="AV222" s="1293"/>
      <c r="AW222" s="1293"/>
      <c r="AX222" s="1293"/>
      <c r="AY222" s="1293"/>
      <c r="AZ222" s="1293"/>
    </row>
    <row r="223" spans="1:60" s="1476" customFormat="1" ht="13.5" customHeight="1" thickBot="1" x14ac:dyDescent="0.3">
      <c r="A223" s="1973" t="s">
        <v>1263</v>
      </c>
      <c r="B223" s="1974" t="s">
        <v>705</v>
      </c>
      <c r="C223" s="1974"/>
      <c r="D223" s="1974"/>
      <c r="E223" s="1974"/>
      <c r="F223" s="1974"/>
      <c r="G223" s="1974"/>
      <c r="H223" s="1975"/>
      <c r="I223" s="1145">
        <f>SUM(I161:I222)</f>
        <v>0</v>
      </c>
      <c r="J223" s="1169"/>
      <c r="K223" s="1169"/>
      <c r="L223" s="1169"/>
      <c r="M223" s="1169"/>
      <c r="N223" s="1169"/>
      <c r="O223" s="1169"/>
      <c r="P223" s="1169"/>
      <c r="Q223" s="1169"/>
      <c r="R223" s="1169"/>
      <c r="S223" s="1169"/>
      <c r="T223" s="1169"/>
      <c r="U223" s="1169"/>
      <c r="V223" s="1169"/>
      <c r="W223" s="1169"/>
      <c r="X223" s="1169"/>
      <c r="Y223" s="1169"/>
      <c r="Z223" s="1169"/>
      <c r="AA223" s="1169"/>
      <c r="AB223" s="1169"/>
      <c r="AC223" s="1169"/>
      <c r="AD223" s="1169"/>
      <c r="AE223" s="1169"/>
      <c r="AF223" s="1169"/>
      <c r="AG223" s="1169"/>
      <c r="AH223" s="1169"/>
      <c r="AI223" s="1169"/>
      <c r="AJ223" s="1169"/>
      <c r="AK223" s="1169"/>
      <c r="AL223" s="1169"/>
      <c r="AM223" s="1169"/>
      <c r="AN223" s="1169"/>
      <c r="AO223" s="1169"/>
      <c r="AP223" s="1169"/>
      <c r="AQ223" s="1169"/>
      <c r="AR223" s="1170"/>
      <c r="AS223" s="1170"/>
      <c r="AT223" s="1170"/>
      <c r="AU223" s="1170"/>
      <c r="AV223" s="1170"/>
      <c r="AW223" s="1170"/>
      <c r="AX223" s="1170"/>
      <c r="AY223" s="1170"/>
      <c r="AZ223" s="1170"/>
      <c r="BA223" s="1170"/>
      <c r="BB223" s="1170"/>
      <c r="BC223" s="1170"/>
      <c r="BD223" s="1170"/>
      <c r="BE223" s="1170"/>
      <c r="BF223" s="1170"/>
      <c r="BG223" s="1170"/>
      <c r="BH223" s="1170"/>
    </row>
    <row r="224" spans="1:60" s="1476" customFormat="1" ht="15.75" customHeight="1" thickBot="1" x14ac:dyDescent="0.3">
      <c r="A224" s="1870"/>
      <c r="B224" s="1839"/>
      <c r="C224" s="1839"/>
      <c r="D224" s="1839"/>
      <c r="E224" s="1839"/>
      <c r="F224" s="1839"/>
      <c r="G224" s="1839"/>
      <c r="H224" s="1871"/>
      <c r="I224" s="1876"/>
      <c r="J224" s="1169"/>
      <c r="K224" s="1169"/>
      <c r="L224" s="1169"/>
      <c r="M224" s="1169"/>
      <c r="N224" s="1169"/>
      <c r="O224" s="1169"/>
      <c r="P224" s="1169"/>
      <c r="Q224" s="1169"/>
      <c r="R224" s="1169"/>
      <c r="S224" s="1169"/>
      <c r="T224" s="1169"/>
      <c r="U224" s="1169"/>
      <c r="V224" s="1169"/>
      <c r="W224" s="1169"/>
      <c r="X224" s="1169"/>
      <c r="Y224" s="1169"/>
      <c r="Z224" s="1169"/>
      <c r="AA224" s="1169"/>
      <c r="AB224" s="1169"/>
      <c r="AC224" s="1169"/>
      <c r="AD224" s="1169"/>
      <c r="AE224" s="1169"/>
      <c r="AF224" s="1169"/>
      <c r="AG224" s="1169"/>
      <c r="AH224" s="1169"/>
      <c r="AI224" s="1169"/>
      <c r="AJ224" s="1169"/>
      <c r="AK224" s="1169"/>
      <c r="AL224" s="1169"/>
      <c r="AM224" s="1169"/>
      <c r="AN224" s="1169"/>
      <c r="AO224" s="1169"/>
      <c r="AP224" s="1169"/>
      <c r="AQ224" s="1169"/>
      <c r="AR224" s="1170"/>
      <c r="AS224" s="1170"/>
      <c r="AT224" s="1170"/>
      <c r="AU224" s="1170"/>
      <c r="AV224" s="1170"/>
      <c r="AW224" s="1170"/>
      <c r="AX224" s="1170"/>
      <c r="AY224" s="1170"/>
      <c r="AZ224" s="1170"/>
      <c r="BA224" s="1170"/>
      <c r="BB224" s="1170"/>
      <c r="BC224" s="1170"/>
      <c r="BD224" s="1170"/>
      <c r="BE224" s="1170"/>
      <c r="BF224" s="1170"/>
      <c r="BG224" s="1170"/>
      <c r="BH224" s="1170"/>
    </row>
    <row r="225" spans="1:9" s="1477" customFormat="1" ht="20.100000000000001" customHeight="1" thickBot="1" x14ac:dyDescent="0.3">
      <c r="A225" s="1917" t="s">
        <v>1381</v>
      </c>
      <c r="B225" s="1918"/>
      <c r="C225" s="1918"/>
      <c r="D225" s="1918"/>
      <c r="E225" s="1918"/>
      <c r="F225" s="1918"/>
      <c r="G225" s="1918"/>
      <c r="H225" s="1919"/>
      <c r="I225" s="1846" t="s">
        <v>549</v>
      </c>
    </row>
    <row r="226" spans="1:9" s="1477" customFormat="1" ht="20.100000000000001" customHeight="1" x14ac:dyDescent="0.3">
      <c r="A226" s="1841" t="s">
        <v>1376</v>
      </c>
      <c r="B226" s="1872"/>
      <c r="C226" s="1873"/>
      <c r="D226" s="1874"/>
      <c r="E226" s="1843" t="s">
        <v>777</v>
      </c>
      <c r="F226" s="1874"/>
      <c r="G226" s="1874"/>
      <c r="H226" s="1875"/>
      <c r="I226" s="1845">
        <f>I33</f>
        <v>20000</v>
      </c>
    </row>
    <row r="227" spans="1:9" s="1477" customFormat="1" ht="20.100000000000001" customHeight="1" x14ac:dyDescent="0.3">
      <c r="A227" s="1158" t="s">
        <v>1379</v>
      </c>
      <c r="B227" s="1478"/>
      <c r="C227" s="1479"/>
      <c r="D227" s="1480"/>
      <c r="E227" s="1159" t="s">
        <v>743</v>
      </c>
      <c r="F227" s="1480"/>
      <c r="G227" s="1480"/>
      <c r="H227" s="1481"/>
      <c r="I227" s="1654">
        <f>I157</f>
        <v>10077.5</v>
      </c>
    </row>
    <row r="228" spans="1:9" s="1483" customFormat="1" ht="20.100000000000001" customHeight="1" thickBot="1" x14ac:dyDescent="0.35">
      <c r="A228" s="1730" t="s">
        <v>1380</v>
      </c>
      <c r="B228" s="1847"/>
      <c r="C228" s="1847"/>
      <c r="D228" s="1847"/>
      <c r="E228" s="1731" t="s">
        <v>1254</v>
      </c>
      <c r="F228" s="1847"/>
      <c r="G228" s="1847"/>
      <c r="H228" s="1877"/>
      <c r="I228" s="1856">
        <f>I223</f>
        <v>0</v>
      </c>
    </row>
    <row r="229" spans="1:9" s="1477" customFormat="1" ht="20.100000000000001" customHeight="1" thickBot="1" x14ac:dyDescent="0.35">
      <c r="A229" s="1850" t="s">
        <v>1264</v>
      </c>
      <c r="B229" s="1851"/>
      <c r="C229" s="1878"/>
      <c r="D229" s="1879"/>
      <c r="E229" s="1879"/>
      <c r="F229" s="1879"/>
      <c r="G229" s="1879"/>
      <c r="H229" s="1880"/>
      <c r="I229" s="1857">
        <f>SUM(I226:I228)</f>
        <v>30077.5</v>
      </c>
    </row>
  </sheetData>
  <mergeCells count="125">
    <mergeCell ref="D6:E6"/>
    <mergeCell ref="C7:E7"/>
    <mergeCell ref="C8:E8"/>
    <mergeCell ref="C9:E9"/>
    <mergeCell ref="D10:E10"/>
    <mergeCell ref="C11:E11"/>
    <mergeCell ref="C1:E1"/>
    <mergeCell ref="A2:B2"/>
    <mergeCell ref="A3:B3"/>
    <mergeCell ref="C3:E3"/>
    <mergeCell ref="C4:E4"/>
    <mergeCell ref="C5:E5"/>
    <mergeCell ref="C21:E21"/>
    <mergeCell ref="C22:E22"/>
    <mergeCell ref="D24:E24"/>
    <mergeCell ref="D26:E26"/>
    <mergeCell ref="D28:E28"/>
    <mergeCell ref="D30:E30"/>
    <mergeCell ref="D12:E12"/>
    <mergeCell ref="D13:E13"/>
    <mergeCell ref="C14:E14"/>
    <mergeCell ref="C15:E15"/>
    <mergeCell ref="C19:E19"/>
    <mergeCell ref="C20:E20"/>
    <mergeCell ref="C37:E37"/>
    <mergeCell ref="D38:E38"/>
    <mergeCell ref="D40:E40"/>
    <mergeCell ref="C42:E42"/>
    <mergeCell ref="D43:E43"/>
    <mergeCell ref="C46:E46"/>
    <mergeCell ref="D32:E32"/>
    <mergeCell ref="A33:H33"/>
    <mergeCell ref="A34:B34"/>
    <mergeCell ref="C34:E34"/>
    <mergeCell ref="C35:E35"/>
    <mergeCell ref="C36:E36"/>
    <mergeCell ref="D56:E56"/>
    <mergeCell ref="D60:E60"/>
    <mergeCell ref="C61:E61"/>
    <mergeCell ref="C63:E63"/>
    <mergeCell ref="C64:E64"/>
    <mergeCell ref="D57:E57"/>
    <mergeCell ref="D47:E47"/>
    <mergeCell ref="C51:E51"/>
    <mergeCell ref="C53:E53"/>
    <mergeCell ref="D54:E54"/>
    <mergeCell ref="D55:E55"/>
    <mergeCell ref="C81:E81"/>
    <mergeCell ref="D65:E65"/>
    <mergeCell ref="D66:E66"/>
    <mergeCell ref="D67:E67"/>
    <mergeCell ref="D68:E68"/>
    <mergeCell ref="C71:E71"/>
    <mergeCell ref="D72:E72"/>
    <mergeCell ref="D73:E73"/>
    <mergeCell ref="D74:E74"/>
    <mergeCell ref="D75:E75"/>
    <mergeCell ref="D76:E76"/>
    <mergeCell ref="C91:E91"/>
    <mergeCell ref="C95:E95"/>
    <mergeCell ref="D96:E96"/>
    <mergeCell ref="D107:E107"/>
    <mergeCell ref="D114:E114"/>
    <mergeCell ref="C122:E122"/>
    <mergeCell ref="C82:E82"/>
    <mergeCell ref="C83:E83"/>
    <mergeCell ref="C84:E84"/>
    <mergeCell ref="D85:E85"/>
    <mergeCell ref="D87:E87"/>
    <mergeCell ref="D89:E89"/>
    <mergeCell ref="D123:E123"/>
    <mergeCell ref="C124:E124"/>
    <mergeCell ref="D125:E125"/>
    <mergeCell ref="C127:E127"/>
    <mergeCell ref="D128:E128"/>
    <mergeCell ref="C132:E132"/>
    <mergeCell ref="D188:E188"/>
    <mergeCell ref="D156:E156"/>
    <mergeCell ref="A157:H157"/>
    <mergeCell ref="A158:B158"/>
    <mergeCell ref="C158:E158"/>
    <mergeCell ref="C159:E159"/>
    <mergeCell ref="D160:E160"/>
    <mergeCell ref="C150:E150"/>
    <mergeCell ref="D151:E151"/>
    <mergeCell ref="D152:E152"/>
    <mergeCell ref="D153:E153"/>
    <mergeCell ref="D154:E154"/>
    <mergeCell ref="C155:E155"/>
    <mergeCell ref="C133:E133"/>
    <mergeCell ref="C218:E218"/>
    <mergeCell ref="C219:E219"/>
    <mergeCell ref="A223:H223"/>
    <mergeCell ref="A225:H225"/>
    <mergeCell ref="C207:E207"/>
    <mergeCell ref="C208:E208"/>
    <mergeCell ref="C209:E209"/>
    <mergeCell ref="D210:E210"/>
    <mergeCell ref="C214:E214"/>
    <mergeCell ref="D215:E215"/>
    <mergeCell ref="C216:E216"/>
    <mergeCell ref="C217:E217"/>
    <mergeCell ref="D205:E205"/>
    <mergeCell ref="D166:E166"/>
    <mergeCell ref="D171:E171"/>
    <mergeCell ref="C175:E175"/>
    <mergeCell ref="D176:E176"/>
    <mergeCell ref="D178:E178"/>
    <mergeCell ref="C183:E183"/>
    <mergeCell ref="D190:E190"/>
    <mergeCell ref="C192:E192"/>
    <mergeCell ref="D193:E193"/>
    <mergeCell ref="D196:E196"/>
    <mergeCell ref="D198:E198"/>
    <mergeCell ref="N165:O165"/>
    <mergeCell ref="D184:E184"/>
    <mergeCell ref="N184:O184"/>
    <mergeCell ref="C199:E199"/>
    <mergeCell ref="D200:E200"/>
    <mergeCell ref="C204:E204"/>
    <mergeCell ref="C134:E134"/>
    <mergeCell ref="D135:E135"/>
    <mergeCell ref="D138:E138"/>
    <mergeCell ref="D145:E145"/>
    <mergeCell ref="C149:E149"/>
  </mergeCells>
  <printOptions horizontalCentered="1"/>
  <pageMargins left="0.70866141732283472" right="0.70866141732283472" top="0.74803149606299213" bottom="0.74803149606299213" header="0.31496062992125984" footer="0.31496062992125984"/>
  <pageSetup paperSize="9" scale="80" fitToHeight="5" orientation="portrait" r:id="rId1"/>
  <headerFooter>
    <oddHeader>&amp;LMhlwazini High School - 5: Ablution Block (Girls)</oddHeader>
    <oddFooter>Page &amp;P of &amp;N</oddFooter>
  </headerFooter>
  <rowBreaks count="5" manualBreakCount="5">
    <brk id="33" max="8" man="1"/>
    <brk id="80" max="8" man="1"/>
    <brk id="113" max="8" man="1"/>
    <brk id="157" max="8" man="1"/>
    <brk id="19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1"/>
  <dimension ref="A1:BH107"/>
  <sheetViews>
    <sheetView showGridLines="0" view="pageBreakPreview" topLeftCell="A58" zoomScaleSheetLayoutView="100" workbookViewId="0">
      <selection activeCell="F114" sqref="F114"/>
    </sheetView>
  </sheetViews>
  <sheetFormatPr defaultColWidth="4.109375" defaultRowHeight="23.25" customHeight="1" x14ac:dyDescent="0.25"/>
  <cols>
    <col min="1" max="1" width="13.109375" style="742" customWidth="1"/>
    <col min="2" max="2" width="7.44140625" style="731" customWidth="1"/>
    <col min="3" max="3" width="3.6640625" style="731" customWidth="1"/>
    <col min="4" max="4" width="3.6640625" style="742" customWidth="1"/>
    <col min="5" max="5" width="32.6640625" style="742" customWidth="1"/>
    <col min="6" max="6" width="8" style="742" customWidth="1"/>
    <col min="7" max="7" width="10.88671875" style="755" customWidth="1"/>
    <col min="8" max="8" width="10.109375" style="755" customWidth="1"/>
    <col min="9" max="9" width="14.44140625" style="742" customWidth="1"/>
    <col min="10" max="13" width="19.6640625" style="756" customWidth="1"/>
    <col min="14" max="16" width="15" style="756" bestFit="1" customWidth="1"/>
    <col min="17" max="17" width="15" style="756" customWidth="1"/>
    <col min="18" max="19" width="15.88671875" style="756" customWidth="1"/>
    <col min="20" max="21" width="19.6640625" style="756" customWidth="1"/>
    <col min="22" max="22" width="15" style="756" bestFit="1" customWidth="1"/>
    <col min="23" max="24" width="15" style="756" customWidth="1"/>
    <col min="25" max="25" width="15" style="756" bestFit="1" customWidth="1"/>
    <col min="26" max="27" width="15" style="756" customWidth="1"/>
    <col min="28" max="16384" width="4.109375" style="742"/>
  </cols>
  <sheetData>
    <row r="1" spans="1:60" s="734" customFormat="1" ht="16.5" customHeight="1" x14ac:dyDescent="0.25">
      <c r="A1" s="730" t="e">
        <f>#REF!</f>
        <v>#REF!</v>
      </c>
      <c r="B1" s="731"/>
      <c r="C1" s="2121" t="e">
        <f>#REF!</f>
        <v>#REF!</v>
      </c>
      <c r="D1" s="2122"/>
      <c r="E1" s="2122"/>
      <c r="F1" s="2122"/>
      <c r="G1" s="2122"/>
      <c r="H1" s="2122"/>
      <c r="I1" s="2122"/>
      <c r="J1" s="732"/>
      <c r="K1" s="732"/>
      <c r="L1" s="732"/>
      <c r="M1" s="732"/>
      <c r="N1" s="732"/>
      <c r="O1" s="732"/>
      <c r="P1" s="732"/>
      <c r="Q1" s="732"/>
      <c r="R1" s="732"/>
      <c r="S1" s="732"/>
      <c r="T1" s="732"/>
      <c r="U1" s="732"/>
      <c r="V1" s="732"/>
      <c r="W1" s="732"/>
      <c r="X1" s="732"/>
      <c r="Y1" s="732"/>
      <c r="Z1" s="732"/>
      <c r="AA1" s="733"/>
      <c r="AB1" s="733"/>
      <c r="AC1" s="733"/>
      <c r="AD1" s="733"/>
      <c r="AE1" s="733"/>
      <c r="AF1" s="732"/>
      <c r="AG1" s="732"/>
      <c r="AH1" s="733"/>
      <c r="AI1" s="733"/>
      <c r="AJ1" s="732"/>
      <c r="AK1" s="732"/>
      <c r="AL1" s="732"/>
      <c r="AM1" s="732"/>
      <c r="AN1" s="732"/>
      <c r="AO1" s="732"/>
      <c r="AP1" s="732"/>
      <c r="AQ1" s="732"/>
    </row>
    <row r="2" spans="1:60" s="734" customFormat="1" ht="29.25" customHeight="1" x14ac:dyDescent="0.25">
      <c r="A2" s="769" t="s">
        <v>748</v>
      </c>
      <c r="B2" s="770" t="s">
        <v>749</v>
      </c>
      <c r="C2" s="2123" t="s">
        <v>545</v>
      </c>
      <c r="D2" s="2124"/>
      <c r="E2" s="2125"/>
      <c r="F2" s="771" t="s">
        <v>546</v>
      </c>
      <c r="G2" s="772" t="s">
        <v>750</v>
      </c>
      <c r="H2" s="773" t="s">
        <v>548</v>
      </c>
      <c r="I2" s="774" t="s">
        <v>549</v>
      </c>
      <c r="J2" s="759"/>
      <c r="K2" s="736"/>
      <c r="L2" s="736"/>
      <c r="M2" s="737"/>
      <c r="N2" s="737"/>
      <c r="O2" s="737"/>
      <c r="P2" s="737"/>
      <c r="Q2" s="737"/>
      <c r="R2" s="737"/>
      <c r="S2" s="737"/>
      <c r="T2" s="737"/>
      <c r="U2" s="737"/>
      <c r="V2" s="737"/>
      <c r="W2" s="737"/>
      <c r="X2" s="737"/>
      <c r="Y2" s="737"/>
      <c r="Z2" s="737"/>
      <c r="AA2" s="738"/>
      <c r="AB2" s="738"/>
      <c r="AC2" s="738"/>
      <c r="AD2" s="738"/>
      <c r="AE2" s="738"/>
      <c r="AF2" s="737"/>
      <c r="AG2" s="737"/>
      <c r="AH2" s="739"/>
      <c r="AI2" s="739"/>
      <c r="AJ2" s="740"/>
      <c r="AK2" s="740"/>
      <c r="AL2" s="740"/>
      <c r="AM2" s="740"/>
      <c r="AN2" s="740"/>
      <c r="AO2" s="740"/>
      <c r="AP2" s="740"/>
      <c r="AQ2" s="740"/>
      <c r="AR2" s="739"/>
      <c r="AS2" s="739"/>
      <c r="AT2" s="739"/>
      <c r="AU2" s="739"/>
      <c r="AV2" s="739"/>
      <c r="AW2" s="739"/>
      <c r="AX2" s="739"/>
      <c r="AY2" s="739"/>
      <c r="AZ2" s="739"/>
      <c r="BA2" s="739"/>
      <c r="BB2" s="739"/>
      <c r="BC2" s="739"/>
      <c r="BD2" s="739"/>
      <c r="BE2" s="739"/>
      <c r="BF2" s="739"/>
      <c r="BG2" s="739"/>
      <c r="BH2" s="739"/>
    </row>
    <row r="3" spans="1:60" ht="16.5" customHeight="1" x14ac:dyDescent="0.25">
      <c r="A3" s="826"/>
      <c r="B3" s="827">
        <v>3</v>
      </c>
      <c r="C3" s="2126" t="s">
        <v>471</v>
      </c>
      <c r="D3" s="2127"/>
      <c r="E3" s="2128"/>
      <c r="F3" s="828"/>
      <c r="G3" s="829"/>
      <c r="H3" s="830"/>
      <c r="I3" s="831"/>
      <c r="J3" s="760"/>
      <c r="K3" s="741"/>
      <c r="L3" s="741"/>
      <c r="M3" s="741"/>
      <c r="N3" s="741"/>
      <c r="O3" s="741"/>
      <c r="P3" s="741"/>
      <c r="Q3" s="741"/>
      <c r="R3" s="741"/>
      <c r="S3" s="741"/>
      <c r="T3" s="741"/>
      <c r="U3" s="741"/>
      <c r="V3" s="741"/>
      <c r="W3" s="741"/>
      <c r="X3" s="741"/>
      <c r="Y3" s="741"/>
      <c r="Z3" s="741"/>
      <c r="AA3" s="741"/>
    </row>
    <row r="4" spans="1:60" ht="13.8" x14ac:dyDescent="0.25">
      <c r="A4" s="832" t="s">
        <v>672</v>
      </c>
      <c r="B4" s="833">
        <f>MAX($B$3:B3)+0.01</f>
        <v>3.01</v>
      </c>
      <c r="C4" s="1960" t="s">
        <v>392</v>
      </c>
      <c r="D4" s="1922"/>
      <c r="E4" s="2017"/>
      <c r="F4" s="834"/>
      <c r="G4" s="835"/>
      <c r="H4" s="836"/>
      <c r="I4" s="837"/>
      <c r="J4" s="760"/>
      <c r="K4" s="741"/>
      <c r="L4" s="741"/>
      <c r="M4" s="741"/>
      <c r="N4" s="741"/>
      <c r="O4" s="741"/>
      <c r="P4" s="741"/>
      <c r="Q4" s="741"/>
      <c r="R4" s="741"/>
      <c r="S4" s="741"/>
      <c r="T4" s="741"/>
      <c r="U4" s="741"/>
      <c r="V4" s="741"/>
      <c r="W4" s="741"/>
      <c r="X4" s="741"/>
      <c r="Y4" s="741"/>
      <c r="Z4" s="741"/>
      <c r="AA4" s="741"/>
    </row>
    <row r="5" spans="1:60" ht="13.8" x14ac:dyDescent="0.25">
      <c r="A5" s="832"/>
      <c r="B5" s="833"/>
      <c r="C5" s="838" t="s">
        <v>556</v>
      </c>
      <c r="D5" s="1951" t="s">
        <v>13</v>
      </c>
      <c r="E5" s="2017"/>
      <c r="F5" s="834"/>
      <c r="G5" s="835"/>
      <c r="H5" s="836"/>
      <c r="I5" s="837"/>
      <c r="J5" s="760"/>
      <c r="K5" s="741"/>
      <c r="L5" s="741"/>
      <c r="M5" s="741"/>
      <c r="N5" s="741"/>
      <c r="O5" s="741"/>
      <c r="P5" s="741"/>
      <c r="Q5" s="741"/>
      <c r="R5" s="741"/>
      <c r="S5" s="741"/>
      <c r="T5" s="741"/>
      <c r="U5" s="741"/>
      <c r="V5" s="741"/>
      <c r="W5" s="741"/>
      <c r="X5" s="741"/>
      <c r="Y5" s="741"/>
      <c r="Z5" s="741"/>
      <c r="AA5" s="741"/>
    </row>
    <row r="6" spans="1:60" ht="27.6" x14ac:dyDescent="0.25">
      <c r="A6" s="839"/>
      <c r="B6" s="833"/>
      <c r="C6" s="840"/>
      <c r="D6" s="841" t="s">
        <v>556</v>
      </c>
      <c r="E6" s="841" t="s">
        <v>466</v>
      </c>
      <c r="F6" s="842" t="s">
        <v>486</v>
      </c>
      <c r="G6" s="835">
        <v>5</v>
      </c>
      <c r="H6" s="836"/>
      <c r="I6" s="837"/>
      <c r="J6" s="761"/>
      <c r="K6" s="743"/>
      <c r="L6" s="743"/>
      <c r="M6" s="743"/>
      <c r="N6" s="743"/>
      <c r="O6" s="743"/>
      <c r="P6" s="743"/>
      <c r="Q6" s="743"/>
      <c r="R6" s="743"/>
      <c r="S6" s="743"/>
      <c r="T6" s="743"/>
      <c r="U6" s="743"/>
      <c r="V6" s="743"/>
      <c r="W6" s="743"/>
      <c r="X6" s="743"/>
      <c r="Y6" s="743"/>
      <c r="Z6" s="743"/>
      <c r="AA6" s="743"/>
    </row>
    <row r="7" spans="1:60" s="734" customFormat="1" ht="27.6" x14ac:dyDescent="0.25">
      <c r="A7" s="843"/>
      <c r="B7" s="833"/>
      <c r="C7" s="844"/>
      <c r="D7" s="841" t="s">
        <v>557</v>
      </c>
      <c r="E7" s="845" t="s">
        <v>43</v>
      </c>
      <c r="F7" s="846" t="s">
        <v>486</v>
      </c>
      <c r="G7" s="835">
        <v>5</v>
      </c>
      <c r="H7" s="836"/>
      <c r="I7" s="837"/>
      <c r="J7" s="761"/>
      <c r="K7" s="743"/>
      <c r="L7" s="743"/>
      <c r="M7" s="743"/>
      <c r="N7" s="743"/>
      <c r="O7" s="743"/>
      <c r="P7" s="743"/>
      <c r="Q7" s="743"/>
      <c r="R7" s="743"/>
      <c r="S7" s="743"/>
      <c r="T7" s="743"/>
      <c r="U7" s="743"/>
      <c r="V7" s="743"/>
      <c r="W7" s="743"/>
      <c r="X7" s="743"/>
      <c r="Y7" s="743"/>
      <c r="Z7" s="743"/>
      <c r="AA7" s="743"/>
    </row>
    <row r="8" spans="1:60" s="734" customFormat="1" ht="13.8" x14ac:dyDescent="0.25">
      <c r="A8" s="847"/>
      <c r="B8" s="848"/>
      <c r="C8" s="849"/>
      <c r="D8" s="841" t="s">
        <v>558</v>
      </c>
      <c r="E8" s="845" t="s">
        <v>393</v>
      </c>
      <c r="F8" s="846" t="s">
        <v>486</v>
      </c>
      <c r="G8" s="835">
        <v>5</v>
      </c>
      <c r="H8" s="836"/>
      <c r="I8" s="837"/>
      <c r="J8" s="761"/>
      <c r="K8" s="743"/>
      <c r="L8" s="743"/>
      <c r="M8" s="743"/>
      <c r="N8" s="743"/>
      <c r="O8" s="743"/>
      <c r="P8" s="743"/>
      <c r="Q8" s="743"/>
      <c r="R8" s="743"/>
      <c r="S8" s="743"/>
      <c r="T8" s="743"/>
      <c r="U8" s="743"/>
      <c r="V8" s="743"/>
      <c r="W8" s="743"/>
      <c r="X8" s="743"/>
      <c r="Y8" s="743"/>
      <c r="Z8" s="743"/>
      <c r="AA8" s="743"/>
    </row>
    <row r="9" spans="1:60" ht="27.6" x14ac:dyDescent="0.25">
      <c r="A9" s="832"/>
      <c r="B9" s="848"/>
      <c r="C9" s="849"/>
      <c r="D9" s="841" t="s">
        <v>559</v>
      </c>
      <c r="E9" s="841" t="s">
        <v>394</v>
      </c>
      <c r="F9" s="842" t="s">
        <v>486</v>
      </c>
      <c r="G9" s="835">
        <v>5</v>
      </c>
      <c r="H9" s="836"/>
      <c r="I9" s="837"/>
      <c r="J9" s="761"/>
      <c r="K9" s="743"/>
      <c r="L9" s="743"/>
      <c r="M9" s="743"/>
      <c r="N9" s="743"/>
      <c r="O9" s="743"/>
      <c r="P9" s="743"/>
      <c r="Q9" s="743"/>
      <c r="R9" s="743"/>
      <c r="S9" s="743"/>
      <c r="T9" s="743"/>
      <c r="U9" s="743"/>
      <c r="V9" s="743"/>
      <c r="W9" s="743"/>
      <c r="X9" s="743"/>
      <c r="Y9" s="743"/>
      <c r="Z9" s="743"/>
      <c r="AA9" s="743"/>
    </row>
    <row r="10" spans="1:60" ht="27.6" x14ac:dyDescent="0.25">
      <c r="A10" s="839"/>
      <c r="B10" s="833"/>
      <c r="C10" s="840"/>
      <c r="D10" s="812" t="s">
        <v>485</v>
      </c>
      <c r="E10" s="812" t="s">
        <v>44</v>
      </c>
      <c r="F10" s="850" t="s">
        <v>486</v>
      </c>
      <c r="G10" s="835">
        <v>5</v>
      </c>
      <c r="H10" s="836"/>
      <c r="I10" s="837"/>
      <c r="J10" s="761"/>
      <c r="K10" s="743"/>
      <c r="L10" s="743"/>
      <c r="M10" s="743"/>
      <c r="N10" s="743"/>
      <c r="O10" s="743"/>
      <c r="P10" s="743"/>
      <c r="Q10" s="743"/>
      <c r="R10" s="743"/>
      <c r="S10" s="743"/>
      <c r="T10" s="743"/>
      <c r="U10" s="743"/>
      <c r="V10" s="743"/>
      <c r="W10" s="743"/>
      <c r="X10" s="743"/>
      <c r="Y10" s="743"/>
      <c r="Z10" s="743"/>
      <c r="AA10" s="743"/>
    </row>
    <row r="11" spans="1:60" ht="13.8" x14ac:dyDescent="0.25">
      <c r="A11" s="832"/>
      <c r="B11" s="833"/>
      <c r="C11" s="838" t="s">
        <v>557</v>
      </c>
      <c r="D11" s="1951" t="s">
        <v>235</v>
      </c>
      <c r="E11" s="2017"/>
      <c r="F11" s="834"/>
      <c r="G11" s="835"/>
      <c r="H11" s="836"/>
      <c r="I11" s="837"/>
      <c r="J11" s="760"/>
      <c r="K11" s="741"/>
      <c r="L11" s="741"/>
      <c r="M11" s="741"/>
      <c r="N11" s="741"/>
      <c r="O11" s="741"/>
      <c r="P11" s="741"/>
      <c r="Q11" s="741"/>
      <c r="R11" s="741"/>
      <c r="S11" s="741"/>
      <c r="T11" s="741"/>
      <c r="U11" s="741"/>
      <c r="V11" s="741"/>
      <c r="W11" s="741"/>
      <c r="X11" s="741"/>
      <c r="Y11" s="741"/>
      <c r="Z11" s="741"/>
      <c r="AA11" s="741"/>
    </row>
    <row r="12" spans="1:60" ht="27.6" x14ac:dyDescent="0.25">
      <c r="A12" s="839"/>
      <c r="B12" s="833"/>
      <c r="C12" s="849"/>
      <c r="D12" s="841" t="s">
        <v>556</v>
      </c>
      <c r="E12" s="841" t="s">
        <v>45</v>
      </c>
      <c r="F12" s="851" t="s">
        <v>486</v>
      </c>
      <c r="G12" s="835">
        <v>7</v>
      </c>
      <c r="H12" s="836"/>
      <c r="I12" s="837"/>
      <c r="J12" s="761"/>
      <c r="K12" s="743"/>
      <c r="L12" s="743"/>
      <c r="M12" s="743"/>
      <c r="N12" s="743"/>
      <c r="O12" s="743"/>
      <c r="P12" s="743"/>
      <c r="Q12" s="743"/>
      <c r="R12" s="743"/>
      <c r="S12" s="743"/>
      <c r="T12" s="743"/>
      <c r="U12" s="743"/>
      <c r="V12" s="743"/>
      <c r="W12" s="743"/>
      <c r="X12" s="743"/>
      <c r="Y12" s="743"/>
      <c r="Z12" s="743"/>
      <c r="AA12" s="743"/>
    </row>
    <row r="13" spans="1:60" ht="13.8" x14ac:dyDescent="0.25">
      <c r="A13" s="839"/>
      <c r="B13" s="833"/>
      <c r="C13" s="844"/>
      <c r="D13" s="852" t="s">
        <v>557</v>
      </c>
      <c r="E13" s="841" t="s">
        <v>395</v>
      </c>
      <c r="F13" s="851" t="s">
        <v>486</v>
      </c>
      <c r="G13" s="835">
        <v>7</v>
      </c>
      <c r="H13" s="836"/>
      <c r="I13" s="837"/>
      <c r="J13" s="761"/>
      <c r="K13" s="743"/>
      <c r="L13" s="743"/>
      <c r="M13" s="743"/>
      <c r="N13" s="743"/>
      <c r="O13" s="743"/>
      <c r="P13" s="743"/>
      <c r="Q13" s="743"/>
      <c r="R13" s="743"/>
      <c r="S13" s="743"/>
      <c r="T13" s="743"/>
      <c r="U13" s="743"/>
      <c r="V13" s="743"/>
      <c r="W13" s="743"/>
      <c r="X13" s="743"/>
      <c r="Y13" s="743"/>
      <c r="Z13" s="743"/>
      <c r="AA13" s="743"/>
    </row>
    <row r="14" spans="1:60" s="734" customFormat="1" ht="27.6" x14ac:dyDescent="0.25">
      <c r="A14" s="847"/>
      <c r="B14" s="833"/>
      <c r="C14" s="838"/>
      <c r="D14" s="853" t="s">
        <v>558</v>
      </c>
      <c r="E14" s="845" t="s">
        <v>46</v>
      </c>
      <c r="F14" s="854" t="s">
        <v>486</v>
      </c>
      <c r="G14" s="835">
        <v>7</v>
      </c>
      <c r="H14" s="836"/>
      <c r="I14" s="837"/>
      <c r="J14" s="761"/>
      <c r="K14" s="743"/>
      <c r="L14" s="743"/>
      <c r="M14" s="743"/>
      <c r="N14" s="743"/>
      <c r="O14" s="743"/>
      <c r="P14" s="743"/>
      <c r="Q14" s="743"/>
      <c r="R14" s="743"/>
      <c r="S14" s="743"/>
      <c r="T14" s="743"/>
      <c r="U14" s="743"/>
      <c r="V14" s="743"/>
      <c r="W14" s="743"/>
      <c r="X14" s="743"/>
      <c r="Y14" s="743"/>
      <c r="Z14" s="743"/>
      <c r="AA14" s="743"/>
    </row>
    <row r="15" spans="1:60" ht="26.25" customHeight="1" x14ac:dyDescent="0.25">
      <c r="A15" s="832"/>
      <c r="B15" s="833"/>
      <c r="C15" s="838"/>
      <c r="D15" s="841" t="s">
        <v>559</v>
      </c>
      <c r="E15" s="841" t="s">
        <v>370</v>
      </c>
      <c r="F15" s="851" t="s">
        <v>486</v>
      </c>
      <c r="G15" s="835">
        <v>7</v>
      </c>
      <c r="H15" s="836"/>
      <c r="I15" s="837"/>
      <c r="J15" s="761"/>
      <c r="K15" s="743"/>
      <c r="L15" s="743"/>
      <c r="M15" s="743"/>
      <c r="N15" s="743"/>
      <c r="O15" s="743"/>
      <c r="P15" s="743"/>
      <c r="Q15" s="743"/>
      <c r="R15" s="743"/>
      <c r="S15" s="743"/>
      <c r="T15" s="743"/>
      <c r="U15" s="743"/>
      <c r="V15" s="743"/>
      <c r="W15" s="743"/>
      <c r="X15" s="743"/>
      <c r="Y15" s="743"/>
      <c r="Z15" s="743"/>
      <c r="AA15" s="743"/>
    </row>
    <row r="16" spans="1:60" ht="12.75" customHeight="1" x14ac:dyDescent="0.25">
      <c r="A16" s="832"/>
      <c r="B16" s="833"/>
      <c r="C16" s="838" t="s">
        <v>488</v>
      </c>
      <c r="D16" s="1962" t="s">
        <v>671</v>
      </c>
      <c r="E16" s="1963"/>
      <c r="F16" s="854"/>
      <c r="G16" s="835"/>
      <c r="H16" s="855"/>
      <c r="I16" s="837"/>
      <c r="J16" s="761"/>
      <c r="K16" s="743"/>
      <c r="L16" s="743"/>
      <c r="M16" s="743"/>
      <c r="N16" s="743"/>
      <c r="O16" s="743"/>
      <c r="P16" s="743"/>
      <c r="Q16" s="743"/>
      <c r="R16" s="743"/>
      <c r="S16" s="743"/>
      <c r="T16" s="743"/>
      <c r="U16" s="743"/>
      <c r="V16" s="743"/>
      <c r="W16" s="743"/>
      <c r="X16" s="743"/>
      <c r="Y16" s="743"/>
      <c r="Z16" s="743"/>
      <c r="AA16" s="743"/>
    </row>
    <row r="17" spans="1:27" ht="27.6" x14ac:dyDescent="0.25">
      <c r="A17" s="832"/>
      <c r="B17" s="833"/>
      <c r="C17" s="838"/>
      <c r="D17" s="856" t="s">
        <v>556</v>
      </c>
      <c r="E17" s="857" t="s">
        <v>277</v>
      </c>
      <c r="F17" s="854" t="s">
        <v>486</v>
      </c>
      <c r="G17" s="835">
        <v>2</v>
      </c>
      <c r="H17" s="855"/>
      <c r="I17" s="837"/>
      <c r="J17" s="761"/>
      <c r="K17" s="743"/>
      <c r="L17" s="743"/>
      <c r="M17" s="743"/>
      <c r="N17" s="743"/>
      <c r="O17" s="743"/>
      <c r="P17" s="743"/>
      <c r="Q17" s="743"/>
      <c r="R17" s="743"/>
      <c r="S17" s="743"/>
      <c r="T17" s="743"/>
      <c r="U17" s="743"/>
      <c r="V17" s="743"/>
      <c r="W17" s="743"/>
      <c r="X17" s="743"/>
      <c r="Y17" s="743"/>
      <c r="Z17" s="743"/>
      <c r="AA17" s="743"/>
    </row>
    <row r="18" spans="1:27" ht="41.4" x14ac:dyDescent="0.25">
      <c r="A18" s="832"/>
      <c r="B18" s="833"/>
      <c r="C18" s="840"/>
      <c r="D18" s="792" t="s">
        <v>557</v>
      </c>
      <c r="E18" s="845" t="s">
        <v>236</v>
      </c>
      <c r="F18" s="854" t="s">
        <v>486</v>
      </c>
      <c r="G18" s="835">
        <v>2</v>
      </c>
      <c r="H18" s="855"/>
      <c r="I18" s="837"/>
      <c r="J18" s="761"/>
      <c r="K18" s="743"/>
      <c r="L18" s="743"/>
      <c r="M18" s="743"/>
      <c r="N18" s="743"/>
      <c r="O18" s="743"/>
      <c r="P18" s="743"/>
      <c r="Q18" s="743"/>
      <c r="R18" s="743"/>
      <c r="S18" s="743"/>
      <c r="T18" s="743"/>
      <c r="U18" s="743"/>
      <c r="V18" s="743"/>
      <c r="W18" s="743"/>
      <c r="X18" s="743"/>
      <c r="Y18" s="743"/>
      <c r="Z18" s="743"/>
      <c r="AA18" s="743"/>
    </row>
    <row r="19" spans="1:27" ht="27.6" x14ac:dyDescent="0.25">
      <c r="A19" s="832"/>
      <c r="B19" s="833"/>
      <c r="C19" s="840"/>
      <c r="D19" s="792" t="s">
        <v>558</v>
      </c>
      <c r="E19" s="845" t="s">
        <v>144</v>
      </c>
      <c r="F19" s="854" t="s">
        <v>486</v>
      </c>
      <c r="G19" s="835">
        <v>2</v>
      </c>
      <c r="H19" s="855"/>
      <c r="I19" s="837"/>
      <c r="J19" s="744"/>
      <c r="K19" s="744"/>
      <c r="L19" s="744"/>
      <c r="M19" s="744"/>
      <c r="N19" s="744"/>
      <c r="O19" s="744"/>
      <c r="P19" s="744"/>
      <c r="Q19" s="744"/>
      <c r="R19" s="744"/>
      <c r="S19" s="744"/>
      <c r="T19" s="744"/>
      <c r="U19" s="744"/>
      <c r="V19" s="744"/>
      <c r="W19" s="744"/>
      <c r="X19" s="744"/>
      <c r="Y19" s="744"/>
      <c r="Z19" s="744"/>
      <c r="AA19" s="744"/>
    </row>
    <row r="20" spans="1:27" s="734" customFormat="1" ht="23.25" customHeight="1" x14ac:dyDescent="0.25">
      <c r="A20" s="847" t="s">
        <v>501</v>
      </c>
      <c r="B20" s="833">
        <f>MAX($B$4:B19)+0.01</f>
        <v>3.0199999999999996</v>
      </c>
      <c r="C20" s="1960" t="s">
        <v>502</v>
      </c>
      <c r="D20" s="1922"/>
      <c r="E20" s="2017"/>
      <c r="F20" s="850"/>
      <c r="G20" s="835"/>
      <c r="H20" s="855"/>
      <c r="I20" s="837"/>
      <c r="J20" s="762"/>
      <c r="K20" s="745"/>
      <c r="L20" s="745"/>
      <c r="M20" s="745"/>
      <c r="N20" s="745"/>
      <c r="O20" s="745"/>
      <c r="P20" s="745"/>
      <c r="Q20" s="745"/>
      <c r="R20" s="745"/>
      <c r="S20" s="745"/>
      <c r="T20" s="745"/>
      <c r="U20" s="745"/>
      <c r="V20" s="745"/>
      <c r="W20" s="745"/>
      <c r="X20" s="745"/>
      <c r="Y20" s="745"/>
      <c r="Z20" s="745"/>
      <c r="AA20" s="745"/>
    </row>
    <row r="21" spans="1:27" s="734" customFormat="1" ht="15.75" customHeight="1" x14ac:dyDescent="0.25">
      <c r="A21" s="847"/>
      <c r="B21" s="833"/>
      <c r="C21" s="838" t="s">
        <v>556</v>
      </c>
      <c r="D21" s="1951" t="s">
        <v>503</v>
      </c>
      <c r="E21" s="2017"/>
      <c r="F21" s="850"/>
      <c r="G21" s="835"/>
      <c r="H21" s="775"/>
      <c r="I21" s="837"/>
      <c r="J21" s="762"/>
      <c r="K21" s="745"/>
      <c r="L21" s="745"/>
      <c r="M21" s="745"/>
      <c r="N21" s="745"/>
      <c r="O21" s="745"/>
      <c r="P21" s="745"/>
      <c r="Q21" s="745"/>
      <c r="R21" s="745"/>
      <c r="S21" s="745"/>
      <c r="T21" s="745"/>
      <c r="U21" s="745"/>
      <c r="V21" s="745"/>
      <c r="W21" s="745"/>
      <c r="X21" s="745"/>
      <c r="Y21" s="745"/>
      <c r="Z21" s="745"/>
      <c r="AA21" s="745"/>
    </row>
    <row r="22" spans="1:27" s="734" customFormat="1" ht="15.75" customHeight="1" x14ac:dyDescent="0.25">
      <c r="A22" s="847"/>
      <c r="B22" s="833"/>
      <c r="C22" s="840"/>
      <c r="D22" s="845" t="s">
        <v>556</v>
      </c>
      <c r="E22" s="845" t="s">
        <v>504</v>
      </c>
      <c r="F22" s="846" t="s">
        <v>487</v>
      </c>
      <c r="G22" s="835">
        <v>20</v>
      </c>
      <c r="H22" s="775"/>
      <c r="I22" s="837"/>
      <c r="J22" s="761"/>
      <c r="K22" s="743"/>
      <c r="L22" s="743"/>
      <c r="M22" s="743"/>
      <c r="N22" s="743"/>
      <c r="O22" s="743"/>
      <c r="P22" s="743"/>
      <c r="Q22" s="743"/>
      <c r="R22" s="743"/>
      <c r="S22" s="743"/>
      <c r="T22" s="743"/>
      <c r="U22" s="743"/>
      <c r="V22" s="743"/>
      <c r="W22" s="743"/>
      <c r="X22" s="743"/>
      <c r="Y22" s="743"/>
      <c r="Z22" s="743"/>
      <c r="AA22" s="743"/>
    </row>
    <row r="23" spans="1:27" s="734" customFormat="1" ht="15.75" customHeight="1" x14ac:dyDescent="0.25">
      <c r="A23" s="847"/>
      <c r="B23" s="833"/>
      <c r="C23" s="840"/>
      <c r="D23" s="853" t="s">
        <v>557</v>
      </c>
      <c r="E23" s="845" t="s">
        <v>145</v>
      </c>
      <c r="F23" s="846" t="s">
        <v>487</v>
      </c>
      <c r="G23" s="835">
        <v>25</v>
      </c>
      <c r="H23" s="775"/>
      <c r="I23" s="837"/>
      <c r="J23" s="761"/>
      <c r="K23" s="743"/>
      <c r="L23" s="743"/>
      <c r="M23" s="743"/>
      <c r="N23" s="743"/>
      <c r="O23" s="743"/>
      <c r="P23" s="743"/>
      <c r="Q23" s="743"/>
      <c r="R23" s="743"/>
      <c r="S23" s="743"/>
      <c r="T23" s="743"/>
      <c r="U23" s="743"/>
      <c r="V23" s="743"/>
      <c r="W23" s="743"/>
      <c r="X23" s="743"/>
      <c r="Y23" s="743"/>
      <c r="Z23" s="743"/>
      <c r="AA23" s="743"/>
    </row>
    <row r="24" spans="1:27" s="734" customFormat="1" ht="15.75" customHeight="1" x14ac:dyDescent="0.25">
      <c r="A24" s="847"/>
      <c r="B24" s="833"/>
      <c r="C24" s="838" t="s">
        <v>557</v>
      </c>
      <c r="D24" s="1951" t="s">
        <v>473</v>
      </c>
      <c r="E24" s="1952"/>
      <c r="F24" s="850"/>
      <c r="G24" s="835"/>
      <c r="H24" s="775"/>
      <c r="I24" s="837"/>
      <c r="J24" s="762"/>
      <c r="K24" s="745"/>
      <c r="L24" s="745"/>
      <c r="M24" s="745"/>
      <c r="N24" s="745"/>
      <c r="O24" s="745"/>
      <c r="P24" s="745"/>
      <c r="Q24" s="745"/>
      <c r="R24" s="745"/>
      <c r="S24" s="745"/>
      <c r="T24" s="745"/>
      <c r="U24" s="745"/>
      <c r="V24" s="745"/>
      <c r="W24" s="745"/>
      <c r="X24" s="745"/>
      <c r="Y24" s="745"/>
      <c r="Z24" s="745"/>
      <c r="AA24" s="745"/>
    </row>
    <row r="25" spans="1:27" s="734" customFormat="1" ht="15.75" customHeight="1" x14ac:dyDescent="0.25">
      <c r="A25" s="847"/>
      <c r="B25" s="833"/>
      <c r="C25" s="840"/>
      <c r="D25" s="845" t="s">
        <v>556</v>
      </c>
      <c r="E25" s="845" t="s">
        <v>146</v>
      </c>
      <c r="F25" s="846" t="s">
        <v>486</v>
      </c>
      <c r="G25" s="835">
        <v>10</v>
      </c>
      <c r="H25" s="775"/>
      <c r="I25" s="837"/>
      <c r="J25" s="761"/>
      <c r="K25" s="743"/>
      <c r="L25" s="743"/>
      <c r="M25" s="743"/>
      <c r="N25" s="743"/>
      <c r="O25" s="743"/>
      <c r="P25" s="743"/>
      <c r="Q25" s="743"/>
      <c r="R25" s="743"/>
      <c r="S25" s="743"/>
      <c r="T25" s="743"/>
      <c r="U25" s="743"/>
      <c r="V25" s="743"/>
      <c r="W25" s="743"/>
      <c r="X25" s="743"/>
      <c r="Y25" s="743"/>
      <c r="Z25" s="743"/>
      <c r="AA25" s="743"/>
    </row>
    <row r="26" spans="1:27" s="734" customFormat="1" ht="15.75" customHeight="1" x14ac:dyDescent="0.25">
      <c r="A26" s="847"/>
      <c r="B26" s="833"/>
      <c r="C26" s="840"/>
      <c r="D26" s="845" t="s">
        <v>557</v>
      </c>
      <c r="E26" s="845" t="s">
        <v>147</v>
      </c>
      <c r="F26" s="846" t="s">
        <v>486</v>
      </c>
      <c r="G26" s="835">
        <v>10</v>
      </c>
      <c r="H26" s="775"/>
      <c r="I26" s="837"/>
      <c r="J26" s="761"/>
      <c r="K26" s="743"/>
      <c r="L26" s="743"/>
      <c r="M26" s="743"/>
      <c r="N26" s="743"/>
      <c r="O26" s="743"/>
      <c r="P26" s="743"/>
      <c r="Q26" s="743"/>
      <c r="R26" s="743"/>
      <c r="S26" s="743"/>
      <c r="T26" s="743"/>
      <c r="U26" s="743"/>
      <c r="V26" s="743"/>
      <c r="W26" s="743"/>
      <c r="X26" s="743"/>
      <c r="Y26" s="743"/>
      <c r="Z26" s="743"/>
      <c r="AA26" s="743"/>
    </row>
    <row r="27" spans="1:27" s="734" customFormat="1" ht="15.75" customHeight="1" x14ac:dyDescent="0.25">
      <c r="A27" s="847"/>
      <c r="B27" s="833"/>
      <c r="C27" s="840"/>
      <c r="D27" s="853" t="s">
        <v>558</v>
      </c>
      <c r="E27" s="845" t="s">
        <v>148</v>
      </c>
      <c r="F27" s="846" t="s">
        <v>486</v>
      </c>
      <c r="G27" s="835">
        <v>2</v>
      </c>
      <c r="H27" s="775"/>
      <c r="I27" s="837"/>
      <c r="J27" s="761"/>
      <c r="K27" s="743"/>
      <c r="L27" s="743"/>
      <c r="M27" s="743"/>
      <c r="N27" s="743"/>
      <c r="O27" s="743"/>
      <c r="P27" s="743"/>
      <c r="Q27" s="743"/>
      <c r="R27" s="743"/>
      <c r="S27" s="743"/>
      <c r="T27" s="743"/>
      <c r="U27" s="743"/>
      <c r="V27" s="743"/>
      <c r="W27" s="743"/>
      <c r="X27" s="743"/>
      <c r="Y27" s="743"/>
      <c r="Z27" s="743"/>
      <c r="AA27" s="743"/>
    </row>
    <row r="28" spans="1:27" s="734" customFormat="1" ht="15.75" customHeight="1" x14ac:dyDescent="0.25">
      <c r="A28" s="847"/>
      <c r="B28" s="833"/>
      <c r="C28" s="840"/>
      <c r="D28" s="853" t="s">
        <v>559</v>
      </c>
      <c r="E28" s="845" t="s">
        <v>149</v>
      </c>
      <c r="F28" s="846" t="s">
        <v>486</v>
      </c>
      <c r="G28" s="835">
        <v>2</v>
      </c>
      <c r="H28" s="775"/>
      <c r="I28" s="837"/>
      <c r="J28" s="761"/>
      <c r="K28" s="743"/>
      <c r="L28" s="743"/>
      <c r="M28" s="743"/>
      <c r="N28" s="743"/>
      <c r="O28" s="743"/>
      <c r="P28" s="743"/>
      <c r="Q28" s="743"/>
      <c r="R28" s="743"/>
      <c r="S28" s="743"/>
      <c r="T28" s="743"/>
      <c r="U28" s="743"/>
      <c r="V28" s="743"/>
      <c r="W28" s="743"/>
      <c r="X28" s="743"/>
      <c r="Y28" s="743"/>
      <c r="Z28" s="743"/>
      <c r="AA28" s="743"/>
    </row>
    <row r="29" spans="1:27" s="734" customFormat="1" ht="15.75" customHeight="1" x14ac:dyDescent="0.25">
      <c r="A29" s="847"/>
      <c r="B29" s="833"/>
      <c r="C29" s="840"/>
      <c r="D29" s="853" t="s">
        <v>485</v>
      </c>
      <c r="E29" s="845" t="s">
        <v>474</v>
      </c>
      <c r="F29" s="846" t="s">
        <v>486</v>
      </c>
      <c r="G29" s="835">
        <v>0</v>
      </c>
      <c r="H29" s="775"/>
      <c r="I29" s="837"/>
      <c r="J29" s="762"/>
      <c r="K29" s="745"/>
      <c r="L29" s="745"/>
      <c r="M29" s="745"/>
      <c r="N29" s="745"/>
      <c r="O29" s="745"/>
      <c r="P29" s="745"/>
      <c r="Q29" s="745"/>
      <c r="R29" s="745"/>
      <c r="S29" s="745"/>
      <c r="T29" s="745"/>
      <c r="U29" s="745"/>
      <c r="V29" s="745"/>
      <c r="W29" s="745"/>
      <c r="X29" s="745"/>
      <c r="Y29" s="745"/>
      <c r="Z29" s="745"/>
      <c r="AA29" s="745"/>
    </row>
    <row r="30" spans="1:27" s="734" customFormat="1" ht="15.75" customHeight="1" x14ac:dyDescent="0.25">
      <c r="A30" s="847"/>
      <c r="B30" s="833"/>
      <c r="C30" s="840"/>
      <c r="D30" s="853" t="s">
        <v>488</v>
      </c>
      <c r="E30" s="845" t="s">
        <v>150</v>
      </c>
      <c r="F30" s="846" t="s">
        <v>486</v>
      </c>
      <c r="G30" s="835">
        <v>0</v>
      </c>
      <c r="H30" s="775"/>
      <c r="I30" s="837"/>
      <c r="J30" s="761"/>
      <c r="K30" s="743"/>
      <c r="L30" s="743"/>
      <c r="M30" s="743"/>
      <c r="N30" s="743"/>
      <c r="O30" s="743"/>
      <c r="P30" s="743"/>
      <c r="Q30" s="743"/>
      <c r="R30" s="743"/>
      <c r="S30" s="743"/>
      <c r="T30" s="743"/>
      <c r="U30" s="743"/>
      <c r="V30" s="743"/>
      <c r="W30" s="743"/>
      <c r="X30" s="743"/>
      <c r="Y30" s="743"/>
      <c r="Z30" s="743"/>
      <c r="AA30" s="743"/>
    </row>
    <row r="31" spans="1:27" s="734" customFormat="1" ht="15.75" customHeight="1" x14ac:dyDescent="0.25">
      <c r="A31" s="847"/>
      <c r="B31" s="833"/>
      <c r="C31" s="840"/>
      <c r="D31" s="853" t="s">
        <v>32</v>
      </c>
      <c r="E31" s="845" t="s">
        <v>475</v>
      </c>
      <c r="F31" s="846" t="s">
        <v>486</v>
      </c>
      <c r="G31" s="835">
        <v>0</v>
      </c>
      <c r="H31" s="775"/>
      <c r="I31" s="837"/>
      <c r="J31" s="761"/>
      <c r="K31" s="743"/>
      <c r="L31" s="743"/>
      <c r="M31" s="743"/>
      <c r="N31" s="743"/>
      <c r="O31" s="743"/>
      <c r="P31" s="743"/>
      <c r="Q31" s="743"/>
      <c r="R31" s="743"/>
      <c r="S31" s="743"/>
      <c r="T31" s="743"/>
      <c r="U31" s="743"/>
      <c r="V31" s="743"/>
      <c r="W31" s="743"/>
      <c r="X31" s="743"/>
      <c r="Y31" s="743"/>
      <c r="Z31" s="743"/>
      <c r="AA31" s="743"/>
    </row>
    <row r="32" spans="1:27" s="734" customFormat="1" ht="15.75" customHeight="1" x14ac:dyDescent="0.25">
      <c r="A32" s="847"/>
      <c r="B32" s="833"/>
      <c r="C32" s="840"/>
      <c r="D32" s="853" t="s">
        <v>560</v>
      </c>
      <c r="E32" s="845" t="s">
        <v>151</v>
      </c>
      <c r="F32" s="846" t="s">
        <v>486</v>
      </c>
      <c r="G32" s="835">
        <v>0</v>
      </c>
      <c r="H32" s="775"/>
      <c r="I32" s="837"/>
      <c r="J32" s="761"/>
      <c r="K32" s="743"/>
      <c r="L32" s="743"/>
      <c r="M32" s="743"/>
      <c r="N32" s="743"/>
      <c r="O32" s="743"/>
      <c r="P32" s="743"/>
      <c r="Q32" s="743"/>
      <c r="R32" s="743"/>
      <c r="S32" s="743"/>
      <c r="T32" s="743"/>
      <c r="U32" s="743"/>
      <c r="V32" s="743"/>
      <c r="W32" s="743"/>
      <c r="X32" s="743"/>
      <c r="Y32" s="743"/>
      <c r="Z32" s="743"/>
      <c r="AA32" s="743"/>
    </row>
    <row r="33" spans="1:27" s="734" customFormat="1" ht="15.75" customHeight="1" x14ac:dyDescent="0.25">
      <c r="A33" s="847"/>
      <c r="B33" s="833"/>
      <c r="C33" s="840"/>
      <c r="D33" s="853" t="s">
        <v>561</v>
      </c>
      <c r="E33" s="845" t="s">
        <v>476</v>
      </c>
      <c r="F33" s="846" t="s">
        <v>486</v>
      </c>
      <c r="G33" s="835">
        <v>5</v>
      </c>
      <c r="H33" s="775"/>
      <c r="I33" s="837"/>
      <c r="J33" s="761"/>
      <c r="K33" s="743"/>
      <c r="L33" s="743"/>
      <c r="M33" s="743"/>
      <c r="N33" s="743"/>
      <c r="O33" s="743"/>
      <c r="P33" s="743"/>
      <c r="Q33" s="743"/>
      <c r="R33" s="743"/>
      <c r="S33" s="743"/>
      <c r="T33" s="743"/>
      <c r="U33" s="743"/>
      <c r="V33" s="743"/>
      <c r="W33" s="743"/>
      <c r="X33" s="743"/>
      <c r="Y33" s="743"/>
      <c r="Z33" s="743"/>
      <c r="AA33" s="743"/>
    </row>
    <row r="34" spans="1:27" s="734" customFormat="1" ht="15.75" customHeight="1" x14ac:dyDescent="0.25">
      <c r="A34" s="847"/>
      <c r="B34" s="833"/>
      <c r="C34" s="840"/>
      <c r="D34" s="853" t="s">
        <v>562</v>
      </c>
      <c r="E34" s="845" t="s">
        <v>477</v>
      </c>
      <c r="F34" s="846" t="s">
        <v>486</v>
      </c>
      <c r="G34" s="835">
        <v>0</v>
      </c>
      <c r="H34" s="775"/>
      <c r="I34" s="837"/>
      <c r="J34" s="761"/>
      <c r="K34" s="743"/>
      <c r="L34" s="743"/>
      <c r="M34" s="743"/>
      <c r="N34" s="743"/>
      <c r="O34" s="743"/>
      <c r="P34" s="743"/>
      <c r="Q34" s="743"/>
      <c r="R34" s="743"/>
      <c r="S34" s="743"/>
      <c r="T34" s="743"/>
      <c r="U34" s="743"/>
      <c r="V34" s="743"/>
      <c r="W34" s="743"/>
      <c r="X34" s="743"/>
      <c r="Y34" s="743"/>
      <c r="Z34" s="743"/>
      <c r="AA34" s="743"/>
    </row>
    <row r="35" spans="1:27" s="734" customFormat="1" ht="15.75" customHeight="1" x14ac:dyDescent="0.25">
      <c r="A35" s="847"/>
      <c r="B35" s="833"/>
      <c r="C35" s="840"/>
      <c r="D35" s="853" t="s">
        <v>495</v>
      </c>
      <c r="E35" s="845" t="s">
        <v>152</v>
      </c>
      <c r="F35" s="858" t="s">
        <v>486</v>
      </c>
      <c r="G35" s="859">
        <v>3</v>
      </c>
      <c r="H35" s="775"/>
      <c r="I35" s="837"/>
      <c r="J35" s="761"/>
      <c r="K35" s="743"/>
      <c r="L35" s="743"/>
      <c r="M35" s="743"/>
      <c r="N35" s="743"/>
      <c r="O35" s="743"/>
      <c r="P35" s="743"/>
      <c r="Q35" s="743"/>
      <c r="R35" s="743"/>
      <c r="S35" s="743"/>
      <c r="T35" s="743"/>
      <c r="U35" s="743"/>
      <c r="V35" s="743"/>
      <c r="W35" s="743"/>
      <c r="X35" s="743"/>
      <c r="Y35" s="743"/>
      <c r="Z35" s="743"/>
      <c r="AA35" s="743"/>
    </row>
    <row r="36" spans="1:27" s="734" customFormat="1" ht="15.75" customHeight="1" x14ac:dyDescent="0.25">
      <c r="A36" s="794"/>
      <c r="B36" s="810"/>
      <c r="C36" s="840"/>
      <c r="D36" s="853" t="s">
        <v>563</v>
      </c>
      <c r="E36" s="845" t="s">
        <v>478</v>
      </c>
      <c r="F36" s="858" t="s">
        <v>486</v>
      </c>
      <c r="G36" s="859">
        <v>3</v>
      </c>
      <c r="H36" s="775"/>
      <c r="I36" s="837"/>
      <c r="J36" s="761"/>
      <c r="K36" s="743"/>
      <c r="L36" s="743"/>
      <c r="M36" s="743"/>
      <c r="N36" s="743"/>
      <c r="O36" s="743"/>
      <c r="P36" s="743"/>
      <c r="Q36" s="743"/>
      <c r="R36" s="743"/>
      <c r="S36" s="743"/>
      <c r="T36" s="743"/>
      <c r="U36" s="743"/>
      <c r="V36" s="743"/>
      <c r="W36" s="743"/>
      <c r="X36" s="743"/>
      <c r="Y36" s="743"/>
      <c r="Z36" s="743"/>
      <c r="AA36" s="743"/>
    </row>
    <row r="37" spans="1:27" s="734" customFormat="1" ht="31.5" customHeight="1" x14ac:dyDescent="0.25">
      <c r="A37" s="794" t="s">
        <v>501</v>
      </c>
      <c r="B37" s="810">
        <f>MAX($B$4:B35)+0.01</f>
        <v>3.0299999999999994</v>
      </c>
      <c r="C37" s="2023" t="s">
        <v>505</v>
      </c>
      <c r="D37" s="1922"/>
      <c r="E37" s="2017"/>
      <c r="F37" s="860"/>
      <c r="G37" s="861"/>
      <c r="H37" s="790"/>
      <c r="I37" s="837"/>
      <c r="J37" s="762"/>
      <c r="K37" s="745"/>
      <c r="L37" s="745"/>
      <c r="M37" s="745"/>
      <c r="N37" s="745"/>
      <c r="O37" s="745"/>
      <c r="P37" s="745"/>
      <c r="Q37" s="745"/>
      <c r="R37" s="745"/>
      <c r="S37" s="745"/>
      <c r="T37" s="745"/>
      <c r="U37" s="745"/>
      <c r="V37" s="745"/>
      <c r="W37" s="745"/>
      <c r="X37" s="745"/>
      <c r="Y37" s="745"/>
      <c r="Z37" s="745"/>
      <c r="AA37" s="745"/>
    </row>
    <row r="38" spans="1:27" s="734" customFormat="1" ht="14.25" customHeight="1" x14ac:dyDescent="0.25">
      <c r="A38" s="794"/>
      <c r="B38" s="810"/>
      <c r="C38" s="862" t="s">
        <v>556</v>
      </c>
      <c r="D38" s="1951" t="s">
        <v>506</v>
      </c>
      <c r="E38" s="1951"/>
      <c r="F38" s="808" t="s">
        <v>104</v>
      </c>
      <c r="G38" s="861">
        <v>35</v>
      </c>
      <c r="H38" s="790"/>
      <c r="I38" s="837"/>
      <c r="J38" s="761"/>
      <c r="K38" s="743"/>
      <c r="L38" s="743"/>
      <c r="M38" s="743"/>
      <c r="N38" s="743"/>
      <c r="O38" s="743"/>
      <c r="P38" s="743"/>
      <c r="Q38" s="743"/>
      <c r="R38" s="743"/>
      <c r="S38" s="743"/>
      <c r="T38" s="743"/>
      <c r="U38" s="743"/>
      <c r="V38" s="743"/>
      <c r="W38" s="743"/>
      <c r="X38" s="743"/>
      <c r="Y38" s="743"/>
      <c r="Z38" s="743"/>
      <c r="AA38" s="743"/>
    </row>
    <row r="39" spans="1:27" s="734" customFormat="1" ht="26.25" customHeight="1" x14ac:dyDescent="0.25">
      <c r="A39" s="794"/>
      <c r="B39" s="810"/>
      <c r="C39" s="862"/>
      <c r="D39" s="853" t="s">
        <v>556</v>
      </c>
      <c r="E39" s="890" t="s">
        <v>507</v>
      </c>
      <c r="F39" s="863"/>
      <c r="G39" s="861"/>
      <c r="H39" s="775"/>
      <c r="I39" s="837"/>
      <c r="J39" s="744"/>
      <c r="K39" s="744"/>
      <c r="L39" s="744"/>
      <c r="M39" s="744"/>
      <c r="N39" s="744"/>
      <c r="O39" s="744"/>
      <c r="P39" s="744"/>
      <c r="Q39" s="744"/>
      <c r="R39" s="744"/>
      <c r="S39" s="744"/>
      <c r="T39" s="744"/>
      <c r="U39" s="744"/>
      <c r="V39" s="744"/>
      <c r="W39" s="744"/>
      <c r="X39" s="744"/>
      <c r="Y39" s="744"/>
      <c r="Z39" s="744"/>
      <c r="AA39" s="744"/>
    </row>
    <row r="40" spans="1:27" s="734" customFormat="1" ht="26.25" customHeight="1" x14ac:dyDescent="0.25">
      <c r="A40" s="794"/>
      <c r="B40" s="810"/>
      <c r="C40" s="862"/>
      <c r="D40" s="853" t="s">
        <v>557</v>
      </c>
      <c r="E40" s="891" t="s">
        <v>153</v>
      </c>
      <c r="F40" s="808" t="s">
        <v>104</v>
      </c>
      <c r="G40" s="861">
        <v>15</v>
      </c>
      <c r="H40" s="775"/>
      <c r="I40" s="837"/>
      <c r="J40" s="744"/>
      <c r="K40" s="744"/>
      <c r="L40" s="744"/>
      <c r="M40" s="744"/>
      <c r="N40" s="744"/>
      <c r="O40" s="744"/>
      <c r="P40" s="744"/>
      <c r="Q40" s="744"/>
      <c r="R40" s="744"/>
      <c r="S40" s="744"/>
      <c r="T40" s="744"/>
      <c r="U40" s="744"/>
      <c r="V40" s="744"/>
      <c r="W40" s="744"/>
      <c r="X40" s="744"/>
      <c r="Y40" s="744"/>
      <c r="Z40" s="744"/>
      <c r="AA40" s="744"/>
    </row>
    <row r="41" spans="1:27" s="734" customFormat="1" ht="26.25" customHeight="1" x14ac:dyDescent="0.25">
      <c r="A41" s="794"/>
      <c r="B41" s="810"/>
      <c r="C41" s="862"/>
      <c r="D41" s="853" t="s">
        <v>558</v>
      </c>
      <c r="E41" s="891" t="s">
        <v>237</v>
      </c>
      <c r="F41" s="808" t="s">
        <v>104</v>
      </c>
      <c r="G41" s="861">
        <v>20</v>
      </c>
      <c r="H41" s="775"/>
      <c r="I41" s="837"/>
      <c r="J41" s="744"/>
      <c r="K41" s="744"/>
      <c r="L41" s="744"/>
      <c r="M41" s="744"/>
      <c r="N41" s="744"/>
      <c r="O41" s="744"/>
      <c r="P41" s="744"/>
      <c r="Q41" s="744"/>
      <c r="R41" s="744"/>
      <c r="S41" s="744"/>
      <c r="T41" s="744"/>
      <c r="U41" s="744"/>
      <c r="V41" s="744"/>
      <c r="W41" s="744"/>
      <c r="X41" s="744"/>
      <c r="Y41" s="744"/>
      <c r="Z41" s="744"/>
      <c r="AA41" s="744"/>
    </row>
    <row r="42" spans="1:27" s="734" customFormat="1" ht="26.25" customHeight="1" x14ac:dyDescent="0.25">
      <c r="A42" s="794"/>
      <c r="B42" s="810"/>
      <c r="C42" s="838" t="s">
        <v>557</v>
      </c>
      <c r="D42" s="853"/>
      <c r="E42" s="892" t="s">
        <v>763</v>
      </c>
      <c r="F42" s="864"/>
      <c r="G42" s="861"/>
      <c r="H42" s="775"/>
      <c r="I42" s="837"/>
      <c r="J42" s="744"/>
      <c r="K42" s="744"/>
      <c r="L42" s="744"/>
      <c r="M42" s="744"/>
      <c r="N42" s="744"/>
      <c r="O42" s="744"/>
      <c r="P42" s="744"/>
      <c r="Q42" s="744"/>
      <c r="R42" s="744"/>
      <c r="S42" s="744"/>
      <c r="T42" s="744"/>
      <c r="U42" s="744"/>
      <c r="V42" s="744"/>
      <c r="W42" s="744"/>
      <c r="X42" s="744"/>
      <c r="Y42" s="744"/>
      <c r="Z42" s="744"/>
      <c r="AA42" s="744"/>
    </row>
    <row r="43" spans="1:27" s="734" customFormat="1" ht="19.5" customHeight="1" x14ac:dyDescent="0.25">
      <c r="A43" s="815"/>
      <c r="B43" s="893"/>
      <c r="C43" s="903"/>
      <c r="D43" s="904" t="s">
        <v>556</v>
      </c>
      <c r="E43" s="905" t="s">
        <v>508</v>
      </c>
      <c r="F43" s="906" t="s">
        <v>487</v>
      </c>
      <c r="G43" s="907">
        <v>25</v>
      </c>
      <c r="H43" s="816"/>
      <c r="I43" s="908"/>
      <c r="J43" s="744"/>
      <c r="K43" s="744"/>
      <c r="L43" s="744"/>
      <c r="M43" s="744"/>
      <c r="N43" s="744"/>
      <c r="O43" s="744"/>
      <c r="P43" s="744"/>
      <c r="Q43" s="744"/>
      <c r="R43" s="744"/>
      <c r="S43" s="744"/>
      <c r="T43" s="744"/>
      <c r="U43" s="744"/>
      <c r="V43" s="744"/>
      <c r="W43" s="744"/>
      <c r="X43" s="744"/>
      <c r="Y43" s="744"/>
      <c r="Z43" s="744"/>
      <c r="AA43" s="744"/>
    </row>
    <row r="44" spans="1:27" s="901" customFormat="1" ht="14.25" customHeight="1" x14ac:dyDescent="0.25">
      <c r="A44" s="2109" t="s">
        <v>752</v>
      </c>
      <c r="B44" s="2109"/>
      <c r="C44" s="2109"/>
      <c r="D44" s="2109"/>
      <c r="E44" s="2109"/>
      <c r="F44" s="2109"/>
      <c r="G44" s="2109"/>
      <c r="H44" s="2109"/>
      <c r="I44" s="735"/>
      <c r="J44" s="902"/>
      <c r="K44" s="902"/>
      <c r="L44" s="902"/>
      <c r="M44" s="902"/>
      <c r="N44" s="902"/>
      <c r="O44" s="902"/>
      <c r="P44" s="902"/>
      <c r="Q44" s="902"/>
      <c r="R44" s="902"/>
      <c r="S44" s="902"/>
      <c r="T44" s="902"/>
      <c r="U44" s="902"/>
      <c r="V44" s="902"/>
      <c r="W44" s="902"/>
      <c r="X44" s="902"/>
      <c r="Y44" s="902"/>
      <c r="Z44" s="902"/>
      <c r="AA44" s="902"/>
    </row>
    <row r="45" spans="1:27" s="916" customFormat="1" ht="14.25" customHeight="1" x14ac:dyDescent="0.25">
      <c r="A45" s="2109" t="s">
        <v>751</v>
      </c>
      <c r="B45" s="2109"/>
      <c r="C45" s="2109"/>
      <c r="D45" s="2109"/>
      <c r="E45" s="2109"/>
      <c r="F45" s="2109"/>
      <c r="G45" s="2109"/>
      <c r="H45" s="2109"/>
      <c r="I45" s="735"/>
      <c r="J45" s="915"/>
      <c r="K45" s="915"/>
      <c r="L45" s="915"/>
      <c r="M45" s="915"/>
      <c r="N45" s="915"/>
      <c r="O45" s="915"/>
      <c r="P45" s="915"/>
      <c r="Q45" s="915"/>
      <c r="R45" s="915"/>
      <c r="S45" s="915"/>
      <c r="T45" s="915"/>
      <c r="U45" s="915"/>
      <c r="V45" s="915"/>
      <c r="W45" s="915"/>
      <c r="X45" s="915"/>
      <c r="Y45" s="915"/>
      <c r="Z45" s="915"/>
      <c r="AA45" s="915"/>
    </row>
    <row r="46" spans="1:27" s="734" customFormat="1" ht="12" customHeight="1" x14ac:dyDescent="0.25">
      <c r="A46" s="909"/>
      <c r="B46" s="910"/>
      <c r="C46" s="911" t="s">
        <v>558</v>
      </c>
      <c r="D46" s="2129" t="s">
        <v>509</v>
      </c>
      <c r="E46" s="2110"/>
      <c r="F46" s="912"/>
      <c r="G46" s="913"/>
      <c r="H46" s="819"/>
      <c r="I46" s="914"/>
      <c r="J46" s="743"/>
      <c r="K46" s="743"/>
      <c r="L46" s="743"/>
      <c r="M46" s="743"/>
      <c r="N46" s="743"/>
      <c r="O46" s="743"/>
      <c r="P46" s="743"/>
      <c r="Q46" s="743"/>
      <c r="R46" s="743"/>
      <c r="S46" s="743"/>
      <c r="T46" s="743"/>
      <c r="U46" s="743"/>
      <c r="V46" s="743"/>
      <c r="W46" s="743"/>
      <c r="X46" s="743"/>
      <c r="Y46" s="743"/>
      <c r="Z46" s="743"/>
      <c r="AA46" s="743"/>
    </row>
    <row r="47" spans="1:27" s="734" customFormat="1" ht="12" customHeight="1" x14ac:dyDescent="0.25">
      <c r="A47" s="847"/>
      <c r="B47" s="833"/>
      <c r="C47" s="840"/>
      <c r="D47" s="853" t="s">
        <v>556</v>
      </c>
      <c r="E47" s="845" t="s">
        <v>510</v>
      </c>
      <c r="F47" s="846" t="s">
        <v>486</v>
      </c>
      <c r="G47" s="835">
        <v>0</v>
      </c>
      <c r="H47" s="775"/>
      <c r="I47" s="866"/>
      <c r="J47" s="743"/>
      <c r="K47" s="743"/>
      <c r="L47" s="743"/>
      <c r="M47" s="743"/>
      <c r="N47" s="743"/>
      <c r="O47" s="743"/>
      <c r="P47" s="743"/>
      <c r="Q47" s="743"/>
      <c r="R47" s="743"/>
      <c r="S47" s="743"/>
      <c r="T47" s="743"/>
      <c r="U47" s="743"/>
      <c r="V47" s="743"/>
      <c r="W47" s="743"/>
      <c r="X47" s="743"/>
      <c r="Y47" s="743"/>
      <c r="Z47" s="743"/>
      <c r="AA47" s="743"/>
    </row>
    <row r="48" spans="1:27" s="734" customFormat="1" ht="12" customHeight="1" x14ac:dyDescent="0.25">
      <c r="A48" s="847"/>
      <c r="B48" s="833"/>
      <c r="C48" s="840"/>
      <c r="D48" s="853" t="s">
        <v>557</v>
      </c>
      <c r="E48" s="845" t="s">
        <v>570</v>
      </c>
      <c r="F48" s="846" t="s">
        <v>486</v>
      </c>
      <c r="G48" s="835">
        <v>4</v>
      </c>
      <c r="H48" s="775"/>
      <c r="I48" s="866"/>
      <c r="J48" s="745"/>
      <c r="K48" s="745"/>
      <c r="L48" s="745"/>
      <c r="M48" s="745"/>
      <c r="N48" s="745"/>
      <c r="O48" s="745"/>
      <c r="P48" s="745"/>
      <c r="Q48" s="745"/>
      <c r="R48" s="745"/>
      <c r="S48" s="745"/>
      <c r="T48" s="745"/>
      <c r="U48" s="745"/>
      <c r="V48" s="745"/>
      <c r="W48" s="745"/>
      <c r="X48" s="745"/>
      <c r="Y48" s="745"/>
      <c r="Z48" s="745"/>
      <c r="AA48" s="745"/>
    </row>
    <row r="49" spans="1:27" s="734" customFormat="1" ht="12" customHeight="1" x14ac:dyDescent="0.25">
      <c r="A49" s="847"/>
      <c r="B49" s="833"/>
      <c r="C49" s="840"/>
      <c r="D49" s="853" t="s">
        <v>558</v>
      </c>
      <c r="E49" s="845" t="s">
        <v>576</v>
      </c>
      <c r="F49" s="846" t="s">
        <v>486</v>
      </c>
      <c r="G49" s="835">
        <v>2</v>
      </c>
      <c r="H49" s="775"/>
      <c r="I49" s="866"/>
      <c r="J49" s="743"/>
      <c r="K49" s="743"/>
      <c r="L49" s="743"/>
      <c r="M49" s="743"/>
      <c r="N49" s="743"/>
      <c r="O49" s="743"/>
      <c r="P49" s="743"/>
      <c r="Q49" s="743"/>
      <c r="R49" s="743"/>
      <c r="S49" s="743"/>
      <c r="T49" s="743"/>
      <c r="U49" s="743"/>
      <c r="V49" s="743"/>
      <c r="W49" s="743"/>
      <c r="X49" s="743"/>
      <c r="Y49" s="743"/>
      <c r="Z49" s="743"/>
      <c r="AA49" s="743"/>
    </row>
    <row r="50" spans="1:27" s="734" customFormat="1" ht="12" customHeight="1" x14ac:dyDescent="0.25">
      <c r="A50" s="847"/>
      <c r="B50" s="833"/>
      <c r="C50" s="840"/>
      <c r="D50" s="853" t="s">
        <v>559</v>
      </c>
      <c r="E50" s="845" t="s">
        <v>574</v>
      </c>
      <c r="F50" s="846" t="s">
        <v>486</v>
      </c>
      <c r="G50" s="835">
        <v>3</v>
      </c>
      <c r="H50" s="775"/>
      <c r="I50" s="866"/>
      <c r="J50" s="745"/>
      <c r="K50" s="745"/>
      <c r="L50" s="745"/>
      <c r="M50" s="745"/>
      <c r="N50" s="745"/>
      <c r="O50" s="745"/>
      <c r="P50" s="745"/>
      <c r="Q50" s="745"/>
      <c r="R50" s="745"/>
      <c r="S50" s="745"/>
      <c r="T50" s="745"/>
      <c r="U50" s="745"/>
      <c r="V50" s="745"/>
      <c r="W50" s="745"/>
      <c r="X50" s="745"/>
      <c r="Y50" s="745"/>
      <c r="Z50" s="745"/>
      <c r="AA50" s="745"/>
    </row>
    <row r="51" spans="1:27" s="734" customFormat="1" ht="12" customHeight="1" x14ac:dyDescent="0.25">
      <c r="A51" s="847"/>
      <c r="B51" s="833"/>
      <c r="C51" s="840"/>
      <c r="D51" s="853" t="s">
        <v>485</v>
      </c>
      <c r="E51" s="845" t="s">
        <v>575</v>
      </c>
      <c r="F51" s="846" t="s">
        <v>486</v>
      </c>
      <c r="G51" s="835">
        <v>0</v>
      </c>
      <c r="H51" s="775"/>
      <c r="I51" s="866"/>
      <c r="J51" s="743"/>
      <c r="K51" s="743"/>
      <c r="L51" s="743"/>
      <c r="M51" s="743"/>
      <c r="N51" s="743"/>
      <c r="O51" s="743"/>
      <c r="P51" s="743"/>
      <c r="Q51" s="743"/>
      <c r="R51" s="743"/>
      <c r="S51" s="743"/>
      <c r="T51" s="743"/>
      <c r="U51" s="743"/>
      <c r="V51" s="743"/>
      <c r="W51" s="743"/>
      <c r="X51" s="743"/>
      <c r="Y51" s="743"/>
      <c r="Z51" s="743"/>
      <c r="AA51" s="743"/>
    </row>
    <row r="52" spans="1:27" ht="14.25" customHeight="1" x14ac:dyDescent="0.25">
      <c r="A52" s="847"/>
      <c r="B52" s="833"/>
      <c r="C52" s="838" t="s">
        <v>559</v>
      </c>
      <c r="D52" s="1951" t="s">
        <v>309</v>
      </c>
      <c r="E52" s="2017"/>
      <c r="F52" s="850"/>
      <c r="G52" s="835"/>
      <c r="H52" s="775"/>
      <c r="I52" s="866"/>
      <c r="J52" s="747"/>
      <c r="K52" s="747"/>
      <c r="L52" s="747"/>
      <c r="M52" s="747"/>
      <c r="N52" s="747"/>
      <c r="O52" s="747"/>
      <c r="P52" s="747"/>
      <c r="Q52" s="747"/>
      <c r="R52" s="747"/>
      <c r="S52" s="747"/>
      <c r="T52" s="747"/>
      <c r="U52" s="747"/>
      <c r="V52" s="747"/>
      <c r="W52" s="747"/>
      <c r="X52" s="747"/>
      <c r="Y52" s="747"/>
      <c r="Z52" s="747"/>
      <c r="AA52" s="747"/>
    </row>
    <row r="53" spans="1:27" ht="63" customHeight="1" x14ac:dyDescent="0.25">
      <c r="A53" s="847"/>
      <c r="B53" s="833"/>
      <c r="C53" s="840"/>
      <c r="D53" s="799" t="s">
        <v>556</v>
      </c>
      <c r="E53" s="793" t="s">
        <v>479</v>
      </c>
      <c r="F53" s="846" t="s">
        <v>486</v>
      </c>
      <c r="G53" s="835">
        <v>5</v>
      </c>
      <c r="H53" s="775"/>
      <c r="I53" s="866"/>
      <c r="J53" s="748"/>
      <c r="K53" s="748"/>
      <c r="L53" s="748"/>
      <c r="M53" s="748"/>
      <c r="N53" s="748"/>
      <c r="O53" s="748"/>
      <c r="P53" s="748"/>
      <c r="Q53" s="748"/>
      <c r="R53" s="748"/>
      <c r="S53" s="748"/>
      <c r="T53" s="748"/>
      <c r="U53" s="748"/>
      <c r="V53" s="748"/>
      <c r="W53" s="748"/>
      <c r="X53" s="748"/>
      <c r="Y53" s="748"/>
      <c r="Z53" s="748"/>
      <c r="AA53" s="748"/>
    </row>
    <row r="54" spans="1:27" s="734" customFormat="1" ht="23.25" customHeight="1" x14ac:dyDescent="0.25">
      <c r="A54" s="832" t="s">
        <v>310</v>
      </c>
      <c r="B54" s="833">
        <f>MAX($B$4:B53)+0.01</f>
        <v>3.0399999999999991</v>
      </c>
      <c r="C54" s="1960" t="s">
        <v>311</v>
      </c>
      <c r="D54" s="1922"/>
      <c r="E54" s="2017"/>
      <c r="F54" s="834"/>
      <c r="G54" s="835"/>
      <c r="H54" s="836"/>
      <c r="I54" s="866"/>
      <c r="J54" s="743"/>
      <c r="K54" s="743"/>
      <c r="L54" s="743"/>
      <c r="M54" s="743"/>
      <c r="N54" s="743"/>
      <c r="O54" s="743"/>
      <c r="P54" s="743"/>
      <c r="Q54" s="743"/>
      <c r="R54" s="743"/>
      <c r="S54" s="743"/>
      <c r="T54" s="743"/>
      <c r="U54" s="743"/>
      <c r="V54" s="743"/>
      <c r="W54" s="743"/>
      <c r="X54" s="743"/>
      <c r="Y54" s="743"/>
      <c r="Z54" s="743"/>
      <c r="AA54" s="743"/>
    </row>
    <row r="55" spans="1:27" s="734" customFormat="1" ht="39" customHeight="1" x14ac:dyDescent="0.25">
      <c r="A55" s="839"/>
      <c r="B55" s="833"/>
      <c r="C55" s="838" t="s">
        <v>556</v>
      </c>
      <c r="D55" s="1951" t="s">
        <v>677</v>
      </c>
      <c r="E55" s="2017"/>
      <c r="F55" s="850"/>
      <c r="G55" s="835"/>
      <c r="H55" s="836"/>
      <c r="I55" s="866"/>
      <c r="J55" s="743"/>
      <c r="K55" s="743"/>
      <c r="L55" s="743"/>
      <c r="M55" s="743"/>
      <c r="N55" s="743"/>
      <c r="O55" s="743"/>
      <c r="P55" s="743"/>
      <c r="Q55" s="743"/>
      <c r="R55" s="743"/>
      <c r="S55" s="743"/>
      <c r="T55" s="743"/>
      <c r="U55" s="743"/>
      <c r="V55" s="743"/>
      <c r="W55" s="743"/>
      <c r="X55" s="743"/>
      <c r="Y55" s="743"/>
      <c r="Z55" s="743"/>
      <c r="AA55" s="743"/>
    </row>
    <row r="56" spans="1:27" s="734" customFormat="1" ht="12.75" customHeight="1" x14ac:dyDescent="0.25">
      <c r="A56" s="839"/>
      <c r="B56" s="833"/>
      <c r="C56" s="840"/>
      <c r="D56" s="853" t="s">
        <v>556</v>
      </c>
      <c r="E56" s="845" t="s">
        <v>678</v>
      </c>
      <c r="F56" s="846" t="s">
        <v>487</v>
      </c>
      <c r="G56" s="835">
        <v>35</v>
      </c>
      <c r="H56" s="836"/>
      <c r="I56" s="866"/>
      <c r="J56" s="741"/>
      <c r="K56" s="741"/>
      <c r="L56" s="741"/>
      <c r="M56" s="741"/>
      <c r="N56" s="741"/>
      <c r="O56" s="741"/>
      <c r="P56" s="741"/>
      <c r="Q56" s="741"/>
      <c r="R56" s="741"/>
      <c r="S56" s="741"/>
      <c r="T56" s="741"/>
      <c r="U56" s="741"/>
      <c r="V56" s="741"/>
      <c r="W56" s="741"/>
      <c r="X56" s="741"/>
      <c r="Y56" s="741"/>
      <c r="Z56" s="741"/>
      <c r="AA56" s="741"/>
    </row>
    <row r="57" spans="1:27" s="734" customFormat="1" ht="12.75" customHeight="1" x14ac:dyDescent="0.25">
      <c r="A57" s="839"/>
      <c r="B57" s="833"/>
      <c r="C57" s="840"/>
      <c r="D57" s="845" t="s">
        <v>557</v>
      </c>
      <c r="E57" s="845" t="s">
        <v>42</v>
      </c>
      <c r="F57" s="846" t="s">
        <v>487</v>
      </c>
      <c r="G57" s="835">
        <v>14</v>
      </c>
      <c r="H57" s="836"/>
      <c r="I57" s="866"/>
      <c r="J57" s="743"/>
      <c r="K57" s="743"/>
      <c r="L57" s="743"/>
      <c r="M57" s="743"/>
      <c r="N57" s="743"/>
      <c r="O57" s="743"/>
      <c r="P57" s="743"/>
      <c r="Q57" s="743"/>
      <c r="R57" s="743"/>
      <c r="S57" s="743"/>
      <c r="T57" s="743"/>
      <c r="U57" s="743"/>
      <c r="V57" s="743"/>
      <c r="W57" s="743"/>
      <c r="X57" s="743"/>
      <c r="Y57" s="743"/>
      <c r="Z57" s="743"/>
      <c r="AA57" s="743"/>
    </row>
    <row r="58" spans="1:27" s="734" customFormat="1" ht="39.75" customHeight="1" x14ac:dyDescent="0.25">
      <c r="A58" s="832"/>
      <c r="B58" s="833"/>
      <c r="C58" s="838" t="s">
        <v>557</v>
      </c>
      <c r="D58" s="1951" t="s">
        <v>700</v>
      </c>
      <c r="E58" s="2017"/>
      <c r="F58" s="850"/>
      <c r="G58" s="835"/>
      <c r="H58" s="836"/>
      <c r="I58" s="866"/>
      <c r="J58" s="743"/>
      <c r="K58" s="743"/>
      <c r="L58" s="743"/>
      <c r="M58" s="743"/>
      <c r="N58" s="743"/>
      <c r="O58" s="743"/>
      <c r="P58" s="743"/>
      <c r="Q58" s="743"/>
      <c r="R58" s="743"/>
      <c r="S58" s="743"/>
      <c r="T58" s="743"/>
      <c r="U58" s="743"/>
      <c r="V58" s="743"/>
      <c r="W58" s="743"/>
      <c r="X58" s="743"/>
      <c r="Y58" s="743"/>
      <c r="Z58" s="743"/>
      <c r="AA58" s="743"/>
    </row>
    <row r="59" spans="1:27" s="734" customFormat="1" ht="11.25" customHeight="1" x14ac:dyDescent="0.25">
      <c r="A59" s="847"/>
      <c r="B59" s="833"/>
      <c r="C59" s="844"/>
      <c r="D59" s="853" t="s">
        <v>556</v>
      </c>
      <c r="E59" s="845" t="s">
        <v>678</v>
      </c>
      <c r="F59" s="846" t="s">
        <v>487</v>
      </c>
      <c r="G59" s="835">
        <v>20</v>
      </c>
      <c r="H59" s="836"/>
      <c r="I59" s="866"/>
      <c r="J59" s="741"/>
      <c r="K59" s="741"/>
      <c r="L59" s="741"/>
      <c r="M59" s="741"/>
      <c r="N59" s="741"/>
      <c r="O59" s="741"/>
      <c r="P59" s="741"/>
      <c r="Q59" s="741"/>
      <c r="R59" s="741"/>
      <c r="S59" s="741"/>
      <c r="T59" s="741"/>
      <c r="U59" s="741"/>
      <c r="V59" s="741"/>
      <c r="W59" s="741"/>
      <c r="X59" s="741"/>
      <c r="Y59" s="741"/>
      <c r="Z59" s="741"/>
      <c r="AA59" s="741"/>
    </row>
    <row r="60" spans="1:27" s="734" customFormat="1" ht="11.25" customHeight="1" x14ac:dyDescent="0.25">
      <c r="A60" s="832"/>
      <c r="B60" s="833"/>
      <c r="C60" s="838"/>
      <c r="D60" s="845" t="s">
        <v>557</v>
      </c>
      <c r="E60" s="845" t="s">
        <v>42</v>
      </c>
      <c r="F60" s="846" t="s">
        <v>487</v>
      </c>
      <c r="G60" s="835">
        <v>15</v>
      </c>
      <c r="H60" s="836"/>
      <c r="I60" s="866"/>
      <c r="J60" s="743"/>
      <c r="K60" s="743"/>
      <c r="L60" s="743"/>
      <c r="M60" s="743"/>
      <c r="N60" s="743"/>
      <c r="O60" s="743"/>
      <c r="P60" s="743"/>
      <c r="Q60" s="743"/>
      <c r="R60" s="743"/>
      <c r="S60" s="743"/>
      <c r="T60" s="743"/>
      <c r="U60" s="743"/>
      <c r="V60" s="743"/>
      <c r="W60" s="743"/>
      <c r="X60" s="743"/>
      <c r="Y60" s="743"/>
      <c r="Z60" s="743"/>
      <c r="AA60" s="743"/>
    </row>
    <row r="61" spans="1:27" s="734" customFormat="1" ht="66" customHeight="1" x14ac:dyDescent="0.25">
      <c r="A61" s="832"/>
      <c r="B61" s="833"/>
      <c r="C61" s="838" t="s">
        <v>558</v>
      </c>
      <c r="D61" s="1951" t="s">
        <v>0</v>
      </c>
      <c r="E61" s="2017"/>
      <c r="F61" s="850"/>
      <c r="G61" s="835"/>
      <c r="H61" s="836"/>
      <c r="I61" s="866"/>
      <c r="J61" s="743"/>
      <c r="K61" s="743"/>
      <c r="L61" s="743"/>
      <c r="M61" s="743"/>
      <c r="N61" s="743"/>
      <c r="O61" s="743"/>
      <c r="P61" s="743"/>
      <c r="Q61" s="743"/>
      <c r="R61" s="743"/>
      <c r="S61" s="743"/>
      <c r="T61" s="743"/>
      <c r="U61" s="743"/>
      <c r="V61" s="743"/>
      <c r="W61" s="743"/>
      <c r="X61" s="743"/>
      <c r="Y61" s="743"/>
      <c r="Z61" s="743"/>
      <c r="AA61" s="743"/>
    </row>
    <row r="62" spans="1:27" ht="13.8" x14ac:dyDescent="0.25">
      <c r="A62" s="847"/>
      <c r="B62" s="833"/>
      <c r="C62" s="840"/>
      <c r="D62" s="853" t="s">
        <v>556</v>
      </c>
      <c r="E62" s="845" t="s">
        <v>678</v>
      </c>
      <c r="F62" s="846" t="s">
        <v>487</v>
      </c>
      <c r="G62" s="835">
        <v>0</v>
      </c>
      <c r="H62" s="836"/>
      <c r="I62" s="866"/>
      <c r="J62" s="747"/>
      <c r="K62" s="747"/>
      <c r="L62" s="747"/>
      <c r="M62" s="747"/>
      <c r="N62" s="747"/>
      <c r="O62" s="747"/>
      <c r="P62" s="747"/>
      <c r="Q62" s="747"/>
      <c r="R62" s="747"/>
      <c r="S62" s="747"/>
      <c r="T62" s="747"/>
      <c r="U62" s="747"/>
      <c r="V62" s="747"/>
      <c r="W62" s="747"/>
      <c r="X62" s="747"/>
      <c r="Y62" s="747"/>
      <c r="Z62" s="747"/>
      <c r="AA62" s="747"/>
    </row>
    <row r="63" spans="1:27" ht="13.8" x14ac:dyDescent="0.25">
      <c r="A63" s="832"/>
      <c r="B63" s="833"/>
      <c r="C63" s="838"/>
      <c r="D63" s="845" t="s">
        <v>557</v>
      </c>
      <c r="E63" s="845" t="s">
        <v>42</v>
      </c>
      <c r="F63" s="846" t="s">
        <v>487</v>
      </c>
      <c r="G63" s="835">
        <v>25</v>
      </c>
      <c r="H63" s="836"/>
      <c r="I63" s="866"/>
      <c r="J63" s="743"/>
      <c r="K63" s="743"/>
      <c r="L63" s="743"/>
      <c r="M63" s="743"/>
      <c r="N63" s="743"/>
      <c r="O63" s="743"/>
      <c r="P63" s="743"/>
      <c r="Q63" s="743"/>
      <c r="R63" s="743"/>
      <c r="S63" s="743"/>
      <c r="T63" s="743"/>
      <c r="U63" s="743"/>
      <c r="V63" s="743"/>
      <c r="W63" s="743"/>
      <c r="X63" s="743"/>
      <c r="Y63" s="743"/>
      <c r="Z63" s="743"/>
      <c r="AA63" s="743"/>
    </row>
    <row r="64" spans="1:27" ht="26.25" customHeight="1" x14ac:dyDescent="0.25">
      <c r="A64" s="839"/>
      <c r="B64" s="833"/>
      <c r="C64" s="838" t="s">
        <v>559</v>
      </c>
      <c r="D64" s="2105" t="s">
        <v>238</v>
      </c>
      <c r="E64" s="2017"/>
      <c r="F64" s="846"/>
      <c r="G64" s="835"/>
      <c r="H64" s="855"/>
      <c r="I64" s="866"/>
      <c r="J64" s="743"/>
      <c r="K64" s="743"/>
      <c r="L64" s="743"/>
      <c r="M64" s="743"/>
      <c r="N64" s="743"/>
      <c r="O64" s="743"/>
      <c r="P64" s="743"/>
      <c r="Q64" s="743"/>
      <c r="R64" s="743"/>
      <c r="S64" s="743"/>
      <c r="T64" s="743"/>
      <c r="U64" s="743"/>
      <c r="V64" s="743"/>
      <c r="W64" s="743"/>
      <c r="X64" s="743"/>
      <c r="Y64" s="743"/>
      <c r="Z64" s="743"/>
      <c r="AA64" s="743"/>
    </row>
    <row r="65" spans="1:27" ht="13.8" x14ac:dyDescent="0.25">
      <c r="A65" s="847"/>
      <c r="B65" s="833"/>
      <c r="C65" s="840"/>
      <c r="D65" s="853" t="s">
        <v>556</v>
      </c>
      <c r="E65" s="845" t="s">
        <v>239</v>
      </c>
      <c r="F65" s="846" t="s">
        <v>487</v>
      </c>
      <c r="G65" s="835">
        <v>20</v>
      </c>
      <c r="H65" s="836"/>
      <c r="I65" s="866"/>
      <c r="J65" s="747"/>
      <c r="K65" s="747"/>
      <c r="L65" s="747"/>
      <c r="M65" s="747"/>
      <c r="N65" s="747"/>
      <c r="O65" s="747"/>
      <c r="P65" s="747"/>
      <c r="Q65" s="747"/>
      <c r="R65" s="747"/>
      <c r="S65" s="747"/>
      <c r="T65" s="747"/>
      <c r="U65" s="747"/>
      <c r="V65" s="747"/>
      <c r="W65" s="747"/>
      <c r="X65" s="747"/>
      <c r="Y65" s="747"/>
      <c r="Z65" s="747"/>
      <c r="AA65" s="747"/>
    </row>
    <row r="66" spans="1:27" ht="14.25" customHeight="1" x14ac:dyDescent="0.25">
      <c r="A66" s="832"/>
      <c r="B66" s="833"/>
      <c r="C66" s="838" t="s">
        <v>485</v>
      </c>
      <c r="D66" s="1951" t="s">
        <v>480</v>
      </c>
      <c r="E66" s="1952"/>
      <c r="F66" s="834" t="s">
        <v>486</v>
      </c>
      <c r="G66" s="835">
        <v>1</v>
      </c>
      <c r="H66" s="836"/>
      <c r="I66" s="866"/>
      <c r="J66" s="741"/>
      <c r="K66" s="741"/>
      <c r="L66" s="741"/>
      <c r="M66" s="741"/>
      <c r="N66" s="741"/>
      <c r="O66" s="741"/>
      <c r="P66" s="741"/>
      <c r="Q66" s="741"/>
      <c r="R66" s="741"/>
      <c r="S66" s="741"/>
      <c r="T66" s="741"/>
      <c r="U66" s="741"/>
      <c r="V66" s="741"/>
      <c r="W66" s="741"/>
      <c r="X66" s="741"/>
      <c r="Y66" s="741"/>
      <c r="Z66" s="741"/>
      <c r="AA66" s="741"/>
    </row>
    <row r="67" spans="1:27" ht="48" customHeight="1" x14ac:dyDescent="0.25">
      <c r="A67" s="832" t="s">
        <v>565</v>
      </c>
      <c r="B67" s="833">
        <f>MAX($B$4:B66)+0.01</f>
        <v>3.0499999999999989</v>
      </c>
      <c r="C67" s="1960" t="s">
        <v>709</v>
      </c>
      <c r="D67" s="1922"/>
      <c r="E67" s="2017"/>
      <c r="F67" s="834"/>
      <c r="G67" s="835"/>
      <c r="H67" s="836"/>
      <c r="I67" s="866"/>
      <c r="J67" s="743"/>
      <c r="K67" s="743"/>
      <c r="L67" s="743"/>
      <c r="M67" s="743"/>
      <c r="N67" s="743"/>
      <c r="O67" s="743"/>
      <c r="P67" s="743"/>
      <c r="Q67" s="743"/>
      <c r="R67" s="743"/>
      <c r="S67" s="743"/>
      <c r="T67" s="743"/>
      <c r="U67" s="743"/>
      <c r="V67" s="743"/>
      <c r="W67" s="743"/>
      <c r="X67" s="743"/>
      <c r="Y67" s="743"/>
      <c r="Z67" s="743"/>
      <c r="AA67" s="742"/>
    </row>
    <row r="68" spans="1:27" ht="13.5" customHeight="1" x14ac:dyDescent="0.25">
      <c r="A68" s="867"/>
      <c r="B68" s="810"/>
      <c r="C68" s="838" t="s">
        <v>556</v>
      </c>
      <c r="D68" s="1951" t="s">
        <v>240</v>
      </c>
      <c r="E68" s="2017"/>
      <c r="F68" s="850" t="s">
        <v>486</v>
      </c>
      <c r="G68" s="835">
        <v>1</v>
      </c>
      <c r="H68" s="836"/>
      <c r="I68" s="866"/>
      <c r="J68" s="741"/>
      <c r="K68" s="741"/>
      <c r="L68" s="741"/>
      <c r="M68" s="741"/>
      <c r="N68" s="741"/>
      <c r="O68" s="741"/>
      <c r="P68" s="741"/>
      <c r="Q68" s="741"/>
      <c r="R68" s="741"/>
      <c r="S68" s="741"/>
      <c r="T68" s="741"/>
      <c r="U68" s="741"/>
      <c r="V68" s="741"/>
      <c r="W68" s="741"/>
      <c r="X68" s="741"/>
      <c r="Y68" s="741"/>
      <c r="Z68" s="741"/>
      <c r="AA68" s="742"/>
    </row>
    <row r="69" spans="1:27" ht="15" customHeight="1" x14ac:dyDescent="0.25">
      <c r="A69" s="868"/>
      <c r="B69" s="810">
        <f>MAX($B$4:B68)+0.01</f>
        <v>3.0599999999999987</v>
      </c>
      <c r="C69" s="1956" t="s">
        <v>566</v>
      </c>
      <c r="D69" s="1956"/>
      <c r="E69" s="1957"/>
      <c r="F69" s="850"/>
      <c r="G69" s="835"/>
      <c r="H69" s="836"/>
      <c r="I69" s="866"/>
      <c r="J69" s="741"/>
      <c r="K69" s="741"/>
      <c r="L69" s="741"/>
      <c r="M69" s="741"/>
      <c r="N69" s="741"/>
      <c r="O69" s="741"/>
      <c r="P69" s="741"/>
      <c r="Q69" s="741"/>
      <c r="R69" s="741"/>
      <c r="S69" s="741"/>
      <c r="T69" s="741"/>
      <c r="U69" s="741"/>
      <c r="V69" s="741"/>
      <c r="W69" s="741"/>
      <c r="X69" s="741"/>
      <c r="Y69" s="741"/>
      <c r="Z69" s="741"/>
      <c r="AA69" s="742"/>
    </row>
    <row r="70" spans="1:27" s="734" customFormat="1" ht="15.75" customHeight="1" x14ac:dyDescent="0.25">
      <c r="A70" s="791" t="s">
        <v>234</v>
      </c>
      <c r="B70" s="810"/>
      <c r="C70" s="838" t="s">
        <v>556</v>
      </c>
      <c r="D70" s="1951" t="s">
        <v>167</v>
      </c>
      <c r="E70" s="2017"/>
      <c r="F70" s="850"/>
      <c r="G70" s="835"/>
      <c r="H70" s="836"/>
      <c r="I70" s="866"/>
      <c r="J70" s="743"/>
      <c r="K70" s="743"/>
      <c r="L70" s="743"/>
      <c r="M70" s="743"/>
      <c r="N70" s="743"/>
      <c r="O70" s="743"/>
      <c r="P70" s="743"/>
      <c r="Q70" s="743"/>
      <c r="R70" s="743"/>
      <c r="S70" s="743"/>
      <c r="T70" s="743"/>
      <c r="U70" s="743"/>
      <c r="V70" s="743"/>
      <c r="W70" s="743"/>
      <c r="X70" s="743"/>
      <c r="Y70" s="743"/>
      <c r="Z70" s="743"/>
      <c r="AA70" s="743"/>
    </row>
    <row r="71" spans="1:27" s="734" customFormat="1" ht="30" customHeight="1" x14ac:dyDescent="0.25">
      <c r="A71" s="791"/>
      <c r="B71" s="810"/>
      <c r="C71" s="838"/>
      <c r="D71" s="853" t="s">
        <v>556</v>
      </c>
      <c r="E71" s="845" t="s">
        <v>543</v>
      </c>
      <c r="F71" s="865" t="s">
        <v>486</v>
      </c>
      <c r="G71" s="861">
        <v>1</v>
      </c>
      <c r="H71" s="869"/>
      <c r="I71" s="866"/>
      <c r="J71" s="743"/>
      <c r="K71" s="743"/>
      <c r="L71" s="743"/>
      <c r="M71" s="743"/>
      <c r="N71" s="743"/>
      <c r="O71" s="743"/>
      <c r="P71" s="743"/>
      <c r="Q71" s="743"/>
      <c r="R71" s="743"/>
      <c r="S71" s="743"/>
      <c r="T71" s="743"/>
      <c r="U71" s="743"/>
      <c r="V71" s="743"/>
      <c r="W71" s="743"/>
      <c r="X71" s="743"/>
      <c r="Y71" s="743"/>
      <c r="Z71" s="743"/>
      <c r="AA71" s="743"/>
    </row>
    <row r="72" spans="1:27" s="734" customFormat="1" ht="31.5" customHeight="1" x14ac:dyDescent="0.25">
      <c r="A72" s="791"/>
      <c r="B72" s="810"/>
      <c r="C72" s="838"/>
      <c r="D72" s="845" t="s">
        <v>557</v>
      </c>
      <c r="E72" s="870" t="s">
        <v>278</v>
      </c>
      <c r="F72" s="865" t="s">
        <v>486</v>
      </c>
      <c r="G72" s="861">
        <v>1</v>
      </c>
      <c r="H72" s="869"/>
      <c r="I72" s="866"/>
      <c r="J72" s="743"/>
      <c r="K72" s="743"/>
      <c r="L72" s="743"/>
      <c r="M72" s="743"/>
      <c r="N72" s="743"/>
      <c r="O72" s="743"/>
      <c r="P72" s="743"/>
      <c r="Q72" s="743"/>
      <c r="R72" s="743"/>
      <c r="S72" s="743"/>
      <c r="T72" s="743"/>
      <c r="U72" s="743"/>
      <c r="V72" s="743"/>
      <c r="W72" s="743"/>
      <c r="X72" s="743"/>
      <c r="Y72" s="743"/>
      <c r="Z72" s="743"/>
      <c r="AA72" s="743"/>
    </row>
    <row r="73" spans="1:27" s="734" customFormat="1" ht="59.25" customHeight="1" x14ac:dyDescent="0.25">
      <c r="A73" s="791"/>
      <c r="B73" s="833">
        <f>MAX($B$4:B72)+0.01</f>
        <v>3.0699999999999985</v>
      </c>
      <c r="C73" s="1955" t="s">
        <v>467</v>
      </c>
      <c r="D73" s="1956"/>
      <c r="E73" s="1957"/>
      <c r="F73" s="863"/>
      <c r="G73" s="861"/>
      <c r="H73" s="869"/>
      <c r="I73" s="866"/>
      <c r="J73" s="743"/>
      <c r="K73" s="743"/>
      <c r="L73" s="743"/>
      <c r="M73" s="743"/>
      <c r="N73" s="743"/>
      <c r="O73" s="743"/>
      <c r="P73" s="743"/>
      <c r="Q73" s="743"/>
      <c r="R73" s="743"/>
      <c r="S73" s="743"/>
      <c r="T73" s="743"/>
      <c r="U73" s="743"/>
      <c r="V73" s="743"/>
      <c r="W73" s="743"/>
      <c r="X73" s="743"/>
      <c r="Y73" s="743"/>
      <c r="Z73" s="743"/>
      <c r="AA73" s="743"/>
    </row>
    <row r="74" spans="1:27" s="734" customFormat="1" ht="15.75" customHeight="1" x14ac:dyDescent="0.25">
      <c r="A74" s="791"/>
      <c r="B74" s="810"/>
      <c r="C74" s="838" t="s">
        <v>556</v>
      </c>
      <c r="D74" s="871" t="s">
        <v>686</v>
      </c>
      <c r="E74" s="793"/>
      <c r="F74" s="860" t="s">
        <v>486</v>
      </c>
      <c r="G74" s="861">
        <v>0</v>
      </c>
      <c r="H74" s="869"/>
      <c r="I74" s="866"/>
      <c r="J74" s="743"/>
      <c r="K74" s="743"/>
      <c r="L74" s="743"/>
      <c r="M74" s="743"/>
      <c r="N74" s="743"/>
      <c r="O74" s="743"/>
      <c r="P74" s="743"/>
      <c r="Q74" s="743"/>
      <c r="R74" s="743"/>
      <c r="S74" s="743"/>
      <c r="T74" s="743"/>
      <c r="U74" s="743"/>
      <c r="V74" s="743"/>
      <c r="W74" s="743"/>
      <c r="X74" s="743"/>
      <c r="Y74" s="743"/>
      <c r="Z74" s="743"/>
      <c r="AA74" s="743"/>
    </row>
    <row r="75" spans="1:27" s="734" customFormat="1" ht="15.75" customHeight="1" x14ac:dyDescent="0.25">
      <c r="A75" s="791"/>
      <c r="B75" s="810"/>
      <c r="C75" s="838" t="s">
        <v>557</v>
      </c>
      <c r="D75" s="1951" t="s">
        <v>687</v>
      </c>
      <c r="E75" s="1922"/>
      <c r="F75" s="863" t="s">
        <v>486</v>
      </c>
      <c r="G75" s="861">
        <v>1</v>
      </c>
      <c r="H75" s="869"/>
      <c r="I75" s="866"/>
      <c r="J75" s="743"/>
      <c r="K75" s="743"/>
      <c r="L75" s="743"/>
      <c r="M75" s="743"/>
      <c r="N75" s="743"/>
      <c r="O75" s="743"/>
      <c r="P75" s="743"/>
      <c r="Q75" s="743"/>
      <c r="R75" s="743"/>
      <c r="S75" s="743"/>
      <c r="T75" s="743"/>
      <c r="U75" s="743"/>
      <c r="V75" s="743"/>
      <c r="W75" s="743"/>
      <c r="X75" s="743"/>
      <c r="Y75" s="743"/>
      <c r="Z75" s="743"/>
      <c r="AA75" s="743"/>
    </row>
    <row r="76" spans="1:27" s="734" customFormat="1" ht="15.75" customHeight="1" x14ac:dyDescent="0.25">
      <c r="A76" s="791"/>
      <c r="B76" s="810"/>
      <c r="C76" s="2023" t="s">
        <v>283</v>
      </c>
      <c r="D76" s="2114"/>
      <c r="E76" s="2114"/>
      <c r="F76" s="863"/>
      <c r="G76" s="861"/>
      <c r="H76" s="869"/>
      <c r="I76" s="866"/>
      <c r="J76" s="743"/>
      <c r="K76" s="743"/>
      <c r="L76" s="743"/>
      <c r="M76" s="743"/>
      <c r="N76" s="743"/>
      <c r="O76" s="743"/>
      <c r="P76" s="743"/>
      <c r="Q76" s="743"/>
      <c r="R76" s="743"/>
      <c r="S76" s="743"/>
      <c r="T76" s="743"/>
      <c r="U76" s="743"/>
      <c r="V76" s="743"/>
      <c r="W76" s="743"/>
      <c r="X76" s="743"/>
      <c r="Y76" s="743"/>
      <c r="Z76" s="743"/>
      <c r="AA76" s="743"/>
    </row>
    <row r="77" spans="1:27" s="734" customFormat="1" ht="15.75" customHeight="1" x14ac:dyDescent="0.25">
      <c r="A77" s="794" t="s">
        <v>133</v>
      </c>
      <c r="B77" s="811"/>
      <c r="C77" s="838"/>
      <c r="D77" s="812"/>
      <c r="E77" s="793"/>
      <c r="F77" s="863"/>
      <c r="G77" s="861"/>
      <c r="H77" s="869"/>
      <c r="I77" s="866"/>
      <c r="J77" s="743"/>
      <c r="K77" s="743"/>
      <c r="L77" s="743"/>
      <c r="M77" s="743"/>
      <c r="N77" s="743"/>
      <c r="O77" s="743"/>
      <c r="P77" s="743"/>
      <c r="Q77" s="743"/>
      <c r="R77" s="743"/>
      <c r="S77" s="743"/>
      <c r="T77" s="743"/>
      <c r="U77" s="743"/>
      <c r="V77" s="743"/>
      <c r="W77" s="743"/>
      <c r="X77" s="743"/>
      <c r="Y77" s="743"/>
      <c r="Z77" s="743"/>
      <c r="AA77" s="743"/>
    </row>
    <row r="78" spans="1:27" s="734" customFormat="1" ht="15.75" customHeight="1" x14ac:dyDescent="0.25">
      <c r="A78" s="794">
        <v>8.3000000000000007</v>
      </c>
      <c r="B78" s="810">
        <f>MAX($B$3:B77)+0.01</f>
        <v>3.0799999999999983</v>
      </c>
      <c r="C78" s="2020" t="s">
        <v>704</v>
      </c>
      <c r="D78" s="2020"/>
      <c r="E78" s="2020"/>
      <c r="F78" s="863"/>
      <c r="G78" s="861"/>
      <c r="H78" s="869"/>
      <c r="I78" s="866"/>
      <c r="J78" s="743"/>
      <c r="K78" s="743"/>
      <c r="L78" s="743"/>
      <c r="M78" s="743"/>
      <c r="N78" s="743"/>
      <c r="O78" s="743"/>
      <c r="P78" s="743"/>
      <c r="Q78" s="743"/>
      <c r="R78" s="743"/>
      <c r="S78" s="743"/>
      <c r="T78" s="743"/>
      <c r="U78" s="743"/>
      <c r="V78" s="743"/>
      <c r="W78" s="743"/>
      <c r="X78" s="743"/>
      <c r="Y78" s="743"/>
      <c r="Z78" s="743"/>
      <c r="AA78" s="743"/>
    </row>
    <row r="79" spans="1:27" s="734" customFormat="1" ht="28.5" customHeight="1" x14ac:dyDescent="0.25">
      <c r="A79" s="794" t="s">
        <v>135</v>
      </c>
      <c r="B79" s="811"/>
      <c r="C79" s="799" t="s">
        <v>556</v>
      </c>
      <c r="D79" s="1922" t="s">
        <v>279</v>
      </c>
      <c r="E79" s="1922"/>
      <c r="F79" s="795" t="s">
        <v>754</v>
      </c>
      <c r="G79" s="776">
        <v>30</v>
      </c>
      <c r="H79" s="869"/>
      <c r="I79" s="866"/>
      <c r="J79" s="743"/>
      <c r="K79" s="743"/>
      <c r="L79" s="743"/>
      <c r="M79" s="743"/>
      <c r="N79" s="743"/>
      <c r="O79" s="743"/>
      <c r="P79" s="743"/>
      <c r="Q79" s="743"/>
      <c r="R79" s="743"/>
      <c r="S79" s="743"/>
      <c r="T79" s="743"/>
      <c r="U79" s="743"/>
      <c r="V79" s="743"/>
      <c r="W79" s="743"/>
      <c r="X79" s="743"/>
      <c r="Y79" s="743"/>
      <c r="Z79" s="743"/>
      <c r="AA79" s="743"/>
    </row>
    <row r="80" spans="1:27" s="734" customFormat="1" ht="15.75" customHeight="1" x14ac:dyDescent="0.25">
      <c r="A80" s="791"/>
      <c r="B80" s="810"/>
      <c r="C80" s="804" t="s">
        <v>557</v>
      </c>
      <c r="D80" s="804" t="s">
        <v>282</v>
      </c>
      <c r="E80" s="804"/>
      <c r="F80" s="863"/>
      <c r="G80" s="861"/>
      <c r="H80" s="869"/>
      <c r="I80" s="866"/>
      <c r="J80" s="743"/>
      <c r="K80" s="743"/>
      <c r="L80" s="743"/>
      <c r="M80" s="743"/>
      <c r="N80" s="743"/>
      <c r="O80" s="743"/>
      <c r="P80" s="743"/>
      <c r="Q80" s="743"/>
      <c r="R80" s="743"/>
      <c r="S80" s="743"/>
      <c r="T80" s="743"/>
      <c r="U80" s="743"/>
      <c r="V80" s="743"/>
      <c r="W80" s="743"/>
      <c r="X80" s="743"/>
      <c r="Y80" s="743"/>
      <c r="Z80" s="743"/>
      <c r="AA80" s="743"/>
    </row>
    <row r="81" spans="1:27" s="734" customFormat="1" ht="15.75" customHeight="1" x14ac:dyDescent="0.25">
      <c r="A81" s="791"/>
      <c r="B81" s="810"/>
      <c r="C81" s="838"/>
      <c r="D81" s="804" t="s">
        <v>556</v>
      </c>
      <c r="E81" s="804" t="s">
        <v>8</v>
      </c>
      <c r="F81" s="795" t="s">
        <v>104</v>
      </c>
      <c r="G81" s="776">
        <v>5</v>
      </c>
      <c r="H81" s="869"/>
      <c r="I81" s="866"/>
      <c r="J81" s="743"/>
      <c r="K81" s="743"/>
      <c r="L81" s="743"/>
      <c r="M81" s="743"/>
      <c r="N81" s="743"/>
      <c r="O81" s="743"/>
      <c r="P81" s="743"/>
      <c r="Q81" s="743"/>
      <c r="R81" s="743"/>
      <c r="S81" s="743"/>
      <c r="T81" s="743"/>
      <c r="U81" s="743"/>
      <c r="V81" s="743"/>
      <c r="W81" s="743"/>
      <c r="X81" s="743"/>
      <c r="Y81" s="743"/>
      <c r="Z81" s="743"/>
      <c r="AA81" s="743"/>
    </row>
    <row r="82" spans="1:27" s="734" customFormat="1" ht="15.75" customHeight="1" x14ac:dyDescent="0.25">
      <c r="A82" s="823"/>
      <c r="B82" s="893"/>
      <c r="C82" s="894"/>
      <c r="D82" s="895" t="s">
        <v>556</v>
      </c>
      <c r="E82" s="895" t="s">
        <v>280</v>
      </c>
      <c r="F82" s="821" t="s">
        <v>104</v>
      </c>
      <c r="G82" s="824">
        <v>2</v>
      </c>
      <c r="H82" s="896"/>
      <c r="I82" s="897"/>
      <c r="J82" s="743"/>
      <c r="K82" s="743"/>
      <c r="L82" s="743"/>
      <c r="M82" s="743"/>
      <c r="N82" s="743"/>
      <c r="O82" s="743"/>
      <c r="P82" s="743"/>
      <c r="Q82" s="743"/>
      <c r="R82" s="743"/>
      <c r="S82" s="743"/>
      <c r="T82" s="743"/>
      <c r="U82" s="743"/>
      <c r="V82" s="743"/>
      <c r="W82" s="743"/>
      <c r="X82" s="743"/>
      <c r="Y82" s="743"/>
      <c r="Z82" s="743"/>
      <c r="AA82" s="743"/>
    </row>
    <row r="83" spans="1:27" s="901" customFormat="1" ht="13.5" customHeight="1" x14ac:dyDescent="0.25">
      <c r="A83" s="2109" t="s">
        <v>752</v>
      </c>
      <c r="B83" s="2109"/>
      <c r="C83" s="2109"/>
      <c r="D83" s="2109"/>
      <c r="E83" s="2109"/>
      <c r="F83" s="2109"/>
      <c r="G83" s="2109"/>
      <c r="H83" s="2109"/>
      <c r="I83" s="735"/>
      <c r="J83" s="900"/>
      <c r="K83" s="900"/>
      <c r="L83" s="900"/>
      <c r="M83" s="900"/>
      <c r="N83" s="900"/>
      <c r="O83" s="900"/>
      <c r="P83" s="900"/>
      <c r="Q83" s="900"/>
      <c r="R83" s="900"/>
      <c r="S83" s="900"/>
      <c r="T83" s="900"/>
      <c r="U83" s="900"/>
      <c r="V83" s="900"/>
      <c r="W83" s="900"/>
      <c r="X83" s="900"/>
      <c r="Y83" s="900"/>
      <c r="Z83" s="900"/>
      <c r="AA83" s="900"/>
    </row>
    <row r="84" spans="1:27" s="901" customFormat="1" ht="13.5" customHeight="1" x14ac:dyDescent="0.25">
      <c r="A84" s="2109" t="s">
        <v>751</v>
      </c>
      <c r="B84" s="2109"/>
      <c r="C84" s="2109"/>
      <c r="D84" s="2109"/>
      <c r="E84" s="2109"/>
      <c r="F84" s="2109"/>
      <c r="G84" s="2109"/>
      <c r="H84" s="2109"/>
      <c r="I84" s="735"/>
      <c r="J84" s="902"/>
      <c r="K84" s="902"/>
      <c r="L84" s="902"/>
      <c r="M84" s="902"/>
      <c r="N84" s="902"/>
      <c r="O84" s="902"/>
      <c r="P84" s="902"/>
      <c r="Q84" s="902"/>
      <c r="R84" s="902"/>
      <c r="S84" s="902"/>
      <c r="T84" s="902"/>
      <c r="U84" s="902"/>
      <c r="V84" s="902"/>
      <c r="W84" s="902"/>
      <c r="X84" s="902"/>
      <c r="Y84" s="902"/>
      <c r="Z84" s="902"/>
      <c r="AA84" s="902"/>
    </row>
    <row r="85" spans="1:27" s="734" customFormat="1" ht="29.25" customHeight="1" x14ac:dyDescent="0.25">
      <c r="A85" s="820" t="s">
        <v>9</v>
      </c>
      <c r="B85" s="822"/>
      <c r="C85" s="898" t="s">
        <v>558</v>
      </c>
      <c r="D85" s="2039" t="s">
        <v>281</v>
      </c>
      <c r="E85" s="2110"/>
      <c r="F85" s="817" t="s">
        <v>754</v>
      </c>
      <c r="G85" s="818">
        <v>30</v>
      </c>
      <c r="H85" s="819"/>
      <c r="I85" s="899"/>
      <c r="J85" s="743"/>
      <c r="K85" s="743"/>
      <c r="L85" s="743"/>
      <c r="M85" s="743"/>
      <c r="N85" s="743"/>
      <c r="O85" s="743"/>
      <c r="P85" s="743"/>
      <c r="Q85" s="743"/>
      <c r="R85" s="743"/>
      <c r="S85" s="743"/>
      <c r="T85" s="743"/>
      <c r="U85" s="743"/>
      <c r="V85" s="743"/>
      <c r="W85" s="743"/>
      <c r="X85" s="743"/>
      <c r="Y85" s="743"/>
      <c r="Z85" s="743"/>
      <c r="AA85" s="743"/>
    </row>
    <row r="86" spans="1:27" s="746" customFormat="1" ht="29.25" customHeight="1" x14ac:dyDescent="0.25">
      <c r="A86" s="847" t="s">
        <v>501</v>
      </c>
      <c r="B86" s="833"/>
      <c r="C86" s="798" t="s">
        <v>559</v>
      </c>
      <c r="D86" s="1951" t="s">
        <v>685</v>
      </c>
      <c r="E86" s="1952"/>
      <c r="F86" s="850"/>
      <c r="G86" s="835"/>
      <c r="H86" s="775"/>
      <c r="I86" s="837"/>
      <c r="J86" s="741"/>
      <c r="K86" s="741"/>
      <c r="L86" s="741"/>
      <c r="M86" s="741"/>
      <c r="N86" s="741"/>
      <c r="O86" s="741"/>
      <c r="P86" s="741"/>
      <c r="Q86" s="741"/>
      <c r="R86" s="741"/>
      <c r="S86" s="741"/>
      <c r="T86" s="741"/>
      <c r="U86" s="741"/>
      <c r="V86" s="741"/>
      <c r="W86" s="741"/>
      <c r="X86" s="741"/>
      <c r="Y86" s="741"/>
      <c r="Z86" s="741"/>
      <c r="AA86" s="742"/>
    </row>
    <row r="87" spans="1:27" s="734" customFormat="1" ht="18" customHeight="1" x14ac:dyDescent="0.25">
      <c r="A87" s="803"/>
      <c r="B87" s="805"/>
      <c r="C87" s="804"/>
      <c r="D87" s="804" t="s">
        <v>556</v>
      </c>
      <c r="E87" s="804" t="s">
        <v>508</v>
      </c>
      <c r="F87" s="795" t="s">
        <v>487</v>
      </c>
      <c r="G87" s="814">
        <v>30</v>
      </c>
      <c r="H87" s="872"/>
      <c r="I87" s="837"/>
      <c r="J87" s="745"/>
      <c r="K87" s="745"/>
      <c r="L87" s="745"/>
      <c r="M87" s="745"/>
      <c r="N87" s="745"/>
      <c r="O87" s="745"/>
      <c r="P87" s="745"/>
      <c r="Q87" s="745"/>
      <c r="R87" s="745"/>
      <c r="S87" s="745"/>
      <c r="T87" s="745"/>
      <c r="U87" s="745"/>
      <c r="V87" s="745"/>
      <c r="W87" s="745"/>
      <c r="X87" s="745"/>
      <c r="Y87" s="745"/>
      <c r="Z87" s="745"/>
      <c r="AA87" s="745"/>
    </row>
    <row r="88" spans="1:27" s="746" customFormat="1" ht="30" customHeight="1" x14ac:dyDescent="0.25">
      <c r="A88" s="873"/>
      <c r="B88" s="874">
        <f>302</f>
        <v>302</v>
      </c>
      <c r="C88" s="2107" t="s">
        <v>427</v>
      </c>
      <c r="D88" s="2112"/>
      <c r="E88" s="2113"/>
      <c r="F88" s="875"/>
      <c r="G88" s="835"/>
      <c r="H88" s="876"/>
      <c r="I88" s="837"/>
      <c r="J88" s="741"/>
      <c r="K88" s="741"/>
      <c r="L88" s="741"/>
      <c r="M88" s="741"/>
      <c r="N88" s="741"/>
      <c r="O88" s="741"/>
      <c r="P88" s="741"/>
      <c r="Q88" s="741"/>
      <c r="R88" s="741"/>
      <c r="S88" s="741"/>
      <c r="T88" s="741"/>
      <c r="U88" s="741"/>
      <c r="V88" s="741"/>
      <c r="W88" s="741"/>
      <c r="X88" s="741"/>
      <c r="Y88" s="741"/>
      <c r="Z88" s="741"/>
      <c r="AA88" s="742"/>
    </row>
    <row r="89" spans="1:27" s="746" customFormat="1" ht="17.25" customHeight="1" x14ac:dyDescent="0.25">
      <c r="A89" s="873" t="s">
        <v>246</v>
      </c>
      <c r="B89" s="874"/>
      <c r="C89" s="2107" t="s">
        <v>247</v>
      </c>
      <c r="D89" s="2112"/>
      <c r="E89" s="2113"/>
      <c r="F89" s="875"/>
      <c r="G89" s="835"/>
      <c r="H89" s="876"/>
      <c r="I89" s="837"/>
      <c r="J89" s="741"/>
      <c r="K89" s="741"/>
      <c r="L89" s="741"/>
      <c r="M89" s="741"/>
      <c r="N89" s="741"/>
      <c r="O89" s="741"/>
      <c r="P89" s="741"/>
      <c r="Q89" s="741"/>
      <c r="R89" s="741"/>
      <c r="S89" s="741"/>
      <c r="T89" s="741"/>
      <c r="U89" s="741"/>
      <c r="V89" s="741"/>
      <c r="W89" s="741"/>
      <c r="X89" s="741"/>
      <c r="Y89" s="741"/>
      <c r="Z89" s="741"/>
      <c r="AA89" s="742"/>
    </row>
    <row r="90" spans="1:27" s="746" customFormat="1" ht="54" customHeight="1" x14ac:dyDescent="0.25">
      <c r="A90" s="877" t="s">
        <v>248</v>
      </c>
      <c r="B90" s="874">
        <f>MAX($B$4:B89)+0.01</f>
        <v>302.01</v>
      </c>
      <c r="C90" s="2107" t="s">
        <v>249</v>
      </c>
      <c r="D90" s="2107"/>
      <c r="E90" s="2108"/>
      <c r="F90" s="875"/>
      <c r="G90" s="835"/>
      <c r="H90" s="878"/>
      <c r="I90" s="837"/>
      <c r="J90" s="741"/>
      <c r="K90" s="741"/>
      <c r="L90" s="741"/>
      <c r="M90" s="741"/>
      <c r="N90" s="741"/>
      <c r="O90" s="741"/>
      <c r="P90" s="741"/>
      <c r="Q90" s="741"/>
      <c r="R90" s="741"/>
      <c r="S90" s="741"/>
      <c r="T90" s="741"/>
      <c r="U90" s="741"/>
      <c r="V90" s="741"/>
      <c r="W90" s="741"/>
      <c r="X90" s="741"/>
      <c r="Y90" s="741"/>
      <c r="Z90" s="741"/>
      <c r="AA90" s="742"/>
    </row>
    <row r="91" spans="1:27" s="734" customFormat="1" ht="11.25" customHeight="1" x14ac:dyDescent="0.25">
      <c r="A91" s="794"/>
      <c r="B91" s="796"/>
      <c r="C91" s="798" t="s">
        <v>556</v>
      </c>
      <c r="D91" s="1922" t="s">
        <v>472</v>
      </c>
      <c r="E91" s="2017"/>
      <c r="F91" s="797" t="s">
        <v>487</v>
      </c>
      <c r="G91" s="813">
        <v>60</v>
      </c>
      <c r="H91" s="775"/>
      <c r="I91" s="837"/>
      <c r="J91" s="749"/>
      <c r="K91" s="749"/>
      <c r="L91" s="749"/>
      <c r="M91" s="749"/>
      <c r="N91" s="749"/>
      <c r="O91" s="749"/>
      <c r="P91" s="749"/>
      <c r="Q91" s="749"/>
      <c r="R91" s="749"/>
      <c r="S91" s="749"/>
      <c r="T91" s="749"/>
      <c r="U91" s="749"/>
      <c r="V91" s="749"/>
      <c r="W91" s="749"/>
      <c r="X91" s="750"/>
      <c r="Y91" s="750"/>
      <c r="Z91" s="750"/>
      <c r="AA91" s="750"/>
    </row>
    <row r="92" spans="1:27" s="734" customFormat="1" ht="14.25" customHeight="1" x14ac:dyDescent="0.25">
      <c r="A92" s="803" t="s">
        <v>250</v>
      </c>
      <c r="B92" s="805"/>
      <c r="C92" s="804" t="s">
        <v>557</v>
      </c>
      <c r="D92" s="804" t="s">
        <v>688</v>
      </c>
      <c r="E92" s="804"/>
      <c r="F92" s="795"/>
      <c r="G92" s="814"/>
      <c r="H92" s="872"/>
      <c r="I92" s="837"/>
      <c r="J92" s="745"/>
      <c r="K92" s="745"/>
      <c r="L92" s="745"/>
      <c r="M92" s="745"/>
      <c r="N92" s="745"/>
      <c r="O92" s="745"/>
      <c r="P92" s="745"/>
      <c r="Q92" s="745"/>
      <c r="R92" s="745"/>
      <c r="S92" s="745"/>
      <c r="T92" s="745"/>
      <c r="U92" s="745"/>
      <c r="V92" s="745"/>
      <c r="W92" s="745"/>
      <c r="X92" s="745"/>
      <c r="Y92" s="745"/>
      <c r="Z92" s="745"/>
      <c r="AA92" s="745"/>
    </row>
    <row r="93" spans="1:27" s="734" customFormat="1" ht="14.25" customHeight="1" x14ac:dyDescent="0.25">
      <c r="A93" s="803"/>
      <c r="B93" s="805"/>
      <c r="C93" s="804"/>
      <c r="D93" s="804" t="s">
        <v>556</v>
      </c>
      <c r="E93" s="804" t="s">
        <v>251</v>
      </c>
      <c r="F93" s="795" t="s">
        <v>754</v>
      </c>
      <c r="G93" s="814">
        <v>5</v>
      </c>
      <c r="H93" s="872"/>
      <c r="I93" s="837"/>
      <c r="J93" s="749"/>
      <c r="K93" s="749"/>
      <c r="L93" s="749"/>
      <c r="M93" s="749"/>
      <c r="N93" s="749"/>
      <c r="O93" s="749"/>
      <c r="P93" s="749"/>
      <c r="Q93" s="749"/>
      <c r="R93" s="749"/>
      <c r="S93" s="749"/>
      <c r="T93" s="749"/>
      <c r="U93" s="749"/>
      <c r="V93" s="749"/>
      <c r="W93" s="749"/>
      <c r="X93" s="750"/>
      <c r="Y93" s="750"/>
      <c r="Z93" s="750"/>
      <c r="AA93" s="750"/>
    </row>
    <row r="94" spans="1:27" s="734" customFormat="1" ht="14.25" customHeight="1" x14ac:dyDescent="0.25">
      <c r="A94" s="803"/>
      <c r="B94" s="805"/>
      <c r="C94" s="804"/>
      <c r="D94" s="804" t="s">
        <v>557</v>
      </c>
      <c r="E94" s="804" t="s">
        <v>252</v>
      </c>
      <c r="F94" s="795" t="s">
        <v>754</v>
      </c>
      <c r="G94" s="814">
        <v>2</v>
      </c>
      <c r="H94" s="872"/>
      <c r="I94" s="837"/>
      <c r="J94" s="745"/>
      <c r="K94" s="745"/>
      <c r="L94" s="745"/>
      <c r="M94" s="745"/>
      <c r="N94" s="745"/>
      <c r="O94" s="745"/>
      <c r="P94" s="745"/>
      <c r="Q94" s="745"/>
      <c r="R94" s="745"/>
      <c r="S94" s="745"/>
      <c r="T94" s="745"/>
      <c r="U94" s="745"/>
      <c r="V94" s="745"/>
      <c r="W94" s="745"/>
      <c r="X94" s="745"/>
      <c r="Y94" s="745"/>
      <c r="Z94" s="745"/>
      <c r="AA94" s="745"/>
    </row>
    <row r="95" spans="1:27" s="746" customFormat="1" ht="13.5" customHeight="1" x14ac:dyDescent="0.25">
      <c r="A95" s="877" t="s">
        <v>7</v>
      </c>
      <c r="B95" s="874"/>
      <c r="C95" s="879" t="s">
        <v>558</v>
      </c>
      <c r="D95" s="2112" t="s">
        <v>468</v>
      </c>
      <c r="E95" s="2113"/>
      <c r="F95" s="880"/>
      <c r="G95" s="835"/>
      <c r="H95" s="878"/>
      <c r="I95" s="837"/>
      <c r="J95" s="741"/>
      <c r="K95" s="741"/>
      <c r="L95" s="741"/>
      <c r="M95" s="741"/>
      <c r="N95" s="741"/>
      <c r="O95" s="741"/>
      <c r="P95" s="741"/>
      <c r="Q95" s="741"/>
      <c r="R95" s="741"/>
      <c r="S95" s="741"/>
      <c r="T95" s="741"/>
      <c r="U95" s="741"/>
      <c r="V95" s="741"/>
      <c r="W95" s="741"/>
      <c r="X95" s="741"/>
      <c r="Y95" s="741"/>
      <c r="Z95" s="741"/>
      <c r="AA95" s="742"/>
    </row>
    <row r="96" spans="1:27" s="734" customFormat="1" ht="13.5" customHeight="1" x14ac:dyDescent="0.25">
      <c r="A96" s="803" t="s">
        <v>469</v>
      </c>
      <c r="B96" s="805"/>
      <c r="C96" s="804"/>
      <c r="D96" s="804" t="s">
        <v>556</v>
      </c>
      <c r="E96" s="804" t="s">
        <v>470</v>
      </c>
      <c r="F96" s="795" t="s">
        <v>754</v>
      </c>
      <c r="G96" s="814"/>
      <c r="H96" s="872"/>
      <c r="I96" s="837"/>
      <c r="J96" s="745"/>
      <c r="K96" s="745"/>
      <c r="L96" s="745"/>
      <c r="M96" s="745"/>
      <c r="N96" s="745"/>
      <c r="O96" s="745"/>
      <c r="P96" s="745"/>
      <c r="Q96" s="745"/>
      <c r="R96" s="745"/>
      <c r="S96" s="745"/>
      <c r="T96" s="745"/>
      <c r="U96" s="745"/>
      <c r="V96" s="745"/>
      <c r="W96" s="745"/>
      <c r="X96" s="745"/>
      <c r="Y96" s="745"/>
      <c r="Z96" s="745"/>
      <c r="AA96" s="745"/>
    </row>
    <row r="97" spans="1:60" s="746" customFormat="1" ht="16.5" customHeight="1" x14ac:dyDescent="0.25">
      <c r="A97" s="877" t="s">
        <v>337</v>
      </c>
      <c r="B97" s="874">
        <f>MAX($B$4:B90)+0.01</f>
        <v>302.02</v>
      </c>
      <c r="C97" s="2120" t="s">
        <v>338</v>
      </c>
      <c r="D97" s="2107"/>
      <c r="E97" s="2108"/>
      <c r="F97" s="875"/>
      <c r="G97" s="835"/>
      <c r="H97" s="878"/>
      <c r="I97" s="837"/>
      <c r="J97" s="741"/>
      <c r="K97" s="741"/>
      <c r="L97" s="741"/>
      <c r="M97" s="741"/>
      <c r="N97" s="741"/>
      <c r="O97" s="741"/>
      <c r="P97" s="741"/>
      <c r="Q97" s="741"/>
      <c r="R97" s="741"/>
      <c r="S97" s="741"/>
      <c r="T97" s="741"/>
      <c r="U97" s="741"/>
      <c r="V97" s="741"/>
      <c r="W97" s="741"/>
      <c r="X97" s="741"/>
      <c r="Y97" s="741"/>
      <c r="Z97" s="741"/>
      <c r="AA97" s="742"/>
    </row>
    <row r="98" spans="1:60" s="746" customFormat="1" ht="13.5" customHeight="1" x14ac:dyDescent="0.25">
      <c r="A98" s="881" t="s">
        <v>615</v>
      </c>
      <c r="B98" s="874"/>
      <c r="C98" s="882"/>
      <c r="D98" s="882"/>
      <c r="E98" s="882"/>
      <c r="F98" s="875"/>
      <c r="G98" s="835"/>
      <c r="H98" s="878"/>
      <c r="I98" s="837"/>
      <c r="J98" s="741"/>
      <c r="K98" s="741"/>
      <c r="L98" s="741"/>
      <c r="M98" s="741"/>
      <c r="N98" s="741"/>
      <c r="O98" s="741"/>
      <c r="P98" s="741"/>
      <c r="Q98" s="741"/>
      <c r="R98" s="741"/>
      <c r="S98" s="741"/>
      <c r="T98" s="741"/>
      <c r="U98" s="741"/>
      <c r="V98" s="741"/>
      <c r="W98" s="741"/>
      <c r="X98" s="741"/>
      <c r="Y98" s="741"/>
      <c r="Z98" s="741"/>
      <c r="AA98" s="742"/>
    </row>
    <row r="99" spans="1:60" s="734" customFormat="1" ht="13.5" customHeight="1" x14ac:dyDescent="0.25">
      <c r="A99" s="794"/>
      <c r="B99" s="796"/>
      <c r="C99" s="798" t="s">
        <v>556</v>
      </c>
      <c r="D99" s="1922" t="s">
        <v>577</v>
      </c>
      <c r="E99" s="2017"/>
      <c r="F99" s="797" t="s">
        <v>754</v>
      </c>
      <c r="G99" s="813">
        <v>3</v>
      </c>
      <c r="H99" s="775"/>
      <c r="I99" s="837"/>
      <c r="J99" s="749"/>
      <c r="K99" s="749"/>
      <c r="L99" s="749"/>
      <c r="M99" s="749"/>
      <c r="N99" s="749"/>
      <c r="O99" s="749"/>
      <c r="P99" s="749"/>
      <c r="Q99" s="749"/>
      <c r="R99" s="749"/>
      <c r="S99" s="749"/>
      <c r="T99" s="749"/>
      <c r="U99" s="749"/>
      <c r="V99" s="749"/>
      <c r="W99" s="749"/>
      <c r="X99" s="750"/>
      <c r="Y99" s="750"/>
      <c r="Z99" s="750"/>
      <c r="AA99" s="750"/>
    </row>
    <row r="100" spans="1:60" s="746" customFormat="1" ht="17.25" customHeight="1" x14ac:dyDescent="0.25">
      <c r="A100" s="883"/>
      <c r="B100" s="874"/>
      <c r="C100" s="2107" t="s">
        <v>339</v>
      </c>
      <c r="D100" s="2112"/>
      <c r="E100" s="2113"/>
      <c r="F100" s="880"/>
      <c r="G100" s="835"/>
      <c r="H100" s="878"/>
      <c r="I100" s="837"/>
      <c r="J100" s="741"/>
      <c r="K100" s="741"/>
      <c r="L100" s="741"/>
      <c r="M100" s="741"/>
      <c r="N100" s="741"/>
      <c r="O100" s="741"/>
      <c r="P100" s="741"/>
      <c r="Q100" s="741"/>
      <c r="R100" s="741"/>
      <c r="S100" s="741"/>
      <c r="T100" s="741"/>
      <c r="U100" s="741"/>
      <c r="V100" s="741"/>
      <c r="W100" s="741"/>
      <c r="X100" s="741"/>
      <c r="Y100" s="741"/>
      <c r="Z100" s="741"/>
      <c r="AA100" s="742"/>
    </row>
    <row r="101" spans="1:60" s="746" customFormat="1" ht="18" customHeight="1" x14ac:dyDescent="0.25">
      <c r="A101" s="877" t="s">
        <v>744</v>
      </c>
      <c r="B101" s="874">
        <f>MAX($B$4:B100)+0.01</f>
        <v>302.02999999999997</v>
      </c>
      <c r="C101" s="2115" t="s">
        <v>745</v>
      </c>
      <c r="D101" s="2116"/>
      <c r="E101" s="2117"/>
      <c r="F101" s="880"/>
      <c r="G101" s="835"/>
      <c r="H101" s="878"/>
      <c r="I101" s="837"/>
      <c r="J101" s="741"/>
      <c r="K101" s="741"/>
      <c r="L101" s="741"/>
      <c r="M101" s="741"/>
      <c r="N101" s="741"/>
      <c r="O101" s="741"/>
      <c r="P101" s="741"/>
      <c r="Q101" s="741"/>
      <c r="R101" s="741"/>
      <c r="S101" s="741"/>
      <c r="T101" s="741"/>
      <c r="U101" s="741"/>
      <c r="V101" s="741"/>
      <c r="W101" s="741"/>
      <c r="X101" s="741"/>
      <c r="Y101" s="741"/>
      <c r="Z101" s="741"/>
      <c r="AA101" s="742"/>
    </row>
    <row r="102" spans="1:60" s="746" customFormat="1" ht="51" customHeight="1" x14ac:dyDescent="0.25">
      <c r="A102" s="884" t="s">
        <v>746</v>
      </c>
      <c r="B102" s="885"/>
      <c r="C102" s="799"/>
      <c r="D102" s="2118" t="s">
        <v>747</v>
      </c>
      <c r="E102" s="2119"/>
      <c r="F102" s="886" t="s">
        <v>465</v>
      </c>
      <c r="G102" s="835"/>
      <c r="H102" s="878"/>
      <c r="I102" s="837"/>
      <c r="J102" s="741"/>
      <c r="K102" s="741"/>
      <c r="L102" s="741"/>
      <c r="M102" s="741"/>
      <c r="N102" s="741"/>
      <c r="O102" s="741"/>
      <c r="P102" s="741"/>
      <c r="Q102" s="741"/>
      <c r="R102" s="741"/>
      <c r="S102" s="741"/>
      <c r="T102" s="741"/>
      <c r="U102" s="741"/>
      <c r="V102" s="741"/>
      <c r="W102" s="741"/>
      <c r="X102" s="741"/>
      <c r="Y102" s="741"/>
      <c r="Z102" s="741"/>
      <c r="AA102" s="742"/>
    </row>
    <row r="103" spans="1:60" s="746" customFormat="1" ht="33" customHeight="1" x14ac:dyDescent="0.25">
      <c r="A103" s="877" t="s">
        <v>340</v>
      </c>
      <c r="B103" s="874">
        <f>MAX($B$4:B102)+0.01</f>
        <v>302.03999999999996</v>
      </c>
      <c r="C103" s="2107" t="s">
        <v>341</v>
      </c>
      <c r="D103" s="2107"/>
      <c r="E103" s="2108"/>
      <c r="F103" s="875"/>
      <c r="G103" s="835"/>
      <c r="H103" s="878"/>
      <c r="I103" s="837"/>
      <c r="J103" s="741"/>
      <c r="K103" s="741"/>
      <c r="L103" s="741"/>
      <c r="M103" s="741"/>
      <c r="N103" s="741"/>
      <c r="O103" s="741"/>
      <c r="P103" s="741"/>
      <c r="Q103" s="741"/>
      <c r="R103" s="741"/>
      <c r="S103" s="741"/>
      <c r="T103" s="741"/>
      <c r="U103" s="741"/>
      <c r="V103" s="741"/>
      <c r="W103" s="741"/>
      <c r="X103" s="741"/>
      <c r="Y103" s="741"/>
      <c r="Z103" s="741"/>
      <c r="AA103" s="742"/>
    </row>
    <row r="104" spans="1:60" s="734" customFormat="1" ht="31.5" customHeight="1" x14ac:dyDescent="0.25">
      <c r="A104" s="883"/>
      <c r="B104" s="887"/>
      <c r="C104" s="888" t="s">
        <v>556</v>
      </c>
      <c r="D104" s="888" t="s">
        <v>556</v>
      </c>
      <c r="E104" s="889" t="s">
        <v>241</v>
      </c>
      <c r="F104" s="880" t="s">
        <v>487</v>
      </c>
      <c r="G104" s="835">
        <v>40</v>
      </c>
      <c r="H104" s="878"/>
      <c r="I104" s="837"/>
      <c r="J104" s="751"/>
      <c r="K104" s="751"/>
      <c r="L104" s="751"/>
      <c r="M104" s="751"/>
      <c r="N104" s="751"/>
      <c r="O104" s="751"/>
      <c r="P104" s="751"/>
      <c r="Q104" s="751"/>
      <c r="R104" s="751"/>
      <c r="S104" s="751"/>
      <c r="T104" s="751"/>
      <c r="U104" s="751"/>
      <c r="V104" s="751"/>
      <c r="W104" s="751"/>
      <c r="X104" s="751"/>
      <c r="Y104" s="751"/>
      <c r="Z104" s="751"/>
      <c r="AA104" s="751"/>
    </row>
    <row r="105" spans="1:60" s="734" customFormat="1" ht="31.5" customHeight="1" x14ac:dyDescent="0.25">
      <c r="A105" s="917" t="s">
        <v>340</v>
      </c>
      <c r="B105" s="918">
        <f>MAX($B$4:B104)+0</f>
        <v>302.03999999999996</v>
      </c>
      <c r="C105" s="919"/>
      <c r="D105" s="919" t="s">
        <v>557</v>
      </c>
      <c r="E105" s="920" t="s">
        <v>242</v>
      </c>
      <c r="F105" s="921" t="s">
        <v>487</v>
      </c>
      <c r="G105" s="922"/>
      <c r="H105" s="923"/>
      <c r="I105" s="908"/>
      <c r="J105" s="752"/>
      <c r="K105" s="752"/>
      <c r="L105" s="752"/>
      <c r="M105" s="752"/>
      <c r="N105" s="752"/>
      <c r="O105" s="752"/>
      <c r="P105" s="752"/>
      <c r="Q105" s="752"/>
      <c r="R105" s="752"/>
      <c r="S105" s="752"/>
      <c r="T105" s="752"/>
      <c r="U105" s="752"/>
      <c r="V105" s="752"/>
      <c r="W105" s="752"/>
      <c r="X105" s="752"/>
      <c r="Y105" s="752"/>
      <c r="Z105" s="752"/>
      <c r="AA105" s="752"/>
    </row>
    <row r="106" spans="1:60" s="767" customFormat="1" ht="16.5" customHeight="1" x14ac:dyDescent="0.25">
      <c r="A106" s="2111" t="s">
        <v>753</v>
      </c>
      <c r="B106" s="2111" t="s">
        <v>705</v>
      </c>
      <c r="C106" s="2111"/>
      <c r="D106" s="2111"/>
      <c r="E106" s="2111"/>
      <c r="F106" s="2111"/>
      <c r="G106" s="2111"/>
      <c r="H106" s="2111"/>
      <c r="I106" s="763"/>
      <c r="J106" s="764"/>
      <c r="K106" s="764"/>
      <c r="L106" s="764"/>
      <c r="M106" s="764"/>
      <c r="N106" s="764"/>
      <c r="O106" s="764"/>
      <c r="P106" s="764"/>
      <c r="Q106" s="764"/>
      <c r="R106" s="764"/>
      <c r="S106" s="764"/>
      <c r="T106" s="764"/>
      <c r="U106" s="764"/>
      <c r="V106" s="764"/>
      <c r="W106" s="764"/>
      <c r="X106" s="764"/>
      <c r="Y106" s="764"/>
      <c r="Z106" s="764"/>
      <c r="AA106" s="765"/>
      <c r="AB106" s="765"/>
      <c r="AC106" s="765"/>
      <c r="AD106" s="765"/>
      <c r="AE106" s="765"/>
      <c r="AF106" s="764"/>
      <c r="AG106" s="764"/>
      <c r="AH106" s="765"/>
      <c r="AI106" s="765"/>
      <c r="AJ106" s="764"/>
      <c r="AK106" s="764"/>
      <c r="AL106" s="764"/>
      <c r="AM106" s="764"/>
      <c r="AN106" s="764"/>
      <c r="AO106" s="764"/>
      <c r="AP106" s="764"/>
      <c r="AQ106" s="764"/>
      <c r="AR106" s="766"/>
      <c r="AS106" s="766"/>
      <c r="AT106" s="766"/>
      <c r="AU106" s="766"/>
      <c r="AV106" s="766"/>
      <c r="AW106" s="766"/>
      <c r="AX106" s="766"/>
      <c r="AY106" s="766"/>
      <c r="AZ106" s="766"/>
      <c r="BA106" s="766"/>
      <c r="BB106" s="766"/>
      <c r="BC106" s="766"/>
      <c r="BD106" s="766"/>
      <c r="BE106" s="766"/>
      <c r="BF106" s="766"/>
      <c r="BG106" s="766"/>
      <c r="BH106" s="766"/>
    </row>
    <row r="107" spans="1:60" ht="23.25" customHeight="1" x14ac:dyDescent="0.25">
      <c r="C107" s="754"/>
    </row>
  </sheetData>
  <mergeCells count="47">
    <mergeCell ref="D52:E52"/>
    <mergeCell ref="A45:H45"/>
    <mergeCell ref="C20:E20"/>
    <mergeCell ref="C3:E3"/>
    <mergeCell ref="C4:E4"/>
    <mergeCell ref="D11:E11"/>
    <mergeCell ref="D16:E16"/>
    <mergeCell ref="D21:E21"/>
    <mergeCell ref="D46:E46"/>
    <mergeCell ref="C1:I1"/>
    <mergeCell ref="D38:E38"/>
    <mergeCell ref="D24:E24"/>
    <mergeCell ref="D5:E5"/>
    <mergeCell ref="A44:H44"/>
    <mergeCell ref="C2:E2"/>
    <mergeCell ref="C37:E37"/>
    <mergeCell ref="A106:H106"/>
    <mergeCell ref="D70:E70"/>
    <mergeCell ref="D68:E68"/>
    <mergeCell ref="C67:E67"/>
    <mergeCell ref="C69:E69"/>
    <mergeCell ref="D79:E79"/>
    <mergeCell ref="C88:E88"/>
    <mergeCell ref="C103:E103"/>
    <mergeCell ref="C89:E89"/>
    <mergeCell ref="C76:E76"/>
    <mergeCell ref="C101:E101"/>
    <mergeCell ref="D102:E102"/>
    <mergeCell ref="C100:E100"/>
    <mergeCell ref="D99:E99"/>
    <mergeCell ref="D95:E95"/>
    <mergeCell ref="C97:E97"/>
    <mergeCell ref="C54:E54"/>
    <mergeCell ref="D61:E61"/>
    <mergeCell ref="D64:E64"/>
    <mergeCell ref="C78:E78"/>
    <mergeCell ref="C73:E73"/>
    <mergeCell ref="D75:E75"/>
    <mergeCell ref="D55:E55"/>
    <mergeCell ref="D58:E58"/>
    <mergeCell ref="C90:E90"/>
    <mergeCell ref="D91:E91"/>
    <mergeCell ref="A83:H83"/>
    <mergeCell ref="A84:H84"/>
    <mergeCell ref="D66:E66"/>
    <mergeCell ref="D85:E85"/>
    <mergeCell ref="D86:E86"/>
  </mergeCells>
  <phoneticPr fontId="0" type="noConversion"/>
  <pageMargins left="0.43307086614173229" right="0.15748031496062992" top="0.39370078740157483" bottom="0.59055118110236227" header="0.15748031496062992" footer="0.39370078740157483"/>
  <pageSetup paperSize="9" scale="88" fitToHeight="100" orientation="portrait" blackAndWhite="1" useFirstPageNumber="1" r:id="rId1"/>
  <headerFooter differentFirst="1" alignWithMargins="0">
    <oddHeader>&amp;C3.1.3</oddHeader>
    <firstHeader>&amp;C3.1.1</firstHeader>
  </headerFooter>
  <rowBreaks count="2" manualBreakCount="2">
    <brk id="44" max="8" man="1"/>
    <brk id="8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BH711"/>
  <sheetViews>
    <sheetView showGridLines="0" showZeros="0" view="pageBreakPreview" workbookViewId="0">
      <pane xSplit="11" ySplit="4" topLeftCell="AX5" activePane="bottomRight" state="frozen"/>
      <selection activeCell="A5" sqref="A5:I5"/>
      <selection pane="topRight" activeCell="A5" sqref="A5:I5"/>
      <selection pane="bottomLeft" activeCell="A5" sqref="A5:I5"/>
      <selection pane="bottomRight" activeCell="G1" sqref="G1:G1048576"/>
    </sheetView>
  </sheetViews>
  <sheetFormatPr defaultColWidth="9.109375" defaultRowHeight="13.2" x14ac:dyDescent="0.25"/>
  <cols>
    <col min="1" max="1" width="11.109375" style="245" customWidth="1"/>
    <col min="2" max="2" width="7.44140625" style="245" customWidth="1"/>
    <col min="3" max="4" width="3.6640625" style="245" customWidth="1"/>
    <col min="5" max="5" width="31.5546875" style="245" customWidth="1"/>
    <col min="6" max="6" width="6.88671875" style="245" customWidth="1"/>
    <col min="7" max="7" width="10.88671875" style="428" customWidth="1"/>
    <col min="8" max="8" width="10.109375" style="245" customWidth="1"/>
    <col min="9" max="9" width="15.5546875" style="245" customWidth="1"/>
    <col min="10" max="10" width="11.5546875" style="245" customWidth="1"/>
    <col min="11" max="11" width="15.6640625" style="245" customWidth="1"/>
    <col min="12" max="16384" width="9.109375" style="245"/>
  </cols>
  <sheetData>
    <row r="2" spans="1:60" s="259" customFormat="1" ht="27" customHeight="1" x14ac:dyDescent="0.25">
      <c r="A2" s="260" t="e">
        <f>#REF!</f>
        <v>#REF!</v>
      </c>
      <c r="B2" s="261"/>
      <c r="C2" s="2156" t="e">
        <f>#REF!</f>
        <v>#REF!</v>
      </c>
      <c r="D2" s="2157"/>
      <c r="E2" s="2157"/>
      <c r="F2" s="2157"/>
      <c r="G2" s="2157"/>
      <c r="H2" s="2157"/>
      <c r="I2" s="2157"/>
      <c r="J2" s="262"/>
      <c r="K2" s="262"/>
      <c r="L2" s="262"/>
      <c r="M2" s="262"/>
      <c r="N2" s="262"/>
      <c r="O2" s="262"/>
      <c r="P2" s="262"/>
      <c r="Q2" s="262"/>
      <c r="R2" s="262"/>
      <c r="S2" s="262"/>
      <c r="T2" s="262"/>
      <c r="U2" s="262"/>
      <c r="V2" s="262"/>
      <c r="W2" s="262"/>
      <c r="X2" s="262"/>
      <c r="Y2" s="262"/>
      <c r="Z2" s="262"/>
      <c r="AA2" s="263"/>
      <c r="AB2" s="263"/>
      <c r="AC2" s="263"/>
      <c r="AD2" s="263"/>
      <c r="AE2" s="263"/>
      <c r="AF2" s="262"/>
      <c r="AG2" s="262"/>
      <c r="AH2" s="263"/>
      <c r="AI2" s="263"/>
      <c r="AJ2" s="262"/>
      <c r="AK2" s="262"/>
      <c r="AL2" s="262"/>
      <c r="AM2" s="262"/>
      <c r="AN2" s="262"/>
      <c r="AO2" s="262"/>
      <c r="AP2" s="262"/>
      <c r="AQ2" s="262"/>
    </row>
    <row r="3" spans="1:60" s="259" customFormat="1" ht="12.75" customHeight="1" x14ac:dyDescent="0.25">
      <c r="A3" s="269"/>
      <c r="B3" s="270"/>
      <c r="C3" s="271"/>
      <c r="D3" s="272"/>
      <c r="E3" s="272"/>
      <c r="F3" s="272"/>
      <c r="G3" s="678"/>
      <c r="H3" s="272"/>
      <c r="I3" s="272"/>
      <c r="J3" s="262"/>
      <c r="K3" s="262"/>
      <c r="L3" s="262"/>
      <c r="M3" s="262"/>
      <c r="N3" s="262"/>
      <c r="O3" s="262"/>
      <c r="P3" s="262"/>
      <c r="Q3" s="262"/>
      <c r="R3" s="262"/>
      <c r="S3" s="262"/>
      <c r="T3" s="262"/>
      <c r="U3" s="262"/>
      <c r="V3" s="262"/>
      <c r="W3" s="262"/>
      <c r="X3" s="262"/>
      <c r="Y3" s="262"/>
      <c r="Z3" s="262"/>
      <c r="AA3" s="263"/>
      <c r="AB3" s="263"/>
      <c r="AC3" s="263"/>
      <c r="AD3" s="263"/>
      <c r="AE3" s="263"/>
      <c r="AF3" s="262"/>
      <c r="AG3" s="262"/>
      <c r="AH3" s="263"/>
      <c r="AI3" s="263"/>
      <c r="AJ3" s="262"/>
      <c r="AK3" s="262"/>
      <c r="AL3" s="262"/>
      <c r="AM3" s="262"/>
      <c r="AN3" s="262"/>
      <c r="AO3" s="262"/>
      <c r="AP3" s="262"/>
      <c r="AQ3" s="262"/>
    </row>
    <row r="4" spans="1:60" s="259" customFormat="1" ht="34.5" customHeight="1" x14ac:dyDescent="0.25">
      <c r="A4" s="268" t="s">
        <v>748</v>
      </c>
      <c r="B4" s="250" t="s">
        <v>749</v>
      </c>
      <c r="C4" s="251" t="s">
        <v>545</v>
      </c>
      <c r="D4" s="252"/>
      <c r="E4" s="251"/>
      <c r="F4" s="253" t="s">
        <v>546</v>
      </c>
      <c r="G4" s="254" t="s">
        <v>750</v>
      </c>
      <c r="H4" s="255" t="s">
        <v>548</v>
      </c>
      <c r="I4" s="256" t="s">
        <v>549</v>
      </c>
      <c r="J4" s="267"/>
      <c r="K4" s="248"/>
      <c r="L4" s="247"/>
      <c r="M4" s="247"/>
      <c r="N4" s="247"/>
      <c r="O4" s="247"/>
      <c r="P4" s="247"/>
      <c r="Q4" s="247"/>
      <c r="R4" s="247"/>
      <c r="S4" s="247"/>
      <c r="T4" s="247"/>
      <c r="U4" s="247"/>
      <c r="V4" s="247"/>
      <c r="W4" s="247"/>
      <c r="X4" s="247"/>
      <c r="Y4" s="291"/>
      <c r="Z4" s="291"/>
      <c r="AA4" s="291"/>
      <c r="AB4" s="249"/>
      <c r="AC4" s="249"/>
      <c r="AD4" s="249"/>
      <c r="AE4" s="249"/>
      <c r="AF4" s="247"/>
      <c r="AG4" s="247"/>
      <c r="AH4" s="257"/>
      <c r="AI4" s="257"/>
      <c r="AJ4" s="258"/>
      <c r="AK4" s="258"/>
      <c r="AL4" s="258"/>
      <c r="AM4" s="258"/>
      <c r="AN4" s="258"/>
      <c r="AO4" s="258"/>
      <c r="AP4" s="258"/>
      <c r="AQ4" s="258"/>
      <c r="AR4" s="257"/>
      <c r="AS4" s="257"/>
      <c r="AT4" s="257"/>
      <c r="AU4" s="257"/>
      <c r="AV4" s="257"/>
      <c r="AW4" s="257"/>
      <c r="AX4" s="257"/>
      <c r="AY4" s="257"/>
      <c r="AZ4" s="257"/>
      <c r="BA4" s="257"/>
      <c r="BB4" s="257"/>
      <c r="BC4" s="257"/>
      <c r="BD4" s="257"/>
      <c r="BE4" s="257"/>
      <c r="BF4" s="257"/>
      <c r="BG4" s="257"/>
      <c r="BH4" s="257"/>
    </row>
    <row r="5" spans="1:60" ht="15" customHeight="1" x14ac:dyDescent="0.25">
      <c r="A5" s="300"/>
      <c r="B5" s="112"/>
      <c r="C5" s="38"/>
      <c r="D5" s="38"/>
      <c r="E5" s="38"/>
      <c r="F5" s="91"/>
      <c r="G5" s="679"/>
      <c r="H5" s="113"/>
      <c r="I5" s="115"/>
      <c r="J5" s="114"/>
      <c r="K5" s="115"/>
    </row>
    <row r="6" spans="1:60" ht="13.2" customHeight="1" x14ac:dyDescent="0.25">
      <c r="A6" s="288"/>
      <c r="B6" s="301"/>
      <c r="C6" s="2145" t="s">
        <v>357</v>
      </c>
      <c r="D6" s="2131"/>
      <c r="E6" s="2132"/>
      <c r="F6" s="50"/>
      <c r="G6" s="436"/>
      <c r="H6" s="54"/>
      <c r="I6" s="84"/>
      <c r="J6" s="116"/>
      <c r="K6" s="302" t="str">
        <f t="shared" ref="K6:K11" si="0">IF($G6="","",$G6*J6)</f>
        <v/>
      </c>
    </row>
    <row r="7" spans="1:60" x14ac:dyDescent="0.25">
      <c r="A7" s="288"/>
      <c r="B7" s="303"/>
      <c r="C7" s="37"/>
      <c r="D7" s="37"/>
      <c r="E7" s="37"/>
      <c r="F7" s="50"/>
      <c r="G7" s="436"/>
      <c r="H7" s="54"/>
      <c r="I7" s="84"/>
      <c r="J7" s="116"/>
      <c r="K7" s="302" t="str">
        <f t="shared" si="0"/>
        <v/>
      </c>
    </row>
    <row r="8" spans="1:60" ht="13.2" customHeight="1" x14ac:dyDescent="0.25">
      <c r="A8" s="288"/>
      <c r="B8" s="301">
        <v>3</v>
      </c>
      <c r="C8" s="2145" t="s">
        <v>358</v>
      </c>
      <c r="D8" s="2131"/>
      <c r="E8" s="2132"/>
      <c r="F8" s="50"/>
      <c r="G8" s="435"/>
      <c r="H8" s="54"/>
      <c r="I8" s="84"/>
      <c r="J8" s="116"/>
      <c r="K8" s="302" t="str">
        <f t="shared" si="0"/>
        <v/>
      </c>
    </row>
    <row r="9" spans="1:60" x14ac:dyDescent="0.25">
      <c r="A9" s="288"/>
      <c r="B9" s="301"/>
      <c r="C9" s="82"/>
      <c r="D9" s="38"/>
      <c r="E9" s="38"/>
      <c r="F9" s="50"/>
      <c r="G9" s="435"/>
      <c r="H9" s="54"/>
      <c r="I9" s="84"/>
      <c r="J9" s="116"/>
      <c r="K9" s="302" t="str">
        <f t="shared" si="0"/>
        <v/>
      </c>
    </row>
    <row r="10" spans="1:60" ht="13.2" customHeight="1" x14ac:dyDescent="0.25">
      <c r="A10" s="288" t="s">
        <v>359</v>
      </c>
      <c r="B10" s="304">
        <f>MAX($B$5:B9)+0.01</f>
        <v>3.01</v>
      </c>
      <c r="C10" s="2141" t="s">
        <v>360</v>
      </c>
      <c r="D10" s="2131"/>
      <c r="E10" s="2132"/>
      <c r="F10" s="50"/>
      <c r="G10" s="435"/>
      <c r="H10" s="54"/>
      <c r="I10" s="84"/>
      <c r="J10" s="116"/>
      <c r="K10" s="302" t="str">
        <f t="shared" si="0"/>
        <v/>
      </c>
    </row>
    <row r="11" spans="1:60" x14ac:dyDescent="0.25">
      <c r="A11" s="288"/>
      <c r="B11" s="301"/>
      <c r="C11" s="38"/>
      <c r="D11" s="38"/>
      <c r="E11" s="38"/>
      <c r="F11" s="50"/>
      <c r="G11" s="435"/>
      <c r="H11" s="54"/>
      <c r="I11" s="84"/>
      <c r="J11" s="116"/>
      <c r="K11" s="302" t="str">
        <f t="shared" si="0"/>
        <v/>
      </c>
    </row>
    <row r="12" spans="1:60" ht="12.75" customHeight="1" x14ac:dyDescent="0.25">
      <c r="A12" s="288"/>
      <c r="B12" s="301"/>
      <c r="C12" s="202" t="s">
        <v>556</v>
      </c>
      <c r="D12" s="2142" t="s">
        <v>49</v>
      </c>
      <c r="E12" s="2132"/>
      <c r="F12" s="50" t="s">
        <v>486</v>
      </c>
      <c r="G12" s="435"/>
      <c r="H12" s="54"/>
      <c r="I12" s="84"/>
      <c r="J12" s="116"/>
      <c r="K12" s="302" t="str">
        <f t="shared" ref="K12:K52" si="1">IF($G12="","",$G12*J12)</f>
        <v/>
      </c>
    </row>
    <row r="13" spans="1:60" x14ac:dyDescent="0.25">
      <c r="A13" s="288"/>
      <c r="B13" s="301"/>
      <c r="C13" s="38"/>
      <c r="D13" s="38"/>
      <c r="E13" s="38"/>
      <c r="F13" s="50"/>
      <c r="G13" s="435"/>
      <c r="H13" s="54"/>
      <c r="I13" s="84"/>
      <c r="J13" s="116"/>
      <c r="K13" s="302" t="str">
        <f t="shared" si="1"/>
        <v/>
      </c>
    </row>
    <row r="14" spans="1:60" ht="14.25" customHeight="1" x14ac:dyDescent="0.25">
      <c r="A14" s="288"/>
      <c r="B14" s="301"/>
      <c r="C14" s="202" t="s">
        <v>557</v>
      </c>
      <c r="D14" s="2142" t="s">
        <v>50</v>
      </c>
      <c r="E14" s="2132"/>
      <c r="F14" s="50" t="s">
        <v>486</v>
      </c>
      <c r="G14" s="435"/>
      <c r="H14" s="54"/>
      <c r="I14" s="84"/>
      <c r="J14" s="116"/>
      <c r="K14" s="302" t="str">
        <f t="shared" si="1"/>
        <v/>
      </c>
    </row>
    <row r="15" spans="1:60" x14ac:dyDescent="0.25">
      <c r="A15" s="288"/>
      <c r="B15" s="301"/>
      <c r="C15" s="38"/>
      <c r="D15" s="38"/>
      <c r="E15" s="38"/>
      <c r="F15" s="50"/>
      <c r="G15" s="435"/>
      <c r="H15" s="54"/>
      <c r="I15" s="84"/>
      <c r="J15" s="116"/>
      <c r="K15" s="302" t="str">
        <f t="shared" si="1"/>
        <v/>
      </c>
    </row>
    <row r="16" spans="1:60" ht="14.25" customHeight="1" x14ac:dyDescent="0.25">
      <c r="A16" s="288"/>
      <c r="B16" s="301"/>
      <c r="C16" s="202" t="s">
        <v>558</v>
      </c>
      <c r="D16" s="2142" t="s">
        <v>51</v>
      </c>
      <c r="E16" s="2132"/>
      <c r="F16" s="50" t="s">
        <v>486</v>
      </c>
      <c r="G16" s="435"/>
      <c r="H16" s="54"/>
      <c r="I16" s="84"/>
      <c r="J16" s="116"/>
      <c r="K16" s="302" t="str">
        <f t="shared" si="1"/>
        <v/>
      </c>
    </row>
    <row r="17" spans="1:11" x14ac:dyDescent="0.25">
      <c r="A17" s="288"/>
      <c r="B17" s="301"/>
      <c r="C17" s="38"/>
      <c r="D17" s="38"/>
      <c r="E17" s="38"/>
      <c r="F17" s="50"/>
      <c r="G17" s="435"/>
      <c r="H17" s="54"/>
      <c r="I17" s="84"/>
      <c r="J17" s="116"/>
      <c r="K17" s="302" t="str">
        <f t="shared" si="1"/>
        <v/>
      </c>
    </row>
    <row r="18" spans="1:11" ht="26.25" customHeight="1" x14ac:dyDescent="0.25">
      <c r="A18" s="288"/>
      <c r="B18" s="301"/>
      <c r="C18" s="202" t="s">
        <v>559</v>
      </c>
      <c r="D18" s="2142" t="s">
        <v>272</v>
      </c>
      <c r="E18" s="2132"/>
      <c r="F18" s="50" t="s">
        <v>486</v>
      </c>
      <c r="G18" s="435"/>
      <c r="H18" s="53"/>
      <c r="I18" s="84"/>
      <c r="J18" s="116"/>
      <c r="K18" s="302" t="str">
        <f t="shared" si="1"/>
        <v/>
      </c>
    </row>
    <row r="19" spans="1:11" x14ac:dyDescent="0.25">
      <c r="A19" s="288"/>
      <c r="B19" s="301"/>
      <c r="C19" s="38"/>
      <c r="D19" s="38"/>
      <c r="E19" s="38"/>
      <c r="F19" s="50"/>
      <c r="G19" s="435"/>
      <c r="H19" s="51"/>
      <c r="I19" s="84"/>
      <c r="J19" s="118"/>
      <c r="K19" s="302" t="str">
        <f t="shared" si="1"/>
        <v/>
      </c>
    </row>
    <row r="20" spans="1:11" ht="24" customHeight="1" x14ac:dyDescent="0.25">
      <c r="A20" s="288"/>
      <c r="B20" s="301"/>
      <c r="C20" s="202" t="s">
        <v>485</v>
      </c>
      <c r="D20" s="2142" t="s">
        <v>271</v>
      </c>
      <c r="E20" s="2132"/>
      <c r="F20" s="50" t="s">
        <v>486</v>
      </c>
      <c r="G20" s="435"/>
      <c r="H20" s="54"/>
      <c r="I20" s="84"/>
      <c r="J20" s="116"/>
      <c r="K20" s="302" t="str">
        <f t="shared" si="1"/>
        <v/>
      </c>
    </row>
    <row r="21" spans="1:11" x14ac:dyDescent="0.25">
      <c r="A21" s="288"/>
      <c r="B21" s="305"/>
      <c r="C21" s="38"/>
      <c r="D21" s="306"/>
      <c r="E21" s="306"/>
      <c r="F21" s="50"/>
      <c r="G21" s="435"/>
      <c r="H21" s="54"/>
      <c r="I21" s="84"/>
      <c r="J21" s="116"/>
      <c r="K21" s="302" t="str">
        <f t="shared" si="1"/>
        <v/>
      </c>
    </row>
    <row r="22" spans="1:11" ht="12.75" customHeight="1" x14ac:dyDescent="0.25">
      <c r="A22" s="288"/>
      <c r="B22" s="301"/>
      <c r="C22" s="202" t="s">
        <v>488</v>
      </c>
      <c r="D22" s="2142" t="s">
        <v>52</v>
      </c>
      <c r="E22" s="2132"/>
      <c r="F22" s="50" t="s">
        <v>486</v>
      </c>
      <c r="G22" s="435"/>
      <c r="H22" s="51"/>
      <c r="I22" s="84"/>
      <c r="J22" s="118"/>
      <c r="K22" s="302" t="str">
        <f t="shared" si="1"/>
        <v/>
      </c>
    </row>
    <row r="23" spans="1:11" x14ac:dyDescent="0.25">
      <c r="A23" s="288"/>
      <c r="B23" s="301"/>
      <c r="C23" s="38"/>
      <c r="D23" s="38"/>
      <c r="E23" s="38"/>
      <c r="F23" s="50"/>
      <c r="G23" s="435"/>
      <c r="H23" s="51"/>
      <c r="I23" s="84"/>
      <c r="J23" s="118"/>
      <c r="K23" s="302" t="str">
        <f t="shared" si="1"/>
        <v/>
      </c>
    </row>
    <row r="24" spans="1:11" ht="12.75" customHeight="1" x14ac:dyDescent="0.25">
      <c r="A24" s="288"/>
      <c r="B24" s="301"/>
      <c r="C24" s="202" t="s">
        <v>32</v>
      </c>
      <c r="D24" s="2142" t="s">
        <v>53</v>
      </c>
      <c r="E24" s="2132"/>
      <c r="F24" s="50" t="s">
        <v>486</v>
      </c>
      <c r="G24" s="435"/>
      <c r="H24" s="54"/>
      <c r="I24" s="84"/>
      <c r="J24" s="116"/>
      <c r="K24" s="302" t="str">
        <f t="shared" si="1"/>
        <v/>
      </c>
    </row>
    <row r="25" spans="1:11" x14ac:dyDescent="0.25">
      <c r="A25" s="288"/>
      <c r="B25" s="301"/>
      <c r="C25" s="38"/>
      <c r="D25" s="306"/>
      <c r="E25" s="306"/>
      <c r="F25" s="50"/>
      <c r="G25" s="435"/>
      <c r="H25" s="53"/>
      <c r="I25" s="84"/>
      <c r="J25" s="117"/>
      <c r="K25" s="302" t="str">
        <f t="shared" si="1"/>
        <v/>
      </c>
    </row>
    <row r="26" spans="1:11" ht="12.75" customHeight="1" x14ac:dyDescent="0.25">
      <c r="A26" s="288"/>
      <c r="B26" s="301"/>
      <c r="C26" s="202" t="s">
        <v>560</v>
      </c>
      <c r="D26" s="2152" t="s">
        <v>54</v>
      </c>
      <c r="E26" s="2153"/>
      <c r="F26" s="50" t="s">
        <v>486</v>
      </c>
      <c r="G26" s="435"/>
      <c r="H26" s="54"/>
      <c r="I26" s="84"/>
      <c r="J26" s="116"/>
      <c r="K26" s="302" t="str">
        <f t="shared" si="1"/>
        <v/>
      </c>
    </row>
    <row r="27" spans="1:11" x14ac:dyDescent="0.25">
      <c r="A27" s="288"/>
      <c r="B27" s="301"/>
      <c r="C27" s="38"/>
      <c r="D27" s="38"/>
      <c r="E27" s="38"/>
      <c r="F27" s="50"/>
      <c r="G27" s="435"/>
      <c r="H27" s="53"/>
      <c r="I27" s="84"/>
      <c r="J27" s="117"/>
      <c r="K27" s="302" t="str">
        <f t="shared" si="1"/>
        <v/>
      </c>
    </row>
    <row r="28" spans="1:11" ht="13.2" customHeight="1" x14ac:dyDescent="0.25">
      <c r="A28" s="288"/>
      <c r="B28" s="301"/>
      <c r="C28" s="202" t="s">
        <v>561</v>
      </c>
      <c r="D28" s="2152" t="s">
        <v>55</v>
      </c>
      <c r="E28" s="2153"/>
      <c r="F28" s="50" t="s">
        <v>486</v>
      </c>
      <c r="G28" s="435"/>
      <c r="H28" s="51"/>
      <c r="I28" s="84"/>
      <c r="J28" s="118"/>
      <c r="K28" s="302" t="str">
        <f t="shared" si="1"/>
        <v/>
      </c>
    </row>
    <row r="29" spans="1:11" x14ac:dyDescent="0.25">
      <c r="A29" s="288"/>
      <c r="B29" s="301"/>
      <c r="C29" s="38"/>
      <c r="D29" s="38"/>
      <c r="E29" s="38"/>
      <c r="F29" s="50"/>
      <c r="G29" s="435"/>
      <c r="H29" s="54"/>
      <c r="I29" s="84"/>
      <c r="J29" s="116"/>
      <c r="K29" s="302" t="str">
        <f t="shared" si="1"/>
        <v/>
      </c>
    </row>
    <row r="30" spans="1:11" ht="26.4" customHeight="1" x14ac:dyDescent="0.25">
      <c r="A30" s="288" t="s">
        <v>593</v>
      </c>
      <c r="B30" s="304">
        <f>MAX($B$5:B28)+0.01</f>
        <v>3.0199999999999996</v>
      </c>
      <c r="C30" s="2141" t="s">
        <v>594</v>
      </c>
      <c r="D30" s="2131"/>
      <c r="E30" s="2132"/>
      <c r="F30" s="50"/>
      <c r="G30" s="435"/>
      <c r="H30" s="54"/>
      <c r="I30" s="84"/>
      <c r="J30" s="116"/>
      <c r="K30" s="302" t="str">
        <f t="shared" si="1"/>
        <v/>
      </c>
    </row>
    <row r="31" spans="1:11" x14ac:dyDescent="0.25">
      <c r="A31" s="288"/>
      <c r="B31" s="301"/>
      <c r="C31" s="38"/>
      <c r="D31" s="38"/>
      <c r="E31" s="38"/>
      <c r="F31" s="50"/>
      <c r="G31" s="435"/>
      <c r="H31" s="54"/>
      <c r="I31" s="84"/>
      <c r="J31" s="116"/>
      <c r="K31" s="302" t="str">
        <f t="shared" si="1"/>
        <v/>
      </c>
    </row>
    <row r="32" spans="1:11" ht="13.2" customHeight="1" x14ac:dyDescent="0.25">
      <c r="A32" s="288"/>
      <c r="B32" s="301"/>
      <c r="C32" s="202" t="s">
        <v>556</v>
      </c>
      <c r="D32" s="2142" t="s">
        <v>595</v>
      </c>
      <c r="E32" s="2132"/>
      <c r="F32" s="50" t="s">
        <v>486</v>
      </c>
      <c r="G32" s="435"/>
      <c r="H32" s="51"/>
      <c r="I32" s="84"/>
      <c r="J32" s="118"/>
      <c r="K32" s="302" t="str">
        <f t="shared" si="1"/>
        <v/>
      </c>
    </row>
    <row r="33" spans="1:11" ht="13.2" customHeight="1" x14ac:dyDescent="0.25">
      <c r="A33" s="288"/>
      <c r="B33" s="301"/>
      <c r="C33" s="202"/>
      <c r="D33" s="202"/>
      <c r="E33" s="244"/>
      <c r="F33" s="50"/>
      <c r="G33" s="435"/>
      <c r="H33" s="51"/>
      <c r="I33" s="84"/>
      <c r="J33" s="118"/>
      <c r="K33" s="302" t="str">
        <f t="shared" si="1"/>
        <v/>
      </c>
    </row>
    <row r="34" spans="1:11" ht="13.2" customHeight="1" x14ac:dyDescent="0.25">
      <c r="A34" s="288"/>
      <c r="B34" s="301"/>
      <c r="C34" s="290" t="s">
        <v>557</v>
      </c>
      <c r="D34" s="2142" t="s">
        <v>596</v>
      </c>
      <c r="E34" s="2132"/>
      <c r="F34" s="50" t="s">
        <v>486</v>
      </c>
      <c r="G34" s="435"/>
      <c r="H34" s="51"/>
      <c r="I34" s="84"/>
      <c r="J34" s="118"/>
      <c r="K34" s="302" t="str">
        <f t="shared" si="1"/>
        <v/>
      </c>
    </row>
    <row r="35" spans="1:11" ht="13.2" customHeight="1" x14ac:dyDescent="0.25">
      <c r="A35" s="288"/>
      <c r="B35" s="301"/>
      <c r="C35" s="202"/>
      <c r="D35" s="202"/>
      <c r="E35" s="244"/>
      <c r="F35" s="50"/>
      <c r="G35" s="435"/>
      <c r="H35" s="51"/>
      <c r="I35" s="84"/>
      <c r="J35" s="118"/>
      <c r="K35" s="302" t="str">
        <f t="shared" si="1"/>
        <v/>
      </c>
    </row>
    <row r="36" spans="1:11" ht="13.2" customHeight="1" x14ac:dyDescent="0.25">
      <c r="A36" s="288"/>
      <c r="B36" s="301"/>
      <c r="C36" s="290" t="s">
        <v>558</v>
      </c>
      <c r="D36" s="2142" t="s">
        <v>597</v>
      </c>
      <c r="E36" s="2132"/>
      <c r="F36" s="50" t="s">
        <v>486</v>
      </c>
      <c r="G36" s="680"/>
      <c r="H36" s="53"/>
      <c r="I36" s="84"/>
      <c r="J36" s="117"/>
      <c r="K36" s="302" t="str">
        <f t="shared" si="1"/>
        <v/>
      </c>
    </row>
    <row r="37" spans="1:11" x14ac:dyDescent="0.25">
      <c r="A37" s="288"/>
      <c r="B37" s="301"/>
      <c r="C37" s="38"/>
      <c r="D37" s="38"/>
      <c r="E37" s="38"/>
      <c r="F37" s="50"/>
      <c r="G37" s="680"/>
      <c r="H37" s="51"/>
      <c r="I37" s="84"/>
      <c r="J37" s="118"/>
      <c r="K37" s="302" t="str">
        <f t="shared" si="1"/>
        <v/>
      </c>
    </row>
    <row r="38" spans="1:11" ht="13.2" customHeight="1" x14ac:dyDescent="0.25">
      <c r="A38" s="288"/>
      <c r="B38" s="301"/>
      <c r="C38" s="290" t="s">
        <v>559</v>
      </c>
      <c r="D38" s="2142" t="s">
        <v>598</v>
      </c>
      <c r="E38" s="2132"/>
      <c r="F38" s="50" t="s">
        <v>486</v>
      </c>
      <c r="G38" s="680"/>
      <c r="H38" s="54"/>
      <c r="I38" s="84"/>
      <c r="J38" s="116"/>
      <c r="K38" s="302" t="str">
        <f t="shared" si="1"/>
        <v/>
      </c>
    </row>
    <row r="39" spans="1:11" x14ac:dyDescent="0.25">
      <c r="A39" s="288"/>
      <c r="B39" s="301"/>
      <c r="C39" s="202"/>
      <c r="D39" s="202"/>
      <c r="E39" s="202"/>
      <c r="F39" s="50"/>
      <c r="G39" s="680"/>
      <c r="H39" s="54"/>
      <c r="I39" s="84"/>
      <c r="J39" s="116"/>
      <c r="K39" s="302" t="str">
        <f t="shared" si="1"/>
        <v/>
      </c>
    </row>
    <row r="40" spans="1:11" ht="13.2" customHeight="1" x14ac:dyDescent="0.25">
      <c r="A40" s="288"/>
      <c r="B40" s="301"/>
      <c r="C40" s="290" t="s">
        <v>485</v>
      </c>
      <c r="D40" s="2142" t="s">
        <v>404</v>
      </c>
      <c r="E40" s="2132"/>
      <c r="F40" s="50" t="s">
        <v>486</v>
      </c>
      <c r="G40" s="680"/>
      <c r="H40" s="54"/>
      <c r="I40" s="84"/>
      <c r="J40" s="116"/>
      <c r="K40" s="302" t="str">
        <f t="shared" si="1"/>
        <v/>
      </c>
    </row>
    <row r="41" spans="1:11" x14ac:dyDescent="0.25">
      <c r="A41" s="288"/>
      <c r="B41" s="301"/>
      <c r="C41" s="202"/>
      <c r="D41" s="202"/>
      <c r="E41" s="202"/>
      <c r="F41" s="50"/>
      <c r="G41" s="680"/>
      <c r="H41" s="54"/>
      <c r="I41" s="84"/>
      <c r="J41" s="116"/>
      <c r="K41" s="302" t="str">
        <f t="shared" si="1"/>
        <v/>
      </c>
    </row>
    <row r="42" spans="1:11" ht="13.2" customHeight="1" x14ac:dyDescent="0.25">
      <c r="A42" s="288"/>
      <c r="B42" s="301"/>
      <c r="C42" s="290" t="s">
        <v>488</v>
      </c>
      <c r="D42" s="2142" t="s">
        <v>405</v>
      </c>
      <c r="E42" s="2132"/>
      <c r="F42" s="50" t="s">
        <v>486</v>
      </c>
      <c r="G42" s="680"/>
      <c r="H42" s="53"/>
      <c r="I42" s="84"/>
      <c r="J42" s="117"/>
      <c r="K42" s="302" t="str">
        <f t="shared" si="1"/>
        <v/>
      </c>
    </row>
    <row r="43" spans="1:11" x14ac:dyDescent="0.25">
      <c r="A43" s="288"/>
      <c r="B43" s="303"/>
      <c r="C43" s="38"/>
      <c r="D43" s="38"/>
      <c r="E43" s="38"/>
      <c r="F43" s="50"/>
      <c r="G43" s="680"/>
      <c r="H43" s="53"/>
      <c r="I43" s="84"/>
      <c r="J43" s="117"/>
      <c r="K43" s="302" t="str">
        <f t="shared" si="1"/>
        <v/>
      </c>
    </row>
    <row r="44" spans="1:11" ht="13.2" customHeight="1" x14ac:dyDescent="0.25">
      <c r="A44" s="288"/>
      <c r="B44" s="301"/>
      <c r="C44" s="290" t="s">
        <v>32</v>
      </c>
      <c r="D44" s="2142" t="s">
        <v>406</v>
      </c>
      <c r="E44" s="2132"/>
      <c r="F44" s="50" t="s">
        <v>486</v>
      </c>
      <c r="G44" s="680"/>
      <c r="H44" s="53"/>
      <c r="I44" s="84"/>
      <c r="J44" s="117"/>
      <c r="K44" s="302" t="str">
        <f t="shared" si="1"/>
        <v/>
      </c>
    </row>
    <row r="45" spans="1:11" x14ac:dyDescent="0.25">
      <c r="A45" s="288"/>
      <c r="B45" s="303"/>
      <c r="C45" s="38"/>
      <c r="D45" s="38"/>
      <c r="E45" s="38"/>
      <c r="F45" s="50"/>
      <c r="G45" s="680"/>
      <c r="H45" s="53"/>
      <c r="I45" s="84"/>
      <c r="J45" s="117"/>
      <c r="K45" s="302" t="str">
        <f t="shared" si="1"/>
        <v/>
      </c>
    </row>
    <row r="46" spans="1:11" ht="26.4" customHeight="1" x14ac:dyDescent="0.25">
      <c r="A46" s="288" t="s">
        <v>599</v>
      </c>
      <c r="B46" s="304">
        <f>MAX($B$5:B44)+0.01</f>
        <v>3.0299999999999994</v>
      </c>
      <c r="C46" s="2141" t="s">
        <v>600</v>
      </c>
      <c r="D46" s="2131"/>
      <c r="E46" s="2132"/>
      <c r="F46" s="50"/>
      <c r="G46" s="681"/>
      <c r="H46" s="54"/>
      <c r="I46" s="84"/>
      <c r="J46" s="116"/>
      <c r="K46" s="302" t="str">
        <f t="shared" si="1"/>
        <v/>
      </c>
    </row>
    <row r="47" spans="1:11" x14ac:dyDescent="0.25">
      <c r="A47" s="288"/>
      <c r="B47" s="301"/>
      <c r="C47" s="37"/>
      <c r="D47" s="38"/>
      <c r="E47" s="38"/>
      <c r="F47" s="50"/>
      <c r="G47" s="681"/>
      <c r="H47" s="54"/>
      <c r="I47" s="84"/>
      <c r="J47" s="116"/>
      <c r="K47" s="302" t="str">
        <f t="shared" si="1"/>
        <v/>
      </c>
    </row>
    <row r="48" spans="1:11" ht="13.2" customHeight="1" x14ac:dyDescent="0.25">
      <c r="A48" s="288"/>
      <c r="B48" s="301"/>
      <c r="C48" s="202" t="s">
        <v>556</v>
      </c>
      <c r="D48" s="2142" t="s">
        <v>407</v>
      </c>
      <c r="E48" s="2132"/>
      <c r="F48" s="50" t="s">
        <v>486</v>
      </c>
      <c r="G48" s="680"/>
      <c r="H48" s="53"/>
      <c r="I48" s="84"/>
      <c r="J48" s="117"/>
      <c r="K48" s="302" t="str">
        <f t="shared" si="1"/>
        <v/>
      </c>
    </row>
    <row r="49" spans="1:11" x14ac:dyDescent="0.25">
      <c r="A49" s="288"/>
      <c r="B49" s="301"/>
      <c r="C49" s="38"/>
      <c r="D49" s="38"/>
      <c r="E49" s="38"/>
      <c r="F49" s="50"/>
      <c r="G49" s="680"/>
      <c r="H49" s="53"/>
      <c r="I49" s="84"/>
      <c r="J49" s="117"/>
      <c r="K49" s="302" t="str">
        <f t="shared" si="1"/>
        <v/>
      </c>
    </row>
    <row r="50" spans="1:11" ht="13.2" customHeight="1" x14ac:dyDescent="0.25">
      <c r="A50" s="288"/>
      <c r="B50" s="301"/>
      <c r="C50" s="290" t="s">
        <v>557</v>
      </c>
      <c r="D50" s="2142" t="s">
        <v>601</v>
      </c>
      <c r="E50" s="2132"/>
      <c r="F50" s="50" t="s">
        <v>486</v>
      </c>
      <c r="G50" s="680"/>
      <c r="H50" s="53"/>
      <c r="I50" s="84"/>
      <c r="J50" s="117"/>
      <c r="K50" s="302" t="str">
        <f t="shared" si="1"/>
        <v/>
      </c>
    </row>
    <row r="51" spans="1:11" x14ac:dyDescent="0.25">
      <c r="A51" s="288"/>
      <c r="B51" s="301"/>
      <c r="C51" s="38"/>
      <c r="D51" s="38"/>
      <c r="E51" s="38"/>
      <c r="F51" s="50"/>
      <c r="G51" s="680"/>
      <c r="H51" s="53"/>
      <c r="I51" s="84"/>
      <c r="J51" s="117"/>
      <c r="K51" s="302" t="str">
        <f t="shared" si="1"/>
        <v/>
      </c>
    </row>
    <row r="52" spans="1:11" ht="13.2" customHeight="1" x14ac:dyDescent="0.25">
      <c r="A52" s="288"/>
      <c r="B52" s="301"/>
      <c r="C52" s="290" t="s">
        <v>558</v>
      </c>
      <c r="D52" s="2142" t="s">
        <v>602</v>
      </c>
      <c r="E52" s="2132"/>
      <c r="F52" s="50" t="s">
        <v>486</v>
      </c>
      <c r="G52" s="680"/>
      <c r="H52" s="53"/>
      <c r="I52" s="84"/>
      <c r="J52" s="117"/>
      <c r="K52" s="302" t="str">
        <f t="shared" si="1"/>
        <v/>
      </c>
    </row>
    <row r="53" spans="1:11" x14ac:dyDescent="0.25">
      <c r="A53" s="288"/>
      <c r="B53" s="301"/>
      <c r="C53" s="202"/>
      <c r="D53" s="176"/>
      <c r="E53" s="176"/>
      <c r="F53" s="50"/>
      <c r="G53" s="435"/>
      <c r="H53" s="54"/>
      <c r="I53" s="84"/>
      <c r="J53" s="116"/>
      <c r="K53" s="302"/>
    </row>
    <row r="54" spans="1:11" x14ac:dyDescent="0.25">
      <c r="A54" s="307"/>
      <c r="B54" s="308"/>
      <c r="C54" s="119"/>
      <c r="D54" s="119"/>
      <c r="E54" s="119"/>
      <c r="F54" s="120"/>
      <c r="G54" s="682"/>
      <c r="H54" s="121"/>
      <c r="I54" s="122"/>
      <c r="J54" s="121"/>
      <c r="K54" s="122"/>
    </row>
    <row r="55" spans="1:11" x14ac:dyDescent="0.25">
      <c r="A55" s="288"/>
      <c r="B55" s="309" t="s">
        <v>497</v>
      </c>
      <c r="C55" s="38"/>
      <c r="D55" s="38"/>
      <c r="E55" s="38"/>
      <c r="F55" s="87"/>
      <c r="G55" s="683"/>
      <c r="H55" s="116"/>
      <c r="I55" s="84"/>
      <c r="J55" s="116"/>
      <c r="K55" s="96">
        <f>SUM(K5:K54)</f>
        <v>0</v>
      </c>
    </row>
    <row r="56" spans="1:11" x14ac:dyDescent="0.25">
      <c r="A56" s="310"/>
      <c r="B56" s="311"/>
      <c r="C56" s="123"/>
      <c r="D56" s="123"/>
      <c r="E56" s="123"/>
      <c r="F56" s="124"/>
      <c r="G56" s="684"/>
      <c r="H56" s="125"/>
      <c r="I56" s="126"/>
      <c r="J56" s="125"/>
      <c r="K56" s="126"/>
    </row>
    <row r="57" spans="1:11" x14ac:dyDescent="0.25">
      <c r="A57" s="307"/>
      <c r="B57" s="308"/>
      <c r="C57" s="119"/>
      <c r="D57" s="119"/>
      <c r="E57" s="119"/>
      <c r="F57" s="120"/>
      <c r="G57" s="682"/>
      <c r="H57" s="121"/>
      <c r="I57" s="122"/>
      <c r="J57" s="121"/>
      <c r="K57" s="122"/>
    </row>
    <row r="58" spans="1:11" x14ac:dyDescent="0.25">
      <c r="A58" s="288"/>
      <c r="B58" s="309" t="s">
        <v>617</v>
      </c>
      <c r="C58" s="38"/>
      <c r="D58" s="38"/>
      <c r="E58" s="38"/>
      <c r="F58" s="87"/>
      <c r="G58" s="683"/>
      <c r="H58" s="116"/>
      <c r="I58" s="84"/>
      <c r="J58" s="116"/>
      <c r="K58" s="96">
        <f>K55</f>
        <v>0</v>
      </c>
    </row>
    <row r="59" spans="1:11" x14ac:dyDescent="0.25">
      <c r="A59" s="310"/>
      <c r="B59" s="311"/>
      <c r="C59" s="123"/>
      <c r="D59" s="123"/>
      <c r="E59" s="123"/>
      <c r="F59" s="124"/>
      <c r="G59" s="684"/>
      <c r="H59" s="125"/>
      <c r="I59" s="126"/>
      <c r="J59" s="125"/>
      <c r="K59" s="126"/>
    </row>
    <row r="60" spans="1:11" x14ac:dyDescent="0.25">
      <c r="A60" s="288"/>
      <c r="B60" s="301"/>
      <c r="C60" s="38"/>
      <c r="D60" s="38"/>
      <c r="E60" s="38"/>
      <c r="F60" s="50"/>
      <c r="G60" s="435"/>
      <c r="H60" s="54"/>
      <c r="I60" s="84"/>
      <c r="J60" s="116"/>
      <c r="K60" s="302" t="str">
        <f t="shared" ref="K60:K71" si="2">IF($G60="","",$G60*J60)</f>
        <v/>
      </c>
    </row>
    <row r="61" spans="1:11" x14ac:dyDescent="0.25">
      <c r="A61" s="288" t="s">
        <v>603</v>
      </c>
      <c r="B61" s="304">
        <f>MAX($B$5:B60)+0.01</f>
        <v>3.0399999999999991</v>
      </c>
      <c r="C61" s="2141" t="s">
        <v>78</v>
      </c>
      <c r="D61" s="2131"/>
      <c r="E61" s="2132"/>
      <c r="F61" s="50"/>
      <c r="G61" s="435"/>
      <c r="H61" s="54"/>
      <c r="I61" s="84"/>
      <c r="J61" s="116"/>
      <c r="K61" s="302" t="str">
        <f t="shared" si="2"/>
        <v/>
      </c>
    </row>
    <row r="62" spans="1:11" x14ac:dyDescent="0.25">
      <c r="A62" s="288"/>
      <c r="B62" s="301"/>
      <c r="C62" s="38"/>
      <c r="D62" s="38"/>
      <c r="E62" s="38"/>
      <c r="F62" s="50"/>
      <c r="G62" s="435"/>
      <c r="H62" s="53"/>
      <c r="I62" s="84"/>
      <c r="J62" s="117"/>
      <c r="K62" s="302" t="str">
        <f t="shared" si="2"/>
        <v/>
      </c>
    </row>
    <row r="63" spans="1:11" ht="13.2" customHeight="1" x14ac:dyDescent="0.25">
      <c r="A63" s="288"/>
      <c r="B63" s="301"/>
      <c r="C63" s="202" t="s">
        <v>556</v>
      </c>
      <c r="D63" s="2142" t="s">
        <v>604</v>
      </c>
      <c r="E63" s="2132"/>
      <c r="F63" s="50" t="s">
        <v>486</v>
      </c>
      <c r="G63" s="435"/>
      <c r="H63" s="53"/>
      <c r="I63" s="84"/>
      <c r="J63" s="117"/>
      <c r="K63" s="302" t="str">
        <f t="shared" si="2"/>
        <v/>
      </c>
    </row>
    <row r="64" spans="1:11" x14ac:dyDescent="0.25">
      <c r="A64" s="288"/>
      <c r="B64" s="301"/>
      <c r="C64" s="202"/>
      <c r="D64" s="202"/>
      <c r="E64" s="244"/>
      <c r="F64" s="50"/>
      <c r="G64" s="435"/>
      <c r="H64" s="53"/>
      <c r="I64" s="84"/>
      <c r="J64" s="117"/>
      <c r="K64" s="302" t="str">
        <f t="shared" si="2"/>
        <v/>
      </c>
    </row>
    <row r="65" spans="1:11" ht="13.2" customHeight="1" x14ac:dyDescent="0.25">
      <c r="A65" s="288" t="s">
        <v>605</v>
      </c>
      <c r="B65" s="304">
        <f>MAX($B$5:B64)+0.01</f>
        <v>3.0499999999999989</v>
      </c>
      <c r="C65" s="2141" t="s">
        <v>606</v>
      </c>
      <c r="D65" s="2131"/>
      <c r="E65" s="2132"/>
      <c r="F65" s="50"/>
      <c r="G65" s="435"/>
      <c r="H65" s="53"/>
      <c r="I65" s="84"/>
      <c r="J65" s="117"/>
      <c r="K65" s="302" t="str">
        <f t="shared" si="2"/>
        <v/>
      </c>
    </row>
    <row r="66" spans="1:11" x14ac:dyDescent="0.25">
      <c r="A66" s="288"/>
      <c r="B66" s="301"/>
      <c r="C66" s="37"/>
      <c r="D66" s="38"/>
      <c r="E66" s="38"/>
      <c r="F66" s="50"/>
      <c r="G66" s="435"/>
      <c r="H66" s="51"/>
      <c r="I66" s="84"/>
      <c r="J66" s="118"/>
      <c r="K66" s="302" t="str">
        <f t="shared" si="2"/>
        <v/>
      </c>
    </row>
    <row r="67" spans="1:11" ht="13.2" customHeight="1" x14ac:dyDescent="0.25">
      <c r="A67" s="288"/>
      <c r="B67" s="301"/>
      <c r="C67" s="290" t="s">
        <v>556</v>
      </c>
      <c r="D67" s="2142" t="s">
        <v>63</v>
      </c>
      <c r="E67" s="2132"/>
      <c r="F67" s="50" t="s">
        <v>486</v>
      </c>
      <c r="G67" s="435"/>
      <c r="H67" s="51"/>
      <c r="I67" s="84"/>
      <c r="J67" s="118"/>
      <c r="K67" s="302" t="str">
        <f t="shared" si="2"/>
        <v/>
      </c>
    </row>
    <row r="68" spans="1:11" x14ac:dyDescent="0.25">
      <c r="A68" s="288"/>
      <c r="B68" s="301"/>
      <c r="C68" s="312"/>
      <c r="D68" s="312"/>
      <c r="E68" s="312"/>
      <c r="F68" s="50"/>
      <c r="G68" s="435"/>
      <c r="H68" s="51"/>
      <c r="I68" s="84"/>
      <c r="J68" s="118"/>
      <c r="K68" s="302" t="str">
        <f t="shared" si="2"/>
        <v/>
      </c>
    </row>
    <row r="69" spans="1:11" ht="26.4" customHeight="1" x14ac:dyDescent="0.25">
      <c r="A69" s="288" t="s">
        <v>607</v>
      </c>
      <c r="B69" s="304">
        <f>MAX($B$5:B68)+0.01</f>
        <v>3.0599999999999987</v>
      </c>
      <c r="C69" s="2141" t="s">
        <v>608</v>
      </c>
      <c r="D69" s="2131"/>
      <c r="E69" s="2132"/>
      <c r="F69" s="50"/>
      <c r="G69" s="435"/>
      <c r="H69" s="51"/>
      <c r="I69" s="84"/>
      <c r="J69" s="118"/>
      <c r="K69" s="302" t="str">
        <f t="shared" si="2"/>
        <v/>
      </c>
    </row>
    <row r="70" spans="1:11" x14ac:dyDescent="0.25">
      <c r="A70" s="288"/>
      <c r="B70" s="301"/>
      <c r="C70" s="38"/>
      <c r="D70" s="38"/>
      <c r="E70" s="38"/>
      <c r="F70" s="50"/>
      <c r="G70" s="435"/>
      <c r="H70" s="53"/>
      <c r="I70" s="84"/>
      <c r="J70" s="117"/>
      <c r="K70" s="302" t="str">
        <f t="shared" si="2"/>
        <v/>
      </c>
    </row>
    <row r="71" spans="1:11" ht="13.2" customHeight="1" x14ac:dyDescent="0.25">
      <c r="A71" s="313"/>
      <c r="B71" s="305"/>
      <c r="C71" s="202" t="s">
        <v>556</v>
      </c>
      <c r="D71" s="2142" t="s">
        <v>609</v>
      </c>
      <c r="E71" s="2132"/>
      <c r="F71" s="50" t="s">
        <v>486</v>
      </c>
      <c r="G71" s="435"/>
      <c r="H71" s="53"/>
      <c r="I71" s="84"/>
      <c r="J71" s="117"/>
      <c r="K71" s="302" t="str">
        <f t="shared" si="2"/>
        <v/>
      </c>
    </row>
    <row r="72" spans="1:11" ht="13.2" customHeight="1" x14ac:dyDescent="0.25">
      <c r="A72" s="313"/>
      <c r="B72" s="305"/>
      <c r="C72" s="202"/>
      <c r="D72" s="202"/>
      <c r="E72" s="244"/>
      <c r="F72" s="50"/>
      <c r="G72" s="435"/>
      <c r="H72" s="53"/>
      <c r="I72" s="84"/>
      <c r="J72" s="117"/>
      <c r="K72" s="302"/>
    </row>
    <row r="73" spans="1:11" ht="13.2" customHeight="1" x14ac:dyDescent="0.25">
      <c r="A73" s="313" t="s">
        <v>610</v>
      </c>
      <c r="B73" s="304">
        <f>MAX($B$5:B69)+0.01</f>
        <v>3.0699999999999985</v>
      </c>
      <c r="C73" s="2141" t="s">
        <v>611</v>
      </c>
      <c r="D73" s="2131"/>
      <c r="E73" s="2132"/>
      <c r="F73" s="50"/>
      <c r="G73" s="435"/>
      <c r="H73" s="54"/>
      <c r="I73" s="84"/>
      <c r="J73" s="116"/>
      <c r="K73" s="302" t="str">
        <f t="shared" ref="K73:K88" si="3">IF($G73="","",$G73*J73)</f>
        <v/>
      </c>
    </row>
    <row r="74" spans="1:11" x14ac:dyDescent="0.25">
      <c r="A74" s="288"/>
      <c r="B74" s="301"/>
      <c r="C74" s="38"/>
      <c r="D74" s="38"/>
      <c r="E74" s="38"/>
      <c r="F74" s="50"/>
      <c r="G74" s="435"/>
      <c r="H74" s="54"/>
      <c r="I74" s="84"/>
      <c r="J74" s="116"/>
      <c r="K74" s="302" t="str">
        <f t="shared" si="3"/>
        <v/>
      </c>
    </row>
    <row r="75" spans="1:11" ht="13.2" customHeight="1" x14ac:dyDescent="0.25">
      <c r="A75" s="288"/>
      <c r="B75" s="301"/>
      <c r="C75" s="202" t="s">
        <v>556</v>
      </c>
      <c r="D75" s="2142" t="s">
        <v>612</v>
      </c>
      <c r="E75" s="2132"/>
      <c r="F75" s="50"/>
      <c r="G75" s="435"/>
      <c r="H75" s="54"/>
      <c r="I75" s="84"/>
      <c r="J75" s="116"/>
      <c r="K75" s="302" t="str">
        <f t="shared" si="3"/>
        <v/>
      </c>
    </row>
    <row r="76" spans="1:11" ht="13.2" customHeight="1" x14ac:dyDescent="0.25">
      <c r="A76" s="288"/>
      <c r="B76" s="301"/>
      <c r="C76" s="202"/>
      <c r="D76" s="2142" t="s">
        <v>613</v>
      </c>
      <c r="E76" s="2146"/>
      <c r="F76" s="50" t="s">
        <v>486</v>
      </c>
      <c r="G76" s="435"/>
      <c r="H76" s="54"/>
      <c r="I76" s="84"/>
      <c r="J76" s="116"/>
      <c r="K76" s="302" t="str">
        <f t="shared" si="3"/>
        <v/>
      </c>
    </row>
    <row r="77" spans="1:11" ht="13.2" customHeight="1" x14ac:dyDescent="0.25">
      <c r="A77" s="288"/>
      <c r="B77" s="301"/>
      <c r="C77" s="202"/>
      <c r="D77" s="202"/>
      <c r="E77" s="314"/>
      <c r="F77" s="50"/>
      <c r="G77" s="435"/>
      <c r="H77" s="54"/>
      <c r="I77" s="84"/>
      <c r="J77" s="116"/>
      <c r="K77" s="302" t="str">
        <f t="shared" si="3"/>
        <v/>
      </c>
    </row>
    <row r="78" spans="1:11" ht="13.2" customHeight="1" x14ac:dyDescent="0.25">
      <c r="A78" s="313"/>
      <c r="B78" s="304"/>
      <c r="C78" s="290" t="s">
        <v>557</v>
      </c>
      <c r="D78" s="2142" t="s">
        <v>614</v>
      </c>
      <c r="E78" s="2132"/>
      <c r="F78" s="50"/>
      <c r="G78" s="435"/>
      <c r="H78" s="54"/>
      <c r="I78" s="84"/>
      <c r="J78" s="116"/>
      <c r="K78" s="302" t="str">
        <f t="shared" si="3"/>
        <v/>
      </c>
    </row>
    <row r="79" spans="1:11" ht="13.2" customHeight="1" x14ac:dyDescent="0.25">
      <c r="A79" s="288"/>
      <c r="B79" s="301"/>
      <c r="C79" s="202"/>
      <c r="D79" s="2142" t="s">
        <v>613</v>
      </c>
      <c r="E79" s="2146"/>
      <c r="F79" s="50" t="s">
        <v>486</v>
      </c>
      <c r="G79" s="435"/>
      <c r="H79" s="54"/>
      <c r="I79" s="84"/>
      <c r="J79" s="116"/>
      <c r="K79" s="302" t="str">
        <f t="shared" si="3"/>
        <v/>
      </c>
    </row>
    <row r="80" spans="1:11" ht="12.75" customHeight="1" x14ac:dyDescent="0.25">
      <c r="A80" s="288"/>
      <c r="B80" s="305"/>
      <c r="C80" s="38"/>
      <c r="D80" s="38"/>
      <c r="E80" s="38"/>
      <c r="F80" s="50"/>
      <c r="G80" s="435"/>
      <c r="H80" s="54"/>
      <c r="I80" s="84"/>
      <c r="J80" s="116"/>
      <c r="K80" s="302" t="str">
        <f t="shared" si="3"/>
        <v/>
      </c>
    </row>
    <row r="81" spans="1:11" ht="12" customHeight="1" x14ac:dyDescent="0.25">
      <c r="A81" s="300" t="s">
        <v>511</v>
      </c>
      <c r="B81" s="304">
        <f>MAX($B$5:B77)+0.01</f>
        <v>3.0799999999999983</v>
      </c>
      <c r="C81" s="37" t="s">
        <v>512</v>
      </c>
      <c r="D81" s="38"/>
      <c r="E81" s="38"/>
      <c r="F81" s="102"/>
      <c r="G81" s="685"/>
      <c r="H81" s="129"/>
      <c r="I81" s="115"/>
      <c r="J81" s="315"/>
      <c r="K81" s="302" t="str">
        <f t="shared" si="3"/>
        <v/>
      </c>
    </row>
    <row r="82" spans="1:11" ht="12" customHeight="1" x14ac:dyDescent="0.25">
      <c r="A82" s="300"/>
      <c r="B82" s="130"/>
      <c r="C82" s="100" t="s">
        <v>513</v>
      </c>
      <c r="D82" s="38"/>
      <c r="E82" s="38"/>
      <c r="F82" s="102"/>
      <c r="G82" s="685"/>
      <c r="H82" s="129"/>
      <c r="I82" s="115"/>
      <c r="J82" s="315"/>
      <c r="K82" s="302" t="str">
        <f t="shared" si="3"/>
        <v/>
      </c>
    </row>
    <row r="83" spans="1:11" ht="13.5" customHeight="1" x14ac:dyDescent="0.25">
      <c r="A83" s="300"/>
      <c r="B83" s="130"/>
      <c r="C83" s="100"/>
      <c r="D83" s="38"/>
      <c r="E83" s="38"/>
      <c r="F83" s="102"/>
      <c r="G83" s="685"/>
      <c r="H83" s="129"/>
      <c r="I83" s="115"/>
      <c r="J83" s="315"/>
      <c r="K83" s="302" t="str">
        <f t="shared" si="3"/>
        <v/>
      </c>
    </row>
    <row r="84" spans="1:11" ht="12" customHeight="1" x14ac:dyDescent="0.25">
      <c r="A84" s="300"/>
      <c r="B84" s="131"/>
      <c r="C84" s="95" t="s">
        <v>556</v>
      </c>
      <c r="D84" s="38" t="s">
        <v>514</v>
      </c>
      <c r="E84" s="38"/>
      <c r="F84" s="102" t="s">
        <v>487</v>
      </c>
      <c r="G84" s="679"/>
      <c r="H84" s="129"/>
      <c r="I84" s="115"/>
      <c r="J84" s="132"/>
      <c r="K84" s="302" t="str">
        <f t="shared" si="3"/>
        <v/>
      </c>
    </row>
    <row r="85" spans="1:11" ht="12" customHeight="1" x14ac:dyDescent="0.25">
      <c r="A85" s="300"/>
      <c r="B85" s="131"/>
      <c r="C85" s="95"/>
      <c r="D85" s="38"/>
      <c r="E85" s="38"/>
      <c r="F85" s="102"/>
      <c r="G85" s="679"/>
      <c r="H85" s="129"/>
      <c r="I85" s="115"/>
      <c r="J85" s="132"/>
      <c r="K85" s="302" t="str">
        <f t="shared" si="3"/>
        <v/>
      </c>
    </row>
    <row r="86" spans="1:11" ht="12" customHeight="1" x14ac:dyDescent="0.25">
      <c r="A86" s="300"/>
      <c r="B86" s="130"/>
      <c r="C86" s="95" t="s">
        <v>557</v>
      </c>
      <c r="D86" s="38" t="s">
        <v>56</v>
      </c>
      <c r="E86" s="38"/>
      <c r="F86" s="102" t="s">
        <v>487</v>
      </c>
      <c r="G86" s="679"/>
      <c r="H86" s="129"/>
      <c r="I86" s="115"/>
      <c r="J86" s="132"/>
      <c r="K86" s="302" t="str">
        <f t="shared" si="3"/>
        <v/>
      </c>
    </row>
    <row r="87" spans="1:11" ht="12" customHeight="1" x14ac:dyDescent="0.25">
      <c r="A87" s="300"/>
      <c r="B87" s="130"/>
      <c r="C87" s="95"/>
      <c r="D87" s="38"/>
      <c r="E87" s="38"/>
      <c r="F87" s="102"/>
      <c r="G87" s="679"/>
      <c r="H87" s="129"/>
      <c r="I87" s="115"/>
      <c r="J87" s="132"/>
      <c r="K87" s="302" t="str">
        <f t="shared" si="3"/>
        <v/>
      </c>
    </row>
    <row r="88" spans="1:11" ht="12" customHeight="1" x14ac:dyDescent="0.25">
      <c r="A88" s="300"/>
      <c r="B88" s="130"/>
      <c r="C88" s="99" t="s">
        <v>558</v>
      </c>
      <c r="D88" s="38" t="s">
        <v>57</v>
      </c>
      <c r="E88" s="38"/>
      <c r="F88" s="102" t="s">
        <v>487</v>
      </c>
      <c r="G88" s="679"/>
      <c r="H88" s="129"/>
      <c r="I88" s="115"/>
      <c r="J88" s="132"/>
      <c r="K88" s="302" t="str">
        <f t="shared" si="3"/>
        <v/>
      </c>
    </row>
    <row r="89" spans="1:11" ht="12" customHeight="1" x14ac:dyDescent="0.25">
      <c r="A89" s="300"/>
      <c r="B89" s="130"/>
      <c r="C89" s="99"/>
      <c r="D89" s="38"/>
      <c r="E89" s="38"/>
      <c r="F89" s="102"/>
      <c r="G89" s="679"/>
      <c r="H89" s="129"/>
      <c r="I89" s="115"/>
      <c r="J89" s="132"/>
      <c r="K89" s="302"/>
    </row>
    <row r="90" spans="1:11" ht="12" customHeight="1" x14ac:dyDescent="0.25">
      <c r="A90" s="300"/>
      <c r="B90" s="130"/>
      <c r="C90" s="99" t="s">
        <v>559</v>
      </c>
      <c r="D90" s="38" t="s">
        <v>515</v>
      </c>
      <c r="E90" s="38"/>
      <c r="F90" s="102" t="s">
        <v>487</v>
      </c>
      <c r="G90" s="679"/>
      <c r="H90" s="129"/>
      <c r="I90" s="115"/>
      <c r="J90" s="132"/>
      <c r="K90" s="302" t="str">
        <f>IF($G90="","",$G90*J90)</f>
        <v/>
      </c>
    </row>
    <row r="91" spans="1:11" ht="12" customHeight="1" x14ac:dyDescent="0.25">
      <c r="A91" s="300"/>
      <c r="B91" s="130"/>
      <c r="C91" s="99"/>
      <c r="D91" s="38"/>
      <c r="E91" s="38"/>
      <c r="F91" s="102"/>
      <c r="G91" s="679"/>
      <c r="H91" s="129"/>
      <c r="I91" s="115"/>
      <c r="J91" s="132"/>
      <c r="K91" s="302"/>
    </row>
    <row r="92" spans="1:11" ht="12" customHeight="1" x14ac:dyDescent="0.25">
      <c r="A92" s="300" t="s">
        <v>516</v>
      </c>
      <c r="B92" s="304">
        <f>MAX($B$5:B88)+0.01</f>
        <v>3.0899999999999981</v>
      </c>
      <c r="C92" s="37" t="s">
        <v>517</v>
      </c>
      <c r="D92" s="38"/>
      <c r="E92" s="38"/>
      <c r="F92" s="91"/>
      <c r="G92" s="685"/>
      <c r="H92" s="129"/>
      <c r="I92" s="115"/>
      <c r="J92" s="132"/>
      <c r="K92" s="302" t="str">
        <f t="shared" ref="K92:K100" si="4">IF($G92="","",$G92*J92)</f>
        <v/>
      </c>
    </row>
    <row r="93" spans="1:11" ht="12" customHeight="1" x14ac:dyDescent="0.25">
      <c r="A93" s="300"/>
      <c r="B93" s="103"/>
      <c r="C93" s="38"/>
      <c r="D93" s="38"/>
      <c r="E93" s="38"/>
      <c r="F93" s="91"/>
      <c r="G93" s="685"/>
      <c r="H93" s="129"/>
      <c r="I93" s="115"/>
      <c r="J93" s="132"/>
      <c r="K93" s="302" t="str">
        <f t="shared" si="4"/>
        <v/>
      </c>
    </row>
    <row r="94" spans="1:11" ht="12" customHeight="1" x14ac:dyDescent="0.25">
      <c r="A94" s="300"/>
      <c r="B94" s="131"/>
      <c r="C94" s="95" t="s">
        <v>556</v>
      </c>
      <c r="D94" s="38" t="s">
        <v>514</v>
      </c>
      <c r="E94" s="38"/>
      <c r="F94" s="102" t="s">
        <v>486</v>
      </c>
      <c r="G94" s="679"/>
      <c r="H94" s="129"/>
      <c r="I94" s="115"/>
      <c r="J94" s="132"/>
      <c r="K94" s="302" t="str">
        <f t="shared" si="4"/>
        <v/>
      </c>
    </row>
    <row r="95" spans="1:11" ht="12" customHeight="1" x14ac:dyDescent="0.25">
      <c r="A95" s="300"/>
      <c r="B95" s="131"/>
      <c r="C95" s="95"/>
      <c r="D95" s="38"/>
      <c r="E95" s="38"/>
      <c r="F95" s="102"/>
      <c r="G95" s="679"/>
      <c r="H95" s="129"/>
      <c r="I95" s="115"/>
      <c r="J95" s="132"/>
      <c r="K95" s="302" t="str">
        <f t="shared" si="4"/>
        <v/>
      </c>
    </row>
    <row r="96" spans="1:11" ht="12" customHeight="1" x14ac:dyDescent="0.25">
      <c r="A96" s="300"/>
      <c r="B96" s="130"/>
      <c r="C96" s="95" t="s">
        <v>557</v>
      </c>
      <c r="D96" s="38" t="s">
        <v>56</v>
      </c>
      <c r="E96" s="38"/>
      <c r="F96" s="102" t="s">
        <v>486</v>
      </c>
      <c r="G96" s="679"/>
      <c r="H96" s="129"/>
      <c r="I96" s="115"/>
      <c r="J96" s="132"/>
      <c r="K96" s="302" t="str">
        <f t="shared" si="4"/>
        <v/>
      </c>
    </row>
    <row r="97" spans="1:11" ht="12" customHeight="1" x14ac:dyDescent="0.25">
      <c r="A97" s="300"/>
      <c r="B97" s="130"/>
      <c r="C97" s="95"/>
      <c r="D97" s="38"/>
      <c r="E97" s="38"/>
      <c r="F97" s="102"/>
      <c r="G97" s="679"/>
      <c r="H97" s="129"/>
      <c r="I97" s="115"/>
      <c r="J97" s="132"/>
      <c r="K97" s="302" t="str">
        <f t="shared" si="4"/>
        <v/>
      </c>
    </row>
    <row r="98" spans="1:11" ht="12" customHeight="1" x14ac:dyDescent="0.25">
      <c r="A98" s="300"/>
      <c r="B98" s="130"/>
      <c r="C98" s="99" t="s">
        <v>558</v>
      </c>
      <c r="D98" s="38" t="s">
        <v>57</v>
      </c>
      <c r="E98" s="38"/>
      <c r="F98" s="102" t="s">
        <v>486</v>
      </c>
      <c r="G98" s="679"/>
      <c r="H98" s="129"/>
      <c r="I98" s="115"/>
      <c r="J98" s="132"/>
      <c r="K98" s="302" t="str">
        <f t="shared" si="4"/>
        <v/>
      </c>
    </row>
    <row r="99" spans="1:11" ht="12" customHeight="1" x14ac:dyDescent="0.25">
      <c r="A99" s="300"/>
      <c r="B99" s="130"/>
      <c r="C99" s="95"/>
      <c r="D99" s="38"/>
      <c r="E99" s="38"/>
      <c r="F99" s="102"/>
      <c r="G99" s="679"/>
      <c r="H99" s="129"/>
      <c r="I99" s="115"/>
      <c r="J99" s="132"/>
      <c r="K99" s="302" t="str">
        <f t="shared" si="4"/>
        <v/>
      </c>
    </row>
    <row r="100" spans="1:11" ht="12" customHeight="1" x14ac:dyDescent="0.25">
      <c r="A100" s="300"/>
      <c r="B100" s="130"/>
      <c r="C100" s="99" t="s">
        <v>559</v>
      </c>
      <c r="D100" s="38" t="s">
        <v>515</v>
      </c>
      <c r="E100" s="38"/>
      <c r="F100" s="102" t="s">
        <v>486</v>
      </c>
      <c r="G100" s="679"/>
      <c r="H100" s="129"/>
      <c r="I100" s="115"/>
      <c r="J100" s="132"/>
      <c r="K100" s="302" t="str">
        <f t="shared" si="4"/>
        <v/>
      </c>
    </row>
    <row r="101" spans="1:11" ht="12" customHeight="1" x14ac:dyDescent="0.25">
      <c r="A101" s="300"/>
      <c r="B101" s="130"/>
      <c r="C101" s="99"/>
      <c r="D101" s="38"/>
      <c r="E101" s="38"/>
      <c r="F101" s="102"/>
      <c r="G101" s="679"/>
      <c r="H101" s="129"/>
      <c r="I101" s="115"/>
      <c r="J101" s="132"/>
      <c r="K101" s="302"/>
    </row>
    <row r="102" spans="1:11" ht="12" customHeight="1" x14ac:dyDescent="0.25">
      <c r="A102" s="300"/>
      <c r="B102" s="130"/>
      <c r="C102" s="99"/>
      <c r="D102" s="38"/>
      <c r="E102" s="38"/>
      <c r="F102" s="102"/>
      <c r="G102" s="679"/>
      <c r="H102" s="129"/>
      <c r="I102" s="115"/>
      <c r="J102" s="132"/>
      <c r="K102" s="302"/>
    </row>
    <row r="103" spans="1:11" ht="12" customHeight="1" x14ac:dyDescent="0.25">
      <c r="A103" s="300"/>
      <c r="B103" s="130"/>
      <c r="C103" s="99"/>
      <c r="D103" s="38"/>
      <c r="E103" s="38"/>
      <c r="F103" s="102"/>
      <c r="G103" s="679"/>
      <c r="H103" s="129"/>
      <c r="I103" s="115"/>
      <c r="J103" s="132"/>
      <c r="K103" s="302"/>
    </row>
    <row r="104" spans="1:11" ht="12" customHeight="1" x14ac:dyDescent="0.25">
      <c r="A104" s="300"/>
      <c r="B104" s="130"/>
      <c r="C104" s="99"/>
      <c r="D104" s="38"/>
      <c r="E104" s="38"/>
      <c r="F104" s="102"/>
      <c r="G104" s="679"/>
      <c r="H104" s="129"/>
      <c r="I104" s="115"/>
      <c r="J104" s="132"/>
      <c r="K104" s="302"/>
    </row>
    <row r="105" spans="1:11" ht="12" customHeight="1" x14ac:dyDescent="0.25">
      <c r="A105" s="300"/>
      <c r="B105" s="130"/>
      <c r="C105" s="99"/>
      <c r="D105" s="38"/>
      <c r="E105" s="38"/>
      <c r="F105" s="102"/>
      <c r="G105" s="679"/>
      <c r="H105" s="129"/>
      <c r="I105" s="115"/>
      <c r="J105" s="132"/>
      <c r="K105" s="302"/>
    </row>
    <row r="106" spans="1:11" ht="12" customHeight="1" x14ac:dyDescent="0.25">
      <c r="A106" s="300"/>
      <c r="B106" s="130"/>
      <c r="C106" s="99"/>
      <c r="D106" s="38"/>
      <c r="E106" s="38"/>
      <c r="F106" s="102"/>
      <c r="G106" s="679"/>
      <c r="H106" s="129"/>
      <c r="I106" s="115"/>
      <c r="J106" s="132"/>
      <c r="K106" s="302"/>
    </row>
    <row r="107" spans="1:11" ht="12" customHeight="1" x14ac:dyDescent="0.25">
      <c r="A107" s="300"/>
      <c r="B107" s="130"/>
      <c r="C107" s="99"/>
      <c r="D107" s="38"/>
      <c r="E107" s="38"/>
      <c r="F107" s="102"/>
      <c r="G107" s="679"/>
      <c r="H107" s="129"/>
      <c r="I107" s="115"/>
      <c r="J107" s="132"/>
      <c r="K107" s="302"/>
    </row>
    <row r="108" spans="1:11" ht="12" customHeight="1" x14ac:dyDescent="0.25">
      <c r="A108" s="300"/>
      <c r="B108" s="130"/>
      <c r="C108" s="99"/>
      <c r="D108" s="38"/>
      <c r="E108" s="38"/>
      <c r="F108" s="102"/>
      <c r="G108" s="679"/>
      <c r="H108" s="129"/>
      <c r="I108" s="115"/>
      <c r="J108" s="132"/>
      <c r="K108" s="302"/>
    </row>
    <row r="109" spans="1:11" ht="12" customHeight="1" x14ac:dyDescent="0.25">
      <c r="A109" s="300"/>
      <c r="B109" s="130"/>
      <c r="C109" s="99"/>
      <c r="D109" s="38"/>
      <c r="E109" s="38"/>
      <c r="F109" s="102"/>
      <c r="G109" s="679"/>
      <c r="H109" s="129"/>
      <c r="I109" s="115"/>
      <c r="J109" s="132"/>
      <c r="K109" s="302"/>
    </row>
    <row r="110" spans="1:11" ht="12" customHeight="1" x14ac:dyDescent="0.25">
      <c r="A110" s="300"/>
      <c r="B110" s="130"/>
      <c r="C110" s="99"/>
      <c r="D110" s="38"/>
      <c r="E110" s="38"/>
      <c r="F110" s="102"/>
      <c r="G110" s="679"/>
      <c r="H110" s="129"/>
      <c r="I110" s="115"/>
      <c r="J110" s="132"/>
      <c r="K110" s="302"/>
    </row>
    <row r="111" spans="1:11" x14ac:dyDescent="0.25">
      <c r="A111" s="307"/>
      <c r="B111" s="308"/>
      <c r="C111" s="316"/>
      <c r="D111" s="119"/>
      <c r="E111" s="119"/>
      <c r="F111" s="120"/>
      <c r="G111" s="682"/>
      <c r="H111" s="127"/>
      <c r="I111" s="122"/>
      <c r="J111" s="127"/>
      <c r="K111" s="122"/>
    </row>
    <row r="112" spans="1:11" x14ac:dyDescent="0.25">
      <c r="A112" s="288"/>
      <c r="B112" s="309" t="s">
        <v>497</v>
      </c>
      <c r="C112" s="312"/>
      <c r="D112" s="38"/>
      <c r="E112" s="38"/>
      <c r="F112" s="87"/>
      <c r="G112" s="683"/>
      <c r="H112" s="118"/>
      <c r="I112" s="84"/>
      <c r="J112" s="118"/>
      <c r="K112" s="96">
        <f>SUM(K58:K111)</f>
        <v>0</v>
      </c>
    </row>
    <row r="113" spans="1:11" x14ac:dyDescent="0.25">
      <c r="A113" s="310"/>
      <c r="B113" s="311"/>
      <c r="C113" s="317"/>
      <c r="D113" s="123"/>
      <c r="E113" s="123"/>
      <c r="F113" s="124"/>
      <c r="G113" s="684"/>
      <c r="H113" s="128"/>
      <c r="I113" s="126"/>
      <c r="J113" s="128"/>
      <c r="K113" s="126"/>
    </row>
    <row r="114" spans="1:11" x14ac:dyDescent="0.25">
      <c r="A114" s="307"/>
      <c r="B114" s="308"/>
      <c r="C114" s="119"/>
      <c r="D114" s="119"/>
      <c r="E114" s="119"/>
      <c r="F114" s="120"/>
      <c r="G114" s="686"/>
      <c r="H114" s="127"/>
      <c r="I114" s="122"/>
      <c r="J114" s="127"/>
      <c r="K114" s="122"/>
    </row>
    <row r="115" spans="1:11" x14ac:dyDescent="0.25">
      <c r="A115" s="288"/>
      <c r="B115" s="309" t="s">
        <v>617</v>
      </c>
      <c r="C115" s="38"/>
      <c r="D115" s="38"/>
      <c r="E115" s="38"/>
      <c r="F115" s="87"/>
      <c r="G115" s="687"/>
      <c r="H115" s="118"/>
      <c r="I115" s="84"/>
      <c r="J115" s="118"/>
      <c r="K115" s="96">
        <f>K112</f>
        <v>0</v>
      </c>
    </row>
    <row r="116" spans="1:11" x14ac:dyDescent="0.25">
      <c r="A116" s="310"/>
      <c r="B116" s="311"/>
      <c r="C116" s="123"/>
      <c r="D116" s="123"/>
      <c r="E116" s="123"/>
      <c r="F116" s="124"/>
      <c r="G116" s="688"/>
      <c r="H116" s="128"/>
      <c r="I116" s="126"/>
      <c r="J116" s="128"/>
      <c r="K116" s="126"/>
    </row>
    <row r="117" spans="1:11" x14ac:dyDescent="0.25">
      <c r="A117" s="288"/>
      <c r="B117" s="301"/>
      <c r="C117" s="38"/>
      <c r="D117" s="38"/>
      <c r="E117" s="38"/>
      <c r="F117" s="50"/>
      <c r="G117" s="680"/>
      <c r="H117" s="51"/>
      <c r="I117" s="84"/>
      <c r="J117" s="118"/>
      <c r="K117" s="84"/>
    </row>
    <row r="118" spans="1:11" x14ac:dyDescent="0.25">
      <c r="A118" s="288"/>
      <c r="B118" s="318"/>
      <c r="C118" s="38"/>
      <c r="D118" s="38"/>
      <c r="E118" s="38"/>
      <c r="F118" s="50"/>
      <c r="G118" s="680"/>
      <c r="H118" s="54"/>
      <c r="I118" s="84"/>
      <c r="J118" s="315"/>
      <c r="K118" s="302" t="str">
        <f t="shared" ref="K118:K131" si="5">IF($G118="","",$G118*J118)</f>
        <v/>
      </c>
    </row>
    <row r="119" spans="1:11" ht="13.2" customHeight="1" x14ac:dyDescent="0.25">
      <c r="A119" s="319"/>
      <c r="B119" s="320">
        <f>B8+2</f>
        <v>5</v>
      </c>
      <c r="C119" s="2151" t="s">
        <v>518</v>
      </c>
      <c r="D119" s="2131"/>
      <c r="E119" s="2132"/>
      <c r="F119" s="137"/>
      <c r="G119" s="689"/>
      <c r="H119" s="53"/>
      <c r="I119" s="84"/>
      <c r="J119" s="138"/>
      <c r="K119" s="302" t="str">
        <f t="shared" si="5"/>
        <v/>
      </c>
    </row>
    <row r="120" spans="1:11" x14ac:dyDescent="0.25">
      <c r="A120" s="319"/>
      <c r="B120" s="320"/>
      <c r="C120" s="139"/>
      <c r="D120" s="140"/>
      <c r="E120" s="140"/>
      <c r="F120" s="141"/>
      <c r="G120" s="689"/>
      <c r="H120" s="53"/>
      <c r="I120" s="84"/>
      <c r="J120" s="138"/>
      <c r="K120" s="302" t="str">
        <f t="shared" si="5"/>
        <v/>
      </c>
    </row>
    <row r="121" spans="1:11" ht="13.2" customHeight="1" x14ac:dyDescent="0.25">
      <c r="A121" s="319" t="s">
        <v>519</v>
      </c>
      <c r="B121" s="304">
        <f>MAX($B$5:B120)+0.01</f>
        <v>5.01</v>
      </c>
      <c r="C121" s="2150" t="s">
        <v>520</v>
      </c>
      <c r="D121" s="2131"/>
      <c r="E121" s="2132"/>
      <c r="F121" s="137"/>
      <c r="G121" s="689"/>
      <c r="H121" s="54"/>
      <c r="I121" s="84"/>
      <c r="J121" s="142"/>
      <c r="K121" s="302" t="str">
        <f t="shared" si="5"/>
        <v/>
      </c>
    </row>
    <row r="122" spans="1:11" x14ac:dyDescent="0.25">
      <c r="A122" s="319"/>
      <c r="B122" s="320"/>
      <c r="C122" s="139"/>
      <c r="D122" s="143"/>
      <c r="E122" s="143"/>
      <c r="F122" s="141"/>
      <c r="G122" s="689"/>
      <c r="H122" s="54"/>
      <c r="I122" s="84"/>
      <c r="J122" s="116"/>
      <c r="K122" s="302" t="str">
        <f t="shared" si="5"/>
        <v/>
      </c>
    </row>
    <row r="123" spans="1:11" ht="13.2" customHeight="1" x14ac:dyDescent="0.25">
      <c r="A123" s="319"/>
      <c r="B123" s="320"/>
      <c r="C123" s="321" t="s">
        <v>556</v>
      </c>
      <c r="D123" s="2149" t="s">
        <v>521</v>
      </c>
      <c r="E123" s="2132"/>
      <c r="F123" s="141" t="s">
        <v>522</v>
      </c>
      <c r="G123" s="689"/>
      <c r="H123" s="54"/>
      <c r="I123" s="84"/>
      <c r="J123" s="116"/>
      <c r="K123" s="302" t="str">
        <f t="shared" si="5"/>
        <v/>
      </c>
    </row>
    <row r="124" spans="1:11" x14ac:dyDescent="0.25">
      <c r="A124" s="319"/>
      <c r="B124" s="320"/>
      <c r="C124" s="144"/>
      <c r="D124" s="143"/>
      <c r="E124" s="143"/>
      <c r="F124" s="141"/>
      <c r="G124" s="689"/>
      <c r="H124" s="53"/>
      <c r="I124" s="84"/>
      <c r="J124" s="117"/>
      <c r="K124" s="302" t="str">
        <f t="shared" si="5"/>
        <v/>
      </c>
    </row>
    <row r="125" spans="1:11" ht="13.2" customHeight="1" x14ac:dyDescent="0.25">
      <c r="A125" s="319"/>
      <c r="B125" s="320"/>
      <c r="C125" s="321" t="s">
        <v>557</v>
      </c>
      <c r="D125" s="2149" t="s">
        <v>523</v>
      </c>
      <c r="E125" s="2132"/>
      <c r="F125" s="141" t="s">
        <v>522</v>
      </c>
      <c r="G125" s="689"/>
      <c r="H125" s="53"/>
      <c r="I125" s="84"/>
      <c r="J125" s="117"/>
      <c r="K125" s="302" t="str">
        <f t="shared" si="5"/>
        <v/>
      </c>
    </row>
    <row r="126" spans="1:11" x14ac:dyDescent="0.25">
      <c r="A126" s="319"/>
      <c r="B126" s="320"/>
      <c r="C126" s="144"/>
      <c r="D126" s="143"/>
      <c r="E126" s="143"/>
      <c r="F126" s="141"/>
      <c r="G126" s="689"/>
      <c r="H126" s="53"/>
      <c r="I126" s="84"/>
      <c r="J126" s="117"/>
      <c r="K126" s="302" t="str">
        <f t="shared" si="5"/>
        <v/>
      </c>
    </row>
    <row r="127" spans="1:11" ht="13.2" customHeight="1" x14ac:dyDescent="0.25">
      <c r="A127" s="319"/>
      <c r="B127" s="320"/>
      <c r="C127" s="321" t="s">
        <v>558</v>
      </c>
      <c r="D127" s="2149" t="s">
        <v>524</v>
      </c>
      <c r="E127" s="2132"/>
      <c r="F127" s="141" t="s">
        <v>522</v>
      </c>
      <c r="G127" s="689"/>
      <c r="H127" s="54"/>
      <c r="I127" s="84"/>
      <c r="J127" s="116"/>
      <c r="K127" s="302" t="str">
        <f t="shared" si="5"/>
        <v/>
      </c>
    </row>
    <row r="128" spans="1:11" x14ac:dyDescent="0.25">
      <c r="A128" s="319"/>
      <c r="B128" s="320"/>
      <c r="C128" s="139"/>
      <c r="D128" s="143"/>
      <c r="E128" s="140"/>
      <c r="F128" s="141"/>
      <c r="G128" s="690"/>
      <c r="H128" s="54"/>
      <c r="I128" s="84"/>
      <c r="J128" s="116"/>
      <c r="K128" s="302" t="str">
        <f t="shared" si="5"/>
        <v/>
      </c>
    </row>
    <row r="129" spans="1:11" ht="13.2" customHeight="1" x14ac:dyDescent="0.25">
      <c r="A129" s="319"/>
      <c r="B129" s="320"/>
      <c r="C129" s="321" t="s">
        <v>559</v>
      </c>
      <c r="D129" s="2149" t="s">
        <v>408</v>
      </c>
      <c r="E129" s="2132"/>
      <c r="F129" s="208" t="s">
        <v>522</v>
      </c>
      <c r="G129" s="691"/>
      <c r="H129" s="117"/>
      <c r="I129" s="84"/>
      <c r="J129" s="117"/>
      <c r="K129" s="302" t="str">
        <f t="shared" si="5"/>
        <v/>
      </c>
    </row>
    <row r="130" spans="1:11" ht="13.2" customHeight="1" x14ac:dyDescent="0.25">
      <c r="A130" s="319"/>
      <c r="B130" s="322"/>
      <c r="C130" s="321"/>
      <c r="D130" s="323"/>
      <c r="E130" s="324"/>
      <c r="F130" s="209"/>
      <c r="G130" s="691"/>
      <c r="H130" s="117"/>
      <c r="I130" s="84"/>
      <c r="J130" s="117"/>
      <c r="K130" s="302" t="str">
        <f t="shared" si="5"/>
        <v/>
      </c>
    </row>
    <row r="131" spans="1:11" ht="13.2" customHeight="1" x14ac:dyDescent="0.25">
      <c r="A131" s="319"/>
      <c r="B131" s="320"/>
      <c r="C131" s="325" t="s">
        <v>485</v>
      </c>
      <c r="D131" s="2149" t="s">
        <v>525</v>
      </c>
      <c r="E131" s="2132"/>
      <c r="F131" s="141" t="s">
        <v>522</v>
      </c>
      <c r="G131" s="437"/>
      <c r="H131" s="54"/>
      <c r="I131" s="84"/>
      <c r="J131" s="116"/>
      <c r="K131" s="302" t="str">
        <f t="shared" si="5"/>
        <v/>
      </c>
    </row>
    <row r="132" spans="1:11" ht="15" customHeight="1" x14ac:dyDescent="0.25">
      <c r="A132" s="326"/>
      <c r="B132" s="327"/>
      <c r="C132" s="2135"/>
      <c r="D132" s="2131"/>
      <c r="E132" s="2132"/>
      <c r="F132" s="145"/>
      <c r="G132" s="437"/>
      <c r="H132" s="54"/>
      <c r="I132" s="84"/>
      <c r="J132" s="116"/>
      <c r="K132" s="84"/>
    </row>
    <row r="133" spans="1:11" ht="13.2" customHeight="1" x14ac:dyDescent="0.25">
      <c r="A133" s="319"/>
      <c r="B133" s="328"/>
      <c r="C133" s="321" t="s">
        <v>488</v>
      </c>
      <c r="D133" s="2149" t="s">
        <v>526</v>
      </c>
      <c r="E133" s="2132"/>
      <c r="F133" s="141" t="s">
        <v>522</v>
      </c>
      <c r="G133" s="437"/>
      <c r="H133" s="54"/>
      <c r="I133" s="84"/>
      <c r="J133" s="116"/>
      <c r="K133" s="302" t="str">
        <f t="shared" ref="K133:K149" si="6">IF($G133="","",$G133*J133)</f>
        <v/>
      </c>
    </row>
    <row r="134" spans="1:11" x14ac:dyDescent="0.25">
      <c r="A134" s="319"/>
      <c r="B134" s="320"/>
      <c r="C134" s="139"/>
      <c r="D134" s="143"/>
      <c r="E134" s="143"/>
      <c r="F134" s="137"/>
      <c r="G134" s="689"/>
      <c r="H134" s="54"/>
      <c r="I134" s="84"/>
      <c r="J134" s="116"/>
      <c r="K134" s="302" t="str">
        <f t="shared" si="6"/>
        <v/>
      </c>
    </row>
    <row r="135" spans="1:11" ht="13.2" customHeight="1" x14ac:dyDescent="0.25">
      <c r="A135" s="319"/>
      <c r="B135" s="320"/>
      <c r="C135" s="321" t="s">
        <v>32</v>
      </c>
      <c r="D135" s="2149" t="s">
        <v>527</v>
      </c>
      <c r="E135" s="2132"/>
      <c r="F135" s="141" t="s">
        <v>522</v>
      </c>
      <c r="G135" s="689"/>
      <c r="H135" s="54"/>
      <c r="I135" s="84"/>
      <c r="J135" s="116"/>
      <c r="K135" s="302" t="str">
        <f t="shared" si="6"/>
        <v/>
      </c>
    </row>
    <row r="136" spans="1:11" ht="13.2" customHeight="1" x14ac:dyDescent="0.25">
      <c r="A136" s="319"/>
      <c r="B136" s="320"/>
      <c r="C136" s="321"/>
      <c r="D136" s="323"/>
      <c r="E136" s="329"/>
      <c r="F136" s="141"/>
      <c r="G136" s="689"/>
      <c r="H136" s="54"/>
      <c r="I136" s="84"/>
      <c r="J136" s="116"/>
      <c r="K136" s="302" t="str">
        <f t="shared" si="6"/>
        <v/>
      </c>
    </row>
    <row r="137" spans="1:11" ht="13.2" customHeight="1" x14ac:dyDescent="0.25">
      <c r="A137" s="288"/>
      <c r="B137" s="301">
        <v>403</v>
      </c>
      <c r="C137" s="2145" t="s">
        <v>528</v>
      </c>
      <c r="D137" s="2131"/>
      <c r="E137" s="2132"/>
      <c r="F137" s="50"/>
      <c r="G137" s="435"/>
      <c r="H137" s="54"/>
      <c r="I137" s="84"/>
      <c r="J137" s="116"/>
      <c r="K137" s="302" t="str">
        <f t="shared" si="6"/>
        <v/>
      </c>
    </row>
    <row r="138" spans="1:11" x14ac:dyDescent="0.25">
      <c r="A138" s="288"/>
      <c r="B138" s="301"/>
      <c r="C138" s="312"/>
      <c r="D138" s="312"/>
      <c r="E138" s="312"/>
      <c r="F138" s="50"/>
      <c r="G138" s="435"/>
      <c r="H138" s="54"/>
      <c r="I138" s="84"/>
      <c r="J138" s="116"/>
      <c r="K138" s="302" t="str">
        <f t="shared" si="6"/>
        <v/>
      </c>
    </row>
    <row r="139" spans="1:11" ht="13.2" customHeight="1" x14ac:dyDescent="0.25">
      <c r="A139" s="288" t="s">
        <v>529</v>
      </c>
      <c r="B139" s="304">
        <f>MAX($B$5:B138)+0.01</f>
        <v>403.01</v>
      </c>
      <c r="C139" s="2141" t="s">
        <v>530</v>
      </c>
      <c r="D139" s="2131"/>
      <c r="E139" s="2132"/>
      <c r="F139" s="50"/>
      <c r="G139" s="435"/>
      <c r="H139" s="53"/>
      <c r="I139" s="84"/>
      <c r="J139" s="117"/>
      <c r="K139" s="302" t="str">
        <f t="shared" si="6"/>
        <v/>
      </c>
    </row>
    <row r="140" spans="1:11" x14ac:dyDescent="0.25">
      <c r="A140" s="288"/>
      <c r="B140" s="301"/>
      <c r="C140" s="38"/>
      <c r="D140" s="38"/>
      <c r="E140" s="38"/>
      <c r="F140" s="50"/>
      <c r="G140" s="435"/>
      <c r="H140" s="53"/>
      <c r="I140" s="84"/>
      <c r="J140" s="117"/>
      <c r="K140" s="302" t="str">
        <f t="shared" si="6"/>
        <v/>
      </c>
    </row>
    <row r="141" spans="1:11" ht="13.2" customHeight="1" x14ac:dyDescent="0.25">
      <c r="A141" s="288"/>
      <c r="B141" s="301"/>
      <c r="C141" s="202" t="s">
        <v>556</v>
      </c>
      <c r="D141" s="2142" t="s">
        <v>531</v>
      </c>
      <c r="E141" s="2132"/>
      <c r="F141" s="50" t="s">
        <v>486</v>
      </c>
      <c r="G141" s="435"/>
      <c r="H141" s="54"/>
      <c r="I141" s="84"/>
      <c r="J141" s="116"/>
      <c r="K141" s="302" t="str">
        <f t="shared" si="6"/>
        <v/>
      </c>
    </row>
    <row r="142" spans="1:11" x14ac:dyDescent="0.25">
      <c r="A142" s="288"/>
      <c r="B142" s="301"/>
      <c r="C142" s="38"/>
      <c r="D142" s="38"/>
      <c r="E142" s="38"/>
      <c r="F142" s="50"/>
      <c r="G142" s="435"/>
      <c r="H142" s="51"/>
      <c r="I142" s="84"/>
      <c r="J142" s="118"/>
      <c r="K142" s="302" t="str">
        <f t="shared" si="6"/>
        <v/>
      </c>
    </row>
    <row r="143" spans="1:11" ht="13.2" customHeight="1" x14ac:dyDescent="0.25">
      <c r="A143" s="288"/>
      <c r="B143" s="301"/>
      <c r="C143" s="290" t="s">
        <v>557</v>
      </c>
      <c r="D143" s="2142" t="s">
        <v>532</v>
      </c>
      <c r="E143" s="2132"/>
      <c r="F143" s="50" t="s">
        <v>486</v>
      </c>
      <c r="G143" s="435"/>
      <c r="H143" s="54"/>
      <c r="I143" s="84"/>
      <c r="J143" s="116"/>
      <c r="K143" s="302" t="str">
        <f t="shared" si="6"/>
        <v/>
      </c>
    </row>
    <row r="144" spans="1:11" x14ac:dyDescent="0.25">
      <c r="A144" s="288"/>
      <c r="B144" s="301"/>
      <c r="C144" s="38"/>
      <c r="D144" s="38"/>
      <c r="E144" s="38"/>
      <c r="F144" s="50"/>
      <c r="G144" s="435"/>
      <c r="H144" s="51"/>
      <c r="I144" s="84"/>
      <c r="J144" s="118"/>
      <c r="K144" s="302" t="str">
        <f t="shared" si="6"/>
        <v/>
      </c>
    </row>
    <row r="145" spans="1:11" ht="13.2" customHeight="1" x14ac:dyDescent="0.25">
      <c r="A145" s="288"/>
      <c r="B145" s="301"/>
      <c r="C145" s="290" t="s">
        <v>558</v>
      </c>
      <c r="D145" s="2142" t="s">
        <v>58</v>
      </c>
      <c r="E145" s="2132"/>
      <c r="F145" s="50" t="s">
        <v>486</v>
      </c>
      <c r="G145" s="435"/>
      <c r="H145" s="54"/>
      <c r="I145" s="84"/>
      <c r="J145" s="116"/>
      <c r="K145" s="302" t="str">
        <f t="shared" si="6"/>
        <v/>
      </c>
    </row>
    <row r="146" spans="1:11" x14ac:dyDescent="0.25">
      <c r="A146" s="288"/>
      <c r="B146" s="301"/>
      <c r="C146" s="312"/>
      <c r="D146" s="38"/>
      <c r="E146" s="38"/>
      <c r="F146" s="50"/>
      <c r="G146" s="435"/>
      <c r="H146" s="51"/>
      <c r="I146" s="84"/>
      <c r="J146" s="118"/>
      <c r="K146" s="302" t="str">
        <f t="shared" si="6"/>
        <v/>
      </c>
    </row>
    <row r="147" spans="1:11" ht="13.2" customHeight="1" x14ac:dyDescent="0.25">
      <c r="A147" s="288"/>
      <c r="B147" s="305"/>
      <c r="C147" s="330" t="s">
        <v>559</v>
      </c>
      <c r="D147" s="2142" t="s">
        <v>59</v>
      </c>
      <c r="E147" s="2132"/>
      <c r="F147" s="50" t="s">
        <v>486</v>
      </c>
      <c r="G147" s="435"/>
      <c r="H147" s="54"/>
      <c r="I147" s="84"/>
      <c r="J147" s="116"/>
      <c r="K147" s="302" t="str">
        <f t="shared" si="6"/>
        <v/>
      </c>
    </row>
    <row r="148" spans="1:11" x14ac:dyDescent="0.25">
      <c r="A148" s="288"/>
      <c r="B148" s="301"/>
      <c r="C148" s="330"/>
      <c r="D148" s="38"/>
      <c r="E148" s="38"/>
      <c r="F148" s="50"/>
      <c r="G148" s="435"/>
      <c r="H148" s="51"/>
      <c r="I148" s="84"/>
      <c r="J148" s="118"/>
      <c r="K148" s="302" t="str">
        <f t="shared" si="6"/>
        <v/>
      </c>
    </row>
    <row r="149" spans="1:11" ht="13.2" customHeight="1" x14ac:dyDescent="0.25">
      <c r="A149" s="288"/>
      <c r="B149" s="301"/>
      <c r="C149" s="330" t="s">
        <v>485</v>
      </c>
      <c r="D149" s="2142" t="s">
        <v>60</v>
      </c>
      <c r="E149" s="2132"/>
      <c r="F149" s="50" t="s">
        <v>486</v>
      </c>
      <c r="G149" s="435"/>
      <c r="H149" s="51"/>
      <c r="I149" s="84"/>
      <c r="J149" s="118"/>
      <c r="K149" s="302" t="str">
        <f t="shared" si="6"/>
        <v/>
      </c>
    </row>
    <row r="150" spans="1:11" ht="13.2" customHeight="1" x14ac:dyDescent="0.25">
      <c r="A150" s="288"/>
      <c r="B150" s="301"/>
      <c r="C150" s="312"/>
      <c r="D150" s="202"/>
      <c r="E150" s="244"/>
      <c r="F150" s="50"/>
      <c r="G150" s="435"/>
      <c r="H150" s="51"/>
      <c r="I150" s="84"/>
      <c r="J150" s="118"/>
      <c r="K150" s="302"/>
    </row>
    <row r="151" spans="1:11" ht="13.2" customHeight="1" x14ac:dyDescent="0.25">
      <c r="A151" s="288"/>
      <c r="B151" s="301"/>
      <c r="C151" s="330" t="s">
        <v>488</v>
      </c>
      <c r="D151" s="2142" t="s">
        <v>66</v>
      </c>
      <c r="E151" s="2132"/>
      <c r="F151" s="50" t="s">
        <v>486</v>
      </c>
      <c r="G151" s="435"/>
      <c r="H151" s="51"/>
      <c r="I151" s="84"/>
      <c r="J151" s="118"/>
      <c r="K151" s="302" t="str">
        <f t="shared" ref="K151:K166" si="7">IF($G151="","",$G151*J151)</f>
        <v/>
      </c>
    </row>
    <row r="152" spans="1:11" x14ac:dyDescent="0.25">
      <c r="A152" s="288"/>
      <c r="B152" s="301"/>
      <c r="C152" s="312"/>
      <c r="D152" s="38"/>
      <c r="E152" s="38"/>
      <c r="F152" s="50"/>
      <c r="G152" s="435"/>
      <c r="H152" s="51"/>
      <c r="I152" s="84"/>
      <c r="J152" s="118"/>
      <c r="K152" s="302" t="str">
        <f t="shared" si="7"/>
        <v/>
      </c>
    </row>
    <row r="153" spans="1:11" ht="13.2" customHeight="1" x14ac:dyDescent="0.25">
      <c r="A153" s="288"/>
      <c r="B153" s="301"/>
      <c r="C153" s="330" t="s">
        <v>32</v>
      </c>
      <c r="D153" s="2142" t="s">
        <v>67</v>
      </c>
      <c r="E153" s="2132"/>
      <c r="F153" s="50" t="s">
        <v>486</v>
      </c>
      <c r="G153" s="435"/>
      <c r="H153" s="51"/>
      <c r="I153" s="84"/>
      <c r="J153" s="118"/>
      <c r="K153" s="302" t="str">
        <f t="shared" si="7"/>
        <v/>
      </c>
    </row>
    <row r="154" spans="1:11" x14ac:dyDescent="0.25">
      <c r="A154" s="288"/>
      <c r="B154" s="301"/>
      <c r="C154" s="312"/>
      <c r="D154" s="312"/>
      <c r="E154" s="312"/>
      <c r="F154" s="50"/>
      <c r="G154" s="435"/>
      <c r="H154" s="51"/>
      <c r="I154" s="84"/>
      <c r="J154" s="118"/>
      <c r="K154" s="302" t="str">
        <f t="shared" si="7"/>
        <v/>
      </c>
    </row>
    <row r="155" spans="1:11" ht="13.2" customHeight="1" x14ac:dyDescent="0.25">
      <c r="A155" s="288"/>
      <c r="B155" s="304"/>
      <c r="C155" s="290" t="s">
        <v>560</v>
      </c>
      <c r="D155" s="2142" t="s">
        <v>268</v>
      </c>
      <c r="E155" s="2132"/>
      <c r="F155" s="50" t="s">
        <v>486</v>
      </c>
      <c r="G155" s="435"/>
      <c r="H155" s="54"/>
      <c r="I155" s="84"/>
      <c r="J155" s="116"/>
      <c r="K155" s="302" t="str">
        <f t="shared" si="7"/>
        <v/>
      </c>
    </row>
    <row r="156" spans="1:11" x14ac:dyDescent="0.25">
      <c r="A156" s="288"/>
      <c r="B156" s="301"/>
      <c r="C156" s="312"/>
      <c r="D156" s="38"/>
      <c r="E156" s="38"/>
      <c r="F156" s="50"/>
      <c r="G156" s="435"/>
      <c r="H156" s="51"/>
      <c r="I156" s="84"/>
      <c r="J156" s="118"/>
      <c r="K156" s="302" t="str">
        <f t="shared" si="7"/>
        <v/>
      </c>
    </row>
    <row r="157" spans="1:11" ht="13.2" customHeight="1" x14ac:dyDescent="0.25">
      <c r="A157" s="288"/>
      <c r="B157" s="305"/>
      <c r="C157" s="290" t="s">
        <v>561</v>
      </c>
      <c r="D157" s="2142" t="s">
        <v>409</v>
      </c>
      <c r="E157" s="2132"/>
      <c r="F157" s="50" t="s">
        <v>486</v>
      </c>
      <c r="G157" s="435"/>
      <c r="H157" s="54"/>
      <c r="I157" s="84"/>
      <c r="J157" s="116"/>
      <c r="K157" s="302" t="str">
        <f t="shared" si="7"/>
        <v/>
      </c>
    </row>
    <row r="158" spans="1:11" x14ac:dyDescent="0.25">
      <c r="A158" s="288"/>
      <c r="B158" s="301"/>
      <c r="C158" s="312"/>
      <c r="D158" s="38"/>
      <c r="E158" s="38"/>
      <c r="F158" s="50"/>
      <c r="G158" s="435"/>
      <c r="H158" s="51"/>
      <c r="I158" s="84"/>
      <c r="J158" s="118"/>
      <c r="K158" s="302" t="str">
        <f t="shared" si="7"/>
        <v/>
      </c>
    </row>
    <row r="159" spans="1:11" ht="13.2" customHeight="1" x14ac:dyDescent="0.25">
      <c r="A159" s="288"/>
      <c r="B159" s="301"/>
      <c r="C159" s="330" t="s">
        <v>562</v>
      </c>
      <c r="D159" s="2142" t="s">
        <v>410</v>
      </c>
      <c r="E159" s="2132"/>
      <c r="F159" s="50" t="s">
        <v>486</v>
      </c>
      <c r="G159" s="435"/>
      <c r="H159" s="51"/>
      <c r="I159" s="84"/>
      <c r="J159" s="118"/>
      <c r="K159" s="302" t="str">
        <f t="shared" si="7"/>
        <v/>
      </c>
    </row>
    <row r="160" spans="1:11" x14ac:dyDescent="0.25">
      <c r="A160" s="288"/>
      <c r="B160" s="301"/>
      <c r="C160" s="312"/>
      <c r="D160" s="38"/>
      <c r="E160" s="38"/>
      <c r="F160" s="50"/>
      <c r="G160" s="435"/>
      <c r="H160" s="51"/>
      <c r="I160" s="84"/>
      <c r="J160" s="118"/>
      <c r="K160" s="302" t="str">
        <f t="shared" si="7"/>
        <v/>
      </c>
    </row>
    <row r="161" spans="1:11" ht="13.2" customHeight="1" x14ac:dyDescent="0.25">
      <c r="A161" s="288" t="s">
        <v>68</v>
      </c>
      <c r="B161" s="304">
        <f>MAX($B$5:B160)+0.01</f>
        <v>403.02</v>
      </c>
      <c r="C161" s="2141" t="s">
        <v>69</v>
      </c>
      <c r="D161" s="2131"/>
      <c r="E161" s="2132"/>
      <c r="F161" s="50"/>
      <c r="G161" s="435"/>
      <c r="H161" s="54"/>
      <c r="I161" s="84"/>
      <c r="J161" s="116"/>
      <c r="K161" s="302" t="str">
        <f t="shared" si="7"/>
        <v/>
      </c>
    </row>
    <row r="162" spans="1:11" x14ac:dyDescent="0.25">
      <c r="A162" s="288"/>
      <c r="B162" s="301"/>
      <c r="C162" s="38"/>
      <c r="D162" s="38"/>
      <c r="E162" s="38"/>
      <c r="F162" s="50"/>
      <c r="G162" s="435"/>
      <c r="H162" s="54"/>
      <c r="I162" s="84"/>
      <c r="J162" s="116"/>
      <c r="K162" s="302" t="str">
        <f t="shared" si="7"/>
        <v/>
      </c>
    </row>
    <row r="163" spans="1:11" ht="13.2" customHeight="1" x14ac:dyDescent="0.25">
      <c r="A163" s="288"/>
      <c r="B163" s="301"/>
      <c r="C163" s="202" t="s">
        <v>556</v>
      </c>
      <c r="D163" s="2142" t="s">
        <v>70</v>
      </c>
      <c r="E163" s="2132"/>
      <c r="F163" s="50" t="s">
        <v>486</v>
      </c>
      <c r="G163" s="435"/>
      <c r="H163" s="54"/>
      <c r="I163" s="84"/>
      <c r="J163" s="116"/>
      <c r="K163" s="302" t="str">
        <f t="shared" si="7"/>
        <v/>
      </c>
    </row>
    <row r="164" spans="1:11" x14ac:dyDescent="0.25">
      <c r="A164" s="288"/>
      <c r="B164" s="301"/>
      <c r="C164" s="38"/>
      <c r="D164" s="38"/>
      <c r="E164" s="38"/>
      <c r="F164" s="50"/>
      <c r="G164" s="435"/>
      <c r="H164" s="53"/>
      <c r="I164" s="84"/>
      <c r="J164" s="117"/>
      <c r="K164" s="302" t="str">
        <f t="shared" si="7"/>
        <v/>
      </c>
    </row>
    <row r="165" spans="1:11" ht="13.2" customHeight="1" x14ac:dyDescent="0.25">
      <c r="A165" s="288"/>
      <c r="B165" s="305"/>
      <c r="C165" s="202" t="s">
        <v>557</v>
      </c>
      <c r="D165" s="2142" t="s">
        <v>71</v>
      </c>
      <c r="E165" s="2132"/>
      <c r="F165" s="50" t="s">
        <v>486</v>
      </c>
      <c r="G165" s="435"/>
      <c r="H165" s="53"/>
      <c r="I165" s="84"/>
      <c r="J165" s="116"/>
      <c r="K165" s="302" t="str">
        <f t="shared" si="7"/>
        <v/>
      </c>
    </row>
    <row r="166" spans="1:11" x14ac:dyDescent="0.25">
      <c r="A166" s="288"/>
      <c r="B166" s="301"/>
      <c r="C166" s="38"/>
      <c r="D166" s="38"/>
      <c r="E166" s="38"/>
      <c r="F166" s="50"/>
      <c r="G166" s="435"/>
      <c r="H166" s="54"/>
      <c r="I166" s="84"/>
      <c r="J166" s="116"/>
      <c r="K166" s="302" t="str">
        <f t="shared" si="7"/>
        <v/>
      </c>
    </row>
    <row r="167" spans="1:11" x14ac:dyDescent="0.25">
      <c r="A167" s="57"/>
      <c r="B167" s="134"/>
      <c r="C167" s="58"/>
      <c r="D167" s="58"/>
      <c r="E167" s="58"/>
      <c r="F167" s="59"/>
      <c r="G167" s="692"/>
      <c r="H167" s="60"/>
      <c r="I167" s="61"/>
      <c r="J167" s="60"/>
      <c r="K167" s="61"/>
    </row>
    <row r="168" spans="1:11" x14ac:dyDescent="0.25">
      <c r="A168" s="62"/>
      <c r="B168" s="309" t="s">
        <v>497</v>
      </c>
      <c r="C168" s="41"/>
      <c r="D168" s="41"/>
      <c r="E168" s="41"/>
      <c r="F168" s="63"/>
      <c r="G168" s="693"/>
      <c r="H168" s="64"/>
      <c r="I168" s="135"/>
      <c r="J168" s="64"/>
      <c r="K168" s="135">
        <f>SUM(K115:K167)</f>
        <v>0</v>
      </c>
    </row>
    <row r="169" spans="1:11" x14ac:dyDescent="0.25">
      <c r="A169" s="66"/>
      <c r="B169" s="136"/>
      <c r="C169" s="67"/>
      <c r="D169" s="67"/>
      <c r="E169" s="67"/>
      <c r="F169" s="68"/>
      <c r="G169" s="694"/>
      <c r="H169" s="69"/>
      <c r="I169" s="331"/>
      <c r="J169" s="69"/>
      <c r="K169" s="331"/>
    </row>
    <row r="170" spans="1:11" x14ac:dyDescent="0.25">
      <c r="A170" s="307"/>
      <c r="B170" s="308"/>
      <c r="C170" s="316"/>
      <c r="D170" s="119"/>
      <c r="E170" s="119"/>
      <c r="F170" s="120"/>
      <c r="G170" s="682"/>
      <c r="H170" s="127"/>
      <c r="I170" s="122"/>
      <c r="J170" s="127"/>
      <c r="K170" s="122"/>
    </row>
    <row r="171" spans="1:11" x14ac:dyDescent="0.25">
      <c r="A171" s="288"/>
      <c r="B171" s="309" t="s">
        <v>617</v>
      </c>
      <c r="C171" s="312"/>
      <c r="D171" s="38"/>
      <c r="E171" s="38"/>
      <c r="F171" s="87"/>
      <c r="G171" s="683"/>
      <c r="H171" s="118"/>
      <c r="I171" s="84"/>
      <c r="J171" s="118"/>
      <c r="K171" s="96">
        <f>K168</f>
        <v>0</v>
      </c>
    </row>
    <row r="172" spans="1:11" x14ac:dyDescent="0.25">
      <c r="A172" s="310"/>
      <c r="B172" s="311"/>
      <c r="C172" s="317"/>
      <c r="D172" s="123"/>
      <c r="E172" s="123"/>
      <c r="F172" s="124"/>
      <c r="G172" s="684"/>
      <c r="H172" s="128"/>
      <c r="I172" s="126"/>
      <c r="J172" s="128"/>
      <c r="K172" s="126"/>
    </row>
    <row r="173" spans="1:11" x14ac:dyDescent="0.25">
      <c r="A173" s="288"/>
      <c r="B173" s="301"/>
      <c r="C173" s="312"/>
      <c r="D173" s="38"/>
      <c r="E173" s="38"/>
      <c r="F173" s="50"/>
      <c r="G173" s="435"/>
      <c r="H173" s="51"/>
      <c r="I173" s="84"/>
      <c r="J173" s="118"/>
      <c r="K173" s="84"/>
    </row>
    <row r="174" spans="1:11" ht="13.2" customHeight="1" x14ac:dyDescent="0.25">
      <c r="A174" s="288" t="s">
        <v>68</v>
      </c>
      <c r="B174" s="304">
        <f>MAX($B$5:B173)+0</f>
        <v>403.02</v>
      </c>
      <c r="C174" s="290" t="s">
        <v>558</v>
      </c>
      <c r="D174" s="2142" t="s">
        <v>72</v>
      </c>
      <c r="E174" s="2132"/>
      <c r="F174" s="50" t="s">
        <v>486</v>
      </c>
      <c r="G174" s="435"/>
      <c r="H174" s="53"/>
      <c r="I174" s="84"/>
      <c r="J174" s="116"/>
      <c r="K174" s="302" t="str">
        <f t="shared" ref="K174:K200" si="8">IF($G174="","",$G174*J174)</f>
        <v/>
      </c>
    </row>
    <row r="175" spans="1:11" x14ac:dyDescent="0.25">
      <c r="A175" s="288"/>
      <c r="B175" s="301"/>
      <c r="C175" s="38"/>
      <c r="D175" s="38"/>
      <c r="E175" s="38"/>
      <c r="F175" s="50"/>
      <c r="G175" s="435"/>
      <c r="H175" s="53"/>
      <c r="I175" s="84"/>
      <c r="J175" s="117"/>
      <c r="K175" s="302" t="str">
        <f t="shared" si="8"/>
        <v/>
      </c>
    </row>
    <row r="176" spans="1:11" ht="13.2" customHeight="1" x14ac:dyDescent="0.25">
      <c r="A176" s="288"/>
      <c r="B176" s="301"/>
      <c r="C176" s="290" t="s">
        <v>559</v>
      </c>
      <c r="D176" s="2142" t="s">
        <v>73</v>
      </c>
      <c r="E176" s="2132"/>
      <c r="F176" s="50" t="s">
        <v>486</v>
      </c>
      <c r="G176" s="435"/>
      <c r="H176" s="54"/>
      <c r="I176" s="84"/>
      <c r="J176" s="116"/>
      <c r="K176" s="302" t="str">
        <f t="shared" si="8"/>
        <v/>
      </c>
    </row>
    <row r="177" spans="1:11" x14ac:dyDescent="0.25">
      <c r="A177" s="288"/>
      <c r="B177" s="301"/>
      <c r="C177" s="38"/>
      <c r="D177" s="38"/>
      <c r="E177" s="38"/>
      <c r="F177" s="50"/>
      <c r="G177" s="435"/>
      <c r="H177" s="53"/>
      <c r="I177" s="84"/>
      <c r="J177" s="117"/>
      <c r="K177" s="302" t="str">
        <f t="shared" si="8"/>
        <v/>
      </c>
    </row>
    <row r="178" spans="1:11" ht="13.2" customHeight="1" x14ac:dyDescent="0.25">
      <c r="A178" s="288"/>
      <c r="B178" s="301"/>
      <c r="C178" s="290" t="s">
        <v>485</v>
      </c>
      <c r="D178" s="2142" t="s">
        <v>411</v>
      </c>
      <c r="E178" s="2132"/>
      <c r="F178" s="50" t="s">
        <v>486</v>
      </c>
      <c r="G178" s="435"/>
      <c r="H178" s="54"/>
      <c r="I178" s="84"/>
      <c r="J178" s="116"/>
      <c r="K178" s="302" t="str">
        <f t="shared" si="8"/>
        <v/>
      </c>
    </row>
    <row r="179" spans="1:11" x14ac:dyDescent="0.25">
      <c r="A179" s="288"/>
      <c r="B179" s="301"/>
      <c r="C179" s="38"/>
      <c r="D179" s="38"/>
      <c r="E179" s="38"/>
      <c r="F179" s="50"/>
      <c r="G179" s="435"/>
      <c r="H179" s="53"/>
      <c r="I179" s="84"/>
      <c r="J179" s="117"/>
      <c r="K179" s="302" t="str">
        <f t="shared" si="8"/>
        <v/>
      </c>
    </row>
    <row r="180" spans="1:11" ht="13.2" customHeight="1" x14ac:dyDescent="0.25">
      <c r="A180" s="288"/>
      <c r="B180" s="301"/>
      <c r="C180" s="290" t="s">
        <v>488</v>
      </c>
      <c r="D180" s="2142" t="s">
        <v>74</v>
      </c>
      <c r="E180" s="2132"/>
      <c r="F180" s="50" t="s">
        <v>486</v>
      </c>
      <c r="G180" s="435"/>
      <c r="H180" s="54"/>
      <c r="I180" s="84"/>
      <c r="J180" s="116"/>
      <c r="K180" s="302" t="str">
        <f t="shared" si="8"/>
        <v/>
      </c>
    </row>
    <row r="181" spans="1:11" x14ac:dyDescent="0.25">
      <c r="A181" s="288"/>
      <c r="B181" s="301"/>
      <c r="C181" s="38"/>
      <c r="D181" s="38"/>
      <c r="E181" s="38"/>
      <c r="F181" s="50"/>
      <c r="G181" s="435"/>
      <c r="H181" s="53"/>
      <c r="I181" s="84"/>
      <c r="J181" s="117"/>
      <c r="K181" s="302" t="str">
        <f t="shared" si="8"/>
        <v/>
      </c>
    </row>
    <row r="182" spans="1:11" ht="13.2" customHeight="1" x14ac:dyDescent="0.25">
      <c r="A182" s="288"/>
      <c r="B182" s="301"/>
      <c r="C182" s="290" t="s">
        <v>32</v>
      </c>
      <c r="D182" s="2142" t="s">
        <v>75</v>
      </c>
      <c r="E182" s="2132"/>
      <c r="F182" s="50" t="s">
        <v>486</v>
      </c>
      <c r="G182" s="435"/>
      <c r="H182" s="54"/>
      <c r="I182" s="84"/>
      <c r="J182" s="116"/>
      <c r="K182" s="302" t="str">
        <f t="shared" si="8"/>
        <v/>
      </c>
    </row>
    <row r="183" spans="1:11" x14ac:dyDescent="0.25">
      <c r="A183" s="288"/>
      <c r="B183" s="301"/>
      <c r="C183" s="38"/>
      <c r="D183" s="38"/>
      <c r="E183" s="38"/>
      <c r="F183" s="50"/>
      <c r="G183" s="435"/>
      <c r="H183" s="53"/>
      <c r="I183" s="84"/>
      <c r="J183" s="117"/>
      <c r="K183" s="302" t="str">
        <f t="shared" si="8"/>
        <v/>
      </c>
    </row>
    <row r="184" spans="1:11" ht="14.25" customHeight="1" x14ac:dyDescent="0.25">
      <c r="A184" s="288"/>
      <c r="B184" s="301"/>
      <c r="C184" s="290" t="s">
        <v>560</v>
      </c>
      <c r="D184" s="2142" t="s">
        <v>653</v>
      </c>
      <c r="E184" s="2132"/>
      <c r="F184" s="50" t="s">
        <v>486</v>
      </c>
      <c r="G184" s="435"/>
      <c r="H184" s="54"/>
      <c r="I184" s="84"/>
      <c r="J184" s="116"/>
      <c r="K184" s="302" t="str">
        <f t="shared" si="8"/>
        <v/>
      </c>
    </row>
    <row r="185" spans="1:11" x14ac:dyDescent="0.25">
      <c r="A185" s="288"/>
      <c r="B185" s="301"/>
      <c r="C185" s="38"/>
      <c r="D185" s="38"/>
      <c r="E185" s="38"/>
      <c r="F185" s="50"/>
      <c r="G185" s="435"/>
      <c r="H185" s="53"/>
      <c r="I185" s="84"/>
      <c r="J185" s="117"/>
      <c r="K185" s="302" t="str">
        <f t="shared" si="8"/>
        <v/>
      </c>
    </row>
    <row r="186" spans="1:11" ht="14.25" customHeight="1" x14ac:dyDescent="0.25">
      <c r="A186" s="288"/>
      <c r="B186" s="301"/>
      <c r="C186" s="290" t="s">
        <v>561</v>
      </c>
      <c r="D186" s="2142" t="s">
        <v>659</v>
      </c>
      <c r="E186" s="2132"/>
      <c r="F186" s="50" t="s">
        <v>486</v>
      </c>
      <c r="G186" s="435"/>
      <c r="H186" s="54"/>
      <c r="I186" s="84"/>
      <c r="J186" s="116"/>
      <c r="K186" s="302" t="str">
        <f t="shared" si="8"/>
        <v/>
      </c>
    </row>
    <row r="187" spans="1:11" x14ac:dyDescent="0.25">
      <c r="A187" s="288"/>
      <c r="B187" s="301"/>
      <c r="C187" s="38"/>
      <c r="D187" s="38"/>
      <c r="E187" s="38"/>
      <c r="F187" s="50"/>
      <c r="G187" s="435"/>
      <c r="H187" s="53"/>
      <c r="I187" s="84"/>
      <c r="J187" s="117"/>
      <c r="K187" s="302" t="str">
        <f t="shared" si="8"/>
        <v/>
      </c>
    </row>
    <row r="188" spans="1:11" ht="13.2" customHeight="1" x14ac:dyDescent="0.25">
      <c r="A188" s="288"/>
      <c r="B188" s="301"/>
      <c r="C188" s="290" t="s">
        <v>562</v>
      </c>
      <c r="D188" s="2142" t="s">
        <v>654</v>
      </c>
      <c r="E188" s="2132"/>
      <c r="F188" s="50" t="s">
        <v>486</v>
      </c>
      <c r="G188" s="435"/>
      <c r="H188" s="54"/>
      <c r="I188" s="84"/>
      <c r="J188" s="116"/>
      <c r="K188" s="302" t="str">
        <f t="shared" si="8"/>
        <v/>
      </c>
    </row>
    <row r="189" spans="1:11" x14ac:dyDescent="0.25">
      <c r="A189" s="288"/>
      <c r="B189" s="301"/>
      <c r="C189" s="38"/>
      <c r="D189" s="38"/>
      <c r="E189" s="38"/>
      <c r="F189" s="50"/>
      <c r="G189" s="435"/>
      <c r="H189" s="53"/>
      <c r="I189" s="84"/>
      <c r="J189" s="117"/>
      <c r="K189" s="302" t="str">
        <f t="shared" si="8"/>
        <v/>
      </c>
    </row>
    <row r="190" spans="1:11" ht="13.2" customHeight="1" x14ac:dyDescent="0.25">
      <c r="A190" s="288"/>
      <c r="B190" s="301"/>
      <c r="C190" s="290" t="s">
        <v>495</v>
      </c>
      <c r="D190" s="2142" t="s">
        <v>655</v>
      </c>
      <c r="E190" s="2132"/>
      <c r="F190" s="50" t="s">
        <v>486</v>
      </c>
      <c r="G190" s="435"/>
      <c r="H190" s="54"/>
      <c r="I190" s="84"/>
      <c r="J190" s="116"/>
      <c r="K190" s="302" t="str">
        <f t="shared" si="8"/>
        <v/>
      </c>
    </row>
    <row r="191" spans="1:11" x14ac:dyDescent="0.25">
      <c r="A191" s="288"/>
      <c r="B191" s="301"/>
      <c r="C191" s="38"/>
      <c r="D191" s="38"/>
      <c r="E191" s="38"/>
      <c r="F191" s="50"/>
      <c r="G191" s="435"/>
      <c r="H191" s="53"/>
      <c r="I191" s="84"/>
      <c r="J191" s="117"/>
      <c r="K191" s="302" t="str">
        <f t="shared" si="8"/>
        <v/>
      </c>
    </row>
    <row r="192" spans="1:11" ht="13.2" customHeight="1" x14ac:dyDescent="0.25">
      <c r="A192" s="288"/>
      <c r="B192" s="301"/>
      <c r="C192" s="290" t="s">
        <v>563</v>
      </c>
      <c r="D192" s="2142" t="s">
        <v>61</v>
      </c>
      <c r="E192" s="2132"/>
      <c r="F192" s="50" t="s">
        <v>486</v>
      </c>
      <c r="G192" s="435"/>
      <c r="H192" s="54"/>
      <c r="I192" s="84"/>
      <c r="J192" s="116"/>
      <c r="K192" s="302" t="str">
        <f t="shared" si="8"/>
        <v/>
      </c>
    </row>
    <row r="193" spans="1:11" x14ac:dyDescent="0.25">
      <c r="A193" s="288"/>
      <c r="B193" s="301"/>
      <c r="C193" s="38"/>
      <c r="D193" s="38"/>
      <c r="E193" s="38"/>
      <c r="F193" s="50"/>
      <c r="G193" s="435"/>
      <c r="H193" s="53"/>
      <c r="I193" s="84"/>
      <c r="J193" s="117"/>
      <c r="K193" s="302" t="str">
        <f t="shared" si="8"/>
        <v/>
      </c>
    </row>
    <row r="194" spans="1:11" ht="13.2" customHeight="1" x14ac:dyDescent="0.25">
      <c r="A194" s="288"/>
      <c r="B194" s="301"/>
      <c r="C194" s="290" t="s">
        <v>40</v>
      </c>
      <c r="D194" s="2142" t="s">
        <v>415</v>
      </c>
      <c r="E194" s="2132"/>
      <c r="F194" s="50" t="s">
        <v>486</v>
      </c>
      <c r="G194" s="435"/>
      <c r="H194" s="54"/>
      <c r="I194" s="84"/>
      <c r="J194" s="116"/>
      <c r="K194" s="302" t="str">
        <f t="shared" si="8"/>
        <v/>
      </c>
    </row>
    <row r="195" spans="1:11" x14ac:dyDescent="0.25">
      <c r="A195" s="288"/>
      <c r="B195" s="301"/>
      <c r="C195" s="312"/>
      <c r="D195" s="38"/>
      <c r="E195" s="38"/>
      <c r="F195" s="50"/>
      <c r="G195" s="435"/>
      <c r="H195" s="51"/>
      <c r="I195" s="84"/>
      <c r="J195" s="118"/>
      <c r="K195" s="302" t="str">
        <f t="shared" si="8"/>
        <v/>
      </c>
    </row>
    <row r="196" spans="1:11" ht="13.2" customHeight="1" x14ac:dyDescent="0.25">
      <c r="A196" s="288" t="s">
        <v>656</v>
      </c>
      <c r="B196" s="304">
        <f>MAX($B$5:B175)+0.01</f>
        <v>403.03</v>
      </c>
      <c r="C196" s="2141" t="s">
        <v>657</v>
      </c>
      <c r="D196" s="2131"/>
      <c r="E196" s="2132"/>
      <c r="F196" s="50"/>
      <c r="G196" s="435"/>
      <c r="H196" s="54"/>
      <c r="I196" s="84"/>
      <c r="J196" s="116"/>
      <c r="K196" s="302" t="str">
        <f t="shared" si="8"/>
        <v/>
      </c>
    </row>
    <row r="197" spans="1:11" x14ac:dyDescent="0.25">
      <c r="A197" s="288"/>
      <c r="B197" s="301"/>
      <c r="C197" s="38"/>
      <c r="D197" s="38"/>
      <c r="E197" s="38"/>
      <c r="F197" s="50"/>
      <c r="G197" s="435"/>
      <c r="H197" s="54"/>
      <c r="I197" s="84"/>
      <c r="J197" s="116"/>
      <c r="K197" s="302" t="str">
        <f t="shared" si="8"/>
        <v/>
      </c>
    </row>
    <row r="198" spans="1:11" ht="13.2" customHeight="1" x14ac:dyDescent="0.25">
      <c r="A198" s="288"/>
      <c r="B198" s="301"/>
      <c r="C198" s="202" t="s">
        <v>556</v>
      </c>
      <c r="D198" s="2142" t="s">
        <v>70</v>
      </c>
      <c r="E198" s="2132"/>
      <c r="F198" s="50" t="s">
        <v>486</v>
      </c>
      <c r="G198" s="435"/>
      <c r="H198" s="54"/>
      <c r="I198" s="84"/>
      <c r="J198" s="116"/>
      <c r="K198" s="302" t="str">
        <f t="shared" si="8"/>
        <v/>
      </c>
    </row>
    <row r="199" spans="1:11" x14ac:dyDescent="0.25">
      <c r="A199" s="288"/>
      <c r="B199" s="301"/>
      <c r="C199" s="38"/>
      <c r="D199" s="38"/>
      <c r="E199" s="38"/>
      <c r="F199" s="50"/>
      <c r="G199" s="435"/>
      <c r="H199" s="53"/>
      <c r="I199" s="84"/>
      <c r="J199" s="117"/>
      <c r="K199" s="302" t="str">
        <f t="shared" si="8"/>
        <v/>
      </c>
    </row>
    <row r="200" spans="1:11" ht="13.2" customHeight="1" x14ac:dyDescent="0.25">
      <c r="A200" s="288"/>
      <c r="B200" s="305"/>
      <c r="C200" s="202" t="s">
        <v>557</v>
      </c>
      <c r="D200" s="2142" t="s">
        <v>71</v>
      </c>
      <c r="E200" s="2132"/>
      <c r="F200" s="50" t="s">
        <v>486</v>
      </c>
      <c r="G200" s="435"/>
      <c r="H200" s="53"/>
      <c r="I200" s="84"/>
      <c r="J200" s="116"/>
      <c r="K200" s="302" t="str">
        <f t="shared" si="8"/>
        <v/>
      </c>
    </row>
    <row r="201" spans="1:11" ht="13.2" customHeight="1" x14ac:dyDescent="0.25">
      <c r="A201" s="288"/>
      <c r="B201" s="305"/>
      <c r="C201" s="38"/>
      <c r="D201" s="202"/>
      <c r="E201" s="329"/>
      <c r="F201" s="50"/>
      <c r="G201" s="435"/>
      <c r="H201" s="53"/>
      <c r="I201" s="84"/>
      <c r="J201" s="116"/>
      <c r="K201" s="302"/>
    </row>
    <row r="202" spans="1:11" ht="13.2" customHeight="1" x14ac:dyDescent="0.25">
      <c r="A202" s="313"/>
      <c r="B202" s="305"/>
      <c r="C202" s="202" t="s">
        <v>558</v>
      </c>
      <c r="D202" s="2142" t="s">
        <v>658</v>
      </c>
      <c r="E202" s="2132"/>
      <c r="F202" s="50" t="s">
        <v>486</v>
      </c>
      <c r="G202" s="435"/>
      <c r="H202" s="54"/>
      <c r="I202" s="84"/>
      <c r="J202" s="116"/>
      <c r="K202" s="302" t="str">
        <f t="shared" ref="K202:K208" si="9">IF($G202="","",$G202*J202)</f>
        <v/>
      </c>
    </row>
    <row r="203" spans="1:11" x14ac:dyDescent="0.25">
      <c r="A203" s="288"/>
      <c r="B203" s="301"/>
      <c r="C203" s="38"/>
      <c r="D203" s="38"/>
      <c r="E203" s="38"/>
      <c r="F203" s="50"/>
      <c r="G203" s="435"/>
      <c r="H203" s="54"/>
      <c r="I203" s="84"/>
      <c r="J203" s="116"/>
      <c r="K203" s="302" t="str">
        <f t="shared" si="9"/>
        <v/>
      </c>
    </row>
    <row r="204" spans="1:11" ht="13.2" customHeight="1" x14ac:dyDescent="0.25">
      <c r="A204" s="288"/>
      <c r="B204" s="301"/>
      <c r="C204" s="202" t="s">
        <v>559</v>
      </c>
      <c r="D204" s="2142" t="s">
        <v>72</v>
      </c>
      <c r="E204" s="2132"/>
      <c r="F204" s="50" t="s">
        <v>486</v>
      </c>
      <c r="G204" s="435"/>
      <c r="H204" s="53"/>
      <c r="I204" s="84"/>
      <c r="J204" s="116"/>
      <c r="K204" s="302" t="str">
        <f t="shared" si="9"/>
        <v/>
      </c>
    </row>
    <row r="205" spans="1:11" x14ac:dyDescent="0.25">
      <c r="A205" s="288"/>
      <c r="B205" s="301"/>
      <c r="C205" s="38"/>
      <c r="D205" s="38"/>
      <c r="E205" s="38"/>
      <c r="F205" s="50"/>
      <c r="G205" s="435"/>
      <c r="H205" s="53"/>
      <c r="I205" s="84"/>
      <c r="J205" s="117"/>
      <c r="K205" s="302" t="str">
        <f t="shared" si="9"/>
        <v/>
      </c>
    </row>
    <row r="206" spans="1:11" ht="13.2" customHeight="1" x14ac:dyDescent="0.25">
      <c r="A206" s="288"/>
      <c r="B206" s="301"/>
      <c r="C206" s="202" t="s">
        <v>485</v>
      </c>
      <c r="D206" s="2142" t="s">
        <v>412</v>
      </c>
      <c r="E206" s="2132"/>
      <c r="F206" s="50" t="s">
        <v>486</v>
      </c>
      <c r="G206" s="435"/>
      <c r="H206" s="54"/>
      <c r="I206" s="84"/>
      <c r="J206" s="116"/>
      <c r="K206" s="302" t="str">
        <f t="shared" si="9"/>
        <v/>
      </c>
    </row>
    <row r="207" spans="1:11" x14ac:dyDescent="0.25">
      <c r="A207" s="288"/>
      <c r="B207" s="301"/>
      <c r="C207" s="38"/>
      <c r="D207" s="38"/>
      <c r="E207" s="38"/>
      <c r="F207" s="50"/>
      <c r="G207" s="435"/>
      <c r="H207" s="53"/>
      <c r="I207" s="84"/>
      <c r="J207" s="117"/>
      <c r="K207" s="302" t="str">
        <f t="shared" si="9"/>
        <v/>
      </c>
    </row>
    <row r="208" spans="1:11" x14ac:dyDescent="0.25">
      <c r="A208" s="288"/>
      <c r="B208" s="301"/>
      <c r="C208" s="202" t="s">
        <v>488</v>
      </c>
      <c r="D208" s="2142" t="s">
        <v>413</v>
      </c>
      <c r="E208" s="2132"/>
      <c r="F208" s="50" t="s">
        <v>486</v>
      </c>
      <c r="G208" s="435"/>
      <c r="H208" s="54"/>
      <c r="I208" s="84"/>
      <c r="J208" s="116"/>
      <c r="K208" s="302" t="str">
        <f t="shared" si="9"/>
        <v/>
      </c>
    </row>
    <row r="209" spans="1:11" x14ac:dyDescent="0.25">
      <c r="A209" s="288"/>
      <c r="B209" s="301"/>
      <c r="C209" s="38"/>
      <c r="D209" s="202"/>
      <c r="E209" s="244"/>
      <c r="F209" s="50"/>
      <c r="G209" s="435"/>
      <c r="H209" s="54"/>
      <c r="I209" s="84"/>
      <c r="J209" s="116"/>
      <c r="K209" s="302"/>
    </row>
    <row r="210" spans="1:11" x14ac:dyDescent="0.25">
      <c r="A210" s="288"/>
      <c r="B210" s="301"/>
      <c r="C210" s="202" t="s">
        <v>32</v>
      </c>
      <c r="D210" s="2142" t="s">
        <v>273</v>
      </c>
      <c r="E210" s="2132"/>
      <c r="F210" s="50" t="s">
        <v>486</v>
      </c>
      <c r="G210" s="435"/>
      <c r="H210" s="54"/>
      <c r="I210" s="84"/>
      <c r="J210" s="116"/>
      <c r="K210" s="302" t="str">
        <f>IF($G210="","",$G210*J210)</f>
        <v/>
      </c>
    </row>
    <row r="211" spans="1:11" x14ac:dyDescent="0.25">
      <c r="A211" s="288"/>
      <c r="B211" s="301"/>
      <c r="C211" s="38"/>
      <c r="D211" s="202"/>
      <c r="E211" s="244"/>
      <c r="F211" s="50"/>
      <c r="G211" s="435"/>
      <c r="H211" s="54"/>
      <c r="I211" s="84"/>
      <c r="J211" s="116"/>
      <c r="K211" s="302"/>
    </row>
    <row r="212" spans="1:11" x14ac:dyDescent="0.25">
      <c r="A212" s="288"/>
      <c r="B212" s="301"/>
      <c r="C212" s="202" t="s">
        <v>560</v>
      </c>
      <c r="D212" s="2142" t="s">
        <v>73</v>
      </c>
      <c r="E212" s="2132"/>
      <c r="F212" s="50" t="s">
        <v>486</v>
      </c>
      <c r="G212" s="435"/>
      <c r="H212" s="54"/>
      <c r="I212" s="84"/>
      <c r="J212" s="116"/>
      <c r="K212" s="302" t="str">
        <f>IF($G212="","",$G212*J212)</f>
        <v/>
      </c>
    </row>
    <row r="213" spans="1:11" x14ac:dyDescent="0.25">
      <c r="A213" s="288"/>
      <c r="B213" s="301"/>
      <c r="C213" s="38"/>
      <c r="D213" s="202"/>
      <c r="E213" s="244"/>
      <c r="F213" s="50"/>
      <c r="G213" s="435"/>
      <c r="H213" s="54"/>
      <c r="I213" s="84"/>
      <c r="J213" s="116"/>
      <c r="K213" s="302"/>
    </row>
    <row r="214" spans="1:11" x14ac:dyDescent="0.25">
      <c r="A214" s="288"/>
      <c r="B214" s="301"/>
      <c r="C214" s="202" t="s">
        <v>561</v>
      </c>
      <c r="D214" s="2142" t="s">
        <v>274</v>
      </c>
      <c r="E214" s="2132"/>
      <c r="F214" s="50" t="s">
        <v>486</v>
      </c>
      <c r="G214" s="435"/>
      <c r="H214" s="54"/>
      <c r="I214" s="84"/>
      <c r="J214" s="116"/>
      <c r="K214" s="302" t="str">
        <f>IF($G214="","",$G214*J214)</f>
        <v/>
      </c>
    </row>
    <row r="215" spans="1:11" x14ac:dyDescent="0.25">
      <c r="A215" s="288"/>
      <c r="B215" s="301"/>
      <c r="C215" s="38"/>
      <c r="D215" s="202"/>
      <c r="E215" s="244"/>
      <c r="F215" s="50"/>
      <c r="G215" s="435"/>
      <c r="H215" s="54"/>
      <c r="I215" s="84"/>
      <c r="J215" s="116"/>
      <c r="K215" s="302"/>
    </row>
    <row r="216" spans="1:11" x14ac:dyDescent="0.25">
      <c r="A216" s="288"/>
      <c r="B216" s="301"/>
      <c r="C216" s="202" t="s">
        <v>562</v>
      </c>
      <c r="D216" s="2142" t="s">
        <v>74</v>
      </c>
      <c r="E216" s="2132"/>
      <c r="F216" s="50" t="s">
        <v>486</v>
      </c>
      <c r="G216" s="435"/>
      <c r="H216" s="54"/>
      <c r="I216" s="84"/>
      <c r="J216" s="116"/>
      <c r="K216" s="302" t="str">
        <f>IF($G216="","",$G216*J216)</f>
        <v/>
      </c>
    </row>
    <row r="217" spans="1:11" x14ac:dyDescent="0.25">
      <c r="A217" s="288"/>
      <c r="B217" s="301"/>
      <c r="C217" s="38"/>
      <c r="D217" s="202"/>
      <c r="E217" s="244"/>
      <c r="F217" s="50"/>
      <c r="G217" s="435"/>
      <c r="H217" s="54"/>
      <c r="I217" s="84"/>
      <c r="J217" s="116"/>
      <c r="K217" s="302"/>
    </row>
    <row r="218" spans="1:11" ht="13.2" customHeight="1" x14ac:dyDescent="0.25">
      <c r="A218" s="288"/>
      <c r="B218" s="304"/>
      <c r="C218" s="202" t="s">
        <v>495</v>
      </c>
      <c r="D218" s="2142" t="s">
        <v>275</v>
      </c>
      <c r="E218" s="2132"/>
      <c r="F218" s="50" t="s">
        <v>486</v>
      </c>
      <c r="G218" s="435"/>
      <c r="H218" s="54"/>
      <c r="I218" s="84"/>
      <c r="J218" s="116"/>
      <c r="K218" s="302" t="str">
        <f>IF($G218="","",$G218*J218)</f>
        <v/>
      </c>
    </row>
    <row r="219" spans="1:11" x14ac:dyDescent="0.25">
      <c r="A219" s="288"/>
      <c r="B219" s="301"/>
      <c r="C219" s="38"/>
      <c r="D219" s="38"/>
      <c r="E219" s="38"/>
      <c r="F219" s="50"/>
      <c r="G219" s="435"/>
      <c r="H219" s="53"/>
      <c r="I219" s="84"/>
      <c r="J219" s="117"/>
      <c r="K219" s="302" t="str">
        <f>IF($G219="","",$G219*J219)</f>
        <v/>
      </c>
    </row>
    <row r="220" spans="1:11" ht="13.2" customHeight="1" x14ac:dyDescent="0.25">
      <c r="A220" s="288"/>
      <c r="B220" s="301"/>
      <c r="C220" s="202" t="s">
        <v>563</v>
      </c>
      <c r="D220" s="2142" t="s">
        <v>653</v>
      </c>
      <c r="E220" s="2132"/>
      <c r="F220" s="50" t="s">
        <v>486</v>
      </c>
      <c r="G220" s="435"/>
      <c r="H220" s="54"/>
      <c r="I220" s="84"/>
      <c r="J220" s="116"/>
      <c r="K220" s="302" t="str">
        <f>IF($G220="","",$G220*J220)</f>
        <v/>
      </c>
    </row>
    <row r="221" spans="1:11" ht="13.2" customHeight="1" x14ac:dyDescent="0.25">
      <c r="A221" s="288"/>
      <c r="B221" s="301"/>
      <c r="C221" s="290"/>
      <c r="D221" s="202"/>
      <c r="E221" s="244"/>
      <c r="F221" s="50"/>
      <c r="G221" s="435"/>
      <c r="H221" s="54"/>
      <c r="I221" s="84"/>
      <c r="J221" s="116"/>
      <c r="K221" s="302"/>
    </row>
    <row r="222" spans="1:11" x14ac:dyDescent="0.25">
      <c r="A222" s="288"/>
      <c r="B222" s="301"/>
      <c r="C222" s="38"/>
      <c r="D222" s="38"/>
      <c r="E222" s="38"/>
      <c r="F222" s="50"/>
      <c r="G222" s="435"/>
      <c r="H222" s="53"/>
      <c r="I222" s="84"/>
      <c r="J222" s="117"/>
      <c r="K222" s="302" t="str">
        <f>IF($G222="","",$G222*J222)</f>
        <v/>
      </c>
    </row>
    <row r="223" spans="1:11" x14ac:dyDescent="0.25">
      <c r="A223" s="57"/>
      <c r="B223" s="134"/>
      <c r="C223" s="58"/>
      <c r="D223" s="58"/>
      <c r="E223" s="58"/>
      <c r="F223" s="59"/>
      <c r="G223" s="692"/>
      <c r="H223" s="60"/>
      <c r="I223" s="61"/>
      <c r="J223" s="60"/>
      <c r="K223" s="61"/>
    </row>
    <row r="224" spans="1:11" x14ac:dyDescent="0.25">
      <c r="A224" s="62"/>
      <c r="B224" s="309" t="s">
        <v>497</v>
      </c>
      <c r="C224" s="41"/>
      <c r="D224" s="41"/>
      <c r="E224" s="41"/>
      <c r="F224" s="63"/>
      <c r="G224" s="693"/>
      <c r="H224" s="64"/>
      <c r="I224" s="135"/>
      <c r="J224" s="64"/>
      <c r="K224" s="135">
        <f>SUM(K171:K223)</f>
        <v>0</v>
      </c>
    </row>
    <row r="225" spans="1:11" x14ac:dyDescent="0.25">
      <c r="A225" s="66"/>
      <c r="B225" s="136"/>
      <c r="C225" s="67"/>
      <c r="D225" s="67"/>
      <c r="E225" s="67"/>
      <c r="F225" s="68"/>
      <c r="G225" s="694"/>
      <c r="H225" s="69"/>
      <c r="I225" s="331"/>
      <c r="J225" s="69"/>
      <c r="K225" s="331"/>
    </row>
    <row r="226" spans="1:11" x14ac:dyDescent="0.25">
      <c r="A226" s="307"/>
      <c r="B226" s="308"/>
      <c r="C226" s="332"/>
      <c r="D226" s="316"/>
      <c r="E226" s="316"/>
      <c r="F226" s="120"/>
      <c r="G226" s="682"/>
      <c r="H226" s="121"/>
      <c r="I226" s="122"/>
      <c r="J226" s="121"/>
      <c r="K226" s="122"/>
    </row>
    <row r="227" spans="1:11" x14ac:dyDescent="0.25">
      <c r="A227" s="288"/>
      <c r="B227" s="309" t="s">
        <v>617</v>
      </c>
      <c r="C227" s="333"/>
      <c r="D227" s="312"/>
      <c r="E227" s="312"/>
      <c r="F227" s="87"/>
      <c r="G227" s="683"/>
      <c r="H227" s="116"/>
      <c r="I227" s="84"/>
      <c r="J227" s="116"/>
      <c r="K227" s="96">
        <f>K224</f>
        <v>0</v>
      </c>
    </row>
    <row r="228" spans="1:11" x14ac:dyDescent="0.25">
      <c r="A228" s="310"/>
      <c r="B228" s="311"/>
      <c r="C228" s="334"/>
      <c r="D228" s="317"/>
      <c r="E228" s="317"/>
      <c r="F228" s="124"/>
      <c r="G228" s="684"/>
      <c r="H228" s="125"/>
      <c r="I228" s="126"/>
      <c r="J228" s="125"/>
      <c r="K228" s="126"/>
    </row>
    <row r="229" spans="1:11" ht="13.2" customHeight="1" x14ac:dyDescent="0.25">
      <c r="A229" s="288"/>
      <c r="B229" s="304"/>
      <c r="C229" s="290"/>
      <c r="D229" s="2142"/>
      <c r="E229" s="2132"/>
      <c r="F229" s="50"/>
      <c r="G229" s="435"/>
      <c r="H229" s="54"/>
      <c r="I229" s="84"/>
      <c r="J229" s="116"/>
      <c r="K229" s="302"/>
    </row>
    <row r="230" spans="1:11" ht="13.2" customHeight="1" x14ac:dyDescent="0.25">
      <c r="A230" s="288" t="s">
        <v>656</v>
      </c>
      <c r="B230" s="304">
        <f>MAX($B$5:B204)+0</f>
        <v>403.03</v>
      </c>
      <c r="C230" s="290" t="s">
        <v>40</v>
      </c>
      <c r="D230" s="2142" t="s">
        <v>659</v>
      </c>
      <c r="E230" s="2132"/>
      <c r="F230" s="50" t="s">
        <v>486</v>
      </c>
      <c r="G230" s="435"/>
      <c r="H230" s="54"/>
      <c r="I230" s="84"/>
      <c r="J230" s="116"/>
      <c r="K230" s="302" t="str">
        <f t="shared" ref="K230:K246" si="10">IF($G230="","",$G230*J230)</f>
        <v/>
      </c>
    </row>
    <row r="231" spans="1:11" ht="11.25" customHeight="1" x14ac:dyDescent="0.25">
      <c r="A231" s="288"/>
      <c r="B231" s="301"/>
      <c r="C231" s="38"/>
      <c r="D231" s="2142"/>
      <c r="E231" s="2132"/>
      <c r="F231" s="50"/>
      <c r="G231" s="435"/>
      <c r="H231" s="53"/>
      <c r="I231" s="84"/>
      <c r="J231" s="117"/>
      <c r="K231" s="302" t="str">
        <f t="shared" si="10"/>
        <v/>
      </c>
    </row>
    <row r="232" spans="1:11" ht="13.2" customHeight="1" x14ac:dyDescent="0.25">
      <c r="A232" s="288"/>
      <c r="B232" s="301"/>
      <c r="C232" s="290" t="s">
        <v>41</v>
      </c>
      <c r="D232" s="2142" t="s">
        <v>660</v>
      </c>
      <c r="E232" s="2132"/>
      <c r="F232" s="50" t="s">
        <v>486</v>
      </c>
      <c r="G232" s="435"/>
      <c r="H232" s="54"/>
      <c r="I232" s="84"/>
      <c r="J232" s="116"/>
      <c r="K232" s="302" t="str">
        <f t="shared" si="10"/>
        <v/>
      </c>
    </row>
    <row r="233" spans="1:11" ht="11.25" customHeight="1" x14ac:dyDescent="0.25">
      <c r="A233" s="288"/>
      <c r="B233" s="301"/>
      <c r="C233" s="38"/>
      <c r="D233" s="38"/>
      <c r="E233" s="38"/>
      <c r="F233" s="50"/>
      <c r="G233" s="435"/>
      <c r="H233" s="53"/>
      <c r="I233" s="84"/>
      <c r="J233" s="117"/>
      <c r="K233" s="302" t="str">
        <f t="shared" si="10"/>
        <v/>
      </c>
    </row>
    <row r="234" spans="1:11" ht="14.25" customHeight="1" x14ac:dyDescent="0.25">
      <c r="A234" s="288"/>
      <c r="B234" s="301"/>
      <c r="C234" s="290" t="s">
        <v>496</v>
      </c>
      <c r="D234" s="2142" t="s">
        <v>654</v>
      </c>
      <c r="E234" s="2132"/>
      <c r="F234" s="50" t="s">
        <v>486</v>
      </c>
      <c r="G234" s="435"/>
      <c r="H234" s="54"/>
      <c r="I234" s="84"/>
      <c r="J234" s="116"/>
      <c r="K234" s="302" t="str">
        <f t="shared" si="10"/>
        <v/>
      </c>
    </row>
    <row r="235" spans="1:11" ht="11.25" customHeight="1" x14ac:dyDescent="0.25">
      <c r="A235" s="288"/>
      <c r="B235" s="301"/>
      <c r="C235" s="38"/>
      <c r="D235" s="38"/>
      <c r="E235" s="38"/>
      <c r="F235" s="50"/>
      <c r="G235" s="435"/>
      <c r="H235" s="53"/>
      <c r="I235" s="84"/>
      <c r="J235" s="117"/>
      <c r="K235" s="302" t="str">
        <f t="shared" si="10"/>
        <v/>
      </c>
    </row>
    <row r="236" spans="1:11" ht="13.2" customHeight="1" x14ac:dyDescent="0.25">
      <c r="A236" s="288"/>
      <c r="B236" s="301"/>
      <c r="C236" s="290" t="s">
        <v>154</v>
      </c>
      <c r="D236" s="2142" t="s">
        <v>655</v>
      </c>
      <c r="E236" s="2132"/>
      <c r="F236" s="50" t="s">
        <v>486</v>
      </c>
      <c r="G236" s="435"/>
      <c r="H236" s="54"/>
      <c r="I236" s="84"/>
      <c r="J236" s="116"/>
      <c r="K236" s="302" t="str">
        <f t="shared" si="10"/>
        <v/>
      </c>
    </row>
    <row r="237" spans="1:11" ht="11.25" customHeight="1" x14ac:dyDescent="0.25">
      <c r="A237" s="288"/>
      <c r="B237" s="301"/>
      <c r="C237" s="38"/>
      <c r="D237" s="38"/>
      <c r="E237" s="38"/>
      <c r="F237" s="50"/>
      <c r="G237" s="435"/>
      <c r="H237" s="53"/>
      <c r="I237" s="84"/>
      <c r="J237" s="117"/>
      <c r="K237" s="302" t="str">
        <f t="shared" si="10"/>
        <v/>
      </c>
    </row>
    <row r="238" spans="1:11" ht="13.2" customHeight="1" x14ac:dyDescent="0.25">
      <c r="A238" s="288"/>
      <c r="B238" s="301"/>
      <c r="C238" s="290" t="s">
        <v>155</v>
      </c>
      <c r="D238" s="2142" t="s">
        <v>414</v>
      </c>
      <c r="E238" s="2132"/>
      <c r="F238" s="50" t="s">
        <v>486</v>
      </c>
      <c r="G238" s="435"/>
      <c r="H238" s="54"/>
      <c r="I238" s="84"/>
      <c r="J238" s="116"/>
      <c r="K238" s="302" t="str">
        <f t="shared" si="10"/>
        <v/>
      </c>
    </row>
    <row r="239" spans="1:11" ht="11.25" customHeight="1" x14ac:dyDescent="0.25">
      <c r="A239" s="288"/>
      <c r="B239" s="301"/>
      <c r="C239" s="38"/>
      <c r="D239" s="38"/>
      <c r="E239" s="38"/>
      <c r="F239" s="50"/>
      <c r="G239" s="435"/>
      <c r="H239" s="53"/>
      <c r="I239" s="84"/>
      <c r="J239" s="117"/>
      <c r="K239" s="302" t="str">
        <f t="shared" si="10"/>
        <v/>
      </c>
    </row>
    <row r="240" spans="1:11" ht="13.2" customHeight="1" x14ac:dyDescent="0.25">
      <c r="A240" s="288"/>
      <c r="B240" s="301"/>
      <c r="C240" s="290" t="s">
        <v>484</v>
      </c>
      <c r="D240" s="2142" t="s">
        <v>415</v>
      </c>
      <c r="E240" s="2132"/>
      <c r="F240" s="50" t="s">
        <v>486</v>
      </c>
      <c r="G240" s="435"/>
      <c r="H240" s="54"/>
      <c r="I240" s="84"/>
      <c r="J240" s="116"/>
      <c r="K240" s="302" t="str">
        <f t="shared" si="10"/>
        <v/>
      </c>
    </row>
    <row r="241" spans="1:11" ht="11.25" customHeight="1" x14ac:dyDescent="0.25">
      <c r="A241" s="288"/>
      <c r="B241" s="301"/>
      <c r="C241" s="38"/>
      <c r="D241" s="38"/>
      <c r="E241" s="38"/>
      <c r="F241" s="50"/>
      <c r="G241" s="435"/>
      <c r="H241" s="53"/>
      <c r="I241" s="84"/>
      <c r="J241" s="117"/>
      <c r="K241" s="302" t="str">
        <f t="shared" si="10"/>
        <v/>
      </c>
    </row>
    <row r="242" spans="1:11" ht="13.2" customHeight="1" x14ac:dyDescent="0.25">
      <c r="A242" s="288" t="s">
        <v>175</v>
      </c>
      <c r="B242" s="304">
        <f>MAX($B$5:B241)+0.01</f>
        <v>403.03999999999996</v>
      </c>
      <c r="C242" s="2141" t="s">
        <v>176</v>
      </c>
      <c r="D242" s="2131"/>
      <c r="E242" s="2132"/>
      <c r="F242" s="50"/>
      <c r="G242" s="435"/>
      <c r="H242" s="53"/>
      <c r="I242" s="84"/>
      <c r="J242" s="117"/>
      <c r="K242" s="302" t="str">
        <f t="shared" si="10"/>
        <v/>
      </c>
    </row>
    <row r="243" spans="1:11" x14ac:dyDescent="0.25">
      <c r="A243" s="288"/>
      <c r="B243" s="301"/>
      <c r="C243" s="335"/>
      <c r="D243" s="244"/>
      <c r="E243" s="244"/>
      <c r="F243" s="50"/>
      <c r="G243" s="435"/>
      <c r="H243" s="53"/>
      <c r="I243" s="84"/>
      <c r="J243" s="117"/>
      <c r="K243" s="302" t="str">
        <f t="shared" si="10"/>
        <v/>
      </c>
    </row>
    <row r="244" spans="1:11" ht="13.2" customHeight="1" x14ac:dyDescent="0.25">
      <c r="A244" s="288"/>
      <c r="B244" s="301"/>
      <c r="C244" s="290" t="s">
        <v>556</v>
      </c>
      <c r="D244" s="2142" t="s">
        <v>73</v>
      </c>
      <c r="E244" s="2132"/>
      <c r="F244" s="50" t="s">
        <v>486</v>
      </c>
      <c r="G244" s="435"/>
      <c r="H244" s="51"/>
      <c r="I244" s="84"/>
      <c r="J244" s="118"/>
      <c r="K244" s="302" t="str">
        <f t="shared" si="10"/>
        <v/>
      </c>
    </row>
    <row r="245" spans="1:11" ht="11.25" customHeight="1" x14ac:dyDescent="0.25">
      <c r="A245" s="288"/>
      <c r="B245" s="301"/>
      <c r="C245" s="312"/>
      <c r="D245" s="312"/>
      <c r="E245" s="312"/>
      <c r="F245" s="50"/>
      <c r="G245" s="435"/>
      <c r="H245" s="51"/>
      <c r="I245" s="84"/>
      <c r="J245" s="118"/>
      <c r="K245" s="302" t="str">
        <f t="shared" si="10"/>
        <v/>
      </c>
    </row>
    <row r="246" spans="1:11" ht="12.75" customHeight="1" x14ac:dyDescent="0.25">
      <c r="A246" s="288"/>
      <c r="B246" s="301"/>
      <c r="C246" s="202" t="s">
        <v>557</v>
      </c>
      <c r="D246" s="2142" t="s">
        <v>74</v>
      </c>
      <c r="E246" s="2132"/>
      <c r="F246" s="50" t="s">
        <v>486</v>
      </c>
      <c r="G246" s="435"/>
      <c r="H246" s="51"/>
      <c r="I246" s="84"/>
      <c r="J246" s="118"/>
      <c r="K246" s="302" t="str">
        <f t="shared" si="10"/>
        <v/>
      </c>
    </row>
    <row r="247" spans="1:11" ht="11.25" customHeight="1" x14ac:dyDescent="0.25">
      <c r="A247" s="288"/>
      <c r="B247" s="301"/>
      <c r="C247" s="202"/>
      <c r="D247" s="202"/>
      <c r="E247" s="329"/>
      <c r="F247" s="50"/>
      <c r="G247" s="435"/>
      <c r="H247" s="51"/>
      <c r="I247" s="84"/>
      <c r="J247" s="118"/>
      <c r="K247" s="302"/>
    </row>
    <row r="248" spans="1:11" ht="13.2" customHeight="1" x14ac:dyDescent="0.25">
      <c r="A248" s="288"/>
      <c r="B248" s="301"/>
      <c r="C248" s="202" t="s">
        <v>558</v>
      </c>
      <c r="D248" s="2142" t="s">
        <v>653</v>
      </c>
      <c r="E248" s="2132"/>
      <c r="F248" s="50" t="s">
        <v>486</v>
      </c>
      <c r="G248" s="435"/>
      <c r="H248" s="53"/>
      <c r="I248" s="84"/>
      <c r="J248" s="117"/>
      <c r="K248" s="302" t="str">
        <f t="shared" ref="K248:K253" si="11">IF($G248="","",$G248*J248)</f>
        <v/>
      </c>
    </row>
    <row r="249" spans="1:11" ht="11.25" customHeight="1" x14ac:dyDescent="0.25">
      <c r="A249" s="288"/>
      <c r="B249" s="301"/>
      <c r="C249" s="202"/>
      <c r="D249" s="312"/>
      <c r="E249" s="312"/>
      <c r="F249" s="50"/>
      <c r="G249" s="435"/>
      <c r="H249" s="51"/>
      <c r="I249" s="84"/>
      <c r="J249" s="118"/>
      <c r="K249" s="302" t="str">
        <f t="shared" si="11"/>
        <v/>
      </c>
    </row>
    <row r="250" spans="1:11" ht="12.75" customHeight="1" x14ac:dyDescent="0.25">
      <c r="A250" s="288"/>
      <c r="B250" s="301"/>
      <c r="C250" s="202" t="s">
        <v>559</v>
      </c>
      <c r="D250" s="2142" t="s">
        <v>659</v>
      </c>
      <c r="E250" s="2132"/>
      <c r="F250" s="50" t="s">
        <v>486</v>
      </c>
      <c r="G250" s="435"/>
      <c r="H250" s="53"/>
      <c r="I250" s="84"/>
      <c r="J250" s="117"/>
      <c r="K250" s="302" t="str">
        <f t="shared" si="11"/>
        <v/>
      </c>
    </row>
    <row r="251" spans="1:11" ht="11.25" customHeight="1" x14ac:dyDescent="0.25">
      <c r="A251" s="288"/>
      <c r="B251" s="301"/>
      <c r="C251" s="202"/>
      <c r="D251" s="312"/>
      <c r="E251" s="312"/>
      <c r="F251" s="50"/>
      <c r="G251" s="435"/>
      <c r="H251" s="51"/>
      <c r="I251" s="84"/>
      <c r="J251" s="118"/>
      <c r="K251" s="302" t="str">
        <f t="shared" si="11"/>
        <v/>
      </c>
    </row>
    <row r="252" spans="1:11" ht="12.75" customHeight="1" x14ac:dyDescent="0.25">
      <c r="A252" s="288"/>
      <c r="B252" s="301"/>
      <c r="C252" s="202" t="s">
        <v>485</v>
      </c>
      <c r="D252" s="2142" t="s">
        <v>660</v>
      </c>
      <c r="E252" s="2132"/>
      <c r="F252" s="50" t="s">
        <v>486</v>
      </c>
      <c r="G252" s="435"/>
      <c r="H252" s="53"/>
      <c r="I252" s="84"/>
      <c r="J252" s="117"/>
      <c r="K252" s="302" t="str">
        <f t="shared" si="11"/>
        <v/>
      </c>
    </row>
    <row r="253" spans="1:11" x14ac:dyDescent="0.25">
      <c r="A253" s="288"/>
      <c r="B253" s="301"/>
      <c r="C253" s="312"/>
      <c r="D253" s="312"/>
      <c r="E253" s="312"/>
      <c r="F253" s="50"/>
      <c r="G253" s="435"/>
      <c r="H253" s="51"/>
      <c r="I253" s="84"/>
      <c r="J253" s="118"/>
      <c r="K253" s="302" t="str">
        <f t="shared" si="11"/>
        <v/>
      </c>
    </row>
    <row r="254" spans="1:11" ht="26.4" customHeight="1" x14ac:dyDescent="0.25">
      <c r="A254" s="288" t="s">
        <v>177</v>
      </c>
      <c r="B254" s="304">
        <f>MAX($B$5:B249)+0.01</f>
        <v>403.04999999999995</v>
      </c>
      <c r="C254" s="2141" t="s">
        <v>178</v>
      </c>
      <c r="D254" s="2131"/>
      <c r="E254" s="2132"/>
      <c r="F254" s="50"/>
      <c r="G254" s="680"/>
      <c r="H254" s="51"/>
      <c r="I254" s="84"/>
      <c r="J254" s="118"/>
      <c r="K254" s="84"/>
    </row>
    <row r="255" spans="1:11" x14ac:dyDescent="0.25">
      <c r="A255" s="288"/>
      <c r="B255" s="305"/>
      <c r="C255" s="39"/>
      <c r="D255" s="38"/>
      <c r="E255" s="38"/>
      <c r="F255" s="50"/>
      <c r="G255" s="680"/>
      <c r="H255" s="51"/>
      <c r="I255" s="84"/>
      <c r="J255" s="118"/>
      <c r="K255" s="302" t="str">
        <f t="shared" ref="K255:K278" si="12">IF($G255="","",$G255*J255)</f>
        <v/>
      </c>
    </row>
    <row r="256" spans="1:11" ht="13.2" customHeight="1" x14ac:dyDescent="0.25">
      <c r="A256" s="288"/>
      <c r="B256" s="305"/>
      <c r="C256" s="202" t="s">
        <v>556</v>
      </c>
      <c r="D256" s="2142" t="s">
        <v>179</v>
      </c>
      <c r="E256" s="2132"/>
      <c r="F256" s="50" t="s">
        <v>486</v>
      </c>
      <c r="G256" s="680"/>
      <c r="H256" s="81"/>
      <c r="I256" s="84"/>
      <c r="J256" s="101"/>
      <c r="K256" s="302" t="str">
        <f t="shared" si="12"/>
        <v/>
      </c>
    </row>
    <row r="257" spans="1:11" x14ac:dyDescent="0.25">
      <c r="A257" s="288"/>
      <c r="B257" s="305"/>
      <c r="C257" s="39"/>
      <c r="D257" s="38"/>
      <c r="E257" s="38"/>
      <c r="F257" s="50"/>
      <c r="G257" s="680"/>
      <c r="H257" s="81"/>
      <c r="I257" s="84"/>
      <c r="J257" s="101"/>
      <c r="K257" s="302" t="str">
        <f t="shared" si="12"/>
        <v/>
      </c>
    </row>
    <row r="258" spans="1:11" ht="13.2" customHeight="1" x14ac:dyDescent="0.25">
      <c r="A258" s="288"/>
      <c r="B258" s="305"/>
      <c r="C258" s="202" t="s">
        <v>557</v>
      </c>
      <c r="D258" s="2142" t="s">
        <v>180</v>
      </c>
      <c r="E258" s="2132"/>
      <c r="F258" s="50" t="s">
        <v>486</v>
      </c>
      <c r="G258" s="680"/>
      <c r="H258" s="81"/>
      <c r="I258" s="84"/>
      <c r="J258" s="101"/>
      <c r="K258" s="302" t="str">
        <f t="shared" si="12"/>
        <v/>
      </c>
    </row>
    <row r="259" spans="1:11" x14ac:dyDescent="0.25">
      <c r="A259" s="288"/>
      <c r="B259" s="305"/>
      <c r="C259" s="39"/>
      <c r="D259" s="38"/>
      <c r="E259" s="38"/>
      <c r="F259" s="50"/>
      <c r="G259" s="680"/>
      <c r="H259" s="81"/>
      <c r="I259" s="84"/>
      <c r="J259" s="101"/>
      <c r="K259" s="302" t="str">
        <f t="shared" si="12"/>
        <v/>
      </c>
    </row>
    <row r="260" spans="1:11" ht="13.2" customHeight="1" x14ac:dyDescent="0.25">
      <c r="A260" s="288"/>
      <c r="B260" s="305"/>
      <c r="C260" s="202" t="s">
        <v>558</v>
      </c>
      <c r="D260" s="2142" t="s">
        <v>181</v>
      </c>
      <c r="E260" s="2132"/>
      <c r="F260" s="50" t="s">
        <v>486</v>
      </c>
      <c r="G260" s="680"/>
      <c r="H260" s="81"/>
      <c r="I260" s="84"/>
      <c r="J260" s="101"/>
      <c r="K260" s="302" t="str">
        <f t="shared" si="12"/>
        <v/>
      </c>
    </row>
    <row r="261" spans="1:11" ht="13.2" customHeight="1" x14ac:dyDescent="0.25">
      <c r="A261" s="288"/>
      <c r="B261" s="305"/>
      <c r="C261" s="202"/>
      <c r="D261" s="202"/>
      <c r="E261" s="244"/>
      <c r="F261" s="50"/>
      <c r="G261" s="680"/>
      <c r="H261" s="81"/>
      <c r="I261" s="84"/>
      <c r="J261" s="101"/>
      <c r="K261" s="302" t="str">
        <f t="shared" si="12"/>
        <v/>
      </c>
    </row>
    <row r="262" spans="1:11" ht="13.2" customHeight="1" x14ac:dyDescent="0.25">
      <c r="A262" s="285" t="s">
        <v>182</v>
      </c>
      <c r="B262" s="304">
        <f>MAX($B$5:B259)+0.01</f>
        <v>403.05999999999995</v>
      </c>
      <c r="C262" s="2155" t="s">
        <v>183</v>
      </c>
      <c r="D262" s="2131"/>
      <c r="E262" s="2132"/>
      <c r="F262" s="49"/>
      <c r="G262" s="695"/>
      <c r="H262" s="51"/>
      <c r="I262" s="84"/>
      <c r="J262" s="118"/>
      <c r="K262" s="302" t="str">
        <f t="shared" si="12"/>
        <v/>
      </c>
    </row>
    <row r="263" spans="1:11" x14ac:dyDescent="0.25">
      <c r="A263" s="285"/>
      <c r="B263" s="336"/>
      <c r="C263" s="83"/>
      <c r="D263" s="83"/>
      <c r="E263" s="83"/>
      <c r="F263" s="49"/>
      <c r="G263" s="695"/>
      <c r="H263" s="51"/>
      <c r="I263" s="84"/>
      <c r="J263" s="118"/>
      <c r="K263" s="302" t="str">
        <f t="shared" si="12"/>
        <v/>
      </c>
    </row>
    <row r="264" spans="1:11" ht="13.2" customHeight="1" x14ac:dyDescent="0.25">
      <c r="A264" s="285"/>
      <c r="B264" s="337"/>
      <c r="C264" s="243" t="s">
        <v>556</v>
      </c>
      <c r="D264" s="2154" t="s">
        <v>184</v>
      </c>
      <c r="E264" s="2132"/>
      <c r="F264" s="49" t="s">
        <v>486</v>
      </c>
      <c r="G264" s="695"/>
      <c r="H264" s="51"/>
      <c r="I264" s="84"/>
      <c r="J264" s="118"/>
      <c r="K264" s="302" t="str">
        <f t="shared" si="12"/>
        <v/>
      </c>
    </row>
    <row r="265" spans="1:11" x14ac:dyDescent="0.25">
      <c r="A265" s="285"/>
      <c r="B265" s="337"/>
      <c r="C265" s="146"/>
      <c r="D265" s="83"/>
      <c r="E265" s="83"/>
      <c r="F265" s="49"/>
      <c r="G265" s="695"/>
      <c r="H265" s="51"/>
      <c r="I265" s="84"/>
      <c r="J265" s="118"/>
      <c r="K265" s="302" t="str">
        <f t="shared" si="12"/>
        <v/>
      </c>
    </row>
    <row r="266" spans="1:11" ht="13.2" customHeight="1" x14ac:dyDescent="0.25">
      <c r="A266" s="288" t="s">
        <v>185</v>
      </c>
      <c r="B266" s="304">
        <f>MAX($B$5:B263)+0.01</f>
        <v>403.06999999999994</v>
      </c>
      <c r="C266" s="2141" t="s">
        <v>186</v>
      </c>
      <c r="D266" s="2131"/>
      <c r="E266" s="2132"/>
      <c r="F266" s="50" t="s">
        <v>486</v>
      </c>
      <c r="G266" s="435"/>
      <c r="H266" s="54"/>
      <c r="I266" s="84"/>
      <c r="J266" s="116"/>
      <c r="K266" s="302" t="str">
        <f t="shared" si="12"/>
        <v/>
      </c>
    </row>
    <row r="267" spans="1:11" x14ac:dyDescent="0.25">
      <c r="A267" s="338"/>
      <c r="B267" s="301"/>
      <c r="C267" s="38"/>
      <c r="D267" s="38"/>
      <c r="E267" s="38"/>
      <c r="F267" s="50"/>
      <c r="G267" s="435"/>
      <c r="H267" s="53"/>
      <c r="I267" s="84"/>
      <c r="J267" s="117"/>
      <c r="K267" s="302" t="str">
        <f t="shared" si="12"/>
        <v/>
      </c>
    </row>
    <row r="268" spans="1:11" ht="13.2" customHeight="1" x14ac:dyDescent="0.25">
      <c r="A268" s="288" t="s">
        <v>187</v>
      </c>
      <c r="B268" s="304">
        <f>MAX($B$5:B267)+0.01</f>
        <v>403.07999999999993</v>
      </c>
      <c r="C268" s="2141" t="s">
        <v>188</v>
      </c>
      <c r="D268" s="2131"/>
      <c r="E268" s="2132"/>
      <c r="F268" s="50"/>
      <c r="G268" s="435"/>
      <c r="H268" s="53"/>
      <c r="I268" s="84"/>
      <c r="J268" s="117"/>
      <c r="K268" s="302" t="str">
        <f t="shared" si="12"/>
        <v/>
      </c>
    </row>
    <row r="269" spans="1:11" x14ac:dyDescent="0.25">
      <c r="A269" s="288"/>
      <c r="B269" s="305"/>
      <c r="C269" s="38"/>
      <c r="D269" s="38"/>
      <c r="E269" s="38"/>
      <c r="F269" s="50"/>
      <c r="G269" s="435"/>
      <c r="H269" s="54"/>
      <c r="I269" s="84"/>
      <c r="J269" s="116"/>
      <c r="K269" s="302" t="str">
        <f t="shared" si="12"/>
        <v/>
      </c>
    </row>
    <row r="270" spans="1:11" ht="13.2" customHeight="1" x14ac:dyDescent="0.25">
      <c r="A270" s="288"/>
      <c r="B270" s="305"/>
      <c r="C270" s="202" t="s">
        <v>556</v>
      </c>
      <c r="D270" s="2142" t="s">
        <v>79</v>
      </c>
      <c r="E270" s="2132"/>
      <c r="F270" s="50" t="s">
        <v>486</v>
      </c>
      <c r="G270" s="435"/>
      <c r="H270" s="51"/>
      <c r="I270" s="84"/>
      <c r="J270" s="118"/>
      <c r="K270" s="302" t="str">
        <f t="shared" si="12"/>
        <v/>
      </c>
    </row>
    <row r="271" spans="1:11" x14ac:dyDescent="0.25">
      <c r="A271" s="288"/>
      <c r="B271" s="301"/>
      <c r="C271" s="333"/>
      <c r="D271" s="312"/>
      <c r="E271" s="312"/>
      <c r="F271" s="50"/>
      <c r="G271" s="435"/>
      <c r="H271" s="54"/>
      <c r="I271" s="84"/>
      <c r="J271" s="116"/>
      <c r="K271" s="302" t="str">
        <f t="shared" si="12"/>
        <v/>
      </c>
    </row>
    <row r="272" spans="1:11" x14ac:dyDescent="0.25">
      <c r="A272" s="288"/>
      <c r="B272" s="301"/>
      <c r="C272" s="202" t="s">
        <v>557</v>
      </c>
      <c r="D272" s="2142" t="s">
        <v>80</v>
      </c>
      <c r="E272" s="2132"/>
      <c r="F272" s="50" t="s">
        <v>486</v>
      </c>
      <c r="G272" s="680"/>
      <c r="H272" s="54"/>
      <c r="I272" s="84"/>
      <c r="J272" s="116"/>
      <c r="K272" s="302" t="str">
        <f t="shared" si="12"/>
        <v/>
      </c>
    </row>
    <row r="273" spans="1:11" x14ac:dyDescent="0.25">
      <c r="A273" s="288"/>
      <c r="B273" s="301"/>
      <c r="C273" s="202"/>
      <c r="D273" s="202"/>
      <c r="E273" s="329"/>
      <c r="F273" s="50"/>
      <c r="G273" s="680"/>
      <c r="H273" s="54"/>
      <c r="I273" s="84"/>
      <c r="J273" s="116"/>
      <c r="K273" s="302" t="str">
        <f t="shared" si="12"/>
        <v/>
      </c>
    </row>
    <row r="274" spans="1:11" ht="13.2" customHeight="1" x14ac:dyDescent="0.25">
      <c r="A274" s="288"/>
      <c r="B274" s="301"/>
      <c r="C274" s="202" t="s">
        <v>558</v>
      </c>
      <c r="D274" s="2142" t="s">
        <v>81</v>
      </c>
      <c r="E274" s="2132"/>
      <c r="F274" s="50" t="s">
        <v>486</v>
      </c>
      <c r="G274" s="680"/>
      <c r="H274" s="51"/>
      <c r="I274" s="84"/>
      <c r="J274" s="118"/>
      <c r="K274" s="302" t="str">
        <f t="shared" si="12"/>
        <v/>
      </c>
    </row>
    <row r="275" spans="1:11" x14ac:dyDescent="0.25">
      <c r="A275" s="288"/>
      <c r="B275" s="303"/>
      <c r="C275" s="312"/>
      <c r="D275" s="312"/>
      <c r="E275" s="312"/>
      <c r="F275" s="50"/>
      <c r="G275" s="435"/>
      <c r="H275" s="51"/>
      <c r="I275" s="84"/>
      <c r="J275" s="118"/>
      <c r="K275" s="302" t="str">
        <f t="shared" si="12"/>
        <v/>
      </c>
    </row>
    <row r="276" spans="1:11" ht="13.2" customHeight="1" x14ac:dyDescent="0.25">
      <c r="A276" s="288"/>
      <c r="B276" s="301"/>
      <c r="C276" s="290" t="s">
        <v>559</v>
      </c>
      <c r="D276" s="2142" t="s">
        <v>82</v>
      </c>
      <c r="E276" s="2132"/>
      <c r="F276" s="50" t="s">
        <v>486</v>
      </c>
      <c r="G276" s="435"/>
      <c r="H276" s="51"/>
      <c r="I276" s="84"/>
      <c r="J276" s="118"/>
      <c r="K276" s="302" t="str">
        <f t="shared" si="12"/>
        <v/>
      </c>
    </row>
    <row r="277" spans="1:11" x14ac:dyDescent="0.25">
      <c r="A277" s="288"/>
      <c r="B277" s="301"/>
      <c r="C277" s="312"/>
      <c r="D277" s="312"/>
      <c r="E277" s="312"/>
      <c r="F277" s="50"/>
      <c r="G277" s="435"/>
      <c r="H277" s="51"/>
      <c r="I277" s="84"/>
      <c r="J277" s="118"/>
      <c r="K277" s="302" t="str">
        <f t="shared" si="12"/>
        <v/>
      </c>
    </row>
    <row r="278" spans="1:11" ht="13.2" customHeight="1" x14ac:dyDescent="0.25">
      <c r="A278" s="288"/>
      <c r="B278" s="305"/>
      <c r="C278" s="290" t="s">
        <v>485</v>
      </c>
      <c r="D278" s="2131" t="s">
        <v>189</v>
      </c>
      <c r="E278" s="2132"/>
      <c r="F278" s="50" t="s">
        <v>486</v>
      </c>
      <c r="G278" s="435"/>
      <c r="H278" s="51"/>
      <c r="I278" s="84"/>
      <c r="J278" s="118"/>
      <c r="K278" s="302" t="str">
        <f t="shared" si="12"/>
        <v/>
      </c>
    </row>
    <row r="279" spans="1:11" x14ac:dyDescent="0.25">
      <c r="A279" s="307"/>
      <c r="B279" s="308"/>
      <c r="C279" s="316"/>
      <c r="D279" s="316"/>
      <c r="E279" s="316"/>
      <c r="F279" s="120"/>
      <c r="G279" s="682"/>
      <c r="H279" s="147"/>
      <c r="I279" s="122"/>
      <c r="J279" s="147"/>
      <c r="K279" s="122"/>
    </row>
    <row r="280" spans="1:11" x14ac:dyDescent="0.25">
      <c r="A280" s="288"/>
      <c r="B280" s="309" t="s">
        <v>497</v>
      </c>
      <c r="C280" s="312"/>
      <c r="D280" s="312"/>
      <c r="E280" s="312"/>
      <c r="F280" s="87"/>
      <c r="G280" s="683"/>
      <c r="H280" s="117"/>
      <c r="I280" s="84"/>
      <c r="J280" s="117"/>
      <c r="K280" s="96">
        <f>SUM(K227:K279)</f>
        <v>0</v>
      </c>
    </row>
    <row r="281" spans="1:11" x14ac:dyDescent="0.25">
      <c r="A281" s="310"/>
      <c r="B281" s="311"/>
      <c r="C281" s="317"/>
      <c r="D281" s="317"/>
      <c r="E281" s="317"/>
      <c r="F281" s="124"/>
      <c r="G281" s="684"/>
      <c r="H281" s="148"/>
      <c r="I281" s="126"/>
      <c r="J281" s="148"/>
      <c r="K281" s="126"/>
    </row>
    <row r="282" spans="1:11" x14ac:dyDescent="0.25">
      <c r="A282" s="307"/>
      <c r="B282" s="308"/>
      <c r="C282" s="119"/>
      <c r="D282" s="119"/>
      <c r="E282" s="119"/>
      <c r="F282" s="120"/>
      <c r="G282" s="686"/>
      <c r="H282" s="127"/>
      <c r="I282" s="122"/>
      <c r="J282" s="127"/>
      <c r="K282" s="122"/>
    </row>
    <row r="283" spans="1:11" x14ac:dyDescent="0.25">
      <c r="A283" s="288"/>
      <c r="B283" s="309" t="s">
        <v>617</v>
      </c>
      <c r="C283" s="38"/>
      <c r="D283" s="38"/>
      <c r="E283" s="38"/>
      <c r="F283" s="87"/>
      <c r="G283" s="687"/>
      <c r="H283" s="118"/>
      <c r="I283" s="84"/>
      <c r="J283" s="118"/>
      <c r="K283" s="96">
        <f>K280</f>
        <v>0</v>
      </c>
    </row>
    <row r="284" spans="1:11" x14ac:dyDescent="0.25">
      <c r="A284" s="310"/>
      <c r="B284" s="311"/>
      <c r="C284" s="123"/>
      <c r="D284" s="123"/>
      <c r="E284" s="123"/>
      <c r="F284" s="124"/>
      <c r="G284" s="688"/>
      <c r="H284" s="128"/>
      <c r="I284" s="126"/>
      <c r="J284" s="128"/>
      <c r="K284" s="126"/>
    </row>
    <row r="285" spans="1:11" x14ac:dyDescent="0.25">
      <c r="A285" s="288"/>
      <c r="B285" s="301"/>
      <c r="C285" s="38"/>
      <c r="D285" s="38"/>
      <c r="E285" s="38"/>
      <c r="F285" s="50"/>
      <c r="G285" s="680"/>
      <c r="H285" s="51"/>
      <c r="I285" s="84"/>
      <c r="J285" s="118"/>
      <c r="K285" s="84"/>
    </row>
    <row r="286" spans="1:11" ht="13.2" customHeight="1" x14ac:dyDescent="0.25">
      <c r="A286" s="288" t="s">
        <v>190</v>
      </c>
      <c r="B286" s="304">
        <f>MAX($B$5:B285)+0.01</f>
        <v>403.08999999999992</v>
      </c>
      <c r="C286" s="2141" t="s">
        <v>191</v>
      </c>
      <c r="D286" s="2131"/>
      <c r="E286" s="2132"/>
      <c r="F286" s="50"/>
      <c r="G286" s="435"/>
      <c r="H286" s="54"/>
      <c r="I286" s="84"/>
      <c r="J286" s="116"/>
      <c r="K286" s="302" t="str">
        <f t="shared" ref="K286:K301" si="13">IF($G286="","",$G286*J286)</f>
        <v/>
      </c>
    </row>
    <row r="287" spans="1:11" x14ac:dyDescent="0.25">
      <c r="A287" s="288"/>
      <c r="B287" s="301"/>
      <c r="C287" s="38"/>
      <c r="D287" s="312"/>
      <c r="E287" s="312"/>
      <c r="F287" s="50"/>
      <c r="G287" s="435"/>
      <c r="H287" s="54"/>
      <c r="I287" s="84"/>
      <c r="J287" s="116"/>
      <c r="K287" s="302" t="str">
        <f t="shared" si="13"/>
        <v/>
      </c>
    </row>
    <row r="288" spans="1:11" ht="26.4" customHeight="1" x14ac:dyDescent="0.25">
      <c r="A288" s="326"/>
      <c r="B288" s="327"/>
      <c r="C288" s="339" t="s">
        <v>556</v>
      </c>
      <c r="D288" s="2133" t="s">
        <v>276</v>
      </c>
      <c r="E288" s="2132"/>
      <c r="F288" s="145" t="s">
        <v>486</v>
      </c>
      <c r="G288" s="696"/>
      <c r="H288" s="149"/>
      <c r="I288" s="84"/>
      <c r="J288" s="150"/>
      <c r="K288" s="302" t="str">
        <f t="shared" si="13"/>
        <v/>
      </c>
    </row>
    <row r="289" spans="1:11" x14ac:dyDescent="0.25">
      <c r="A289" s="340"/>
      <c r="B289" s="327"/>
      <c r="C289" s="151"/>
      <c r="D289" s="41"/>
      <c r="E289" s="41"/>
      <c r="F289" s="145"/>
      <c r="G289" s="697"/>
      <c r="H289" s="149"/>
      <c r="I289" s="93"/>
      <c r="J289" s="150"/>
      <c r="K289" s="302" t="str">
        <f t="shared" si="13"/>
        <v/>
      </c>
    </row>
    <row r="290" spans="1:11" ht="13.2" customHeight="1" x14ac:dyDescent="0.25">
      <c r="A290" s="288" t="s">
        <v>192</v>
      </c>
      <c r="B290" s="304">
        <f>MAX($B$5:B289)+0.01</f>
        <v>403.09999999999991</v>
      </c>
      <c r="C290" s="2141" t="s">
        <v>193</v>
      </c>
      <c r="D290" s="2131"/>
      <c r="E290" s="2132"/>
      <c r="F290" s="50" t="s">
        <v>486</v>
      </c>
      <c r="G290" s="680"/>
      <c r="H290" s="54"/>
      <c r="I290" s="84"/>
      <c r="J290" s="116"/>
      <c r="K290" s="302" t="str">
        <f t="shared" si="13"/>
        <v/>
      </c>
    </row>
    <row r="291" spans="1:11" x14ac:dyDescent="0.25">
      <c r="A291" s="288"/>
      <c r="B291" s="301"/>
      <c r="C291" s="312"/>
      <c r="D291" s="312"/>
      <c r="E291" s="312"/>
      <c r="F291" s="50"/>
      <c r="G291" s="435"/>
      <c r="H291" s="54"/>
      <c r="I291" s="84"/>
      <c r="J291" s="116"/>
      <c r="K291" s="302" t="str">
        <f t="shared" si="13"/>
        <v/>
      </c>
    </row>
    <row r="292" spans="1:11" ht="13.2" customHeight="1" x14ac:dyDescent="0.25">
      <c r="A292" s="288"/>
      <c r="B292" s="301">
        <f>B8+4</f>
        <v>7</v>
      </c>
      <c r="C292" s="2145" t="s">
        <v>194</v>
      </c>
      <c r="D292" s="2131"/>
      <c r="E292" s="2132"/>
      <c r="F292" s="50"/>
      <c r="G292" s="681"/>
      <c r="H292" s="53"/>
      <c r="I292" s="84"/>
      <c r="J292" s="117"/>
      <c r="K292" s="302" t="str">
        <f t="shared" si="13"/>
        <v/>
      </c>
    </row>
    <row r="293" spans="1:11" x14ac:dyDescent="0.25">
      <c r="A293" s="288"/>
      <c r="B293" s="301"/>
      <c r="C293" s="82"/>
      <c r="D293" s="38"/>
      <c r="E293" s="38"/>
      <c r="F293" s="50"/>
      <c r="G293" s="681"/>
      <c r="H293" s="53"/>
      <c r="I293" s="84"/>
      <c r="J293" s="117"/>
      <c r="K293" s="302" t="str">
        <f t="shared" si="13"/>
        <v/>
      </c>
    </row>
    <row r="294" spans="1:11" ht="13.2" customHeight="1" x14ac:dyDescent="0.25">
      <c r="A294" s="288" t="s">
        <v>701</v>
      </c>
      <c r="B294" s="304">
        <f>MAX($B$5:B293)+0.01</f>
        <v>403.1099999999999</v>
      </c>
      <c r="C294" s="2141" t="s">
        <v>195</v>
      </c>
      <c r="D294" s="2131"/>
      <c r="E294" s="2132"/>
      <c r="F294" s="50"/>
      <c r="G294" s="681"/>
      <c r="H294" s="53"/>
      <c r="I294" s="84"/>
      <c r="J294" s="117"/>
      <c r="K294" s="302" t="str">
        <f t="shared" si="13"/>
        <v/>
      </c>
    </row>
    <row r="295" spans="1:11" x14ac:dyDescent="0.25">
      <c r="A295" s="288"/>
      <c r="B295" s="301"/>
      <c r="C295" s="38"/>
      <c r="D295" s="38"/>
      <c r="E295" s="38"/>
      <c r="F295" s="50"/>
      <c r="G295" s="681"/>
      <c r="H295" s="54"/>
      <c r="I295" s="84"/>
      <c r="J295" s="116"/>
      <c r="K295" s="302" t="str">
        <f t="shared" si="13"/>
        <v/>
      </c>
    </row>
    <row r="296" spans="1:11" ht="13.2" customHeight="1" x14ac:dyDescent="0.25">
      <c r="A296" s="288"/>
      <c r="B296" s="301"/>
      <c r="C296" s="202" t="s">
        <v>556</v>
      </c>
      <c r="D296" s="2142" t="s">
        <v>83</v>
      </c>
      <c r="E296" s="2132"/>
      <c r="F296" s="50" t="s">
        <v>486</v>
      </c>
      <c r="G296" s="680"/>
      <c r="H296" s="54"/>
      <c r="I296" s="84"/>
      <c r="J296" s="116"/>
      <c r="K296" s="302" t="str">
        <f t="shared" si="13"/>
        <v/>
      </c>
    </row>
    <row r="297" spans="1:11" x14ac:dyDescent="0.25">
      <c r="A297" s="288"/>
      <c r="B297" s="301"/>
      <c r="C297" s="38"/>
      <c r="D297" s="38"/>
      <c r="E297" s="38"/>
      <c r="F297" s="50"/>
      <c r="G297" s="680"/>
      <c r="H297" s="53"/>
      <c r="I297" s="84"/>
      <c r="J297" s="117"/>
      <c r="K297" s="302" t="str">
        <f t="shared" si="13"/>
        <v/>
      </c>
    </row>
    <row r="298" spans="1:11" ht="13.2" customHeight="1" x14ac:dyDescent="0.25">
      <c r="A298" s="288"/>
      <c r="B298" s="301"/>
      <c r="C298" s="202" t="s">
        <v>557</v>
      </c>
      <c r="D298" s="2142" t="s">
        <v>84</v>
      </c>
      <c r="E298" s="2132"/>
      <c r="F298" s="50" t="s">
        <v>486</v>
      </c>
      <c r="G298" s="680"/>
      <c r="H298" s="53"/>
      <c r="I298" s="84"/>
      <c r="J298" s="116"/>
      <c r="K298" s="302" t="str">
        <f t="shared" si="13"/>
        <v/>
      </c>
    </row>
    <row r="299" spans="1:11" x14ac:dyDescent="0.25">
      <c r="A299" s="288"/>
      <c r="B299" s="301"/>
      <c r="C299" s="38"/>
      <c r="D299" s="38"/>
      <c r="E299" s="38"/>
      <c r="F299" s="50"/>
      <c r="G299" s="680"/>
      <c r="H299" s="53"/>
      <c r="I299" s="84"/>
      <c r="J299" s="117"/>
      <c r="K299" s="302" t="str">
        <f t="shared" si="13"/>
        <v/>
      </c>
    </row>
    <row r="300" spans="1:11" ht="13.2" customHeight="1" x14ac:dyDescent="0.25">
      <c r="A300" s="288"/>
      <c r="B300" s="301"/>
      <c r="C300" s="202" t="s">
        <v>558</v>
      </c>
      <c r="D300" s="2142" t="s">
        <v>85</v>
      </c>
      <c r="E300" s="2132"/>
      <c r="F300" s="50" t="s">
        <v>486</v>
      </c>
      <c r="G300" s="680"/>
      <c r="H300" s="53"/>
      <c r="I300" s="84"/>
      <c r="J300" s="116"/>
      <c r="K300" s="302" t="str">
        <f t="shared" si="13"/>
        <v/>
      </c>
    </row>
    <row r="301" spans="1:11" x14ac:dyDescent="0.25">
      <c r="A301" s="288"/>
      <c r="B301" s="301"/>
      <c r="C301" s="312"/>
      <c r="D301" s="312"/>
      <c r="E301" s="312"/>
      <c r="F301" s="50"/>
      <c r="G301" s="435"/>
      <c r="H301" s="54"/>
      <c r="I301" s="84"/>
      <c r="J301" s="116"/>
      <c r="K301" s="302" t="str">
        <f t="shared" si="13"/>
        <v/>
      </c>
    </row>
    <row r="302" spans="1:11" ht="13.2" customHeight="1" x14ac:dyDescent="0.25">
      <c r="A302" s="288" t="s">
        <v>196</v>
      </c>
      <c r="B302" s="304">
        <f>MAX($B$5:B301)+0.01</f>
        <v>403.11999999999989</v>
      </c>
      <c r="C302" s="2141" t="s">
        <v>197</v>
      </c>
      <c r="D302" s="2131"/>
      <c r="E302" s="2132"/>
      <c r="F302" s="50"/>
      <c r="G302" s="680"/>
      <c r="H302" s="54"/>
      <c r="I302" s="84"/>
      <c r="J302" s="116"/>
      <c r="K302" s="84"/>
    </row>
    <row r="303" spans="1:11" x14ac:dyDescent="0.25">
      <c r="A303" s="288"/>
      <c r="B303" s="305"/>
      <c r="C303" s="38"/>
      <c r="D303" s="38"/>
      <c r="E303" s="38"/>
      <c r="F303" s="50"/>
      <c r="G303" s="680"/>
      <c r="H303" s="54"/>
      <c r="I303" s="84"/>
      <c r="J303" s="116"/>
      <c r="K303" s="84"/>
    </row>
    <row r="304" spans="1:11" ht="13.2" customHeight="1" x14ac:dyDescent="0.25">
      <c r="A304" s="288"/>
      <c r="B304" s="305"/>
      <c r="C304" s="202" t="s">
        <v>556</v>
      </c>
      <c r="D304" s="2142" t="s">
        <v>83</v>
      </c>
      <c r="E304" s="2132"/>
      <c r="F304" s="50" t="s">
        <v>486</v>
      </c>
      <c r="G304" s="680"/>
      <c r="H304" s="54"/>
      <c r="I304" s="84"/>
      <c r="J304" s="116"/>
      <c r="K304" s="302" t="str">
        <f t="shared" ref="K304:K327" si="14">IF($G304="","",$G304*J304)</f>
        <v/>
      </c>
    </row>
    <row r="305" spans="1:11" x14ac:dyDescent="0.25">
      <c r="A305" s="288"/>
      <c r="B305" s="305"/>
      <c r="C305" s="38"/>
      <c r="D305" s="38"/>
      <c r="E305" s="38"/>
      <c r="F305" s="50"/>
      <c r="G305" s="680"/>
      <c r="H305" s="54"/>
      <c r="I305" s="84"/>
      <c r="J305" s="116"/>
      <c r="K305" s="302" t="str">
        <f t="shared" si="14"/>
        <v/>
      </c>
    </row>
    <row r="306" spans="1:11" ht="13.2" customHeight="1" x14ac:dyDescent="0.25">
      <c r="A306" s="288"/>
      <c r="B306" s="305"/>
      <c r="C306" s="202" t="s">
        <v>557</v>
      </c>
      <c r="D306" s="2142" t="s">
        <v>84</v>
      </c>
      <c r="E306" s="2132"/>
      <c r="F306" s="50" t="s">
        <v>486</v>
      </c>
      <c r="G306" s="680"/>
      <c r="H306" s="53"/>
      <c r="I306" s="84"/>
      <c r="J306" s="117"/>
      <c r="K306" s="302" t="str">
        <f t="shared" si="14"/>
        <v/>
      </c>
    </row>
    <row r="307" spans="1:11" x14ac:dyDescent="0.25">
      <c r="A307" s="288"/>
      <c r="B307" s="305"/>
      <c r="C307" s="38"/>
      <c r="D307" s="38"/>
      <c r="E307" s="38"/>
      <c r="F307" s="50"/>
      <c r="G307" s="680"/>
      <c r="H307" s="53"/>
      <c r="I307" s="84"/>
      <c r="J307" s="117"/>
      <c r="K307" s="302" t="str">
        <f t="shared" si="14"/>
        <v/>
      </c>
    </row>
    <row r="308" spans="1:11" ht="13.2" customHeight="1" x14ac:dyDescent="0.25">
      <c r="A308" s="288"/>
      <c r="B308" s="305"/>
      <c r="C308" s="202" t="s">
        <v>558</v>
      </c>
      <c r="D308" s="2142" t="s">
        <v>86</v>
      </c>
      <c r="E308" s="2132"/>
      <c r="F308" s="50" t="s">
        <v>486</v>
      </c>
      <c r="G308" s="680"/>
      <c r="H308" s="53"/>
      <c r="I308" s="84"/>
      <c r="J308" s="117"/>
      <c r="K308" s="302" t="str">
        <f t="shared" si="14"/>
        <v/>
      </c>
    </row>
    <row r="309" spans="1:11" x14ac:dyDescent="0.25">
      <c r="A309" s="288"/>
      <c r="B309" s="305"/>
      <c r="C309" s="38"/>
      <c r="D309" s="38"/>
      <c r="E309" s="38"/>
      <c r="F309" s="50"/>
      <c r="G309" s="680"/>
      <c r="H309" s="53"/>
      <c r="I309" s="84"/>
      <c r="J309" s="117"/>
      <c r="K309" s="302" t="str">
        <f t="shared" si="14"/>
        <v/>
      </c>
    </row>
    <row r="310" spans="1:11" ht="26.4" customHeight="1" x14ac:dyDescent="0.25">
      <c r="A310" s="288"/>
      <c r="B310" s="304"/>
      <c r="C310" s="202" t="s">
        <v>559</v>
      </c>
      <c r="D310" s="2142" t="s">
        <v>87</v>
      </c>
      <c r="E310" s="2132"/>
      <c r="F310" s="50" t="s">
        <v>486</v>
      </c>
      <c r="G310" s="680"/>
      <c r="H310" s="53"/>
      <c r="I310" s="84"/>
      <c r="J310" s="117"/>
      <c r="K310" s="302" t="str">
        <f t="shared" si="14"/>
        <v/>
      </c>
    </row>
    <row r="311" spans="1:11" ht="12.75" customHeight="1" x14ac:dyDescent="0.25">
      <c r="A311" s="288"/>
      <c r="B311" s="341"/>
      <c r="C311" s="202"/>
      <c r="D311" s="202"/>
      <c r="E311" s="329"/>
      <c r="F311" s="50"/>
      <c r="G311" s="680"/>
      <c r="H311" s="53"/>
      <c r="I311" s="84"/>
      <c r="J311" s="117"/>
      <c r="K311" s="302" t="str">
        <f t="shared" si="14"/>
        <v/>
      </c>
    </row>
    <row r="312" spans="1:11" ht="13.2" customHeight="1" x14ac:dyDescent="0.25">
      <c r="A312" s="288" t="s">
        <v>88</v>
      </c>
      <c r="B312" s="304">
        <f>MAX($B$5:B311)+0.01</f>
        <v>403.12999999999988</v>
      </c>
      <c r="C312" s="2141" t="s">
        <v>89</v>
      </c>
      <c r="D312" s="2131"/>
      <c r="E312" s="2132"/>
      <c r="F312" s="50"/>
      <c r="G312" s="681"/>
      <c r="H312" s="53"/>
      <c r="I312" s="84"/>
      <c r="J312" s="117"/>
      <c r="K312" s="302" t="str">
        <f t="shared" si="14"/>
        <v/>
      </c>
    </row>
    <row r="313" spans="1:11" x14ac:dyDescent="0.25">
      <c r="A313" s="288"/>
      <c r="B313" s="301"/>
      <c r="C313" s="38"/>
      <c r="D313" s="38"/>
      <c r="E313" s="38"/>
      <c r="F313" s="50"/>
      <c r="G313" s="681"/>
      <c r="H313" s="51"/>
      <c r="I313" s="84"/>
      <c r="J313" s="118"/>
      <c r="K313" s="302" t="str">
        <f t="shared" si="14"/>
        <v/>
      </c>
    </row>
    <row r="314" spans="1:11" ht="13.2" customHeight="1" x14ac:dyDescent="0.25">
      <c r="A314" s="288"/>
      <c r="B314" s="301"/>
      <c r="C314" s="202" t="s">
        <v>556</v>
      </c>
      <c r="D314" s="2142" t="s">
        <v>90</v>
      </c>
      <c r="E314" s="2132"/>
      <c r="F314" s="50" t="s">
        <v>486</v>
      </c>
      <c r="G314" s="680"/>
      <c r="H314" s="51"/>
      <c r="I314" s="84"/>
      <c r="J314" s="118"/>
      <c r="K314" s="302" t="str">
        <f t="shared" si="14"/>
        <v/>
      </c>
    </row>
    <row r="315" spans="1:11" x14ac:dyDescent="0.25">
      <c r="A315" s="288"/>
      <c r="B315" s="301"/>
      <c r="C315" s="38"/>
      <c r="D315" s="38"/>
      <c r="E315" s="38"/>
      <c r="F315" s="50"/>
      <c r="G315" s="680"/>
      <c r="H315" s="51"/>
      <c r="I315" s="84"/>
      <c r="J315" s="118"/>
      <c r="K315" s="302" t="str">
        <f t="shared" si="14"/>
        <v/>
      </c>
    </row>
    <row r="316" spans="1:11" ht="13.2" customHeight="1" x14ac:dyDescent="0.25">
      <c r="A316" s="288"/>
      <c r="B316" s="301"/>
      <c r="C316" s="202" t="s">
        <v>557</v>
      </c>
      <c r="D316" s="2142" t="s">
        <v>91</v>
      </c>
      <c r="E316" s="2132"/>
      <c r="F316" s="50" t="s">
        <v>486</v>
      </c>
      <c r="G316" s="680"/>
      <c r="H316" s="51"/>
      <c r="I316" s="84"/>
      <c r="J316" s="118"/>
      <c r="K316" s="302" t="str">
        <f t="shared" si="14"/>
        <v/>
      </c>
    </row>
    <row r="317" spans="1:11" x14ac:dyDescent="0.25">
      <c r="A317" s="288"/>
      <c r="B317" s="301"/>
      <c r="C317" s="312"/>
      <c r="D317" s="312"/>
      <c r="E317" s="312"/>
      <c r="F317" s="50"/>
      <c r="G317" s="435"/>
      <c r="H317" s="53"/>
      <c r="I317" s="84"/>
      <c r="J317" s="117"/>
      <c r="K317" s="302" t="str">
        <f t="shared" si="14"/>
        <v/>
      </c>
    </row>
    <row r="318" spans="1:11" ht="13.2" customHeight="1" x14ac:dyDescent="0.25">
      <c r="A318" s="288" t="s">
        <v>92</v>
      </c>
      <c r="B318" s="304">
        <f>MAX($B$5:B317)+0.01</f>
        <v>403.13999999999987</v>
      </c>
      <c r="C318" s="2141" t="s">
        <v>93</v>
      </c>
      <c r="D318" s="2131"/>
      <c r="E318" s="2132"/>
      <c r="F318" s="50"/>
      <c r="G318" s="680"/>
      <c r="H318" s="53"/>
      <c r="I318" s="84"/>
      <c r="J318" s="117"/>
      <c r="K318" s="302" t="str">
        <f t="shared" si="14"/>
        <v/>
      </c>
    </row>
    <row r="319" spans="1:11" x14ac:dyDescent="0.25">
      <c r="A319" s="288"/>
      <c r="B319" s="305"/>
      <c r="C319" s="38"/>
      <c r="D319" s="38"/>
      <c r="E319" s="38"/>
      <c r="F319" s="50"/>
      <c r="G319" s="680"/>
      <c r="H319" s="53"/>
      <c r="I319" s="84"/>
      <c r="J319" s="117"/>
      <c r="K319" s="302" t="str">
        <f t="shared" si="14"/>
        <v/>
      </c>
    </row>
    <row r="320" spans="1:11" ht="13.2" customHeight="1" x14ac:dyDescent="0.25">
      <c r="A320" s="288"/>
      <c r="B320" s="305"/>
      <c r="C320" s="290" t="s">
        <v>556</v>
      </c>
      <c r="D320" s="2142" t="s">
        <v>91</v>
      </c>
      <c r="E320" s="2132"/>
      <c r="F320" s="50" t="s">
        <v>486</v>
      </c>
      <c r="G320" s="680"/>
      <c r="H320" s="54"/>
      <c r="I320" s="84"/>
      <c r="J320" s="116"/>
      <c r="K320" s="302" t="str">
        <f t="shared" si="14"/>
        <v/>
      </c>
    </row>
    <row r="321" spans="1:11" x14ac:dyDescent="0.25">
      <c r="A321" s="288"/>
      <c r="B321" s="305"/>
      <c r="C321" s="38"/>
      <c r="D321" s="38"/>
      <c r="E321" s="38"/>
      <c r="F321" s="50"/>
      <c r="G321" s="680"/>
      <c r="H321" s="54"/>
      <c r="I321" s="84"/>
      <c r="J321" s="116"/>
      <c r="K321" s="302" t="str">
        <f t="shared" si="14"/>
        <v/>
      </c>
    </row>
    <row r="322" spans="1:11" ht="13.2" customHeight="1" x14ac:dyDescent="0.25">
      <c r="A322" s="288"/>
      <c r="B322" s="305"/>
      <c r="C322" s="290" t="s">
        <v>557</v>
      </c>
      <c r="D322" s="2142" t="s">
        <v>94</v>
      </c>
      <c r="E322" s="2132"/>
      <c r="F322" s="50" t="s">
        <v>486</v>
      </c>
      <c r="G322" s="435"/>
      <c r="H322" s="54"/>
      <c r="I322" s="84"/>
      <c r="J322" s="116"/>
      <c r="K322" s="302" t="str">
        <f t="shared" si="14"/>
        <v/>
      </c>
    </row>
    <row r="323" spans="1:11" x14ac:dyDescent="0.25">
      <c r="A323" s="288"/>
      <c r="B323" s="301"/>
      <c r="C323" s="38"/>
      <c r="D323" s="38"/>
      <c r="E323" s="38"/>
      <c r="F323" s="50"/>
      <c r="G323" s="435"/>
      <c r="H323" s="54"/>
      <c r="I323" s="84"/>
      <c r="J323" s="116"/>
      <c r="K323" s="302" t="str">
        <f t="shared" si="14"/>
        <v/>
      </c>
    </row>
    <row r="324" spans="1:11" ht="13.2" customHeight="1" x14ac:dyDescent="0.25">
      <c r="A324" s="288"/>
      <c r="B324" s="305"/>
      <c r="C324" s="290" t="s">
        <v>558</v>
      </c>
      <c r="D324" s="2142" t="s">
        <v>64</v>
      </c>
      <c r="E324" s="2132"/>
      <c r="F324" s="50" t="s">
        <v>486</v>
      </c>
      <c r="G324" s="435"/>
      <c r="H324" s="54"/>
      <c r="I324" s="84"/>
      <c r="J324" s="116"/>
      <c r="K324" s="302" t="str">
        <f t="shared" si="14"/>
        <v/>
      </c>
    </row>
    <row r="325" spans="1:11" x14ac:dyDescent="0.25">
      <c r="A325" s="288"/>
      <c r="B325" s="301"/>
      <c r="C325" s="38"/>
      <c r="D325" s="38"/>
      <c r="E325" s="38"/>
      <c r="F325" s="50"/>
      <c r="G325" s="435"/>
      <c r="H325" s="54"/>
      <c r="I325" s="84"/>
      <c r="J325" s="116"/>
      <c r="K325" s="302" t="str">
        <f t="shared" si="14"/>
        <v/>
      </c>
    </row>
    <row r="326" spans="1:11" ht="13.2" customHeight="1" x14ac:dyDescent="0.25">
      <c r="A326" s="288"/>
      <c r="B326" s="301"/>
      <c r="C326" s="290" t="s">
        <v>559</v>
      </c>
      <c r="D326" s="2142" t="s">
        <v>95</v>
      </c>
      <c r="E326" s="2132"/>
      <c r="F326" s="50" t="s">
        <v>486</v>
      </c>
      <c r="G326" s="435"/>
      <c r="H326" s="53"/>
      <c r="I326" s="84"/>
      <c r="J326" s="117"/>
      <c r="K326" s="302" t="str">
        <f t="shared" si="14"/>
        <v/>
      </c>
    </row>
    <row r="327" spans="1:11" x14ac:dyDescent="0.25">
      <c r="A327" s="288"/>
      <c r="B327" s="303"/>
      <c r="C327" s="37"/>
      <c r="D327" s="38"/>
      <c r="E327" s="38"/>
      <c r="F327" s="50"/>
      <c r="G327" s="435"/>
      <c r="H327" s="53"/>
      <c r="I327" s="84"/>
      <c r="J327" s="117"/>
      <c r="K327" s="302" t="str">
        <f t="shared" si="14"/>
        <v/>
      </c>
    </row>
    <row r="328" spans="1:11" x14ac:dyDescent="0.25">
      <c r="A328" s="288"/>
      <c r="B328" s="303"/>
      <c r="C328" s="37"/>
      <c r="D328" s="38"/>
      <c r="E328" s="38"/>
      <c r="F328" s="50"/>
      <c r="G328" s="435"/>
      <c r="H328" s="53"/>
      <c r="I328" s="84"/>
      <c r="J328" s="117"/>
      <c r="K328" s="302"/>
    </row>
    <row r="329" spans="1:11" x14ac:dyDescent="0.25">
      <c r="A329" s="288"/>
      <c r="B329" s="303"/>
      <c r="C329" s="37"/>
      <c r="D329" s="38"/>
      <c r="E329" s="38"/>
      <c r="F329" s="50"/>
      <c r="G329" s="435"/>
      <c r="H329" s="53"/>
      <c r="I329" s="84"/>
      <c r="J329" s="117"/>
      <c r="K329" s="302"/>
    </row>
    <row r="330" spans="1:11" x14ac:dyDescent="0.25">
      <c r="A330" s="288"/>
      <c r="B330" s="303"/>
      <c r="C330" s="37"/>
      <c r="D330" s="38"/>
      <c r="E330" s="38"/>
      <c r="F330" s="50"/>
      <c r="G330" s="435"/>
      <c r="H330" s="53"/>
      <c r="I330" s="84"/>
      <c r="J330" s="117"/>
      <c r="K330" s="302"/>
    </row>
    <row r="331" spans="1:11" ht="13.5" customHeight="1" x14ac:dyDescent="0.25">
      <c r="A331" s="288"/>
      <c r="B331" s="305"/>
      <c r="C331" s="290"/>
      <c r="D331" s="202"/>
      <c r="E331" s="329"/>
      <c r="F331" s="50"/>
      <c r="G331" s="680"/>
      <c r="H331" s="53"/>
      <c r="I331" s="84"/>
      <c r="J331" s="117"/>
      <c r="K331" s="302"/>
    </row>
    <row r="332" spans="1:11" ht="12.75" customHeight="1" x14ac:dyDescent="0.25">
      <c r="A332" s="288"/>
      <c r="B332" s="305"/>
      <c r="C332" s="290"/>
      <c r="D332" s="202"/>
      <c r="E332" s="329"/>
      <c r="F332" s="50"/>
      <c r="G332" s="680"/>
      <c r="H332" s="53"/>
      <c r="I332" s="84"/>
      <c r="J332" s="117"/>
      <c r="K332" s="302"/>
    </row>
    <row r="333" spans="1:11" x14ac:dyDescent="0.25">
      <c r="A333" s="57"/>
      <c r="B333" s="134"/>
      <c r="C333" s="58"/>
      <c r="D333" s="58"/>
      <c r="E333" s="58"/>
      <c r="F333" s="59"/>
      <c r="G333" s="692"/>
      <c r="H333" s="60"/>
      <c r="I333" s="61"/>
      <c r="J333" s="60"/>
      <c r="K333" s="61"/>
    </row>
    <row r="334" spans="1:11" x14ac:dyDescent="0.25">
      <c r="A334" s="62"/>
      <c r="B334" s="309" t="s">
        <v>497</v>
      </c>
      <c r="C334" s="41"/>
      <c r="D334" s="41"/>
      <c r="E334" s="41"/>
      <c r="F334" s="63"/>
      <c r="G334" s="693"/>
      <c r="H334" s="64"/>
      <c r="I334" s="135"/>
      <c r="J334" s="64"/>
      <c r="K334" s="135">
        <f>SUM(K283:K333)</f>
        <v>0</v>
      </c>
    </row>
    <row r="335" spans="1:11" x14ac:dyDescent="0.25">
      <c r="A335" s="66"/>
      <c r="B335" s="136"/>
      <c r="C335" s="67"/>
      <c r="D335" s="67"/>
      <c r="E335" s="67"/>
      <c r="F335" s="68"/>
      <c r="G335" s="694"/>
      <c r="H335" s="69"/>
      <c r="I335" s="331"/>
      <c r="J335" s="69"/>
      <c r="K335" s="331"/>
    </row>
    <row r="336" spans="1:11" x14ac:dyDescent="0.25">
      <c r="A336" s="307"/>
      <c r="B336" s="308"/>
      <c r="C336" s="119"/>
      <c r="D336" s="119"/>
      <c r="E336" s="119"/>
      <c r="F336" s="120"/>
      <c r="G336" s="686"/>
      <c r="H336" s="127"/>
      <c r="I336" s="122"/>
      <c r="J336" s="127"/>
      <c r="K336" s="122"/>
    </row>
    <row r="337" spans="1:11" x14ac:dyDescent="0.25">
      <c r="A337" s="288"/>
      <c r="B337" s="309" t="s">
        <v>617</v>
      </c>
      <c r="C337" s="38"/>
      <c r="D337" s="38"/>
      <c r="E337" s="38"/>
      <c r="F337" s="87"/>
      <c r="G337" s="687"/>
      <c r="H337" s="118"/>
      <c r="I337" s="84"/>
      <c r="J337" s="118"/>
      <c r="K337" s="96">
        <f>K334</f>
        <v>0</v>
      </c>
    </row>
    <row r="338" spans="1:11" x14ac:dyDescent="0.25">
      <c r="A338" s="310"/>
      <c r="B338" s="311"/>
      <c r="C338" s="123"/>
      <c r="D338" s="123"/>
      <c r="E338" s="123"/>
      <c r="F338" s="124"/>
      <c r="G338" s="688"/>
      <c r="H338" s="128"/>
      <c r="I338" s="126"/>
      <c r="J338" s="128"/>
      <c r="K338" s="126"/>
    </row>
    <row r="339" spans="1:11" x14ac:dyDescent="0.25">
      <c r="A339" s="288"/>
      <c r="B339" s="301"/>
      <c r="C339" s="38"/>
      <c r="D339" s="38"/>
      <c r="E339" s="38"/>
      <c r="F339" s="50"/>
      <c r="G339" s="680"/>
      <c r="H339" s="51"/>
      <c r="I339" s="84"/>
      <c r="J339" s="118"/>
      <c r="K339" s="84"/>
    </row>
    <row r="340" spans="1:11" ht="13.2" customHeight="1" x14ac:dyDescent="0.25">
      <c r="A340" s="288" t="s">
        <v>96</v>
      </c>
      <c r="B340" s="304">
        <f>MAX($B$5:B332)+0.01</f>
        <v>403.14999999999986</v>
      </c>
      <c r="C340" s="2141" t="s">
        <v>97</v>
      </c>
      <c r="D340" s="2131"/>
      <c r="E340" s="2132"/>
      <c r="F340" s="50"/>
      <c r="G340" s="680"/>
      <c r="H340" s="54"/>
      <c r="I340" s="84"/>
      <c r="J340" s="116"/>
      <c r="K340" s="302" t="str">
        <f t="shared" ref="K340:K373" si="15">IF($G340="","",$G340*J340)</f>
        <v/>
      </c>
    </row>
    <row r="341" spans="1:11" x14ac:dyDescent="0.25">
      <c r="A341" s="288"/>
      <c r="B341" s="305"/>
      <c r="C341" s="38"/>
      <c r="D341" s="38"/>
      <c r="E341" s="38"/>
      <c r="F341" s="50"/>
      <c r="G341" s="680"/>
      <c r="H341" s="54"/>
      <c r="I341" s="84"/>
      <c r="J341" s="116"/>
      <c r="K341" s="302" t="str">
        <f t="shared" si="15"/>
        <v/>
      </c>
    </row>
    <row r="342" spans="1:11" ht="13.2" customHeight="1" x14ac:dyDescent="0.25">
      <c r="A342" s="288"/>
      <c r="B342" s="305"/>
      <c r="C342" s="202" t="s">
        <v>556</v>
      </c>
      <c r="D342" s="2142" t="s">
        <v>98</v>
      </c>
      <c r="E342" s="2132"/>
      <c r="F342" s="50" t="s">
        <v>486</v>
      </c>
      <c r="G342" s="680"/>
      <c r="H342" s="54"/>
      <c r="I342" s="84"/>
      <c r="J342" s="116"/>
      <c r="K342" s="302" t="str">
        <f t="shared" si="15"/>
        <v/>
      </c>
    </row>
    <row r="343" spans="1:11" x14ac:dyDescent="0.25">
      <c r="A343" s="288"/>
      <c r="B343" s="305"/>
      <c r="C343" s="38"/>
      <c r="D343" s="38"/>
      <c r="E343" s="38"/>
      <c r="F343" s="50"/>
      <c r="G343" s="680"/>
      <c r="H343" s="53"/>
      <c r="I343" s="84"/>
      <c r="J343" s="117"/>
      <c r="K343" s="302" t="str">
        <f t="shared" si="15"/>
        <v/>
      </c>
    </row>
    <row r="344" spans="1:11" ht="13.2" customHeight="1" x14ac:dyDescent="0.25">
      <c r="A344" s="288"/>
      <c r="B344" s="305"/>
      <c r="C344" s="290" t="s">
        <v>557</v>
      </c>
      <c r="D344" s="2142" t="s">
        <v>99</v>
      </c>
      <c r="E344" s="2132"/>
      <c r="F344" s="50" t="s">
        <v>486</v>
      </c>
      <c r="G344" s="680"/>
      <c r="H344" s="54"/>
      <c r="I344" s="84"/>
      <c r="J344" s="116"/>
      <c r="K344" s="302" t="str">
        <f t="shared" si="15"/>
        <v/>
      </c>
    </row>
    <row r="345" spans="1:11" x14ac:dyDescent="0.25">
      <c r="A345" s="288"/>
      <c r="B345" s="305"/>
      <c r="C345" s="38"/>
      <c r="D345" s="38"/>
      <c r="E345" s="38"/>
      <c r="F345" s="50"/>
      <c r="G345" s="680"/>
      <c r="H345" s="53"/>
      <c r="I345" s="84"/>
      <c r="J345" s="117"/>
      <c r="K345" s="302" t="str">
        <f t="shared" si="15"/>
        <v/>
      </c>
    </row>
    <row r="346" spans="1:11" ht="13.2" customHeight="1" x14ac:dyDescent="0.25">
      <c r="A346" s="326"/>
      <c r="B346" s="327">
        <f>B8+5</f>
        <v>8</v>
      </c>
      <c r="C346" s="2135" t="s">
        <v>100</v>
      </c>
      <c r="D346" s="2131"/>
      <c r="E346" s="2132"/>
      <c r="F346" s="145"/>
      <c r="G346" s="696"/>
      <c r="H346" s="54"/>
      <c r="I346" s="84"/>
      <c r="J346" s="116"/>
      <c r="K346" s="302" t="str">
        <f t="shared" si="15"/>
        <v/>
      </c>
    </row>
    <row r="347" spans="1:11" x14ac:dyDescent="0.25">
      <c r="A347" s="326"/>
      <c r="B347" s="327"/>
      <c r="C347" s="342"/>
      <c r="D347" s="343"/>
      <c r="E347" s="343"/>
      <c r="F347" s="145"/>
      <c r="G347" s="696"/>
      <c r="H347" s="54"/>
      <c r="I347" s="84"/>
      <c r="J347" s="116"/>
      <c r="K347" s="302" t="str">
        <f t="shared" si="15"/>
        <v/>
      </c>
    </row>
    <row r="348" spans="1:11" ht="13.2" customHeight="1" x14ac:dyDescent="0.25">
      <c r="A348" s="288" t="s">
        <v>101</v>
      </c>
      <c r="B348" s="304">
        <f>MAX($B$6:B347)+0.01</f>
        <v>403.15999999999985</v>
      </c>
      <c r="C348" s="2141" t="s">
        <v>102</v>
      </c>
      <c r="D348" s="2131"/>
      <c r="E348" s="2132"/>
      <c r="F348" s="50"/>
      <c r="G348" s="681"/>
      <c r="H348" s="54"/>
      <c r="I348" s="84"/>
      <c r="J348" s="116"/>
      <c r="K348" s="302" t="str">
        <f t="shared" si="15"/>
        <v/>
      </c>
    </row>
    <row r="349" spans="1:11" x14ac:dyDescent="0.25">
      <c r="A349" s="288"/>
      <c r="B349" s="301"/>
      <c r="C349" s="37"/>
      <c r="D349" s="38"/>
      <c r="E349" s="38"/>
      <c r="F349" s="50"/>
      <c r="G349" s="681"/>
      <c r="H349" s="54"/>
      <c r="I349" s="84"/>
      <c r="J349" s="116"/>
      <c r="K349" s="302" t="str">
        <f t="shared" si="15"/>
        <v/>
      </c>
    </row>
    <row r="350" spans="1:11" ht="13.2" customHeight="1" x14ac:dyDescent="0.25">
      <c r="A350" s="288"/>
      <c r="B350" s="301"/>
      <c r="C350" s="202" t="s">
        <v>556</v>
      </c>
      <c r="D350" s="2142" t="s">
        <v>103</v>
      </c>
      <c r="E350" s="2132"/>
      <c r="F350" s="50" t="s">
        <v>486</v>
      </c>
      <c r="G350" s="681"/>
      <c r="H350" s="54"/>
      <c r="I350" s="84"/>
      <c r="J350" s="116"/>
      <c r="K350" s="302" t="str">
        <f t="shared" si="15"/>
        <v/>
      </c>
    </row>
    <row r="351" spans="1:11" x14ac:dyDescent="0.25">
      <c r="A351" s="288"/>
      <c r="B351" s="301"/>
      <c r="C351" s="38"/>
      <c r="D351" s="38"/>
      <c r="E351" s="38"/>
      <c r="F351" s="50"/>
      <c r="G351" s="681"/>
      <c r="H351" s="54"/>
      <c r="I351" s="84"/>
      <c r="J351" s="116"/>
      <c r="K351" s="302" t="str">
        <f t="shared" si="15"/>
        <v/>
      </c>
    </row>
    <row r="352" spans="1:11" ht="13.2" customHeight="1" x14ac:dyDescent="0.25">
      <c r="A352" s="288"/>
      <c r="B352" s="301"/>
      <c r="C352" s="202" t="s">
        <v>557</v>
      </c>
      <c r="D352" s="2142" t="s">
        <v>619</v>
      </c>
      <c r="E352" s="2132"/>
      <c r="F352" s="50" t="s">
        <v>486</v>
      </c>
      <c r="G352" s="681"/>
      <c r="H352" s="54"/>
      <c r="I352" s="84"/>
      <c r="J352" s="116"/>
      <c r="K352" s="302" t="str">
        <f t="shared" si="15"/>
        <v/>
      </c>
    </row>
    <row r="353" spans="1:11" x14ac:dyDescent="0.25">
      <c r="A353" s="288"/>
      <c r="B353" s="301"/>
      <c r="C353" s="152"/>
      <c r="D353" s="37"/>
      <c r="E353" s="37"/>
      <c r="F353" s="50"/>
      <c r="G353" s="680"/>
      <c r="H353" s="51"/>
      <c r="I353" s="84"/>
      <c r="J353" s="118"/>
      <c r="K353" s="302" t="str">
        <f t="shared" si="15"/>
        <v/>
      </c>
    </row>
    <row r="354" spans="1:11" ht="13.2" customHeight="1" x14ac:dyDescent="0.25">
      <c r="A354" s="326" t="s">
        <v>620</v>
      </c>
      <c r="B354" s="304">
        <f>MAX($B$6:B353)+0.01</f>
        <v>403.16999999999985</v>
      </c>
      <c r="C354" s="2130" t="s">
        <v>621</v>
      </c>
      <c r="D354" s="2147"/>
      <c r="E354" s="2148"/>
      <c r="F354" s="145"/>
      <c r="G354" s="696"/>
      <c r="H354" s="149"/>
      <c r="I354" s="92"/>
      <c r="J354" s="150"/>
      <c r="K354" s="302" t="str">
        <f t="shared" si="15"/>
        <v/>
      </c>
    </row>
    <row r="355" spans="1:11" x14ac:dyDescent="0.25">
      <c r="A355" s="326"/>
      <c r="B355" s="327"/>
      <c r="C355" s="153"/>
      <c r="D355" s="41"/>
      <c r="E355" s="41"/>
      <c r="F355" s="145"/>
      <c r="G355" s="696"/>
      <c r="H355" s="149"/>
      <c r="I355" s="92"/>
      <c r="J355" s="150"/>
      <c r="K355" s="302" t="str">
        <f t="shared" si="15"/>
        <v/>
      </c>
    </row>
    <row r="356" spans="1:11" ht="13.2" customHeight="1" x14ac:dyDescent="0.25">
      <c r="A356" s="326"/>
      <c r="B356" s="327"/>
      <c r="C356" s="339" t="s">
        <v>556</v>
      </c>
      <c r="D356" s="2133" t="s">
        <v>622</v>
      </c>
      <c r="E356" s="2134"/>
      <c r="F356" s="145" t="s">
        <v>486</v>
      </c>
      <c r="G356" s="696"/>
      <c r="H356" s="154"/>
      <c r="I356" s="84"/>
      <c r="J356" s="155"/>
      <c r="K356" s="302" t="str">
        <f t="shared" si="15"/>
        <v/>
      </c>
    </row>
    <row r="357" spans="1:11" x14ac:dyDescent="0.25">
      <c r="A357" s="326"/>
      <c r="B357" s="327"/>
      <c r="C357" s="156"/>
      <c r="D357" s="41"/>
      <c r="E357" s="344"/>
      <c r="F357" s="145"/>
      <c r="G357" s="696"/>
      <c r="H357" s="154"/>
      <c r="I357" s="92"/>
      <c r="J357" s="155"/>
      <c r="K357" s="302" t="str">
        <f t="shared" si="15"/>
        <v/>
      </c>
    </row>
    <row r="358" spans="1:11" ht="13.2" customHeight="1" x14ac:dyDescent="0.25">
      <c r="A358" s="326"/>
      <c r="B358" s="327"/>
      <c r="C358" s="339" t="s">
        <v>557</v>
      </c>
      <c r="D358" s="2133" t="s">
        <v>623</v>
      </c>
      <c r="E358" s="2134"/>
      <c r="F358" s="145" t="s">
        <v>486</v>
      </c>
      <c r="G358" s="696"/>
      <c r="H358" s="154"/>
      <c r="I358" s="84"/>
      <c r="J358" s="155"/>
      <c r="K358" s="302" t="str">
        <f t="shared" si="15"/>
        <v/>
      </c>
    </row>
    <row r="359" spans="1:11" x14ac:dyDescent="0.25">
      <c r="A359" s="326"/>
      <c r="B359" s="327"/>
      <c r="C359" s="153"/>
      <c r="D359" s="41"/>
      <c r="E359" s="344"/>
      <c r="F359" s="145"/>
      <c r="G359" s="437"/>
      <c r="H359" s="154"/>
      <c r="I359" s="92"/>
      <c r="J359" s="155"/>
      <c r="K359" s="302" t="str">
        <f t="shared" si="15"/>
        <v/>
      </c>
    </row>
    <row r="360" spans="1:11" ht="13.2" customHeight="1" x14ac:dyDescent="0.25">
      <c r="A360" s="326"/>
      <c r="B360" s="327"/>
      <c r="C360" s="339" t="s">
        <v>558</v>
      </c>
      <c r="D360" s="2133" t="s">
        <v>624</v>
      </c>
      <c r="E360" s="2134"/>
      <c r="F360" s="145" t="s">
        <v>486</v>
      </c>
      <c r="G360" s="437"/>
      <c r="H360" s="154"/>
      <c r="I360" s="84"/>
      <c r="J360" s="155"/>
      <c r="K360" s="302" t="str">
        <f t="shared" si="15"/>
        <v/>
      </c>
    </row>
    <row r="361" spans="1:11" x14ac:dyDescent="0.25">
      <c r="A361" s="288"/>
      <c r="B361" s="301"/>
      <c r="C361" s="38"/>
      <c r="D361" s="38"/>
      <c r="E361" s="38"/>
      <c r="F361" s="50"/>
      <c r="G361" s="435"/>
      <c r="H361" s="154"/>
      <c r="I361" s="84"/>
      <c r="J361" s="155"/>
      <c r="K361" s="302" t="str">
        <f t="shared" si="15"/>
        <v/>
      </c>
    </row>
    <row r="362" spans="1:11" ht="13.2" customHeight="1" x14ac:dyDescent="0.25">
      <c r="A362" s="326"/>
      <c r="B362" s="327"/>
      <c r="C362" s="345" t="s">
        <v>559</v>
      </c>
      <c r="D362" s="2133" t="s">
        <v>625</v>
      </c>
      <c r="E362" s="2134"/>
      <c r="F362" s="145" t="s">
        <v>486</v>
      </c>
      <c r="G362" s="437"/>
      <c r="H362" s="154"/>
      <c r="I362" s="84"/>
      <c r="J362" s="155"/>
      <c r="K362" s="302" t="str">
        <f t="shared" si="15"/>
        <v/>
      </c>
    </row>
    <row r="363" spans="1:11" x14ac:dyDescent="0.25">
      <c r="A363" s="326"/>
      <c r="B363" s="327"/>
      <c r="C363" s="151"/>
      <c r="D363" s="41"/>
      <c r="E363" s="344"/>
      <c r="F363" s="145"/>
      <c r="G363" s="437"/>
      <c r="H363" s="154"/>
      <c r="I363" s="92"/>
      <c r="J363" s="155"/>
      <c r="K363" s="302" t="str">
        <f t="shared" si="15"/>
        <v/>
      </c>
    </row>
    <row r="364" spans="1:11" ht="13.2" customHeight="1" x14ac:dyDescent="0.25">
      <c r="A364" s="288"/>
      <c r="B364" s="301"/>
      <c r="C364" s="290" t="s">
        <v>485</v>
      </c>
      <c r="D364" s="2142" t="s">
        <v>626</v>
      </c>
      <c r="E364" s="2146"/>
      <c r="F364" s="145" t="s">
        <v>486</v>
      </c>
      <c r="G364" s="437"/>
      <c r="H364" s="104"/>
      <c r="I364" s="84"/>
      <c r="J364" s="157"/>
      <c r="K364" s="302" t="str">
        <f t="shared" si="15"/>
        <v/>
      </c>
    </row>
    <row r="365" spans="1:11" x14ac:dyDescent="0.25">
      <c r="A365" s="288"/>
      <c r="B365" s="301"/>
      <c r="C365" s="38"/>
      <c r="D365" s="38"/>
      <c r="E365" s="38"/>
      <c r="F365" s="50"/>
      <c r="G365" s="435"/>
      <c r="H365" s="105"/>
      <c r="I365" s="84"/>
      <c r="J365" s="158"/>
      <c r="K365" s="302" t="str">
        <f t="shared" si="15"/>
        <v/>
      </c>
    </row>
    <row r="366" spans="1:11" ht="13.2" customHeight="1" x14ac:dyDescent="0.25">
      <c r="A366" s="288"/>
      <c r="B366" s="301"/>
      <c r="C366" s="290" t="s">
        <v>488</v>
      </c>
      <c r="D366" s="2142" t="s">
        <v>627</v>
      </c>
      <c r="E366" s="2146"/>
      <c r="F366" s="145" t="s">
        <v>486</v>
      </c>
      <c r="G366" s="437"/>
      <c r="H366" s="105"/>
      <c r="I366" s="84"/>
      <c r="J366" s="158"/>
      <c r="K366" s="302" t="str">
        <f t="shared" si="15"/>
        <v/>
      </c>
    </row>
    <row r="367" spans="1:11" x14ac:dyDescent="0.25">
      <c r="A367" s="326"/>
      <c r="B367" s="327"/>
      <c r="C367" s="153"/>
      <c r="D367" s="41"/>
      <c r="E367" s="41"/>
      <c r="F367" s="145"/>
      <c r="G367" s="696"/>
      <c r="H367" s="54"/>
      <c r="I367" s="84"/>
      <c r="J367" s="116"/>
      <c r="K367" s="302" t="str">
        <f t="shared" si="15"/>
        <v/>
      </c>
    </row>
    <row r="368" spans="1:11" ht="39.6" customHeight="1" x14ac:dyDescent="0.25">
      <c r="A368" s="326" t="s">
        <v>628</v>
      </c>
      <c r="B368" s="304">
        <f>MAX($B$6:B367)+0.01</f>
        <v>403.17999999999984</v>
      </c>
      <c r="C368" s="2130" t="s">
        <v>342</v>
      </c>
      <c r="D368" s="2131"/>
      <c r="E368" s="2132"/>
      <c r="F368" s="145"/>
      <c r="G368" s="697"/>
      <c r="H368" s="54"/>
      <c r="I368" s="84"/>
      <c r="J368" s="116"/>
      <c r="K368" s="302" t="str">
        <f t="shared" si="15"/>
        <v/>
      </c>
    </row>
    <row r="369" spans="1:11" x14ac:dyDescent="0.25">
      <c r="A369" s="326"/>
      <c r="B369" s="327"/>
      <c r="C369" s="159"/>
      <c r="D369" s="160"/>
      <c r="E369" s="160"/>
      <c r="F369" s="145"/>
      <c r="G369" s="697"/>
      <c r="H369" s="54"/>
      <c r="I369" s="84"/>
      <c r="J369" s="116"/>
      <c r="K369" s="302" t="str">
        <f t="shared" si="15"/>
        <v/>
      </c>
    </row>
    <row r="370" spans="1:11" ht="26.4" customHeight="1" x14ac:dyDescent="0.25">
      <c r="A370" s="326"/>
      <c r="B370" s="327"/>
      <c r="C370" s="339" t="s">
        <v>556</v>
      </c>
      <c r="D370" s="2133" t="s">
        <v>343</v>
      </c>
      <c r="E370" s="2134"/>
      <c r="F370" s="145" t="s">
        <v>486</v>
      </c>
      <c r="G370" s="697"/>
      <c r="H370" s="54"/>
      <c r="I370" s="84"/>
      <c r="J370" s="116"/>
      <c r="K370" s="302" t="str">
        <f t="shared" si="15"/>
        <v/>
      </c>
    </row>
    <row r="371" spans="1:11" x14ac:dyDescent="0.25">
      <c r="A371" s="326"/>
      <c r="B371" s="327"/>
      <c r="C371" s="153"/>
      <c r="D371" s="41"/>
      <c r="E371" s="41"/>
      <c r="F371" s="145"/>
      <c r="G371" s="696"/>
      <c r="H371" s="54"/>
      <c r="I371" s="84"/>
      <c r="J371" s="116"/>
      <c r="K371" s="302" t="str">
        <f t="shared" si="15"/>
        <v/>
      </c>
    </row>
    <row r="372" spans="1:11" ht="26.4" customHeight="1" x14ac:dyDescent="0.25">
      <c r="A372" s="326"/>
      <c r="B372" s="327"/>
      <c r="C372" s="339" t="s">
        <v>557</v>
      </c>
      <c r="D372" s="2133" t="s">
        <v>344</v>
      </c>
      <c r="E372" s="2134"/>
      <c r="F372" s="145" t="s">
        <v>486</v>
      </c>
      <c r="G372" s="437"/>
      <c r="H372" s="54"/>
      <c r="I372" s="84"/>
      <c r="J372" s="116"/>
      <c r="K372" s="302" t="str">
        <f t="shared" si="15"/>
        <v/>
      </c>
    </row>
    <row r="373" spans="1:11" x14ac:dyDescent="0.25">
      <c r="A373" s="313"/>
      <c r="B373" s="305"/>
      <c r="C373" s="38"/>
      <c r="D373" s="38"/>
      <c r="E373" s="38"/>
      <c r="F373" s="50"/>
      <c r="G373" s="435"/>
      <c r="H373" s="54"/>
      <c r="I373" s="84"/>
      <c r="J373" s="116"/>
      <c r="K373" s="302" t="str">
        <f t="shared" si="15"/>
        <v/>
      </c>
    </row>
    <row r="374" spans="1:11" x14ac:dyDescent="0.25">
      <c r="A374" s="313"/>
      <c r="B374" s="305"/>
      <c r="C374" s="38"/>
      <c r="D374" s="38"/>
      <c r="E374" s="38"/>
      <c r="F374" s="50"/>
      <c r="G374" s="435"/>
      <c r="H374" s="54"/>
      <c r="I374" s="84"/>
      <c r="J374" s="116"/>
      <c r="K374" s="346"/>
    </row>
    <row r="375" spans="1:11" x14ac:dyDescent="0.25">
      <c r="A375" s="313"/>
      <c r="B375" s="305"/>
      <c r="C375" s="38"/>
      <c r="D375" s="38"/>
      <c r="E375" s="38"/>
      <c r="F375" s="50"/>
      <c r="G375" s="435"/>
      <c r="H375" s="54"/>
      <c r="I375" s="84"/>
      <c r="J375" s="116"/>
      <c r="K375" s="346"/>
    </row>
    <row r="376" spans="1:11" x14ac:dyDescent="0.25">
      <c r="A376" s="313"/>
      <c r="B376" s="305"/>
      <c r="C376" s="38"/>
      <c r="D376" s="38"/>
      <c r="E376" s="38"/>
      <c r="F376" s="50"/>
      <c r="G376" s="435"/>
      <c r="H376" s="54"/>
      <c r="I376" s="84"/>
      <c r="J376" s="116"/>
      <c r="K376" s="346"/>
    </row>
    <row r="377" spans="1:11" x14ac:dyDescent="0.25">
      <c r="A377" s="313"/>
      <c r="B377" s="305"/>
      <c r="C377" s="38"/>
      <c r="D377" s="38"/>
      <c r="E377" s="38"/>
      <c r="F377" s="50"/>
      <c r="G377" s="435"/>
      <c r="H377" s="54"/>
      <c r="I377" s="84"/>
      <c r="J377" s="116"/>
      <c r="K377" s="346"/>
    </row>
    <row r="378" spans="1:11" x14ac:dyDescent="0.25">
      <c r="A378" s="313"/>
      <c r="B378" s="305"/>
      <c r="C378" s="38"/>
      <c r="D378" s="38"/>
      <c r="E378" s="38"/>
      <c r="F378" s="50"/>
      <c r="G378" s="435"/>
      <c r="H378" s="54"/>
      <c r="I378" s="84"/>
      <c r="J378" s="116"/>
      <c r="K378" s="346"/>
    </row>
    <row r="379" spans="1:11" x14ac:dyDescent="0.25">
      <c r="A379" s="313"/>
      <c r="B379" s="305"/>
      <c r="C379" s="38"/>
      <c r="D379" s="38"/>
      <c r="E379" s="38"/>
      <c r="F379" s="50"/>
      <c r="G379" s="435"/>
      <c r="H379" s="54"/>
      <c r="I379" s="84"/>
      <c r="J379" s="116"/>
      <c r="K379" s="346"/>
    </row>
    <row r="380" spans="1:11" x14ac:dyDescent="0.25">
      <c r="A380" s="313"/>
      <c r="B380" s="305"/>
      <c r="C380" s="38"/>
      <c r="D380" s="38"/>
      <c r="E380" s="38"/>
      <c r="F380" s="50"/>
      <c r="G380" s="435"/>
      <c r="H380" s="54"/>
      <c r="I380" s="84"/>
      <c r="J380" s="116"/>
      <c r="K380" s="346"/>
    </row>
    <row r="381" spans="1:11" x14ac:dyDescent="0.25">
      <c r="A381" s="313"/>
      <c r="B381" s="305"/>
      <c r="C381" s="38"/>
      <c r="D381" s="38"/>
      <c r="E381" s="38"/>
      <c r="F381" s="50"/>
      <c r="G381" s="435"/>
      <c r="H381" s="54"/>
      <c r="I381" s="84"/>
      <c r="J381" s="116"/>
      <c r="K381" s="346"/>
    </row>
    <row r="382" spans="1:11" x14ac:dyDescent="0.25">
      <c r="A382" s="326"/>
      <c r="B382" s="327"/>
      <c r="C382" s="2135"/>
      <c r="D382" s="2143"/>
      <c r="E382" s="2144"/>
      <c r="F382" s="145"/>
      <c r="G382" s="437"/>
      <c r="H382" s="54"/>
      <c r="I382" s="84"/>
      <c r="J382" s="116"/>
      <c r="K382" s="84"/>
    </row>
    <row r="383" spans="1:11" x14ac:dyDescent="0.25">
      <c r="A383" s="326"/>
      <c r="B383" s="327"/>
      <c r="C383" s="153"/>
      <c r="D383" s="41"/>
      <c r="E383" s="344"/>
      <c r="F383" s="145"/>
      <c r="G383" s="696"/>
      <c r="H383" s="54"/>
      <c r="I383" s="84"/>
      <c r="J383" s="116"/>
      <c r="K383" s="84"/>
    </row>
    <row r="384" spans="1:11" ht="13.2" customHeight="1" x14ac:dyDescent="0.25">
      <c r="A384" s="326"/>
      <c r="B384" s="304"/>
      <c r="C384" s="2130"/>
      <c r="D384" s="2131"/>
      <c r="E384" s="2132"/>
      <c r="F384" s="133"/>
      <c r="G384" s="696"/>
      <c r="H384" s="54"/>
      <c r="I384" s="84"/>
      <c r="J384" s="116"/>
      <c r="K384" s="84"/>
    </row>
    <row r="385" spans="1:11" x14ac:dyDescent="0.25">
      <c r="A385" s="57"/>
      <c r="B385" s="134"/>
      <c r="C385" s="58"/>
      <c r="D385" s="58"/>
      <c r="E385" s="58"/>
      <c r="F385" s="59"/>
      <c r="G385" s="692"/>
      <c r="H385" s="60"/>
      <c r="I385" s="61"/>
      <c r="J385" s="60"/>
      <c r="K385" s="61"/>
    </row>
    <row r="386" spans="1:11" x14ac:dyDescent="0.25">
      <c r="A386" s="62"/>
      <c r="B386" s="309" t="s">
        <v>497</v>
      </c>
      <c r="C386" s="41"/>
      <c r="D386" s="41"/>
      <c r="E386" s="41"/>
      <c r="F386" s="63"/>
      <c r="G386" s="693"/>
      <c r="H386" s="64"/>
      <c r="I386" s="135"/>
      <c r="J386" s="64"/>
      <c r="K386" s="135">
        <f>SUM(K337:K385)</f>
        <v>0</v>
      </c>
    </row>
    <row r="387" spans="1:11" x14ac:dyDescent="0.25">
      <c r="A387" s="66"/>
      <c r="B387" s="136"/>
      <c r="C387" s="67"/>
      <c r="D387" s="67"/>
      <c r="E387" s="67"/>
      <c r="F387" s="68"/>
      <c r="G387" s="694"/>
      <c r="H387" s="69"/>
      <c r="I387" s="331"/>
      <c r="J387" s="69"/>
      <c r="K387" s="331"/>
    </row>
    <row r="388" spans="1:11" x14ac:dyDescent="0.25">
      <c r="A388" s="307"/>
      <c r="B388" s="308"/>
      <c r="C388" s="119"/>
      <c r="D388" s="119"/>
      <c r="E388" s="119"/>
      <c r="F388" s="120"/>
      <c r="G388" s="686"/>
      <c r="H388" s="127"/>
      <c r="I388" s="122"/>
      <c r="J388" s="127"/>
      <c r="K388" s="122"/>
    </row>
    <row r="389" spans="1:11" x14ac:dyDescent="0.25">
      <c r="A389" s="288"/>
      <c r="B389" s="309" t="s">
        <v>617</v>
      </c>
      <c r="C389" s="38"/>
      <c r="D389" s="38"/>
      <c r="E389" s="38"/>
      <c r="F389" s="87"/>
      <c r="G389" s="687"/>
      <c r="H389" s="118"/>
      <c r="I389" s="84"/>
      <c r="J389" s="118"/>
      <c r="K389" s="96">
        <f>K386</f>
        <v>0</v>
      </c>
    </row>
    <row r="390" spans="1:11" x14ac:dyDescent="0.25">
      <c r="A390" s="310"/>
      <c r="B390" s="311"/>
      <c r="C390" s="123"/>
      <c r="D390" s="123"/>
      <c r="E390" s="123"/>
      <c r="F390" s="124"/>
      <c r="G390" s="688"/>
      <c r="H390" s="128"/>
      <c r="I390" s="126"/>
      <c r="J390" s="128"/>
      <c r="K390" s="126"/>
    </row>
    <row r="391" spans="1:11" x14ac:dyDescent="0.25">
      <c r="A391" s="288"/>
      <c r="B391" s="301"/>
      <c r="C391" s="38"/>
      <c r="D391" s="38"/>
      <c r="E391" s="38"/>
      <c r="F391" s="50"/>
      <c r="G391" s="680"/>
      <c r="H391" s="51"/>
      <c r="I391" s="84"/>
      <c r="J391" s="118"/>
      <c r="K391" s="84"/>
    </row>
    <row r="392" spans="1:11" ht="15" customHeight="1" x14ac:dyDescent="0.25">
      <c r="A392" s="326"/>
      <c r="B392" s="327">
        <f>B8+6</f>
        <v>9</v>
      </c>
      <c r="C392" s="2135" t="s">
        <v>345</v>
      </c>
      <c r="D392" s="2131"/>
      <c r="E392" s="2132"/>
      <c r="F392" s="145"/>
      <c r="G392" s="437"/>
      <c r="H392" s="54"/>
      <c r="I392" s="84"/>
      <c r="J392" s="116"/>
      <c r="K392" s="84"/>
    </row>
    <row r="393" spans="1:11" x14ac:dyDescent="0.25">
      <c r="A393" s="326"/>
      <c r="B393" s="327"/>
      <c r="C393" s="153"/>
      <c r="D393" s="41"/>
      <c r="E393" s="344"/>
      <c r="F393" s="145"/>
      <c r="G393" s="696"/>
      <c r="H393" s="54"/>
      <c r="I393" s="84"/>
      <c r="J393" s="116"/>
      <c r="K393" s="84"/>
    </row>
    <row r="394" spans="1:11" ht="13.2" customHeight="1" x14ac:dyDescent="0.25">
      <c r="A394" s="326" t="s">
        <v>346</v>
      </c>
      <c r="B394" s="304">
        <f>MAX($B$5:B393)+0.01</f>
        <v>403.18999999999983</v>
      </c>
      <c r="C394" s="2130" t="s">
        <v>347</v>
      </c>
      <c r="D394" s="2131"/>
      <c r="E394" s="2132"/>
      <c r="F394" s="133"/>
      <c r="G394" s="696"/>
      <c r="H394" s="54"/>
      <c r="I394" s="84"/>
      <c r="J394" s="116"/>
      <c r="K394" s="84"/>
    </row>
    <row r="395" spans="1:11" x14ac:dyDescent="0.25">
      <c r="A395" s="326"/>
      <c r="B395" s="327"/>
      <c r="C395" s="153"/>
      <c r="D395" s="41"/>
      <c r="E395" s="41"/>
      <c r="F395" s="145"/>
      <c r="G395" s="696"/>
      <c r="H395" s="53"/>
      <c r="I395" s="84"/>
      <c r="J395" s="117"/>
      <c r="K395" s="302" t="str">
        <f t="shared" ref="K395:K415" si="16">IF($G395="","",$G395*J395)</f>
        <v/>
      </c>
    </row>
    <row r="396" spans="1:11" ht="13.2" customHeight="1" x14ac:dyDescent="0.25">
      <c r="A396" s="326"/>
      <c r="B396" s="327"/>
      <c r="C396" s="339" t="s">
        <v>556</v>
      </c>
      <c r="D396" s="2133" t="s">
        <v>348</v>
      </c>
      <c r="E396" s="2132"/>
      <c r="F396" s="145" t="s">
        <v>522</v>
      </c>
      <c r="G396" s="697"/>
      <c r="H396" s="54"/>
      <c r="I396" s="84"/>
      <c r="J396" s="116"/>
      <c r="K396" s="302" t="str">
        <f t="shared" si="16"/>
        <v/>
      </c>
    </row>
    <row r="397" spans="1:11" x14ac:dyDescent="0.25">
      <c r="A397" s="288"/>
      <c r="B397" s="301"/>
      <c r="C397" s="151"/>
      <c r="D397" s="38"/>
      <c r="E397" s="38"/>
      <c r="F397" s="50"/>
      <c r="G397" s="680"/>
      <c r="H397" s="51"/>
      <c r="I397" s="84"/>
      <c r="J397" s="118"/>
      <c r="K397" s="302" t="str">
        <f t="shared" si="16"/>
        <v/>
      </c>
    </row>
    <row r="398" spans="1:11" ht="13.2" customHeight="1" x14ac:dyDescent="0.25">
      <c r="A398" s="326"/>
      <c r="B398" s="327"/>
      <c r="C398" s="345" t="s">
        <v>557</v>
      </c>
      <c r="D398" s="2133" t="s">
        <v>349</v>
      </c>
      <c r="E398" s="2132"/>
      <c r="F398" s="145" t="s">
        <v>522</v>
      </c>
      <c r="G398" s="696"/>
      <c r="H398" s="53"/>
      <c r="I398" s="84"/>
      <c r="J398" s="117"/>
      <c r="K398" s="302" t="str">
        <f t="shared" si="16"/>
        <v/>
      </c>
    </row>
    <row r="399" spans="1:11" x14ac:dyDescent="0.25">
      <c r="A399" s="326"/>
      <c r="B399" s="327"/>
      <c r="C399" s="339"/>
      <c r="D399" s="41"/>
      <c r="E399" s="41"/>
      <c r="F399" s="145"/>
      <c r="G399" s="696"/>
      <c r="H399" s="53"/>
      <c r="I399" s="84"/>
      <c r="J399" s="117"/>
      <c r="K399" s="302" t="str">
        <f t="shared" si="16"/>
        <v/>
      </c>
    </row>
    <row r="400" spans="1:11" ht="13.2" customHeight="1" x14ac:dyDescent="0.25">
      <c r="A400" s="326"/>
      <c r="B400" s="327"/>
      <c r="C400" s="345" t="s">
        <v>558</v>
      </c>
      <c r="D400" s="2133" t="s">
        <v>350</v>
      </c>
      <c r="E400" s="2132"/>
      <c r="F400" s="145" t="s">
        <v>522</v>
      </c>
      <c r="G400" s="437"/>
      <c r="H400" s="53"/>
      <c r="I400" s="84"/>
      <c r="J400" s="117"/>
      <c r="K400" s="302" t="str">
        <f t="shared" si="16"/>
        <v/>
      </c>
    </row>
    <row r="401" spans="1:11" ht="13.2" customHeight="1" x14ac:dyDescent="0.25">
      <c r="A401" s="326"/>
      <c r="B401" s="327"/>
      <c r="C401" s="153"/>
      <c r="D401" s="347"/>
      <c r="E401" s="244"/>
      <c r="F401" s="145"/>
      <c r="G401" s="437"/>
      <c r="H401" s="53"/>
      <c r="I401" s="84"/>
      <c r="J401" s="117"/>
      <c r="K401" s="302" t="str">
        <f t="shared" si="16"/>
        <v/>
      </c>
    </row>
    <row r="402" spans="1:11" ht="13.2" customHeight="1" x14ac:dyDescent="0.25">
      <c r="A402" s="326" t="s">
        <v>351</v>
      </c>
      <c r="B402" s="304">
        <f>MAX($B$6:B401)+0.01</f>
        <v>403.19999999999982</v>
      </c>
      <c r="C402" s="2130" t="s">
        <v>352</v>
      </c>
      <c r="D402" s="2131"/>
      <c r="E402" s="2132"/>
      <c r="F402" s="145"/>
      <c r="G402" s="437"/>
      <c r="H402" s="54"/>
      <c r="I402" s="84"/>
      <c r="J402" s="116"/>
      <c r="K402" s="302" t="str">
        <f t="shared" si="16"/>
        <v/>
      </c>
    </row>
    <row r="403" spans="1:11" x14ac:dyDescent="0.25">
      <c r="A403" s="326"/>
      <c r="B403" s="327"/>
      <c r="C403" s="153"/>
      <c r="D403" s="41"/>
      <c r="E403" s="41"/>
      <c r="F403" s="133"/>
      <c r="G403" s="696"/>
      <c r="H403" s="53"/>
      <c r="I403" s="84"/>
      <c r="J403" s="117"/>
      <c r="K403" s="302" t="str">
        <f t="shared" si="16"/>
        <v/>
      </c>
    </row>
    <row r="404" spans="1:11" ht="13.2" customHeight="1" x14ac:dyDescent="0.25">
      <c r="A404" s="326"/>
      <c r="B404" s="327"/>
      <c r="C404" s="339" t="s">
        <v>556</v>
      </c>
      <c r="D404" s="2133" t="s">
        <v>353</v>
      </c>
      <c r="E404" s="2132"/>
      <c r="F404" s="145" t="s">
        <v>486</v>
      </c>
      <c r="G404" s="696"/>
      <c r="H404" s="154"/>
      <c r="I404" s="84"/>
      <c r="J404" s="155"/>
      <c r="K404" s="302" t="str">
        <f t="shared" si="16"/>
        <v/>
      </c>
    </row>
    <row r="405" spans="1:11" x14ac:dyDescent="0.25">
      <c r="A405" s="326"/>
      <c r="B405" s="327"/>
      <c r="C405" s="151"/>
      <c r="D405" s="41"/>
      <c r="E405" s="344"/>
      <c r="F405" s="145"/>
      <c r="G405" s="696"/>
      <c r="H405" s="154"/>
      <c r="I405" s="84"/>
      <c r="J405" s="155"/>
      <c r="K405" s="302" t="str">
        <f t="shared" si="16"/>
        <v/>
      </c>
    </row>
    <row r="406" spans="1:11" ht="13.2" customHeight="1" x14ac:dyDescent="0.25">
      <c r="A406" s="326"/>
      <c r="B406" s="327"/>
      <c r="C406" s="339" t="s">
        <v>557</v>
      </c>
      <c r="D406" s="2133" t="s">
        <v>354</v>
      </c>
      <c r="E406" s="2132"/>
      <c r="F406" s="145" t="s">
        <v>486</v>
      </c>
      <c r="G406" s="696"/>
      <c r="H406" s="154"/>
      <c r="I406" s="84"/>
      <c r="J406" s="155"/>
      <c r="K406" s="302" t="str">
        <f t="shared" si="16"/>
        <v/>
      </c>
    </row>
    <row r="407" spans="1:11" x14ac:dyDescent="0.25">
      <c r="A407" s="326"/>
      <c r="B407" s="327"/>
      <c r="C407" s="151"/>
      <c r="D407" s="41"/>
      <c r="E407" s="344"/>
      <c r="F407" s="145"/>
      <c r="G407" s="696"/>
      <c r="H407" s="154"/>
      <c r="I407" s="84"/>
      <c r="J407" s="155"/>
      <c r="K407" s="302" t="str">
        <f t="shared" si="16"/>
        <v/>
      </c>
    </row>
    <row r="408" spans="1:11" ht="13.2" customHeight="1" x14ac:dyDescent="0.25">
      <c r="A408" s="326"/>
      <c r="B408" s="327"/>
      <c r="C408" s="339" t="s">
        <v>558</v>
      </c>
      <c r="D408" s="38" t="s">
        <v>158</v>
      </c>
      <c r="E408" s="94"/>
      <c r="F408" s="145" t="s">
        <v>486</v>
      </c>
      <c r="G408" s="696"/>
      <c r="H408" s="154"/>
      <c r="I408" s="84"/>
      <c r="J408" s="155"/>
      <c r="K408" s="302" t="str">
        <f t="shared" si="16"/>
        <v/>
      </c>
    </row>
    <row r="409" spans="1:11" x14ac:dyDescent="0.25">
      <c r="A409" s="326"/>
      <c r="B409" s="327"/>
      <c r="C409" s="153"/>
      <c r="D409" s="38"/>
      <c r="E409" s="94"/>
      <c r="F409" s="133"/>
      <c r="G409" s="696"/>
      <c r="H409" s="154"/>
      <c r="I409" s="84"/>
      <c r="J409" s="155"/>
      <c r="K409" s="302" t="str">
        <f t="shared" si="16"/>
        <v/>
      </c>
    </row>
    <row r="410" spans="1:11" ht="13.2" customHeight="1" x14ac:dyDescent="0.25">
      <c r="A410" s="326"/>
      <c r="B410" s="327"/>
      <c r="C410" s="339" t="s">
        <v>559</v>
      </c>
      <c r="D410" s="38" t="s">
        <v>159</v>
      </c>
      <c r="E410" s="94"/>
      <c r="F410" s="145" t="s">
        <v>486</v>
      </c>
      <c r="G410" s="696"/>
      <c r="H410" s="154"/>
      <c r="I410" s="84"/>
      <c r="J410" s="155"/>
      <c r="K410" s="302" t="str">
        <f t="shared" si="16"/>
        <v/>
      </c>
    </row>
    <row r="411" spans="1:11" x14ac:dyDescent="0.25">
      <c r="A411" s="288"/>
      <c r="B411" s="301"/>
      <c r="C411" s="38"/>
      <c r="D411" s="38"/>
      <c r="E411" s="38"/>
      <c r="F411" s="50"/>
      <c r="G411" s="435"/>
      <c r="H411" s="154"/>
      <c r="I411" s="84"/>
      <c r="J411" s="155"/>
      <c r="K411" s="302" t="str">
        <f t="shared" si="16"/>
        <v/>
      </c>
    </row>
    <row r="412" spans="1:11" ht="13.2" customHeight="1" x14ac:dyDescent="0.25">
      <c r="A412" s="326"/>
      <c r="B412" s="327"/>
      <c r="C412" s="339" t="s">
        <v>485</v>
      </c>
      <c r="D412" s="2133" t="s">
        <v>160</v>
      </c>
      <c r="E412" s="2132"/>
      <c r="F412" s="145" t="s">
        <v>486</v>
      </c>
      <c r="G412" s="437"/>
      <c r="H412" s="154"/>
      <c r="I412" s="84"/>
      <c r="J412" s="155"/>
      <c r="K412" s="302" t="str">
        <f t="shared" si="16"/>
        <v/>
      </c>
    </row>
    <row r="413" spans="1:11" ht="13.2" customHeight="1" x14ac:dyDescent="0.25">
      <c r="A413" s="326"/>
      <c r="B413" s="327"/>
      <c r="C413" s="339"/>
      <c r="D413" s="347"/>
      <c r="E413" s="244"/>
      <c r="F413" s="145"/>
      <c r="G413" s="437"/>
      <c r="H413" s="154"/>
      <c r="I413" s="84"/>
      <c r="J413" s="155"/>
      <c r="K413" s="302" t="str">
        <f t="shared" si="16"/>
        <v/>
      </c>
    </row>
    <row r="414" spans="1:11" ht="12.75" customHeight="1" x14ac:dyDescent="0.25">
      <c r="A414" s="326" t="s">
        <v>1</v>
      </c>
      <c r="B414" s="304">
        <f>MAX($B$6:B413)+0.01</f>
        <v>403.20999999999981</v>
      </c>
      <c r="C414" s="100" t="s">
        <v>578</v>
      </c>
      <c r="D414" s="38"/>
      <c r="E414" s="94"/>
      <c r="F414" s="145"/>
      <c r="G414" s="437"/>
      <c r="H414" s="154"/>
      <c r="I414" s="84"/>
      <c r="J414" s="155"/>
      <c r="K414" s="302" t="str">
        <f t="shared" si="16"/>
        <v/>
      </c>
    </row>
    <row r="415" spans="1:11" x14ac:dyDescent="0.25">
      <c r="A415" s="326"/>
      <c r="B415" s="327"/>
      <c r="C415" s="100" t="s">
        <v>579</v>
      </c>
      <c r="D415" s="38"/>
      <c r="E415" s="94"/>
      <c r="F415" s="145"/>
      <c r="G415" s="437"/>
      <c r="H415" s="53"/>
      <c r="I415" s="84"/>
      <c r="J415" s="117"/>
      <c r="K415" s="302" t="str">
        <f t="shared" si="16"/>
        <v/>
      </c>
    </row>
    <row r="416" spans="1:11" x14ac:dyDescent="0.25">
      <c r="A416" s="326"/>
      <c r="B416" s="327"/>
      <c r="C416" s="37"/>
      <c r="D416" s="38"/>
      <c r="E416" s="38"/>
      <c r="F416" s="145"/>
      <c r="G416" s="437"/>
      <c r="H416" s="53"/>
      <c r="I416" s="84"/>
      <c r="J416" s="117"/>
      <c r="K416" s="302"/>
    </row>
    <row r="417" spans="1:11" ht="13.2" customHeight="1" x14ac:dyDescent="0.25">
      <c r="A417" s="326"/>
      <c r="B417" s="327"/>
      <c r="C417" s="339" t="s">
        <v>556</v>
      </c>
      <c r="D417" s="2133" t="s">
        <v>580</v>
      </c>
      <c r="E417" s="2132"/>
      <c r="F417" s="145" t="s">
        <v>486</v>
      </c>
      <c r="G417" s="697"/>
      <c r="H417" s="53"/>
      <c r="I417" s="84"/>
      <c r="J417" s="117"/>
      <c r="K417" s="302" t="str">
        <f t="shared" ref="K417:K431" si="17">IF($G417="","",$G417*J417)</f>
        <v/>
      </c>
    </row>
    <row r="418" spans="1:11" x14ac:dyDescent="0.25">
      <c r="A418" s="326"/>
      <c r="B418" s="327"/>
      <c r="C418" s="339"/>
      <c r="D418" s="347"/>
      <c r="E418" s="347"/>
      <c r="F418" s="145"/>
      <c r="G418" s="697"/>
      <c r="H418" s="53"/>
      <c r="I418" s="84"/>
      <c r="J418" s="117"/>
      <c r="K418" s="302" t="str">
        <f t="shared" si="17"/>
        <v/>
      </c>
    </row>
    <row r="419" spans="1:11" ht="13.2" customHeight="1" x14ac:dyDescent="0.25">
      <c r="A419" s="326"/>
      <c r="B419" s="327"/>
      <c r="C419" s="339" t="s">
        <v>557</v>
      </c>
      <c r="D419" s="2133" t="s">
        <v>581</v>
      </c>
      <c r="E419" s="2132"/>
      <c r="F419" s="145" t="s">
        <v>486</v>
      </c>
      <c r="G419" s="697"/>
      <c r="H419" s="53"/>
      <c r="I419" s="84"/>
      <c r="J419" s="117"/>
      <c r="K419" s="302" t="str">
        <f t="shared" si="17"/>
        <v/>
      </c>
    </row>
    <row r="420" spans="1:11" x14ac:dyDescent="0.25">
      <c r="A420" s="326"/>
      <c r="B420" s="348"/>
      <c r="C420" s="151"/>
      <c r="D420" s="41"/>
      <c r="E420" s="41"/>
      <c r="F420" s="145"/>
      <c r="G420" s="697"/>
      <c r="H420" s="54"/>
      <c r="I420" s="84"/>
      <c r="J420" s="116"/>
      <c r="K420" s="302" t="str">
        <f t="shared" si="17"/>
        <v/>
      </c>
    </row>
    <row r="421" spans="1:11" ht="13.2" customHeight="1" x14ac:dyDescent="0.25">
      <c r="A421" s="326"/>
      <c r="B421" s="327"/>
      <c r="C421" s="339" t="s">
        <v>558</v>
      </c>
      <c r="D421" s="2133" t="s">
        <v>582</v>
      </c>
      <c r="E421" s="2132"/>
      <c r="F421" s="145" t="s">
        <v>486</v>
      </c>
      <c r="G421" s="437"/>
      <c r="H421" s="54"/>
      <c r="I421" s="84"/>
      <c r="J421" s="116"/>
      <c r="K421" s="302" t="str">
        <f t="shared" si="17"/>
        <v/>
      </c>
    </row>
    <row r="422" spans="1:11" x14ac:dyDescent="0.25">
      <c r="A422" s="326"/>
      <c r="B422" s="327"/>
      <c r="C422" s="339"/>
      <c r="D422" s="347"/>
      <c r="E422" s="347"/>
      <c r="F422" s="145"/>
      <c r="G422" s="437"/>
      <c r="H422" s="54"/>
      <c r="I422" s="84"/>
      <c r="J422" s="116"/>
      <c r="K422" s="302" t="str">
        <f t="shared" si="17"/>
        <v/>
      </c>
    </row>
    <row r="423" spans="1:11" ht="13.2" customHeight="1" x14ac:dyDescent="0.25">
      <c r="A423" s="288" t="s">
        <v>583</v>
      </c>
      <c r="B423" s="304">
        <f>MAX($B$6:B422)+0.01</f>
        <v>403.2199999999998</v>
      </c>
      <c r="C423" s="2141" t="s">
        <v>584</v>
      </c>
      <c r="D423" s="2131"/>
      <c r="E423" s="2132"/>
      <c r="F423" s="50"/>
      <c r="G423" s="680"/>
      <c r="H423" s="51"/>
      <c r="I423" s="84"/>
      <c r="J423" s="118"/>
      <c r="K423" s="302" t="str">
        <f t="shared" si="17"/>
        <v/>
      </c>
    </row>
    <row r="424" spans="1:11" x14ac:dyDescent="0.25">
      <c r="A424" s="288"/>
      <c r="B424" s="301"/>
      <c r="C424" s="38"/>
      <c r="D424" s="38"/>
      <c r="E424" s="38"/>
      <c r="F424" s="50"/>
      <c r="G424" s="680"/>
      <c r="H424" s="51"/>
      <c r="I424" s="84"/>
      <c r="J424" s="118"/>
      <c r="K424" s="302" t="str">
        <f t="shared" si="17"/>
        <v/>
      </c>
    </row>
    <row r="425" spans="1:11" ht="13.2" customHeight="1" x14ac:dyDescent="0.25">
      <c r="A425" s="288"/>
      <c r="B425" s="301"/>
      <c r="C425" s="202" t="s">
        <v>556</v>
      </c>
      <c r="D425" s="2142" t="s">
        <v>498</v>
      </c>
      <c r="E425" s="2132"/>
      <c r="F425" s="50" t="s">
        <v>487</v>
      </c>
      <c r="G425" s="680"/>
      <c r="H425" s="51"/>
      <c r="I425" s="84"/>
      <c r="J425" s="118"/>
      <c r="K425" s="302" t="str">
        <f t="shared" si="17"/>
        <v/>
      </c>
    </row>
    <row r="426" spans="1:11" x14ac:dyDescent="0.25">
      <c r="A426" s="288"/>
      <c r="B426" s="301"/>
      <c r="C426" s="38"/>
      <c r="D426" s="38"/>
      <c r="E426" s="38"/>
      <c r="F426" s="50"/>
      <c r="G426" s="680"/>
      <c r="H426" s="51"/>
      <c r="I426" s="84"/>
      <c r="J426" s="118"/>
      <c r="K426" s="302" t="str">
        <f t="shared" si="17"/>
        <v/>
      </c>
    </row>
    <row r="427" spans="1:11" ht="13.2" customHeight="1" x14ac:dyDescent="0.25">
      <c r="A427" s="288" t="s">
        <v>499</v>
      </c>
      <c r="B427" s="304">
        <f>MAX($B$6:B426)+0.01</f>
        <v>403.22999999999979</v>
      </c>
      <c r="C427" s="2141" t="s">
        <v>500</v>
      </c>
      <c r="D427" s="2131"/>
      <c r="E427" s="2132"/>
      <c r="F427" s="50"/>
      <c r="G427" s="681"/>
      <c r="H427" s="51"/>
      <c r="I427" s="84"/>
      <c r="J427" s="118"/>
      <c r="K427" s="302" t="str">
        <f t="shared" si="17"/>
        <v/>
      </c>
    </row>
    <row r="428" spans="1:11" x14ac:dyDescent="0.25">
      <c r="A428" s="288"/>
      <c r="B428" s="301"/>
      <c r="C428" s="37"/>
      <c r="D428" s="38"/>
      <c r="E428" s="38"/>
      <c r="F428" s="50"/>
      <c r="G428" s="681"/>
      <c r="H428" s="51"/>
      <c r="I428" s="84"/>
      <c r="J428" s="118"/>
      <c r="K428" s="302" t="str">
        <f t="shared" si="17"/>
        <v/>
      </c>
    </row>
    <row r="429" spans="1:11" ht="13.2" customHeight="1" x14ac:dyDescent="0.25">
      <c r="A429" s="288"/>
      <c r="B429" s="301"/>
      <c r="C429" s="202" t="s">
        <v>556</v>
      </c>
      <c r="D429" s="2142" t="s">
        <v>269</v>
      </c>
      <c r="E429" s="2132"/>
      <c r="F429" s="50" t="s">
        <v>487</v>
      </c>
      <c r="G429" s="681"/>
      <c r="H429" s="51"/>
      <c r="I429" s="84"/>
      <c r="J429" s="118"/>
      <c r="K429" s="302" t="str">
        <f t="shared" si="17"/>
        <v/>
      </c>
    </row>
    <row r="430" spans="1:11" x14ac:dyDescent="0.25">
      <c r="A430" s="288"/>
      <c r="B430" s="301"/>
      <c r="C430" s="38"/>
      <c r="D430" s="38"/>
      <c r="E430" s="38"/>
      <c r="F430" s="50"/>
      <c r="G430" s="681"/>
      <c r="H430" s="51"/>
      <c r="I430" s="84"/>
      <c r="J430" s="118"/>
      <c r="K430" s="302" t="str">
        <f t="shared" si="17"/>
        <v/>
      </c>
    </row>
    <row r="431" spans="1:11" ht="13.2" customHeight="1" x14ac:dyDescent="0.25">
      <c r="A431" s="288"/>
      <c r="B431" s="301"/>
      <c r="C431" s="202" t="s">
        <v>557</v>
      </c>
      <c r="D431" s="2142" t="s">
        <v>270</v>
      </c>
      <c r="E431" s="2132"/>
      <c r="F431" s="50" t="s">
        <v>487</v>
      </c>
      <c r="G431" s="680"/>
      <c r="H431" s="51"/>
      <c r="I431" s="84"/>
      <c r="J431" s="118"/>
      <c r="K431" s="302" t="str">
        <f t="shared" si="17"/>
        <v/>
      </c>
    </row>
    <row r="432" spans="1:11" ht="13.2" customHeight="1" x14ac:dyDescent="0.25">
      <c r="A432" s="288"/>
      <c r="B432" s="301"/>
      <c r="C432" s="202"/>
      <c r="D432" s="202"/>
      <c r="E432" s="244"/>
      <c r="F432" s="50"/>
      <c r="G432" s="680"/>
      <c r="H432" s="51"/>
      <c r="I432" s="84"/>
      <c r="J432" s="118"/>
      <c r="K432" s="346"/>
    </row>
    <row r="433" spans="1:11" ht="13.2" customHeight="1" x14ac:dyDescent="0.25">
      <c r="A433" s="288"/>
      <c r="B433" s="304"/>
      <c r="C433" s="202" t="s">
        <v>558</v>
      </c>
      <c r="D433" s="2142" t="s">
        <v>416</v>
      </c>
      <c r="E433" s="2132"/>
      <c r="F433" s="50" t="s">
        <v>487</v>
      </c>
      <c r="G433" s="680"/>
      <c r="H433" s="51"/>
      <c r="I433" s="84"/>
      <c r="J433" s="88"/>
      <c r="K433" s="349" t="str">
        <f>IF($G433="","",$G433*J433)</f>
        <v/>
      </c>
    </row>
    <row r="434" spans="1:11" x14ac:dyDescent="0.25">
      <c r="A434" s="288"/>
      <c r="B434" s="301"/>
      <c r="C434" s="38"/>
      <c r="D434" s="38"/>
      <c r="E434" s="38"/>
      <c r="F434" s="50"/>
      <c r="G434" s="680"/>
      <c r="H434" s="51"/>
      <c r="I434" s="84"/>
      <c r="J434" s="88"/>
      <c r="K434" s="349" t="str">
        <f>IF($G434="","",$G434*J434)</f>
        <v/>
      </c>
    </row>
    <row r="435" spans="1:11" x14ac:dyDescent="0.25">
      <c r="A435" s="288"/>
      <c r="B435" s="301"/>
      <c r="C435" s="202" t="s">
        <v>559</v>
      </c>
      <c r="D435" s="2142" t="s">
        <v>417</v>
      </c>
      <c r="E435" s="2132"/>
      <c r="F435" s="50" t="s">
        <v>487</v>
      </c>
      <c r="G435" s="680"/>
      <c r="H435" s="51"/>
      <c r="I435" s="84"/>
      <c r="J435" s="88"/>
      <c r="K435" s="349" t="str">
        <f>IF($G435="","",$G435*J435)</f>
        <v/>
      </c>
    </row>
    <row r="436" spans="1:11" ht="13.2" customHeight="1" x14ac:dyDescent="0.25">
      <c r="A436" s="288"/>
      <c r="B436" s="301"/>
      <c r="C436" s="202"/>
      <c r="D436" s="202"/>
      <c r="E436" s="244"/>
      <c r="F436" s="50"/>
      <c r="G436" s="680"/>
      <c r="H436" s="51"/>
      <c r="I436" s="84"/>
      <c r="J436" s="118"/>
      <c r="K436" s="346"/>
    </row>
    <row r="437" spans="1:11" ht="13.2" customHeight="1" x14ac:dyDescent="0.25">
      <c r="A437" s="288"/>
      <c r="B437" s="301"/>
      <c r="C437" s="202"/>
      <c r="D437" s="202"/>
      <c r="E437" s="244"/>
      <c r="F437" s="50"/>
      <c r="G437" s="680"/>
      <c r="H437" s="51"/>
      <c r="I437" s="84"/>
      <c r="J437" s="118"/>
      <c r="K437" s="346"/>
    </row>
    <row r="438" spans="1:11" ht="13.2" customHeight="1" x14ac:dyDescent="0.25">
      <c r="A438" s="288"/>
      <c r="B438" s="301"/>
      <c r="C438" s="202"/>
      <c r="D438" s="202"/>
      <c r="E438" s="244"/>
      <c r="F438" s="50"/>
      <c r="G438" s="680"/>
      <c r="H438" s="51"/>
      <c r="I438" s="84"/>
      <c r="J438" s="118"/>
      <c r="K438" s="346"/>
    </row>
    <row r="439" spans="1:11" ht="13.2" customHeight="1" x14ac:dyDescent="0.25">
      <c r="A439" s="288"/>
      <c r="B439" s="301"/>
      <c r="C439" s="202"/>
      <c r="D439" s="202"/>
      <c r="E439" s="244"/>
      <c r="F439" s="50"/>
      <c r="G439" s="680"/>
      <c r="H439" s="51"/>
      <c r="I439" s="84"/>
      <c r="J439" s="118"/>
      <c r="K439" s="346"/>
    </row>
    <row r="440" spans="1:11" x14ac:dyDescent="0.25">
      <c r="A440" s="288"/>
      <c r="B440" s="301"/>
      <c r="C440" s="335"/>
      <c r="D440" s="244"/>
      <c r="E440" s="244"/>
      <c r="F440" s="50"/>
      <c r="G440" s="435"/>
      <c r="H440" s="51"/>
      <c r="I440" s="84"/>
      <c r="J440" s="118"/>
      <c r="K440" s="84"/>
    </row>
    <row r="441" spans="1:11" x14ac:dyDescent="0.25">
      <c r="A441" s="57"/>
      <c r="B441" s="134"/>
      <c r="C441" s="58"/>
      <c r="D441" s="58"/>
      <c r="E441" s="58"/>
      <c r="F441" s="59"/>
      <c r="G441" s="692"/>
      <c r="H441" s="60"/>
      <c r="I441" s="61"/>
      <c r="J441" s="60"/>
      <c r="K441" s="61"/>
    </row>
    <row r="442" spans="1:11" x14ac:dyDescent="0.25">
      <c r="A442" s="62"/>
      <c r="B442" s="309" t="s">
        <v>497</v>
      </c>
      <c r="C442" s="41"/>
      <c r="D442" s="41"/>
      <c r="E442" s="41"/>
      <c r="F442" s="63"/>
      <c r="G442" s="693"/>
      <c r="H442" s="64"/>
      <c r="I442" s="135"/>
      <c r="J442" s="64"/>
      <c r="K442" s="135">
        <f>SUM(K389:K441)</f>
        <v>0</v>
      </c>
    </row>
    <row r="443" spans="1:11" x14ac:dyDescent="0.25">
      <c r="A443" s="66"/>
      <c r="B443" s="136"/>
      <c r="C443" s="67"/>
      <c r="D443" s="67"/>
      <c r="E443" s="67"/>
      <c r="F443" s="68"/>
      <c r="G443" s="694"/>
      <c r="H443" s="69"/>
      <c r="I443" s="331"/>
      <c r="J443" s="69"/>
      <c r="K443" s="331"/>
    </row>
    <row r="444" spans="1:11" x14ac:dyDescent="0.25">
      <c r="A444" s="307"/>
      <c r="B444" s="308"/>
      <c r="C444" s="119"/>
      <c r="D444" s="119"/>
      <c r="E444" s="119"/>
      <c r="F444" s="120"/>
      <c r="G444" s="686"/>
      <c r="H444" s="127"/>
      <c r="I444" s="122"/>
      <c r="J444" s="127"/>
      <c r="K444" s="122"/>
    </row>
    <row r="445" spans="1:11" x14ac:dyDescent="0.25">
      <c r="A445" s="288"/>
      <c r="B445" s="309" t="s">
        <v>617</v>
      </c>
      <c r="C445" s="38"/>
      <c r="D445" s="38"/>
      <c r="E445" s="38"/>
      <c r="F445" s="87"/>
      <c r="G445" s="687"/>
      <c r="H445" s="118"/>
      <c r="I445" s="84"/>
      <c r="J445" s="118"/>
      <c r="K445" s="96">
        <f>K442</f>
        <v>0</v>
      </c>
    </row>
    <row r="446" spans="1:11" x14ac:dyDescent="0.25">
      <c r="A446" s="310"/>
      <c r="B446" s="311"/>
      <c r="C446" s="123"/>
      <c r="D446" s="123"/>
      <c r="E446" s="123"/>
      <c r="F446" s="124"/>
      <c r="G446" s="688"/>
      <c r="H446" s="128"/>
      <c r="I446" s="126"/>
      <c r="J446" s="128"/>
      <c r="K446" s="126"/>
    </row>
    <row r="447" spans="1:11" x14ac:dyDescent="0.25">
      <c r="A447" s="288"/>
      <c r="B447" s="301"/>
      <c r="C447" s="38"/>
      <c r="D447" s="38"/>
      <c r="E447" s="38"/>
      <c r="F447" s="50"/>
      <c r="G447" s="680"/>
      <c r="H447" s="51"/>
      <c r="I447" s="84"/>
      <c r="J447" s="118"/>
      <c r="K447" s="84"/>
    </row>
    <row r="448" spans="1:11" x14ac:dyDescent="0.25">
      <c r="A448" s="350" t="s">
        <v>675</v>
      </c>
      <c r="B448" s="304">
        <f>MAX($B$6:B447)+0.01</f>
        <v>403.23999999999978</v>
      </c>
      <c r="C448" s="100" t="s">
        <v>676</v>
      </c>
      <c r="D448" s="38"/>
      <c r="E448" s="94"/>
      <c r="F448" s="91"/>
      <c r="G448" s="698"/>
      <c r="H448" s="161"/>
      <c r="I448" s="115"/>
      <c r="K448" s="351"/>
    </row>
    <row r="449" spans="1:11" x14ac:dyDescent="0.25">
      <c r="A449" s="300"/>
      <c r="B449" s="98"/>
      <c r="C449" s="95"/>
      <c r="D449" s="38"/>
      <c r="E449" s="94"/>
      <c r="F449" s="91"/>
      <c r="G449" s="698"/>
      <c r="H449" s="161"/>
      <c r="I449" s="115"/>
      <c r="K449" s="349" t="str">
        <f t="shared" ref="K449:K457" si="18">IF($G449="","",$G449*J449)</f>
        <v/>
      </c>
    </row>
    <row r="450" spans="1:11" x14ac:dyDescent="0.25">
      <c r="A450" s="300"/>
      <c r="B450" s="98"/>
      <c r="C450" s="95" t="s">
        <v>556</v>
      </c>
      <c r="D450" s="38" t="s">
        <v>16</v>
      </c>
      <c r="E450" s="94"/>
      <c r="F450" s="91" t="s">
        <v>491</v>
      </c>
      <c r="G450" s="699"/>
      <c r="H450" s="161"/>
      <c r="I450" s="115"/>
      <c r="J450" s="162"/>
      <c r="K450" s="349" t="str">
        <f t="shared" si="18"/>
        <v/>
      </c>
    </row>
    <row r="451" spans="1:11" x14ac:dyDescent="0.25">
      <c r="A451" s="300"/>
      <c r="B451" s="103"/>
      <c r="C451" s="95"/>
      <c r="D451" s="38"/>
      <c r="E451" s="94"/>
      <c r="F451" s="91"/>
      <c r="G451" s="699"/>
      <c r="H451" s="161"/>
      <c r="I451" s="115"/>
      <c r="J451" s="162"/>
      <c r="K451" s="349" t="str">
        <f t="shared" si="18"/>
        <v/>
      </c>
    </row>
    <row r="452" spans="1:11" x14ac:dyDescent="0.25">
      <c r="A452" s="300"/>
      <c r="B452" s="103"/>
      <c r="C452" s="95" t="s">
        <v>557</v>
      </c>
      <c r="D452" s="38" t="s">
        <v>418</v>
      </c>
      <c r="E452" s="94"/>
      <c r="F452" s="91" t="s">
        <v>491</v>
      </c>
      <c r="G452" s="699"/>
      <c r="H452" s="161"/>
      <c r="I452" s="115"/>
      <c r="J452" s="162"/>
      <c r="K452" s="349" t="str">
        <f t="shared" si="18"/>
        <v/>
      </c>
    </row>
    <row r="453" spans="1:11" x14ac:dyDescent="0.25">
      <c r="A453" s="300"/>
      <c r="B453" s="351"/>
      <c r="C453" s="352"/>
      <c r="D453" s="38"/>
      <c r="E453" s="94"/>
      <c r="F453" s="91"/>
      <c r="G453" s="698"/>
      <c r="H453" s="161"/>
      <c r="I453" s="115"/>
      <c r="K453" s="349" t="str">
        <f t="shared" si="18"/>
        <v/>
      </c>
    </row>
    <row r="454" spans="1:11" ht="26.4" customHeight="1" x14ac:dyDescent="0.25">
      <c r="A454" s="326"/>
      <c r="B454" s="304">
        <f>MAX($B$6:B453)+0.01</f>
        <v>403.24999999999977</v>
      </c>
      <c r="C454" s="2130" t="s">
        <v>62</v>
      </c>
      <c r="D454" s="2131"/>
      <c r="E454" s="2132"/>
      <c r="F454" s="145" t="s">
        <v>486</v>
      </c>
      <c r="G454" s="437"/>
      <c r="H454" s="54"/>
      <c r="I454" s="84"/>
      <c r="J454" s="89"/>
      <c r="K454" s="349" t="str">
        <f t="shared" si="18"/>
        <v/>
      </c>
    </row>
    <row r="455" spans="1:11" x14ac:dyDescent="0.25">
      <c r="A455" s="326"/>
      <c r="B455" s="327"/>
      <c r="C455" s="153"/>
      <c r="D455" s="41"/>
      <c r="E455" s="41"/>
      <c r="F455" s="145"/>
      <c r="G455" s="697"/>
      <c r="H455" s="53"/>
      <c r="I455" s="84"/>
      <c r="J455" s="117"/>
      <c r="K455" s="302" t="str">
        <f t="shared" si="18"/>
        <v/>
      </c>
    </row>
    <row r="456" spans="1:11" ht="13.2" customHeight="1" x14ac:dyDescent="0.25">
      <c r="A456" s="288"/>
      <c r="B456" s="301">
        <f>B392+1</f>
        <v>10</v>
      </c>
      <c r="C456" s="2145" t="s">
        <v>17</v>
      </c>
      <c r="D456" s="2131"/>
      <c r="E456" s="2132"/>
      <c r="F456" s="50"/>
      <c r="G456" s="681"/>
      <c r="H456" s="53"/>
      <c r="I456" s="92"/>
      <c r="J456" s="117"/>
      <c r="K456" s="302" t="str">
        <f t="shared" si="18"/>
        <v/>
      </c>
    </row>
    <row r="457" spans="1:11" x14ac:dyDescent="0.25">
      <c r="A457" s="288"/>
      <c r="B457" s="301"/>
      <c r="C457" s="312"/>
      <c r="D457" s="312"/>
      <c r="E457" s="312"/>
      <c r="F457" s="50"/>
      <c r="G457" s="435"/>
      <c r="H457" s="53"/>
      <c r="I457" s="92"/>
      <c r="J457" s="117"/>
      <c r="K457" s="302" t="str">
        <f t="shared" si="18"/>
        <v/>
      </c>
    </row>
    <row r="458" spans="1:11" ht="26.4" customHeight="1" x14ac:dyDescent="0.25">
      <c r="A458" s="288" t="s">
        <v>18</v>
      </c>
      <c r="B458" s="304">
        <f>MAX($B$5:B457)+0.01</f>
        <v>403.25999999999976</v>
      </c>
      <c r="C458" s="2141" t="s">
        <v>19</v>
      </c>
      <c r="D458" s="2131"/>
      <c r="E458" s="2132"/>
      <c r="F458" s="50" t="s">
        <v>465</v>
      </c>
      <c r="G458" s="52"/>
      <c r="H458" s="52" t="s">
        <v>490</v>
      </c>
      <c r="I458" s="92"/>
      <c r="J458" s="118"/>
      <c r="K458" s="302"/>
    </row>
    <row r="459" spans="1:11" x14ac:dyDescent="0.25">
      <c r="A459" s="288"/>
      <c r="B459" s="301"/>
      <c r="C459" s="38"/>
      <c r="D459" s="38"/>
      <c r="E459" s="38"/>
      <c r="F459" s="50"/>
      <c r="G459" s="680"/>
      <c r="H459" s="51"/>
      <c r="I459" s="84"/>
      <c r="J459" s="118"/>
      <c r="K459" s="302" t="str">
        <f t="shared" ref="K459:K469" si="19">IF($G459="","",$G459*J459)</f>
        <v/>
      </c>
    </row>
    <row r="460" spans="1:11" ht="13.2" customHeight="1" x14ac:dyDescent="0.25">
      <c r="A460" s="288"/>
      <c r="B460" s="301">
        <f>B456+1</f>
        <v>11</v>
      </c>
      <c r="C460" s="2145" t="s">
        <v>20</v>
      </c>
      <c r="D460" s="2131"/>
      <c r="E460" s="2132"/>
      <c r="F460" s="50"/>
      <c r="G460" s="681"/>
      <c r="H460" s="53"/>
      <c r="I460" s="92"/>
      <c r="J460" s="117"/>
      <c r="K460" s="302" t="str">
        <f t="shared" si="19"/>
        <v/>
      </c>
    </row>
    <row r="461" spans="1:11" x14ac:dyDescent="0.25">
      <c r="A461" s="288"/>
      <c r="B461" s="301"/>
      <c r="C461" s="312"/>
      <c r="D461" s="38"/>
      <c r="E461" s="38"/>
      <c r="F461" s="50"/>
      <c r="G461" s="681"/>
      <c r="H461" s="53"/>
      <c r="I461" s="92"/>
      <c r="J461" s="117"/>
      <c r="K461" s="302" t="str">
        <f t="shared" si="19"/>
        <v/>
      </c>
    </row>
    <row r="462" spans="1:11" ht="13.2" customHeight="1" x14ac:dyDescent="0.25">
      <c r="A462" s="288" t="s">
        <v>21</v>
      </c>
      <c r="B462" s="304">
        <f>MAX($B$5:B461)+0.01</f>
        <v>403.26999999999975</v>
      </c>
      <c r="C462" s="2141" t="s">
        <v>22</v>
      </c>
      <c r="D462" s="2131"/>
      <c r="E462" s="2132"/>
      <c r="F462" s="50"/>
      <c r="G462" s="680"/>
      <c r="H462" s="53"/>
      <c r="I462" s="92"/>
      <c r="J462" s="117"/>
      <c r="K462" s="302" t="str">
        <f t="shared" si="19"/>
        <v/>
      </c>
    </row>
    <row r="463" spans="1:11" x14ac:dyDescent="0.25">
      <c r="A463" s="288"/>
      <c r="B463" s="301"/>
      <c r="C463" s="312"/>
      <c r="D463" s="38"/>
      <c r="E463" s="38"/>
      <c r="F463" s="50"/>
      <c r="G463" s="680"/>
      <c r="H463" s="53"/>
      <c r="I463" s="92"/>
      <c r="J463" s="117"/>
      <c r="K463" s="302" t="str">
        <f t="shared" si="19"/>
        <v/>
      </c>
    </row>
    <row r="464" spans="1:11" ht="13.2" customHeight="1" x14ac:dyDescent="0.25">
      <c r="A464" s="313"/>
      <c r="B464" s="305"/>
      <c r="C464" s="202" t="s">
        <v>556</v>
      </c>
      <c r="D464" s="2142" t="s">
        <v>23</v>
      </c>
      <c r="E464" s="2132"/>
      <c r="F464" s="50" t="s">
        <v>486</v>
      </c>
      <c r="G464" s="680"/>
      <c r="H464" s="53"/>
      <c r="I464" s="84"/>
      <c r="J464" s="117"/>
      <c r="K464" s="302" t="str">
        <f t="shared" si="19"/>
        <v/>
      </c>
    </row>
    <row r="465" spans="1:11" x14ac:dyDescent="0.25">
      <c r="A465" s="288"/>
      <c r="B465" s="301"/>
      <c r="C465" s="38"/>
      <c r="D465" s="38"/>
      <c r="E465" s="38"/>
      <c r="F465" s="50"/>
      <c r="G465" s="681"/>
      <c r="H465" s="53"/>
      <c r="I465" s="92"/>
      <c r="J465" s="117"/>
      <c r="K465" s="302" t="str">
        <f t="shared" si="19"/>
        <v/>
      </c>
    </row>
    <row r="466" spans="1:11" ht="13.2" customHeight="1" x14ac:dyDescent="0.25">
      <c r="A466" s="288" t="s">
        <v>24</v>
      </c>
      <c r="B466" s="304">
        <f>MAX($B$5:B465)+0.01</f>
        <v>403.27999999999975</v>
      </c>
      <c r="C466" s="2141" t="s">
        <v>25</v>
      </c>
      <c r="D466" s="2131"/>
      <c r="E466" s="2132"/>
      <c r="F466" s="50" t="s">
        <v>486</v>
      </c>
      <c r="G466" s="681"/>
      <c r="H466" s="53"/>
      <c r="I466" s="84"/>
      <c r="J466" s="117"/>
      <c r="K466" s="302" t="str">
        <f t="shared" si="19"/>
        <v/>
      </c>
    </row>
    <row r="467" spans="1:11" x14ac:dyDescent="0.25">
      <c r="A467" s="288"/>
      <c r="B467" s="301"/>
      <c r="C467" s="38"/>
      <c r="D467" s="38"/>
      <c r="E467" s="38"/>
      <c r="F467" s="50"/>
      <c r="G467" s="680"/>
      <c r="H467" s="51"/>
      <c r="I467" s="84"/>
      <c r="J467" s="118"/>
      <c r="K467" s="302" t="str">
        <f t="shared" si="19"/>
        <v/>
      </c>
    </row>
    <row r="468" spans="1:11" ht="13.2" customHeight="1" x14ac:dyDescent="0.25">
      <c r="A468" s="288" t="s">
        <v>26</v>
      </c>
      <c r="B468" s="304">
        <f>MAX($B$5:B467)+0.01</f>
        <v>403.28999999999974</v>
      </c>
      <c r="C468" s="2141" t="s">
        <v>27</v>
      </c>
      <c r="D468" s="2131"/>
      <c r="E468" s="2132"/>
      <c r="F468" s="50" t="s">
        <v>486</v>
      </c>
      <c r="G468" s="680"/>
      <c r="H468" s="53"/>
      <c r="I468" s="84"/>
      <c r="J468" s="117"/>
      <c r="K468" s="302" t="str">
        <f t="shared" si="19"/>
        <v/>
      </c>
    </row>
    <row r="469" spans="1:11" x14ac:dyDescent="0.25">
      <c r="A469" s="313"/>
      <c r="B469" s="301"/>
      <c r="C469" s="38"/>
      <c r="D469" s="38"/>
      <c r="E469" s="38"/>
      <c r="F469" s="50"/>
      <c r="G469" s="681"/>
      <c r="H469" s="53"/>
      <c r="I469" s="92"/>
      <c r="J469" s="117"/>
      <c r="K469" s="302" t="str">
        <f t="shared" si="19"/>
        <v/>
      </c>
    </row>
    <row r="470" spans="1:11" ht="26.4" customHeight="1" x14ac:dyDescent="0.25">
      <c r="A470" s="288" t="s">
        <v>28</v>
      </c>
      <c r="B470" s="304">
        <f>MAX($B$5:B469)+0.01</f>
        <v>403.29999999999973</v>
      </c>
      <c r="C470" s="2141" t="s">
        <v>29</v>
      </c>
      <c r="D470" s="2131"/>
      <c r="E470" s="2132"/>
      <c r="F470" s="50" t="s">
        <v>465</v>
      </c>
      <c r="G470" s="52"/>
      <c r="H470" s="52" t="s">
        <v>490</v>
      </c>
      <c r="I470" s="92"/>
      <c r="J470" s="117"/>
      <c r="K470" s="302"/>
    </row>
    <row r="471" spans="1:11" x14ac:dyDescent="0.25">
      <c r="A471" s="288"/>
      <c r="B471" s="301"/>
      <c r="C471" s="38"/>
      <c r="D471" s="38"/>
      <c r="E471" s="38"/>
      <c r="F471" s="50"/>
      <c r="G471" s="680"/>
      <c r="H471" s="54"/>
      <c r="I471" s="210"/>
      <c r="J471" s="116"/>
      <c r="K471" s="302"/>
    </row>
    <row r="472" spans="1:11" ht="25.5" customHeight="1" x14ac:dyDescent="0.25">
      <c r="A472" s="288" t="s">
        <v>30</v>
      </c>
      <c r="B472" s="304">
        <f>MAX($B$5:B471)+0.01</f>
        <v>403.30999999999972</v>
      </c>
      <c r="C472" s="2141" t="s">
        <v>464</v>
      </c>
      <c r="D472" s="2131"/>
      <c r="E472" s="2132"/>
      <c r="F472" s="50" t="s">
        <v>465</v>
      </c>
      <c r="G472" s="52"/>
      <c r="H472" s="52" t="s">
        <v>490</v>
      </c>
      <c r="I472" s="84"/>
      <c r="J472" s="118"/>
      <c r="K472" s="302"/>
    </row>
    <row r="473" spans="1:11" x14ac:dyDescent="0.25">
      <c r="A473" s="288"/>
      <c r="B473" s="301"/>
      <c r="C473" s="335"/>
      <c r="D473" s="244"/>
      <c r="E473" s="244"/>
      <c r="F473" s="50"/>
      <c r="G473" s="435"/>
      <c r="H473" s="51"/>
      <c r="I473" s="84"/>
      <c r="J473" s="118"/>
      <c r="K473" s="302"/>
    </row>
    <row r="474" spans="1:11" ht="15" customHeight="1" x14ac:dyDescent="0.25">
      <c r="A474" s="326"/>
      <c r="B474" s="327"/>
      <c r="C474" s="2135"/>
      <c r="D474" s="2131"/>
      <c r="E474" s="2132"/>
      <c r="F474" s="145"/>
      <c r="G474" s="437"/>
      <c r="H474" s="54"/>
      <c r="I474" s="84"/>
      <c r="J474" s="116"/>
      <c r="K474" s="84"/>
    </row>
    <row r="475" spans="1:11" x14ac:dyDescent="0.25">
      <c r="A475" s="326"/>
      <c r="B475" s="327"/>
      <c r="C475" s="153"/>
      <c r="D475" s="41"/>
      <c r="E475" s="344"/>
      <c r="F475" s="145"/>
      <c r="G475" s="696"/>
      <c r="H475" s="54"/>
      <c r="I475" s="84"/>
      <c r="J475" s="116"/>
      <c r="K475" s="84"/>
    </row>
    <row r="476" spans="1:11" x14ac:dyDescent="0.25">
      <c r="A476" s="326"/>
      <c r="B476" s="327"/>
      <c r="C476" s="153"/>
      <c r="D476" s="41"/>
      <c r="E476" s="344"/>
      <c r="F476" s="145"/>
      <c r="G476" s="696"/>
      <c r="H476" s="54"/>
      <c r="I476" s="84"/>
      <c r="J476" s="116"/>
      <c r="K476" s="84"/>
    </row>
    <row r="477" spans="1:11" x14ac:dyDescent="0.25">
      <c r="A477" s="326"/>
      <c r="B477" s="327"/>
      <c r="C477" s="153"/>
      <c r="D477" s="41"/>
      <c r="E477" s="344"/>
      <c r="F477" s="145"/>
      <c r="G477" s="696"/>
      <c r="H477" s="54"/>
      <c r="I477" s="84"/>
      <c r="J477" s="116"/>
      <c r="K477" s="84"/>
    </row>
    <row r="478" spans="1:11" x14ac:dyDescent="0.25">
      <c r="A478" s="326"/>
      <c r="B478" s="327"/>
      <c r="C478" s="153"/>
      <c r="D478" s="41"/>
      <c r="E478" s="344"/>
      <c r="F478" s="145"/>
      <c r="G478" s="696"/>
      <c r="H478" s="54"/>
      <c r="I478" s="84"/>
      <c r="J478" s="116"/>
      <c r="K478" s="84"/>
    </row>
    <row r="479" spans="1:11" x14ac:dyDescent="0.25">
      <c r="A479" s="326"/>
      <c r="B479" s="327"/>
      <c r="C479" s="153"/>
      <c r="D479" s="41"/>
      <c r="E479" s="344"/>
      <c r="F479" s="145"/>
      <c r="G479" s="696"/>
      <c r="H479" s="54"/>
      <c r="I479" s="84"/>
      <c r="J479" s="116"/>
      <c r="K479" s="84"/>
    </row>
    <row r="480" spans="1:11" x14ac:dyDescent="0.25">
      <c r="A480" s="326"/>
      <c r="B480" s="327"/>
      <c r="C480" s="153"/>
      <c r="D480" s="41"/>
      <c r="E480" s="344"/>
      <c r="F480" s="145"/>
      <c r="G480" s="696"/>
      <c r="H480" s="54"/>
      <c r="I480" s="84"/>
      <c r="J480" s="116"/>
      <c r="K480" s="84"/>
    </row>
    <row r="481" spans="1:11" x14ac:dyDescent="0.25">
      <c r="A481" s="326"/>
      <c r="B481" s="327"/>
      <c r="C481" s="153"/>
      <c r="D481" s="41"/>
      <c r="E481" s="344"/>
      <c r="F481" s="145"/>
      <c r="G481" s="696"/>
      <c r="H481" s="54"/>
      <c r="I481" s="84"/>
      <c r="J481" s="116"/>
      <c r="K481" s="84"/>
    </row>
    <row r="482" spans="1:11" x14ac:dyDescent="0.25">
      <c r="A482" s="326"/>
      <c r="B482" s="327"/>
      <c r="C482" s="153"/>
      <c r="D482" s="41"/>
      <c r="E482" s="344"/>
      <c r="F482" s="145"/>
      <c r="G482" s="696"/>
      <c r="H482" s="54"/>
      <c r="I482" s="84"/>
      <c r="J482" s="116"/>
      <c r="K482" s="84"/>
    </row>
    <row r="483" spans="1:11" x14ac:dyDescent="0.25">
      <c r="A483" s="326"/>
      <c r="B483" s="327"/>
      <c r="C483" s="153"/>
      <c r="D483" s="41"/>
      <c r="E483" s="344"/>
      <c r="F483" s="145"/>
      <c r="G483" s="696"/>
      <c r="H483" s="54"/>
      <c r="I483" s="84"/>
      <c r="J483" s="116"/>
      <c r="K483" s="84"/>
    </row>
    <row r="484" spans="1:11" x14ac:dyDescent="0.25">
      <c r="A484" s="326"/>
      <c r="B484" s="327"/>
      <c r="C484" s="153"/>
      <c r="D484" s="41"/>
      <c r="E484" s="344"/>
      <c r="F484" s="145"/>
      <c r="G484" s="696"/>
      <c r="H484" s="54"/>
      <c r="I484" s="84"/>
      <c r="J484" s="116"/>
      <c r="K484" s="84"/>
    </row>
    <row r="485" spans="1:11" ht="13.2" customHeight="1" x14ac:dyDescent="0.25">
      <c r="A485" s="326"/>
      <c r="B485" s="304"/>
      <c r="C485" s="2130"/>
      <c r="D485" s="2131"/>
      <c r="E485" s="2132"/>
      <c r="F485" s="133"/>
      <c r="G485" s="696"/>
      <c r="H485" s="54"/>
      <c r="I485" s="84"/>
      <c r="J485" s="116"/>
      <c r="K485" s="84"/>
    </row>
    <row r="486" spans="1:11" x14ac:dyDescent="0.25">
      <c r="A486" s="326"/>
      <c r="B486" s="327"/>
      <c r="C486" s="153"/>
      <c r="D486" s="41"/>
      <c r="E486" s="41"/>
      <c r="F486" s="145"/>
      <c r="G486" s="696"/>
      <c r="H486" s="53"/>
      <c r="I486" s="84"/>
      <c r="J486" s="117"/>
      <c r="K486" s="302"/>
    </row>
    <row r="487" spans="1:11" ht="13.2" customHeight="1" x14ac:dyDescent="0.25">
      <c r="A487" s="326"/>
      <c r="B487" s="327"/>
      <c r="C487" s="339"/>
      <c r="D487" s="2133"/>
      <c r="E487" s="2132"/>
      <c r="F487" s="145"/>
      <c r="G487" s="700"/>
      <c r="H487" s="53"/>
      <c r="I487" s="84"/>
      <c r="J487" s="117"/>
      <c r="K487" s="302"/>
    </row>
    <row r="488" spans="1:11" x14ac:dyDescent="0.25">
      <c r="A488" s="340"/>
      <c r="B488" s="327"/>
      <c r="C488" s="151"/>
      <c r="D488" s="41"/>
      <c r="E488" s="41"/>
      <c r="F488" s="145"/>
      <c r="G488" s="697"/>
      <c r="H488" s="54"/>
      <c r="I488" s="84"/>
      <c r="J488" s="116"/>
      <c r="K488" s="302"/>
    </row>
    <row r="489" spans="1:11" x14ac:dyDescent="0.25">
      <c r="A489" s="288"/>
      <c r="B489" s="301"/>
      <c r="C489" s="38"/>
      <c r="D489" s="38"/>
      <c r="E489" s="38"/>
      <c r="F489" s="50"/>
      <c r="G489" s="680"/>
      <c r="H489" s="51"/>
      <c r="I489" s="84"/>
      <c r="J489" s="118"/>
      <c r="K489" s="302"/>
    </row>
    <row r="490" spans="1:11" ht="13.2" customHeight="1" x14ac:dyDescent="0.25">
      <c r="A490" s="326"/>
      <c r="B490" s="327"/>
      <c r="C490" s="345"/>
      <c r="D490" s="2133"/>
      <c r="E490" s="2134"/>
      <c r="F490" s="145"/>
      <c r="G490" s="700"/>
      <c r="H490" s="51"/>
      <c r="I490" s="84"/>
      <c r="J490" s="118"/>
      <c r="K490" s="302"/>
    </row>
    <row r="491" spans="1:11" x14ac:dyDescent="0.25">
      <c r="A491" s="326"/>
      <c r="B491" s="327"/>
      <c r="C491" s="339"/>
      <c r="D491" s="347"/>
      <c r="E491" s="347"/>
      <c r="F491" s="145"/>
      <c r="G491" s="700"/>
      <c r="H491" s="51"/>
      <c r="I491" s="84"/>
      <c r="J491" s="118"/>
      <c r="K491" s="302"/>
    </row>
    <row r="492" spans="1:11" ht="13.2" customHeight="1" x14ac:dyDescent="0.25">
      <c r="A492" s="326"/>
      <c r="B492" s="327"/>
      <c r="C492" s="345"/>
      <c r="D492" s="2133"/>
      <c r="E492" s="2132"/>
      <c r="F492" s="145"/>
      <c r="G492" s="696"/>
      <c r="H492" s="53"/>
      <c r="I492" s="84"/>
      <c r="J492" s="117"/>
      <c r="K492" s="302"/>
    </row>
    <row r="493" spans="1:11" x14ac:dyDescent="0.25">
      <c r="A493" s="57"/>
      <c r="B493" s="134"/>
      <c r="C493" s="58"/>
      <c r="D493" s="58"/>
      <c r="E493" s="58"/>
      <c r="F493" s="59"/>
      <c r="G493" s="692"/>
      <c r="H493" s="60"/>
      <c r="I493" s="61"/>
      <c r="J493" s="60"/>
      <c r="K493" s="61"/>
    </row>
    <row r="494" spans="1:11" x14ac:dyDescent="0.25">
      <c r="A494" s="62"/>
      <c r="B494" s="309" t="s">
        <v>497</v>
      </c>
      <c r="C494" s="41"/>
      <c r="D494" s="41"/>
      <c r="E494" s="41"/>
      <c r="F494" s="63"/>
      <c r="G494" s="693"/>
      <c r="H494" s="64"/>
      <c r="I494" s="135"/>
      <c r="J494" s="64"/>
      <c r="K494" s="135">
        <f>SUM(K445:K493)</f>
        <v>0</v>
      </c>
    </row>
    <row r="495" spans="1:11" x14ac:dyDescent="0.25">
      <c r="A495" s="66"/>
      <c r="B495" s="136"/>
      <c r="C495" s="67"/>
      <c r="D495" s="67"/>
      <c r="E495" s="67"/>
      <c r="F495" s="68"/>
      <c r="G495" s="694"/>
      <c r="H495" s="69"/>
      <c r="I495" s="331"/>
      <c r="J495" s="69"/>
      <c r="K495" s="331"/>
    </row>
    <row r="496" spans="1:11" x14ac:dyDescent="0.25">
      <c r="A496" s="307"/>
      <c r="B496" s="308"/>
      <c r="C496" s="119"/>
      <c r="D496" s="119"/>
      <c r="E496" s="119"/>
      <c r="F496" s="120"/>
      <c r="G496" s="686"/>
      <c r="H496" s="127"/>
      <c r="I496" s="122"/>
      <c r="J496" s="127"/>
      <c r="K496" s="122"/>
    </row>
    <row r="497" spans="1:11" x14ac:dyDescent="0.25">
      <c r="A497" s="288"/>
      <c r="B497" s="309" t="s">
        <v>617</v>
      </c>
      <c r="C497" s="38"/>
      <c r="D497" s="38"/>
      <c r="E497" s="38"/>
      <c r="F497" s="87"/>
      <c r="G497" s="687"/>
      <c r="H497" s="118"/>
      <c r="I497" s="84"/>
      <c r="J497" s="118"/>
      <c r="K497" s="96">
        <f>K494</f>
        <v>0</v>
      </c>
    </row>
    <row r="498" spans="1:11" x14ac:dyDescent="0.25">
      <c r="A498" s="310"/>
      <c r="B498" s="311"/>
      <c r="C498" s="123"/>
      <c r="D498" s="123"/>
      <c r="E498" s="123"/>
      <c r="F498" s="124"/>
      <c r="G498" s="688"/>
      <c r="H498" s="128"/>
      <c r="I498" s="126"/>
      <c r="J498" s="128"/>
      <c r="K498" s="126"/>
    </row>
    <row r="499" spans="1:11" x14ac:dyDescent="0.25">
      <c r="A499" s="326"/>
      <c r="B499" s="353"/>
      <c r="C499" s="218"/>
      <c r="D499" s="219"/>
      <c r="E499" s="220"/>
      <c r="F499" s="145"/>
      <c r="G499" s="697"/>
      <c r="H499" s="149"/>
      <c r="I499" s="92"/>
      <c r="J499" s="354"/>
      <c r="K499" s="355"/>
    </row>
    <row r="500" spans="1:11" ht="12.75" customHeight="1" x14ac:dyDescent="0.25">
      <c r="A500" s="326"/>
      <c r="B500" s="356">
        <f>B460+1</f>
        <v>12</v>
      </c>
      <c r="C500" s="2135" t="s">
        <v>264</v>
      </c>
      <c r="D500" s="2131"/>
      <c r="E500" s="2132"/>
      <c r="F500" s="133"/>
      <c r="G500" s="696"/>
      <c r="H500" s="357"/>
      <c r="I500" s="355"/>
      <c r="J500" s="358"/>
      <c r="K500" s="359"/>
    </row>
    <row r="501" spans="1:11" x14ac:dyDescent="0.25">
      <c r="A501" s="326"/>
      <c r="B501" s="304"/>
      <c r="C501" s="360"/>
      <c r="D501" s="360"/>
      <c r="E501" s="360"/>
      <c r="F501" s="133"/>
      <c r="G501" s="696"/>
      <c r="H501" s="357"/>
      <c r="I501" s="355"/>
      <c r="J501" s="358"/>
      <c r="K501" s="359"/>
    </row>
    <row r="502" spans="1:11" ht="37.5" customHeight="1" x14ac:dyDescent="0.25">
      <c r="A502" s="326" t="s">
        <v>567</v>
      </c>
      <c r="B502" s="304">
        <f>MAX($B$5:B501)+0.01</f>
        <v>403.31999999999971</v>
      </c>
      <c r="C502" s="2130" t="s">
        <v>568</v>
      </c>
      <c r="D502" s="2131"/>
      <c r="E502" s="2132"/>
      <c r="F502" s="145" t="s">
        <v>494</v>
      </c>
      <c r="G502" s="697"/>
      <c r="H502" s="357"/>
      <c r="I502" s="355"/>
      <c r="J502" s="361"/>
      <c r="K502" s="359">
        <f>ROUND(G502*J502,2)</f>
        <v>0</v>
      </c>
    </row>
    <row r="503" spans="1:11" x14ac:dyDescent="0.25">
      <c r="A503" s="326"/>
      <c r="B503" s="304"/>
      <c r="C503" s="360"/>
      <c r="D503" s="360"/>
      <c r="E503" s="360"/>
      <c r="F503" s="133"/>
      <c r="G503" s="696"/>
      <c r="H503" s="357"/>
      <c r="I503" s="355"/>
      <c r="J503" s="362"/>
      <c r="K503" s="359"/>
    </row>
    <row r="504" spans="1:11" ht="12.75" customHeight="1" x14ac:dyDescent="0.25">
      <c r="A504" s="326" t="s">
        <v>569</v>
      </c>
      <c r="B504" s="304">
        <f>MAX($B$5:B503)+0.01</f>
        <v>403.3299999999997</v>
      </c>
      <c r="C504" s="2130" t="s">
        <v>253</v>
      </c>
      <c r="D504" s="2131"/>
      <c r="E504" s="2132"/>
      <c r="F504" s="145" t="s">
        <v>487</v>
      </c>
      <c r="G504" s="437"/>
      <c r="H504" s="357"/>
      <c r="I504" s="355"/>
      <c r="J504" s="361"/>
      <c r="K504" s="359">
        <f>ROUND(G504*J504,2)</f>
        <v>0</v>
      </c>
    </row>
    <row r="505" spans="1:11" x14ac:dyDescent="0.25">
      <c r="A505" s="326"/>
      <c r="B505" s="304"/>
      <c r="C505" s="360"/>
      <c r="D505" s="360"/>
      <c r="E505" s="360"/>
      <c r="F505" s="133"/>
      <c r="G505" s="696"/>
      <c r="H505" s="357"/>
      <c r="I505" s="355"/>
      <c r="J505" s="362"/>
      <c r="K505" s="359"/>
    </row>
    <row r="506" spans="1:11" ht="25.5" customHeight="1" x14ac:dyDescent="0.25">
      <c r="A506" s="326" t="s">
        <v>362</v>
      </c>
      <c r="B506" s="304">
        <f>MAX($B$5:B505)+0.01</f>
        <v>403.33999999999969</v>
      </c>
      <c r="C506" s="2130" t="s">
        <v>363</v>
      </c>
      <c r="D506" s="2131"/>
      <c r="E506" s="2132"/>
      <c r="F506" s="145"/>
      <c r="G506" s="697"/>
      <c r="H506" s="357"/>
      <c r="I506" s="355"/>
      <c r="J506" s="362"/>
      <c r="K506" s="359"/>
    </row>
    <row r="507" spans="1:11" x14ac:dyDescent="0.25">
      <c r="A507" s="326"/>
      <c r="B507" s="304"/>
      <c r="C507" s="156"/>
      <c r="D507" s="41"/>
      <c r="E507" s="344"/>
      <c r="F507" s="145"/>
      <c r="G507" s="697"/>
      <c r="H507" s="357"/>
      <c r="I507" s="355"/>
      <c r="J507" s="362"/>
      <c r="K507" s="359"/>
    </row>
    <row r="508" spans="1:11" ht="12.75" customHeight="1" x14ac:dyDescent="0.25">
      <c r="A508" s="326"/>
      <c r="B508" s="304"/>
      <c r="C508" s="345" t="s">
        <v>556</v>
      </c>
      <c r="D508" s="2133" t="s">
        <v>254</v>
      </c>
      <c r="E508" s="2132"/>
      <c r="F508" s="145" t="s">
        <v>487</v>
      </c>
      <c r="G508" s="697"/>
      <c r="H508" s="357"/>
      <c r="I508" s="355"/>
      <c r="J508" s="361"/>
      <c r="K508" s="359">
        <f>ROUND(G508*J508,2)</f>
        <v>0</v>
      </c>
    </row>
    <row r="509" spans="1:11" x14ac:dyDescent="0.25">
      <c r="A509" s="326"/>
      <c r="B509" s="304"/>
      <c r="C509" s="151"/>
      <c r="D509" s="40"/>
      <c r="E509" s="40"/>
      <c r="F509" s="145"/>
      <c r="G509" s="697"/>
      <c r="H509" s="357"/>
      <c r="I509" s="355"/>
      <c r="J509" s="362"/>
      <c r="K509" s="359"/>
    </row>
    <row r="510" spans="1:11" ht="12.75" customHeight="1" x14ac:dyDescent="0.25">
      <c r="A510" s="326"/>
      <c r="B510" s="304"/>
      <c r="C510" s="345" t="s">
        <v>557</v>
      </c>
      <c r="D510" s="2133" t="s">
        <v>387</v>
      </c>
      <c r="E510" s="2134"/>
      <c r="F510" s="145" t="s">
        <v>487</v>
      </c>
      <c r="G510" s="697"/>
      <c r="H510" s="357"/>
      <c r="I510" s="355"/>
      <c r="J510" s="361"/>
      <c r="K510" s="359">
        <f>ROUND(G510*J510,2)</f>
        <v>0</v>
      </c>
    </row>
    <row r="511" spans="1:11" x14ac:dyDescent="0.25">
      <c r="A511" s="326"/>
      <c r="B511" s="304"/>
      <c r="C511" s="153"/>
      <c r="D511" s="41"/>
      <c r="E511" s="41"/>
      <c r="F511" s="145"/>
      <c r="G511" s="437"/>
      <c r="H511" s="357"/>
      <c r="I511" s="355"/>
      <c r="J511" s="362"/>
      <c r="K511" s="359"/>
    </row>
    <row r="512" spans="1:11" ht="12.75" customHeight="1" x14ac:dyDescent="0.25">
      <c r="A512" s="326"/>
      <c r="B512" s="304"/>
      <c r="C512" s="345" t="s">
        <v>558</v>
      </c>
      <c r="D512" s="2133" t="s">
        <v>161</v>
      </c>
      <c r="E512" s="2132"/>
      <c r="F512" s="145" t="s">
        <v>487</v>
      </c>
      <c r="G512" s="437"/>
      <c r="H512" s="357"/>
      <c r="I512" s="355"/>
      <c r="J512" s="361"/>
      <c r="K512" s="359">
        <f>ROUND(G512*J512,2)</f>
        <v>0</v>
      </c>
    </row>
    <row r="513" spans="1:11" x14ac:dyDescent="0.25">
      <c r="A513" s="326"/>
      <c r="B513" s="304"/>
      <c r="C513" s="172"/>
      <c r="D513" s="41"/>
      <c r="E513" s="41"/>
      <c r="F513" s="145"/>
      <c r="G513" s="437"/>
      <c r="H513" s="357"/>
      <c r="I513" s="355"/>
      <c r="J513" s="362"/>
      <c r="K513" s="359"/>
    </row>
    <row r="514" spans="1:11" ht="12.75" customHeight="1" x14ac:dyDescent="0.25">
      <c r="A514" s="326"/>
      <c r="B514" s="304"/>
      <c r="C514" s="345" t="s">
        <v>559</v>
      </c>
      <c r="D514" s="2133" t="s">
        <v>651</v>
      </c>
      <c r="E514" s="2134"/>
      <c r="F514" s="145" t="s">
        <v>487</v>
      </c>
      <c r="G514" s="437"/>
      <c r="H514" s="357"/>
      <c r="I514" s="355"/>
      <c r="J514" s="361"/>
      <c r="K514" s="359">
        <f>ROUND(G514*J514,2)</f>
        <v>0</v>
      </c>
    </row>
    <row r="515" spans="1:11" x14ac:dyDescent="0.25">
      <c r="A515" s="326"/>
      <c r="B515" s="304"/>
      <c r="C515" s="156"/>
      <c r="D515" s="41"/>
      <c r="E515" s="41"/>
      <c r="F515" s="145"/>
      <c r="G515" s="437"/>
      <c r="H515" s="357"/>
      <c r="I515" s="355"/>
      <c r="J515" s="362"/>
      <c r="K515" s="359"/>
    </row>
    <row r="516" spans="1:11" ht="12.75" customHeight="1" x14ac:dyDescent="0.25">
      <c r="A516" s="326"/>
      <c r="B516" s="304"/>
      <c r="C516" s="345" t="s">
        <v>485</v>
      </c>
      <c r="D516" s="2133" t="s">
        <v>388</v>
      </c>
      <c r="E516" s="2134"/>
      <c r="F516" s="145" t="s">
        <v>487</v>
      </c>
      <c r="G516" s="437"/>
      <c r="H516" s="357"/>
      <c r="I516" s="355"/>
      <c r="J516" s="361"/>
      <c r="K516" s="359">
        <f>ROUND(G516*J516,2)</f>
        <v>0</v>
      </c>
    </row>
    <row r="517" spans="1:11" x14ac:dyDescent="0.25">
      <c r="A517" s="326"/>
      <c r="B517" s="304"/>
      <c r="C517" s="153"/>
      <c r="D517" s="41"/>
      <c r="E517" s="41"/>
      <c r="F517" s="145"/>
      <c r="G517" s="437"/>
      <c r="H517" s="357"/>
      <c r="I517" s="355"/>
      <c r="J517" s="362"/>
      <c r="K517" s="359"/>
    </row>
    <row r="518" spans="1:11" ht="12.75" customHeight="1" x14ac:dyDescent="0.25">
      <c r="A518" s="326"/>
      <c r="B518" s="304"/>
      <c r="C518" s="345" t="s">
        <v>488</v>
      </c>
      <c r="D518" s="2133" t="s">
        <v>389</v>
      </c>
      <c r="E518" s="2134"/>
      <c r="F518" s="145" t="s">
        <v>487</v>
      </c>
      <c r="G518" s="437"/>
      <c r="H518" s="357"/>
      <c r="I518" s="355"/>
      <c r="J518" s="361"/>
      <c r="K518" s="359">
        <f>ROUND(G518*J518,2)</f>
        <v>0</v>
      </c>
    </row>
    <row r="519" spans="1:11" x14ac:dyDescent="0.25">
      <c r="A519" s="326"/>
      <c r="B519" s="304"/>
      <c r="C519" s="156"/>
      <c r="D519" s="41"/>
      <c r="E519" s="41"/>
      <c r="F519" s="145"/>
      <c r="G519" s="696"/>
      <c r="H519" s="357"/>
      <c r="I519" s="355"/>
      <c r="J519" s="362"/>
      <c r="K519" s="359"/>
    </row>
    <row r="520" spans="1:11" ht="12.75" customHeight="1" x14ac:dyDescent="0.25">
      <c r="A520" s="326"/>
      <c r="B520" s="304"/>
      <c r="C520" s="345" t="s">
        <v>32</v>
      </c>
      <c r="D520" s="2133" t="s">
        <v>390</v>
      </c>
      <c r="E520" s="2134"/>
      <c r="F520" s="145" t="s">
        <v>487</v>
      </c>
      <c r="G520" s="437"/>
      <c r="H520" s="357"/>
      <c r="I520" s="355"/>
      <c r="J520" s="361"/>
      <c r="K520" s="359">
        <f>ROUND(G520*J520,2)</f>
        <v>0</v>
      </c>
    </row>
    <row r="521" spans="1:11" x14ac:dyDescent="0.25">
      <c r="A521" s="326"/>
      <c r="B521" s="304"/>
      <c r="C521" s="156"/>
      <c r="D521" s="41"/>
      <c r="E521" s="41"/>
      <c r="F521" s="145"/>
      <c r="G521" s="437"/>
      <c r="H521" s="357"/>
      <c r="I521" s="355"/>
      <c r="J521" s="362"/>
      <c r="K521" s="359"/>
    </row>
    <row r="522" spans="1:11" ht="12.75" customHeight="1" x14ac:dyDescent="0.25">
      <c r="A522" s="326"/>
      <c r="B522" s="304"/>
      <c r="C522" s="345" t="s">
        <v>560</v>
      </c>
      <c r="D522" s="2133" t="s">
        <v>391</v>
      </c>
      <c r="E522" s="2134"/>
      <c r="F522" s="145" t="s">
        <v>487</v>
      </c>
      <c r="G522" s="437"/>
      <c r="H522" s="357"/>
      <c r="I522" s="355"/>
      <c r="J522" s="361"/>
      <c r="K522" s="359">
        <f>ROUND(G522*J522,2)</f>
        <v>0</v>
      </c>
    </row>
    <row r="523" spans="1:11" x14ac:dyDescent="0.25">
      <c r="A523" s="326"/>
      <c r="B523" s="304"/>
      <c r="C523" s="156"/>
      <c r="D523" s="41"/>
      <c r="E523" s="41"/>
      <c r="F523" s="145"/>
      <c r="G523" s="437"/>
      <c r="H523" s="357"/>
      <c r="I523" s="355"/>
      <c r="J523" s="362"/>
      <c r="K523" s="359"/>
    </row>
    <row r="524" spans="1:11" ht="12.75" customHeight="1" x14ac:dyDescent="0.25">
      <c r="A524" s="326"/>
      <c r="B524" s="304"/>
      <c r="C524" s="345" t="s">
        <v>561</v>
      </c>
      <c r="D524" s="2133" t="s">
        <v>255</v>
      </c>
      <c r="E524" s="2132"/>
      <c r="F524" s="145" t="s">
        <v>487</v>
      </c>
      <c r="G524" s="437"/>
      <c r="H524" s="357"/>
      <c r="I524" s="355"/>
      <c r="J524" s="361"/>
      <c r="K524" s="359">
        <f>ROUND(G524*J524,2)</f>
        <v>0</v>
      </c>
    </row>
    <row r="525" spans="1:11" x14ac:dyDescent="0.25">
      <c r="A525" s="326"/>
      <c r="B525" s="304"/>
      <c r="C525" s="156"/>
      <c r="D525" s="41"/>
      <c r="E525" s="41"/>
      <c r="F525" s="145"/>
      <c r="G525" s="437"/>
      <c r="H525" s="357"/>
      <c r="I525" s="355"/>
      <c r="J525" s="362"/>
      <c r="K525" s="359"/>
    </row>
    <row r="526" spans="1:11" ht="12.75" customHeight="1" x14ac:dyDescent="0.25">
      <c r="A526" s="326" t="s">
        <v>364</v>
      </c>
      <c r="B526" s="304">
        <f>MAX($B$5:B525)+0.01</f>
        <v>403.34999999999968</v>
      </c>
      <c r="C526" s="2130" t="s">
        <v>365</v>
      </c>
      <c r="D526" s="2131"/>
      <c r="E526" s="2132"/>
      <c r="F526" s="145"/>
      <c r="G526" s="696"/>
      <c r="H526" s="357"/>
      <c r="I526" s="355"/>
      <c r="J526" s="362"/>
      <c r="K526" s="359"/>
    </row>
    <row r="527" spans="1:11" x14ac:dyDescent="0.25">
      <c r="A527" s="326"/>
      <c r="B527" s="304"/>
      <c r="C527" s="151"/>
      <c r="D527" s="41"/>
      <c r="E527" s="41"/>
      <c r="F527" s="133"/>
      <c r="G527" s="696"/>
      <c r="H527" s="357"/>
      <c r="I527" s="355"/>
      <c r="J527" s="362"/>
      <c r="K527" s="359"/>
    </row>
    <row r="528" spans="1:11" ht="12.75" customHeight="1" x14ac:dyDescent="0.25">
      <c r="A528" s="326"/>
      <c r="B528" s="304"/>
      <c r="C528" s="345" t="s">
        <v>556</v>
      </c>
      <c r="D528" s="2133" t="s">
        <v>254</v>
      </c>
      <c r="E528" s="2132"/>
      <c r="F528" s="145" t="s">
        <v>487</v>
      </c>
      <c r="G528" s="697"/>
      <c r="H528" s="357"/>
      <c r="I528" s="355"/>
      <c r="J528" s="361"/>
      <c r="K528" s="359">
        <f>ROUND(G528*J528,2)</f>
        <v>0</v>
      </c>
    </row>
    <row r="529" spans="1:11" x14ac:dyDescent="0.25">
      <c r="A529" s="326"/>
      <c r="B529" s="304"/>
      <c r="C529" s="151"/>
      <c r="D529" s="40"/>
      <c r="E529" s="40"/>
      <c r="F529" s="145"/>
      <c r="G529" s="697"/>
      <c r="H529" s="357"/>
      <c r="I529" s="355"/>
      <c r="J529" s="362"/>
      <c r="K529" s="359"/>
    </row>
    <row r="530" spans="1:11" ht="12.75" customHeight="1" x14ac:dyDescent="0.25">
      <c r="A530" s="326"/>
      <c r="B530" s="304"/>
      <c r="C530" s="345" t="s">
        <v>557</v>
      </c>
      <c r="D530" s="2133" t="s">
        <v>387</v>
      </c>
      <c r="E530" s="2134"/>
      <c r="F530" s="145" t="s">
        <v>487</v>
      </c>
      <c r="G530" s="697"/>
      <c r="H530" s="357"/>
      <c r="I530" s="355"/>
      <c r="J530" s="361"/>
      <c r="K530" s="359">
        <f>ROUND(G530*J530,2)</f>
        <v>0</v>
      </c>
    </row>
    <row r="531" spans="1:11" x14ac:dyDescent="0.25">
      <c r="A531" s="326"/>
      <c r="B531" s="304"/>
      <c r="C531" s="153"/>
      <c r="D531" s="41"/>
      <c r="E531" s="41"/>
      <c r="F531" s="145"/>
      <c r="G531" s="437"/>
      <c r="H531" s="357"/>
      <c r="I531" s="355"/>
      <c r="J531" s="362"/>
      <c r="K531" s="359"/>
    </row>
    <row r="532" spans="1:11" ht="12.75" customHeight="1" x14ac:dyDescent="0.25">
      <c r="A532" s="326"/>
      <c r="B532" s="304"/>
      <c r="C532" s="345" t="s">
        <v>558</v>
      </c>
      <c r="D532" s="2133" t="s">
        <v>161</v>
      </c>
      <c r="E532" s="2132"/>
      <c r="F532" s="145" t="s">
        <v>487</v>
      </c>
      <c r="G532" s="437"/>
      <c r="H532" s="357"/>
      <c r="I532" s="355"/>
      <c r="J532" s="361"/>
      <c r="K532" s="359">
        <f>ROUND(G532*J532,2)</f>
        <v>0</v>
      </c>
    </row>
    <row r="533" spans="1:11" x14ac:dyDescent="0.25">
      <c r="A533" s="326"/>
      <c r="B533" s="304"/>
      <c r="C533" s="172"/>
      <c r="D533" s="41"/>
      <c r="E533" s="41"/>
      <c r="F533" s="145"/>
      <c r="G533" s="437"/>
      <c r="H533" s="357"/>
      <c r="I533" s="355"/>
      <c r="J533" s="362"/>
      <c r="K533" s="359"/>
    </row>
    <row r="534" spans="1:11" ht="12.75" customHeight="1" x14ac:dyDescent="0.25">
      <c r="A534" s="326"/>
      <c r="B534" s="304"/>
      <c r="C534" s="345" t="s">
        <v>559</v>
      </c>
      <c r="D534" s="2133" t="s">
        <v>651</v>
      </c>
      <c r="E534" s="2134"/>
      <c r="F534" s="145" t="s">
        <v>487</v>
      </c>
      <c r="G534" s="437"/>
      <c r="H534" s="357"/>
      <c r="I534" s="355"/>
      <c r="J534" s="361"/>
      <c r="K534" s="359">
        <f>ROUND(G534*J534,2)</f>
        <v>0</v>
      </c>
    </row>
    <row r="535" spans="1:11" x14ac:dyDescent="0.25">
      <c r="A535" s="326"/>
      <c r="B535" s="304"/>
      <c r="C535" s="156"/>
      <c r="D535" s="41"/>
      <c r="E535" s="41"/>
      <c r="F535" s="145"/>
      <c r="G535" s="437"/>
      <c r="H535" s="357"/>
      <c r="I535" s="355"/>
      <c r="J535" s="362"/>
      <c r="K535" s="359"/>
    </row>
    <row r="536" spans="1:11" ht="12.75" customHeight="1" x14ac:dyDescent="0.25">
      <c r="A536" s="326"/>
      <c r="B536" s="304"/>
      <c r="C536" s="345" t="s">
        <v>485</v>
      </c>
      <c r="D536" s="2133" t="s">
        <v>388</v>
      </c>
      <c r="E536" s="2134"/>
      <c r="F536" s="145" t="s">
        <v>487</v>
      </c>
      <c r="G536" s="437"/>
      <c r="H536" s="357"/>
      <c r="I536" s="355"/>
      <c r="J536" s="361"/>
      <c r="K536" s="359">
        <f>ROUND(G536*J536,2)</f>
        <v>0</v>
      </c>
    </row>
    <row r="537" spans="1:11" x14ac:dyDescent="0.25">
      <c r="A537" s="326"/>
      <c r="B537" s="304"/>
      <c r="C537" s="153"/>
      <c r="D537" s="41"/>
      <c r="E537" s="41"/>
      <c r="F537" s="145"/>
      <c r="G537" s="437"/>
      <c r="H537" s="357"/>
      <c r="I537" s="355"/>
      <c r="J537" s="362"/>
      <c r="K537" s="359"/>
    </row>
    <row r="538" spans="1:11" ht="12.75" customHeight="1" x14ac:dyDescent="0.25">
      <c r="A538" s="326"/>
      <c r="B538" s="304"/>
      <c r="C538" s="345" t="s">
        <v>488</v>
      </c>
      <c r="D538" s="2133" t="s">
        <v>389</v>
      </c>
      <c r="E538" s="2134"/>
      <c r="F538" s="145" t="s">
        <v>487</v>
      </c>
      <c r="G538" s="437"/>
      <c r="H538" s="357"/>
      <c r="I538" s="355"/>
      <c r="J538" s="361"/>
      <c r="K538" s="359">
        <f>ROUND(G538*J538,2)</f>
        <v>0</v>
      </c>
    </row>
    <row r="539" spans="1:11" x14ac:dyDescent="0.25">
      <c r="A539" s="326"/>
      <c r="B539" s="304"/>
      <c r="C539" s="156"/>
      <c r="D539" s="41"/>
      <c r="E539" s="41"/>
      <c r="F539" s="145"/>
      <c r="G539" s="696"/>
      <c r="H539" s="357"/>
      <c r="I539" s="355"/>
      <c r="J539" s="362"/>
      <c r="K539" s="359"/>
    </row>
    <row r="540" spans="1:11" ht="12.75" customHeight="1" x14ac:dyDescent="0.25">
      <c r="A540" s="326"/>
      <c r="B540" s="304"/>
      <c r="C540" s="345" t="s">
        <v>32</v>
      </c>
      <c r="D540" s="2133" t="s">
        <v>390</v>
      </c>
      <c r="E540" s="2134"/>
      <c r="F540" s="145" t="s">
        <v>487</v>
      </c>
      <c r="G540" s="437"/>
      <c r="H540" s="357"/>
      <c r="I540" s="355"/>
      <c r="J540" s="361"/>
      <c r="K540" s="359">
        <f>ROUND(G540*J540,2)</f>
        <v>0</v>
      </c>
    </row>
    <row r="541" spans="1:11" x14ac:dyDescent="0.25">
      <c r="A541" s="326"/>
      <c r="B541" s="304"/>
      <c r="C541" s="156"/>
      <c r="D541" s="41"/>
      <c r="E541" s="41"/>
      <c r="F541" s="145"/>
      <c r="G541" s="437"/>
      <c r="H541" s="357"/>
      <c r="I541" s="355"/>
      <c r="J541" s="362"/>
      <c r="K541" s="359"/>
    </row>
    <row r="542" spans="1:11" ht="12.75" customHeight="1" x14ac:dyDescent="0.25">
      <c r="A542" s="326"/>
      <c r="B542" s="304"/>
      <c r="C542" s="345" t="s">
        <v>560</v>
      </c>
      <c r="D542" s="2133" t="s">
        <v>391</v>
      </c>
      <c r="E542" s="2134"/>
      <c r="F542" s="145" t="s">
        <v>487</v>
      </c>
      <c r="G542" s="437"/>
      <c r="H542" s="357"/>
      <c r="I542" s="355"/>
      <c r="J542" s="361"/>
      <c r="K542" s="359">
        <f>ROUND(G542*J542,2)</f>
        <v>0</v>
      </c>
    </row>
    <row r="543" spans="1:11" x14ac:dyDescent="0.25">
      <c r="A543" s="326"/>
      <c r="B543" s="304"/>
      <c r="C543" s="156"/>
      <c r="D543" s="41"/>
      <c r="E543" s="41"/>
      <c r="F543" s="145"/>
      <c r="G543" s="437"/>
      <c r="H543" s="357"/>
      <c r="I543" s="355"/>
      <c r="J543" s="362"/>
      <c r="K543" s="359"/>
    </row>
    <row r="544" spans="1:11" ht="12.75" customHeight="1" x14ac:dyDescent="0.25">
      <c r="A544" s="326"/>
      <c r="B544" s="304"/>
      <c r="C544" s="345" t="s">
        <v>561</v>
      </c>
      <c r="D544" s="2133" t="s">
        <v>255</v>
      </c>
      <c r="E544" s="2132"/>
      <c r="F544" s="145" t="s">
        <v>487</v>
      </c>
      <c r="G544" s="437"/>
      <c r="H544" s="357"/>
      <c r="I544" s="355"/>
      <c r="J544" s="361"/>
      <c r="K544" s="359">
        <f>ROUND(G544*J544,2)</f>
        <v>0</v>
      </c>
    </row>
    <row r="545" spans="1:11" x14ac:dyDescent="0.25">
      <c r="A545" s="326"/>
      <c r="B545" s="304"/>
      <c r="C545" s="345"/>
      <c r="D545" s="347"/>
      <c r="E545" s="244"/>
      <c r="F545" s="145"/>
      <c r="G545" s="437"/>
      <c r="H545" s="357"/>
      <c r="I545" s="355"/>
      <c r="J545" s="361"/>
      <c r="K545" s="359"/>
    </row>
    <row r="546" spans="1:11" x14ac:dyDescent="0.25">
      <c r="A546" s="326"/>
      <c r="B546" s="304"/>
      <c r="C546" s="156"/>
      <c r="D546" s="41"/>
      <c r="E546" s="41"/>
      <c r="F546" s="145"/>
      <c r="G546" s="437"/>
      <c r="H546" s="357"/>
      <c r="I546" s="355"/>
      <c r="J546" s="362"/>
      <c r="K546" s="359"/>
    </row>
    <row r="547" spans="1:11" x14ac:dyDescent="0.25">
      <c r="A547" s="363"/>
      <c r="B547" s="364"/>
      <c r="C547" s="221"/>
      <c r="D547" s="165"/>
      <c r="E547" s="165"/>
      <c r="F547" s="173"/>
      <c r="G547" s="701"/>
      <c r="H547" s="365"/>
      <c r="I547" s="366"/>
      <c r="J547" s="367"/>
      <c r="K547" s="368"/>
    </row>
    <row r="548" spans="1:11" x14ac:dyDescent="0.25">
      <c r="A548" s="326"/>
      <c r="B548" s="369" t="s">
        <v>497</v>
      </c>
      <c r="C548" s="156"/>
      <c r="D548" s="41"/>
      <c r="E548" s="41"/>
      <c r="F548" s="63"/>
      <c r="G548" s="702"/>
      <c r="H548" s="370"/>
      <c r="I548" s="355"/>
      <c r="J548" s="371"/>
      <c r="K548" s="359">
        <f>SUM(K497:K546)</f>
        <v>0</v>
      </c>
    </row>
    <row r="549" spans="1:11" x14ac:dyDescent="0.25">
      <c r="A549" s="372"/>
      <c r="B549" s="373"/>
      <c r="C549" s="222"/>
      <c r="D549" s="168"/>
      <c r="E549" s="168"/>
      <c r="F549" s="174"/>
      <c r="G549" s="703"/>
      <c r="H549" s="374"/>
      <c r="I549" s="375"/>
      <c r="J549" s="376"/>
      <c r="K549" s="377"/>
    </row>
    <row r="550" spans="1:11" x14ac:dyDescent="0.25">
      <c r="A550" s="363"/>
      <c r="B550" s="364"/>
      <c r="C550" s="221"/>
      <c r="D550" s="165"/>
      <c r="E550" s="165"/>
      <c r="F550" s="173"/>
      <c r="G550" s="701"/>
      <c r="H550" s="365"/>
      <c r="I550" s="366"/>
      <c r="J550" s="367"/>
      <c r="K550" s="368"/>
    </row>
    <row r="551" spans="1:11" x14ac:dyDescent="0.25">
      <c r="A551" s="326"/>
      <c r="B551" s="369" t="s">
        <v>617</v>
      </c>
      <c r="C551" s="156"/>
      <c r="D551" s="41"/>
      <c r="E551" s="41"/>
      <c r="F551" s="63"/>
      <c r="G551" s="702"/>
      <c r="H551" s="370"/>
      <c r="I551" s="355"/>
      <c r="J551" s="371"/>
      <c r="K551" s="359">
        <f>K548</f>
        <v>0</v>
      </c>
    </row>
    <row r="552" spans="1:11" x14ac:dyDescent="0.25">
      <c r="A552" s="372"/>
      <c r="B552" s="373"/>
      <c r="C552" s="222"/>
      <c r="D552" s="168"/>
      <c r="E552" s="168"/>
      <c r="F552" s="174"/>
      <c r="G552" s="703"/>
      <c r="H552" s="374"/>
      <c r="I552" s="375"/>
      <c r="J552" s="376"/>
      <c r="K552" s="377"/>
    </row>
    <row r="553" spans="1:11" x14ac:dyDescent="0.25">
      <c r="A553" s="326"/>
      <c r="B553" s="304"/>
      <c r="C553" s="156"/>
      <c r="D553" s="41"/>
      <c r="E553" s="41"/>
      <c r="F553" s="145"/>
      <c r="G553" s="437"/>
      <c r="H553" s="357"/>
      <c r="I553" s="355"/>
      <c r="J553" s="362"/>
      <c r="K553" s="359"/>
    </row>
    <row r="554" spans="1:11" ht="25.5" customHeight="1" x14ac:dyDescent="0.25">
      <c r="A554" s="326" t="s">
        <v>366</v>
      </c>
      <c r="B554" s="304">
        <f>MAX($B$5:B553)+0.01</f>
        <v>403.35999999999967</v>
      </c>
      <c r="C554" s="2130" t="s">
        <v>361</v>
      </c>
      <c r="D554" s="2131"/>
      <c r="E554" s="2132"/>
      <c r="F554" s="145"/>
      <c r="G554" s="437"/>
      <c r="H554" s="357"/>
      <c r="I554" s="355"/>
      <c r="J554" s="362"/>
      <c r="K554" s="359"/>
    </row>
    <row r="555" spans="1:11" ht="12.75" customHeight="1" x14ac:dyDescent="0.25">
      <c r="A555" s="326"/>
      <c r="B555" s="304"/>
      <c r="C555" s="378"/>
      <c r="D555" s="244"/>
      <c r="E555" s="329"/>
      <c r="F555" s="145"/>
      <c r="G555" s="437"/>
      <c r="H555" s="357"/>
      <c r="I555" s="355"/>
      <c r="J555" s="362"/>
      <c r="K555" s="359"/>
    </row>
    <row r="556" spans="1:11" ht="12.75" customHeight="1" x14ac:dyDescent="0.25">
      <c r="A556" s="326"/>
      <c r="B556" s="304"/>
      <c r="C556" s="345" t="s">
        <v>556</v>
      </c>
      <c r="D556" s="2133" t="s">
        <v>254</v>
      </c>
      <c r="E556" s="2132"/>
      <c r="F556" s="145" t="s">
        <v>486</v>
      </c>
      <c r="G556" s="697"/>
      <c r="H556" s="357"/>
      <c r="I556" s="355"/>
      <c r="J556" s="361"/>
      <c r="K556" s="359">
        <f>ROUND(G556*J556,2)</f>
        <v>0</v>
      </c>
    </row>
    <row r="557" spans="1:11" x14ac:dyDescent="0.25">
      <c r="A557" s="326"/>
      <c r="B557" s="304"/>
      <c r="C557" s="153"/>
      <c r="D557" s="41"/>
      <c r="E557" s="344"/>
      <c r="F557" s="145"/>
      <c r="G557" s="437"/>
      <c r="H557" s="357"/>
      <c r="I557" s="355"/>
      <c r="J557" s="358"/>
      <c r="K557" s="359"/>
    </row>
    <row r="558" spans="1:11" ht="12.75" customHeight="1" x14ac:dyDescent="0.25">
      <c r="A558" s="326"/>
      <c r="B558" s="304"/>
      <c r="C558" s="345" t="s">
        <v>557</v>
      </c>
      <c r="D558" s="2133" t="s">
        <v>387</v>
      </c>
      <c r="E558" s="2134"/>
      <c r="F558" s="145" t="s">
        <v>486</v>
      </c>
      <c r="G558" s="697"/>
      <c r="H558" s="357"/>
      <c r="I558" s="355"/>
      <c r="J558" s="361"/>
      <c r="K558" s="359">
        <f>ROUND(G558*J558,2)</f>
        <v>0</v>
      </c>
    </row>
    <row r="559" spans="1:11" x14ac:dyDescent="0.25">
      <c r="A559" s="326"/>
      <c r="B559" s="304"/>
      <c r="C559" s="153"/>
      <c r="D559" s="41"/>
      <c r="E559" s="41"/>
      <c r="F559" s="145"/>
      <c r="G559" s="437"/>
      <c r="H559" s="357"/>
      <c r="I559" s="355"/>
      <c r="J559" s="362"/>
      <c r="K559" s="359"/>
    </row>
    <row r="560" spans="1:11" ht="12.75" customHeight="1" x14ac:dyDescent="0.25">
      <c r="A560" s="326"/>
      <c r="B560" s="304"/>
      <c r="C560" s="345" t="s">
        <v>558</v>
      </c>
      <c r="D560" s="2133" t="s">
        <v>161</v>
      </c>
      <c r="E560" s="2132"/>
      <c r="F560" s="145" t="s">
        <v>486</v>
      </c>
      <c r="G560" s="437"/>
      <c r="H560" s="357"/>
      <c r="I560" s="355"/>
      <c r="J560" s="361"/>
      <c r="K560" s="359">
        <f>ROUND(G560*J560,2)</f>
        <v>0</v>
      </c>
    </row>
    <row r="561" spans="1:11" x14ac:dyDescent="0.25">
      <c r="A561" s="326"/>
      <c r="B561" s="304"/>
      <c r="C561" s="172"/>
      <c r="D561" s="41"/>
      <c r="E561" s="41"/>
      <c r="F561" s="145"/>
      <c r="G561" s="437"/>
      <c r="H561" s="357"/>
      <c r="I561" s="355"/>
      <c r="J561" s="362"/>
      <c r="K561" s="359"/>
    </row>
    <row r="562" spans="1:11" ht="12.75" customHeight="1" x14ac:dyDescent="0.25">
      <c r="A562" s="326"/>
      <c r="B562" s="304"/>
      <c r="C562" s="345" t="s">
        <v>559</v>
      </c>
      <c r="D562" s="2133" t="s">
        <v>651</v>
      </c>
      <c r="E562" s="2134"/>
      <c r="F562" s="145" t="s">
        <v>486</v>
      </c>
      <c r="G562" s="437"/>
      <c r="H562" s="357"/>
      <c r="I562" s="355"/>
      <c r="J562" s="361"/>
      <c r="K562" s="359">
        <f>ROUND(G562*J562,2)</f>
        <v>0</v>
      </c>
    </row>
    <row r="563" spans="1:11" x14ac:dyDescent="0.25">
      <c r="A563" s="326"/>
      <c r="B563" s="304"/>
      <c r="C563" s="156"/>
      <c r="D563" s="41"/>
      <c r="E563" s="41"/>
      <c r="F563" s="145"/>
      <c r="G563" s="437"/>
      <c r="H563" s="357"/>
      <c r="I563" s="355"/>
      <c r="J563" s="362"/>
      <c r="K563" s="359"/>
    </row>
    <row r="564" spans="1:11" ht="12.75" customHeight="1" x14ac:dyDescent="0.25">
      <c r="A564" s="326"/>
      <c r="B564" s="304"/>
      <c r="C564" s="345" t="s">
        <v>485</v>
      </c>
      <c r="D564" s="2133" t="s">
        <v>388</v>
      </c>
      <c r="E564" s="2134"/>
      <c r="F564" s="145" t="s">
        <v>486</v>
      </c>
      <c r="G564" s="437"/>
      <c r="H564" s="357"/>
      <c r="I564" s="355"/>
      <c r="J564" s="361"/>
      <c r="K564" s="359">
        <f>ROUND(G564*J564,2)</f>
        <v>0</v>
      </c>
    </row>
    <row r="565" spans="1:11" x14ac:dyDescent="0.25">
      <c r="A565" s="326"/>
      <c r="B565" s="304"/>
      <c r="C565" s="153"/>
      <c r="D565" s="41"/>
      <c r="E565" s="41"/>
      <c r="F565" s="145"/>
      <c r="G565" s="437"/>
      <c r="H565" s="357"/>
      <c r="I565" s="355"/>
      <c r="J565" s="362"/>
      <c r="K565" s="359"/>
    </row>
    <row r="566" spans="1:11" ht="12.75" customHeight="1" x14ac:dyDescent="0.25">
      <c r="A566" s="326"/>
      <c r="B566" s="304"/>
      <c r="C566" s="345" t="s">
        <v>488</v>
      </c>
      <c r="D566" s="2133" t="s">
        <v>389</v>
      </c>
      <c r="E566" s="2134"/>
      <c r="F566" s="145" t="s">
        <v>486</v>
      </c>
      <c r="G566" s="437"/>
      <c r="H566" s="357"/>
      <c r="I566" s="355"/>
      <c r="J566" s="361"/>
      <c r="K566" s="359">
        <f>ROUND(G566*J566,2)</f>
        <v>0</v>
      </c>
    </row>
    <row r="567" spans="1:11" x14ac:dyDescent="0.25">
      <c r="A567" s="326"/>
      <c r="B567" s="304"/>
      <c r="C567" s="156"/>
      <c r="D567" s="41"/>
      <c r="E567" s="41"/>
      <c r="F567" s="145"/>
      <c r="G567" s="696"/>
      <c r="H567" s="357"/>
      <c r="I567" s="355"/>
      <c r="J567" s="362"/>
      <c r="K567" s="359"/>
    </row>
    <row r="568" spans="1:11" ht="12.75" customHeight="1" x14ac:dyDescent="0.25">
      <c r="A568" s="326"/>
      <c r="B568" s="304"/>
      <c r="C568" s="345" t="s">
        <v>32</v>
      </c>
      <c r="D568" s="2133" t="s">
        <v>390</v>
      </c>
      <c r="E568" s="2134"/>
      <c r="F568" s="145" t="s">
        <v>486</v>
      </c>
      <c r="G568" s="437"/>
      <c r="H568" s="357"/>
      <c r="I568" s="355"/>
      <c r="J568" s="361"/>
      <c r="K568" s="359">
        <f>ROUND(G568*J568,2)</f>
        <v>0</v>
      </c>
    </row>
    <row r="569" spans="1:11" x14ac:dyDescent="0.25">
      <c r="A569" s="326"/>
      <c r="B569" s="304"/>
      <c r="C569" s="156"/>
      <c r="D569" s="41"/>
      <c r="E569" s="41"/>
      <c r="F569" s="145"/>
      <c r="G569" s="437"/>
      <c r="H569" s="357"/>
      <c r="I569" s="355"/>
      <c r="J569" s="362"/>
      <c r="K569" s="359"/>
    </row>
    <row r="570" spans="1:11" ht="12.75" customHeight="1" x14ac:dyDescent="0.25">
      <c r="A570" s="326"/>
      <c r="B570" s="304"/>
      <c r="C570" s="345" t="s">
        <v>560</v>
      </c>
      <c r="D570" s="2133" t="s">
        <v>391</v>
      </c>
      <c r="E570" s="2134"/>
      <c r="F570" s="145" t="s">
        <v>486</v>
      </c>
      <c r="G570" s="437"/>
      <c r="H570" s="357"/>
      <c r="I570" s="355"/>
      <c r="J570" s="361"/>
      <c r="K570" s="359">
        <f>ROUND(G570*J570,2)</f>
        <v>0</v>
      </c>
    </row>
    <row r="571" spans="1:11" x14ac:dyDescent="0.25">
      <c r="A571" s="326"/>
      <c r="B571" s="304"/>
      <c r="C571" s="156"/>
      <c r="D571" s="41"/>
      <c r="E571" s="41"/>
      <c r="F571" s="145"/>
      <c r="G571" s="437"/>
      <c r="H571" s="357"/>
      <c r="I571" s="355"/>
      <c r="J571" s="362"/>
      <c r="K571" s="359"/>
    </row>
    <row r="572" spans="1:11" ht="12.75" customHeight="1" x14ac:dyDescent="0.25">
      <c r="A572" s="326"/>
      <c r="B572" s="304"/>
      <c r="C572" s="345" t="s">
        <v>561</v>
      </c>
      <c r="D572" s="2133" t="s">
        <v>255</v>
      </c>
      <c r="E572" s="2132"/>
      <c r="F572" s="145" t="s">
        <v>486</v>
      </c>
      <c r="G572" s="437"/>
      <c r="H572" s="357"/>
      <c r="I572" s="355"/>
      <c r="J572" s="361"/>
      <c r="K572" s="359">
        <f>ROUND(G572*J572,2)</f>
        <v>0</v>
      </c>
    </row>
    <row r="573" spans="1:11" x14ac:dyDescent="0.25">
      <c r="A573" s="326"/>
      <c r="B573" s="304"/>
      <c r="C573" s="156"/>
      <c r="D573" s="41"/>
      <c r="E573" s="41"/>
      <c r="F573" s="145"/>
      <c r="G573" s="437"/>
      <c r="H573" s="357"/>
      <c r="I573" s="355"/>
      <c r="J573" s="362"/>
      <c r="K573" s="359"/>
    </row>
    <row r="574" spans="1:11" ht="12.75" customHeight="1" x14ac:dyDescent="0.25">
      <c r="A574" s="326" t="s">
        <v>419</v>
      </c>
      <c r="B574" s="304">
        <f>MAX($B$5:B573)+0.01</f>
        <v>403.36999999999966</v>
      </c>
      <c r="C574" s="2130" t="s">
        <v>420</v>
      </c>
      <c r="D574" s="2131"/>
      <c r="E574" s="2132"/>
      <c r="F574" s="133"/>
      <c r="G574" s="696"/>
      <c r="H574" s="357"/>
      <c r="I574" s="355"/>
      <c r="J574" s="362"/>
      <c r="K574" s="359"/>
    </row>
    <row r="575" spans="1:11" x14ac:dyDescent="0.25">
      <c r="A575" s="326"/>
      <c r="B575" s="304"/>
      <c r="C575" s="156"/>
      <c r="D575" s="41"/>
      <c r="E575" s="41"/>
      <c r="F575" s="145"/>
      <c r="G575" s="696"/>
      <c r="H575" s="357"/>
      <c r="I575" s="355"/>
      <c r="J575" s="362"/>
      <c r="K575" s="359"/>
    </row>
    <row r="576" spans="1:11" ht="12.75" customHeight="1" x14ac:dyDescent="0.25">
      <c r="A576" s="326"/>
      <c r="B576" s="304"/>
      <c r="C576" s="345" t="s">
        <v>556</v>
      </c>
      <c r="D576" s="2133" t="s">
        <v>161</v>
      </c>
      <c r="E576" s="2132"/>
      <c r="F576" s="145" t="s">
        <v>486</v>
      </c>
      <c r="G576" s="437"/>
      <c r="H576" s="357"/>
      <c r="I576" s="355"/>
      <c r="J576" s="361"/>
      <c r="K576" s="359">
        <f>ROUND(G576*J576,2)</f>
        <v>0</v>
      </c>
    </row>
    <row r="577" spans="1:11" x14ac:dyDescent="0.25">
      <c r="A577" s="326"/>
      <c r="B577" s="304"/>
      <c r="C577" s="151"/>
      <c r="D577" s="41"/>
      <c r="E577" s="344"/>
      <c r="F577" s="145"/>
      <c r="G577" s="437"/>
      <c r="H577" s="357"/>
      <c r="I577" s="355"/>
      <c r="J577" s="362"/>
      <c r="K577" s="359"/>
    </row>
    <row r="578" spans="1:11" ht="12.75" customHeight="1" x14ac:dyDescent="0.25">
      <c r="A578" s="379"/>
      <c r="B578" s="304"/>
      <c r="C578" s="345" t="s">
        <v>557</v>
      </c>
      <c r="D578" s="2133" t="s">
        <v>651</v>
      </c>
      <c r="E578" s="2132"/>
      <c r="F578" s="145" t="s">
        <v>486</v>
      </c>
      <c r="G578" s="696"/>
      <c r="H578" s="357"/>
      <c r="I578" s="355"/>
      <c r="J578" s="361"/>
      <c r="K578" s="359">
        <f>ROUND(G578*J578,2)</f>
        <v>0</v>
      </c>
    </row>
    <row r="579" spans="1:11" x14ac:dyDescent="0.25">
      <c r="A579" s="326"/>
      <c r="B579" s="304"/>
      <c r="C579" s="153"/>
      <c r="D579" s="41"/>
      <c r="E579" s="41"/>
      <c r="F579" s="145"/>
      <c r="G579" s="696"/>
      <c r="H579" s="357"/>
      <c r="I579" s="355"/>
      <c r="J579" s="362"/>
      <c r="K579" s="359"/>
    </row>
    <row r="580" spans="1:11" ht="12.75" customHeight="1" x14ac:dyDescent="0.25">
      <c r="A580" s="326"/>
      <c r="B580" s="304"/>
      <c r="C580" s="345" t="s">
        <v>558</v>
      </c>
      <c r="D580" s="2133" t="s">
        <v>388</v>
      </c>
      <c r="E580" s="2132"/>
      <c r="F580" s="145" t="s">
        <v>486</v>
      </c>
      <c r="G580" s="437"/>
      <c r="H580" s="357"/>
      <c r="I580" s="355"/>
      <c r="J580" s="361"/>
      <c r="K580" s="359">
        <f>ROUND(G580*J580,2)</f>
        <v>0</v>
      </c>
    </row>
    <row r="581" spans="1:11" x14ac:dyDescent="0.25">
      <c r="A581" s="326"/>
      <c r="B581" s="304"/>
      <c r="C581" s="172"/>
      <c r="D581" s="41"/>
      <c r="E581" s="41"/>
      <c r="F581" s="145"/>
      <c r="G581" s="437"/>
      <c r="H581" s="357"/>
      <c r="I581" s="355"/>
      <c r="J581" s="362"/>
      <c r="K581" s="359"/>
    </row>
    <row r="582" spans="1:11" ht="12.75" customHeight="1" x14ac:dyDescent="0.25">
      <c r="A582" s="326"/>
      <c r="B582" s="304"/>
      <c r="C582" s="345" t="s">
        <v>559</v>
      </c>
      <c r="D582" s="2133" t="s">
        <v>389</v>
      </c>
      <c r="E582" s="2132"/>
      <c r="F582" s="145" t="s">
        <v>486</v>
      </c>
      <c r="G582" s="437"/>
      <c r="H582" s="357"/>
      <c r="I582" s="355"/>
      <c r="J582" s="361"/>
      <c r="K582" s="359">
        <f>ROUND(G582*J582,2)</f>
        <v>0</v>
      </c>
    </row>
    <row r="583" spans="1:11" x14ac:dyDescent="0.25">
      <c r="A583" s="326"/>
      <c r="B583" s="304"/>
      <c r="C583" s="156"/>
      <c r="D583" s="41"/>
      <c r="E583" s="41"/>
      <c r="F583" s="145"/>
      <c r="G583" s="437"/>
      <c r="H583" s="357"/>
      <c r="I583" s="355"/>
      <c r="J583" s="362"/>
      <c r="K583" s="359"/>
    </row>
    <row r="584" spans="1:11" ht="12.75" customHeight="1" x14ac:dyDescent="0.25">
      <c r="A584" s="326"/>
      <c r="B584" s="304"/>
      <c r="C584" s="345" t="s">
        <v>485</v>
      </c>
      <c r="D584" s="2133" t="s">
        <v>162</v>
      </c>
      <c r="E584" s="2132"/>
      <c r="F584" s="145" t="s">
        <v>486</v>
      </c>
      <c r="G584" s="437"/>
      <c r="H584" s="357"/>
      <c r="I584" s="355"/>
      <c r="J584" s="361"/>
      <c r="K584" s="359">
        <f>ROUND(G584*J584,2)</f>
        <v>0</v>
      </c>
    </row>
    <row r="585" spans="1:11" x14ac:dyDescent="0.25">
      <c r="A585" s="326"/>
      <c r="B585" s="304"/>
      <c r="C585" s="153"/>
      <c r="D585" s="41"/>
      <c r="E585" s="41"/>
      <c r="F585" s="133"/>
      <c r="G585" s="696"/>
      <c r="H585" s="357"/>
      <c r="I585" s="355"/>
      <c r="J585" s="362"/>
      <c r="K585" s="359"/>
    </row>
    <row r="586" spans="1:11" ht="12.75" customHeight="1" x14ac:dyDescent="0.25">
      <c r="A586" s="326"/>
      <c r="B586" s="304"/>
      <c r="C586" s="345" t="s">
        <v>488</v>
      </c>
      <c r="D586" s="2133" t="s">
        <v>652</v>
      </c>
      <c r="E586" s="2132"/>
      <c r="F586" s="145" t="s">
        <v>486</v>
      </c>
      <c r="G586" s="704"/>
      <c r="H586" s="357"/>
      <c r="I586" s="355"/>
      <c r="J586" s="361"/>
      <c r="K586" s="359">
        <f>ROUND(G586*J586,2)</f>
        <v>0</v>
      </c>
    </row>
    <row r="587" spans="1:11" x14ac:dyDescent="0.25">
      <c r="A587" s="326"/>
      <c r="B587" s="304"/>
      <c r="C587" s="156"/>
      <c r="D587" s="41"/>
      <c r="E587" s="41"/>
      <c r="F587" s="145"/>
      <c r="G587" s="696"/>
      <c r="H587" s="357"/>
      <c r="I587" s="355"/>
      <c r="J587" s="362"/>
      <c r="K587" s="359"/>
    </row>
    <row r="588" spans="1:11" ht="12.75" customHeight="1" x14ac:dyDescent="0.25">
      <c r="A588" s="326"/>
      <c r="B588" s="304"/>
      <c r="C588" s="345" t="s">
        <v>32</v>
      </c>
      <c r="D588" s="2133" t="s">
        <v>256</v>
      </c>
      <c r="E588" s="2132"/>
      <c r="F588" s="145" t="s">
        <v>486</v>
      </c>
      <c r="G588" s="437"/>
      <c r="H588" s="357"/>
      <c r="I588" s="355"/>
      <c r="J588" s="361"/>
      <c r="K588" s="359">
        <f>ROUND(G588*J588,2)</f>
        <v>0</v>
      </c>
    </row>
    <row r="589" spans="1:11" x14ac:dyDescent="0.25">
      <c r="A589" s="326"/>
      <c r="B589" s="304"/>
      <c r="C589" s="151"/>
      <c r="D589" s="41"/>
      <c r="E589" s="41"/>
      <c r="F589" s="145"/>
      <c r="G589" s="696"/>
      <c r="H589" s="357"/>
      <c r="I589" s="355"/>
      <c r="J589" s="362"/>
      <c r="K589" s="359"/>
    </row>
    <row r="590" spans="1:11" ht="12.75" customHeight="1" x14ac:dyDescent="0.25">
      <c r="A590" s="326" t="s">
        <v>396</v>
      </c>
      <c r="B590" s="304">
        <f>MAX($B$5:B589)+0.01</f>
        <v>403.37999999999965</v>
      </c>
      <c r="C590" s="2130" t="s">
        <v>397</v>
      </c>
      <c r="D590" s="2131"/>
      <c r="E590" s="2132"/>
      <c r="F590" s="133"/>
      <c r="G590" s="696"/>
      <c r="H590" s="357"/>
      <c r="I590" s="355"/>
      <c r="J590" s="362"/>
      <c r="K590" s="359"/>
    </row>
    <row r="591" spans="1:11" x14ac:dyDescent="0.25">
      <c r="A591" s="326"/>
      <c r="B591" s="304"/>
      <c r="C591" s="156"/>
      <c r="D591" s="41"/>
      <c r="E591" s="41"/>
      <c r="F591" s="145"/>
      <c r="G591" s="696"/>
      <c r="H591" s="357"/>
      <c r="I591" s="355"/>
      <c r="J591" s="362"/>
      <c r="K591" s="359"/>
    </row>
    <row r="592" spans="1:11" ht="12.75" customHeight="1" x14ac:dyDescent="0.25">
      <c r="A592" s="326"/>
      <c r="B592" s="304"/>
      <c r="C592" s="345" t="s">
        <v>556</v>
      </c>
      <c r="D592" s="2133" t="s">
        <v>398</v>
      </c>
      <c r="E592" s="2132"/>
      <c r="F592" s="145" t="s">
        <v>486</v>
      </c>
      <c r="G592" s="696"/>
      <c r="H592" s="357"/>
      <c r="I592" s="355"/>
      <c r="J592" s="361"/>
      <c r="K592" s="359">
        <f>ROUND(G592*J592,2)</f>
        <v>0</v>
      </c>
    </row>
    <row r="593" spans="1:11" x14ac:dyDescent="0.25">
      <c r="A593" s="326"/>
      <c r="B593" s="304"/>
      <c r="C593" s="159"/>
      <c r="D593" s="41"/>
      <c r="E593" s="41"/>
      <c r="F593" s="133"/>
      <c r="G593" s="696"/>
      <c r="H593" s="357"/>
      <c r="I593" s="355"/>
      <c r="J593" s="362"/>
      <c r="K593" s="359"/>
    </row>
    <row r="594" spans="1:11" ht="12.75" customHeight="1" x14ac:dyDescent="0.25">
      <c r="A594" s="326"/>
      <c r="B594" s="304"/>
      <c r="C594" s="345" t="s">
        <v>557</v>
      </c>
      <c r="D594" s="2133" t="s">
        <v>399</v>
      </c>
      <c r="E594" s="2132"/>
      <c r="F594" s="145" t="s">
        <v>486</v>
      </c>
      <c r="G594" s="696"/>
      <c r="H594" s="357"/>
      <c r="I594" s="355"/>
      <c r="J594" s="361"/>
      <c r="K594" s="359">
        <f>ROUND(G594*J594,2)</f>
        <v>0</v>
      </c>
    </row>
    <row r="595" spans="1:11" x14ac:dyDescent="0.25">
      <c r="A595" s="326"/>
      <c r="B595" s="304"/>
      <c r="C595" s="153"/>
      <c r="D595" s="164"/>
      <c r="E595" s="41"/>
      <c r="F595" s="145"/>
      <c r="G595" s="696"/>
      <c r="H595" s="357"/>
      <c r="I595" s="355"/>
      <c r="J595" s="362"/>
      <c r="K595" s="359"/>
    </row>
    <row r="596" spans="1:11" ht="12.75" customHeight="1" x14ac:dyDescent="0.25">
      <c r="A596" s="326"/>
      <c r="B596" s="304"/>
      <c r="C596" s="345" t="s">
        <v>558</v>
      </c>
      <c r="D596" s="2133" t="s">
        <v>400</v>
      </c>
      <c r="E596" s="2132"/>
      <c r="F596" s="145" t="s">
        <v>486</v>
      </c>
      <c r="G596" s="696"/>
      <c r="H596" s="357"/>
      <c r="I596" s="355"/>
      <c r="J596" s="361"/>
      <c r="K596" s="359">
        <f>ROUND(G596*J596,2)</f>
        <v>0</v>
      </c>
    </row>
    <row r="597" spans="1:11" x14ac:dyDescent="0.25">
      <c r="A597" s="326"/>
      <c r="B597" s="304"/>
      <c r="C597" s="156"/>
      <c r="D597" s="41"/>
      <c r="E597" s="344"/>
      <c r="F597" s="145"/>
      <c r="G597" s="437"/>
      <c r="H597" s="357"/>
      <c r="I597" s="355"/>
      <c r="J597" s="362"/>
      <c r="K597" s="359"/>
    </row>
    <row r="598" spans="1:11" ht="12.75" customHeight="1" x14ac:dyDescent="0.25">
      <c r="A598" s="326"/>
      <c r="B598" s="304"/>
      <c r="C598" s="345" t="s">
        <v>559</v>
      </c>
      <c r="D598" s="2133" t="s">
        <v>648</v>
      </c>
      <c r="E598" s="2132"/>
      <c r="F598" s="145" t="s">
        <v>486</v>
      </c>
      <c r="G598" s="437"/>
      <c r="H598" s="357"/>
      <c r="I598" s="355"/>
      <c r="J598" s="361"/>
      <c r="K598" s="359">
        <f>ROUND(G598*J598,2)</f>
        <v>0</v>
      </c>
    </row>
    <row r="599" spans="1:11" ht="12.75" customHeight="1" x14ac:dyDescent="0.25">
      <c r="A599" s="326"/>
      <c r="B599" s="304"/>
      <c r="C599" s="345"/>
      <c r="D599" s="347"/>
      <c r="E599" s="244"/>
      <c r="F599" s="145"/>
      <c r="G599" s="437"/>
      <c r="H599" s="357"/>
      <c r="I599" s="355"/>
      <c r="J599" s="361"/>
      <c r="K599" s="359"/>
    </row>
    <row r="600" spans="1:11" ht="12.75" customHeight="1" x14ac:dyDescent="0.25">
      <c r="A600" s="326"/>
      <c r="B600" s="304"/>
      <c r="C600" s="345"/>
      <c r="D600" s="347"/>
      <c r="E600" s="244"/>
      <c r="F600" s="145"/>
      <c r="G600" s="437"/>
      <c r="H600" s="357"/>
      <c r="I600" s="355"/>
      <c r="J600" s="361"/>
      <c r="K600" s="359"/>
    </row>
    <row r="601" spans="1:11" ht="12.75" customHeight="1" x14ac:dyDescent="0.25">
      <c r="A601" s="326"/>
      <c r="B601" s="304"/>
      <c r="C601" s="345"/>
      <c r="D601" s="347"/>
      <c r="E601" s="244"/>
      <c r="F601" s="145"/>
      <c r="G601" s="437"/>
      <c r="H601" s="357"/>
      <c r="I601" s="355"/>
      <c r="J601" s="361"/>
      <c r="K601" s="359"/>
    </row>
    <row r="602" spans="1:11" x14ac:dyDescent="0.25">
      <c r="A602" s="326"/>
      <c r="B602" s="304"/>
      <c r="C602" s="345"/>
      <c r="D602" s="347"/>
      <c r="E602" s="244"/>
      <c r="F602" s="145"/>
      <c r="G602" s="437"/>
      <c r="H602" s="357"/>
      <c r="I602" s="355"/>
      <c r="J602" s="362"/>
      <c r="K602" s="359"/>
    </row>
    <row r="603" spans="1:11" x14ac:dyDescent="0.25">
      <c r="A603" s="363"/>
      <c r="B603" s="364"/>
      <c r="C603" s="380"/>
      <c r="D603" s="381"/>
      <c r="E603" s="382"/>
      <c r="F603" s="173"/>
      <c r="G603" s="701"/>
      <c r="H603" s="365"/>
      <c r="I603" s="366"/>
      <c r="J603" s="367"/>
      <c r="K603" s="368"/>
    </row>
    <row r="604" spans="1:11" x14ac:dyDescent="0.25">
      <c r="A604" s="326"/>
      <c r="B604" s="369" t="s">
        <v>497</v>
      </c>
      <c r="C604" s="345"/>
      <c r="D604" s="347"/>
      <c r="E604" s="244"/>
      <c r="F604" s="63"/>
      <c r="G604" s="702"/>
      <c r="H604" s="370"/>
      <c r="I604" s="355"/>
      <c r="J604" s="371"/>
      <c r="K604" s="359">
        <f>SUM(K551:K602)</f>
        <v>0</v>
      </c>
    </row>
    <row r="605" spans="1:11" x14ac:dyDescent="0.25">
      <c r="A605" s="372"/>
      <c r="B605" s="373"/>
      <c r="C605" s="383"/>
      <c r="D605" s="384"/>
      <c r="E605" s="385"/>
      <c r="F605" s="174"/>
      <c r="G605" s="703"/>
      <c r="H605" s="374"/>
      <c r="I605" s="375"/>
      <c r="J605" s="376"/>
      <c r="K605" s="377"/>
    </row>
    <row r="606" spans="1:11" x14ac:dyDescent="0.25">
      <c r="A606" s="363"/>
      <c r="B606" s="364"/>
      <c r="C606" s="380"/>
      <c r="D606" s="381"/>
      <c r="E606" s="382"/>
      <c r="F606" s="173"/>
      <c r="G606" s="701"/>
      <c r="H606" s="365"/>
      <c r="I606" s="366"/>
      <c r="J606" s="367"/>
      <c r="K606" s="368"/>
    </row>
    <row r="607" spans="1:11" x14ac:dyDescent="0.25">
      <c r="A607" s="326"/>
      <c r="B607" s="369" t="s">
        <v>617</v>
      </c>
      <c r="C607" s="345"/>
      <c r="D607" s="347"/>
      <c r="E607" s="244"/>
      <c r="F607" s="63"/>
      <c r="G607" s="702"/>
      <c r="H607" s="370"/>
      <c r="I607" s="355"/>
      <c r="J607" s="371"/>
      <c r="K607" s="359">
        <f>K604</f>
        <v>0</v>
      </c>
    </row>
    <row r="608" spans="1:11" x14ac:dyDescent="0.25">
      <c r="A608" s="372"/>
      <c r="B608" s="373"/>
      <c r="C608" s="383"/>
      <c r="D608" s="384"/>
      <c r="E608" s="385"/>
      <c r="F608" s="174"/>
      <c r="G608" s="703"/>
      <c r="H608" s="374"/>
      <c r="I608" s="375"/>
      <c r="J608" s="376"/>
      <c r="K608" s="377"/>
    </row>
    <row r="609" spans="1:11" x14ac:dyDescent="0.25">
      <c r="A609" s="326"/>
      <c r="B609" s="304"/>
      <c r="C609" s="345"/>
      <c r="D609" s="347"/>
      <c r="E609" s="244"/>
      <c r="F609" s="145"/>
      <c r="G609" s="437"/>
      <c r="H609" s="357"/>
      <c r="I609" s="355"/>
      <c r="J609" s="362"/>
      <c r="K609" s="359"/>
    </row>
    <row r="610" spans="1:11" ht="12.75" customHeight="1" x14ac:dyDescent="0.25">
      <c r="A610" s="326" t="s">
        <v>396</v>
      </c>
      <c r="B610" s="304">
        <f>MAX($B$5:B609)+0</f>
        <v>403.37999999999965</v>
      </c>
      <c r="C610" s="345" t="s">
        <v>485</v>
      </c>
      <c r="D610" s="2133" t="s">
        <v>649</v>
      </c>
      <c r="E610" s="2132"/>
      <c r="F610" s="145" t="s">
        <v>486</v>
      </c>
      <c r="G610" s="696"/>
      <c r="H610" s="357"/>
      <c r="I610" s="355"/>
      <c r="J610" s="361"/>
      <c r="K610" s="359">
        <f>ROUND(G610*J610,2)</f>
        <v>0</v>
      </c>
    </row>
    <row r="611" spans="1:11" x14ac:dyDescent="0.25">
      <c r="A611" s="326"/>
      <c r="B611" s="386"/>
      <c r="C611" s="345"/>
      <c r="D611" s="347"/>
      <c r="E611" s="347"/>
      <c r="F611" s="145"/>
      <c r="G611" s="696"/>
      <c r="H611" s="357"/>
      <c r="I611" s="355"/>
      <c r="J611" s="362"/>
      <c r="K611" s="359"/>
    </row>
    <row r="612" spans="1:11" ht="12.75" customHeight="1" x14ac:dyDescent="0.25">
      <c r="A612" s="387"/>
      <c r="B612" s="304"/>
      <c r="C612" s="345" t="s">
        <v>488</v>
      </c>
      <c r="D612" s="2133" t="s">
        <v>650</v>
      </c>
      <c r="E612" s="2132"/>
      <c r="F612" s="145" t="s">
        <v>486</v>
      </c>
      <c r="G612" s="696"/>
      <c r="H612" s="357"/>
      <c r="I612" s="355"/>
      <c r="J612" s="361"/>
      <c r="K612" s="359">
        <f>ROUND(G612*J612,2)</f>
        <v>0</v>
      </c>
    </row>
    <row r="613" spans="1:11" x14ac:dyDescent="0.25">
      <c r="A613" s="326"/>
      <c r="B613" s="386"/>
      <c r="C613" s="156"/>
      <c r="D613" s="41"/>
      <c r="E613" s="41"/>
      <c r="F613" s="145"/>
      <c r="G613" s="437"/>
      <c r="H613" s="357"/>
      <c r="I613" s="355"/>
      <c r="J613" s="362"/>
      <c r="K613" s="359"/>
    </row>
    <row r="614" spans="1:11" ht="12.75" customHeight="1" x14ac:dyDescent="0.25">
      <c r="A614" s="387"/>
      <c r="B614" s="304"/>
      <c r="C614" s="345" t="s">
        <v>32</v>
      </c>
      <c r="D614" s="2133" t="s">
        <v>421</v>
      </c>
      <c r="E614" s="2132"/>
      <c r="F614" s="145" t="s">
        <v>486</v>
      </c>
      <c r="G614" s="696"/>
      <c r="H614" s="357"/>
      <c r="I614" s="355"/>
      <c r="J614" s="361"/>
      <c r="K614" s="359">
        <f>ROUND(G614*J614,2)</f>
        <v>0</v>
      </c>
    </row>
    <row r="615" spans="1:11" ht="12.75" customHeight="1" x14ac:dyDescent="0.25">
      <c r="A615" s="387"/>
      <c r="B615" s="304"/>
      <c r="C615" s="345"/>
      <c r="D615" s="347"/>
      <c r="E615" s="244"/>
      <c r="F615" s="145"/>
      <c r="G615" s="696"/>
      <c r="H615" s="357"/>
      <c r="I615" s="355"/>
      <c r="J615" s="361"/>
      <c r="K615" s="359"/>
    </row>
    <row r="616" spans="1:11" ht="12.75" customHeight="1" x14ac:dyDescent="0.25">
      <c r="A616" s="326" t="s">
        <v>401</v>
      </c>
      <c r="B616" s="304">
        <f>MAX($B$7:B612)+0.01</f>
        <v>403.38999999999965</v>
      </c>
      <c r="C616" s="2130" t="s">
        <v>402</v>
      </c>
      <c r="D616" s="2131"/>
      <c r="E616" s="2132"/>
      <c r="F616" s="145"/>
      <c r="G616" s="437"/>
      <c r="H616" s="357"/>
      <c r="I616" s="355"/>
      <c r="J616" s="358"/>
      <c r="K616" s="359"/>
    </row>
    <row r="617" spans="1:11" x14ac:dyDescent="0.25">
      <c r="A617" s="326"/>
      <c r="B617" s="304"/>
      <c r="C617" s="156"/>
      <c r="D617" s="41"/>
      <c r="E617" s="344"/>
      <c r="F617" s="145"/>
      <c r="G617" s="437"/>
      <c r="H617" s="357"/>
      <c r="I617" s="355"/>
      <c r="J617" s="358"/>
      <c r="K617" s="359"/>
    </row>
    <row r="618" spans="1:11" ht="12.75" customHeight="1" x14ac:dyDescent="0.25">
      <c r="A618" s="326"/>
      <c r="B618" s="304"/>
      <c r="C618" s="345" t="s">
        <v>556</v>
      </c>
      <c r="D618" s="2133" t="s">
        <v>604</v>
      </c>
      <c r="E618" s="2132"/>
      <c r="F618" s="145" t="s">
        <v>486</v>
      </c>
      <c r="G618" s="696"/>
      <c r="H618" s="357"/>
      <c r="I618" s="355"/>
      <c r="J618" s="361"/>
      <c r="K618" s="359">
        <f>ROUND(G618*J618,2)</f>
        <v>0</v>
      </c>
    </row>
    <row r="619" spans="1:11" x14ac:dyDescent="0.25">
      <c r="A619" s="326"/>
      <c r="B619" s="304"/>
      <c r="C619" s="156"/>
      <c r="D619" s="41"/>
      <c r="E619" s="344"/>
      <c r="F619" s="145"/>
      <c r="G619" s="696"/>
      <c r="H619" s="357"/>
      <c r="I619" s="355"/>
      <c r="J619" s="362"/>
      <c r="K619" s="359"/>
    </row>
    <row r="620" spans="1:11" ht="12.75" customHeight="1" x14ac:dyDescent="0.25">
      <c r="A620" s="326"/>
      <c r="B620" s="304"/>
      <c r="C620" s="345" t="s">
        <v>557</v>
      </c>
      <c r="D620" s="2133" t="s">
        <v>257</v>
      </c>
      <c r="E620" s="2132"/>
      <c r="F620" s="145" t="s">
        <v>486</v>
      </c>
      <c r="G620" s="696"/>
      <c r="H620" s="357"/>
      <c r="I620" s="355"/>
      <c r="J620" s="361"/>
      <c r="K620" s="359">
        <f>ROUND(G620*J620,2)</f>
        <v>0</v>
      </c>
    </row>
    <row r="621" spans="1:11" x14ac:dyDescent="0.25">
      <c r="A621" s="326"/>
      <c r="B621" s="304"/>
      <c r="C621" s="345"/>
      <c r="D621" s="347"/>
      <c r="E621" s="244"/>
      <c r="F621" s="145"/>
      <c r="G621" s="437"/>
      <c r="H621" s="357"/>
      <c r="I621" s="355"/>
      <c r="J621" s="362"/>
      <c r="K621" s="359"/>
    </row>
    <row r="622" spans="1:11" ht="25.5" customHeight="1" x14ac:dyDescent="0.25">
      <c r="A622" s="326" t="s">
        <v>403</v>
      </c>
      <c r="B622" s="304">
        <f>MAX($B$7:B621)+0.01</f>
        <v>403.39999999999964</v>
      </c>
      <c r="C622" s="2130" t="s">
        <v>136</v>
      </c>
      <c r="D622" s="2131"/>
      <c r="E622" s="2132"/>
      <c r="F622" s="145"/>
      <c r="G622" s="696"/>
      <c r="H622" s="357"/>
      <c r="I622" s="355"/>
      <c r="J622" s="362"/>
      <c r="K622" s="359"/>
    </row>
    <row r="623" spans="1:11" x14ac:dyDescent="0.25">
      <c r="A623" s="326"/>
      <c r="B623" s="388"/>
      <c r="C623" s="156"/>
      <c r="D623" s="41"/>
      <c r="E623" s="344"/>
      <c r="F623" s="145"/>
      <c r="G623" s="696"/>
      <c r="H623" s="357"/>
      <c r="I623" s="355"/>
      <c r="J623" s="362"/>
      <c r="K623" s="359"/>
    </row>
    <row r="624" spans="1:11" ht="12.75" customHeight="1" x14ac:dyDescent="0.25">
      <c r="A624" s="326"/>
      <c r="B624" s="304"/>
      <c r="C624" s="345" t="s">
        <v>556</v>
      </c>
      <c r="D624" s="2133" t="s">
        <v>422</v>
      </c>
      <c r="E624" s="2132"/>
      <c r="F624" s="145" t="s">
        <v>486</v>
      </c>
      <c r="G624" s="696"/>
      <c r="H624" s="357"/>
      <c r="I624" s="355"/>
      <c r="J624" s="361"/>
      <c r="K624" s="359">
        <f>ROUND(G624*J624,2)</f>
        <v>0</v>
      </c>
    </row>
    <row r="625" spans="1:11" x14ac:dyDescent="0.25">
      <c r="A625" s="326"/>
      <c r="B625" s="304"/>
      <c r="C625" s="156"/>
      <c r="D625" s="41"/>
      <c r="E625" s="344"/>
      <c r="F625" s="145"/>
      <c r="G625" s="696"/>
      <c r="H625" s="357"/>
      <c r="I625" s="355"/>
      <c r="J625" s="362"/>
      <c r="K625" s="359"/>
    </row>
    <row r="626" spans="1:11" ht="12.75" customHeight="1" x14ac:dyDescent="0.25">
      <c r="A626" s="326"/>
      <c r="B626" s="304"/>
      <c r="C626" s="345" t="s">
        <v>557</v>
      </c>
      <c r="D626" s="2133" t="s">
        <v>265</v>
      </c>
      <c r="E626" s="2132"/>
      <c r="F626" s="145" t="s">
        <v>486</v>
      </c>
      <c r="G626" s="696"/>
      <c r="H626" s="357"/>
      <c r="I626" s="355"/>
      <c r="J626" s="361"/>
      <c r="K626" s="359">
        <f>ROUND(G626*J626,2)</f>
        <v>0</v>
      </c>
    </row>
    <row r="627" spans="1:11" x14ac:dyDescent="0.25">
      <c r="A627" s="326"/>
      <c r="B627" s="304"/>
      <c r="C627" s="156"/>
      <c r="D627" s="41"/>
      <c r="E627" s="344"/>
      <c r="F627" s="145"/>
      <c r="G627" s="696"/>
      <c r="H627" s="357"/>
      <c r="I627" s="355"/>
      <c r="J627" s="362"/>
      <c r="K627" s="359"/>
    </row>
    <row r="628" spans="1:11" ht="12.75" customHeight="1" x14ac:dyDescent="0.25">
      <c r="A628" s="326"/>
      <c r="B628" s="304"/>
      <c r="C628" s="345" t="s">
        <v>558</v>
      </c>
      <c r="D628" s="2133" t="s">
        <v>266</v>
      </c>
      <c r="E628" s="2132"/>
      <c r="F628" s="145" t="s">
        <v>486</v>
      </c>
      <c r="G628" s="696"/>
      <c r="H628" s="357"/>
      <c r="I628" s="355"/>
      <c r="J628" s="361"/>
      <c r="K628" s="359">
        <f>ROUND(G628*J628,2)</f>
        <v>0</v>
      </c>
    </row>
    <row r="629" spans="1:11" x14ac:dyDescent="0.25">
      <c r="A629" s="326"/>
      <c r="B629" s="304"/>
      <c r="C629" s="151"/>
      <c r="D629" s="41"/>
      <c r="E629" s="41"/>
      <c r="F629" s="133"/>
      <c r="G629" s="696"/>
      <c r="H629" s="357"/>
      <c r="I629" s="355"/>
      <c r="J629" s="362"/>
      <c r="K629" s="359"/>
    </row>
    <row r="630" spans="1:11" ht="12.75" customHeight="1" x14ac:dyDescent="0.25">
      <c r="A630" s="326"/>
      <c r="B630" s="304"/>
      <c r="C630" s="345" t="s">
        <v>559</v>
      </c>
      <c r="D630" s="2133" t="s">
        <v>137</v>
      </c>
      <c r="E630" s="2132"/>
      <c r="F630" s="145" t="s">
        <v>486</v>
      </c>
      <c r="G630" s="696"/>
      <c r="H630" s="357"/>
      <c r="I630" s="355"/>
      <c r="J630" s="361"/>
      <c r="K630" s="359">
        <f>ROUND(G630*J630,2)</f>
        <v>0</v>
      </c>
    </row>
    <row r="631" spans="1:11" x14ac:dyDescent="0.25">
      <c r="A631" s="326"/>
      <c r="B631" s="304"/>
      <c r="C631" s="345"/>
      <c r="D631" s="347"/>
      <c r="E631" s="244"/>
      <c r="F631" s="145"/>
      <c r="G631" s="696"/>
      <c r="H631" s="357"/>
      <c r="I631" s="355"/>
      <c r="J631" s="362"/>
      <c r="K631" s="359"/>
    </row>
    <row r="632" spans="1:11" ht="12.75" customHeight="1" x14ac:dyDescent="0.25">
      <c r="A632" s="326" t="s">
        <v>138</v>
      </c>
      <c r="B632" s="304">
        <f>MAX($B$7:B631)+0.01</f>
        <v>403.40999999999963</v>
      </c>
      <c r="C632" s="2130" t="s">
        <v>139</v>
      </c>
      <c r="D632" s="2131"/>
      <c r="E632" s="2132"/>
      <c r="F632" s="145"/>
      <c r="G632" s="696"/>
      <c r="H632" s="357"/>
      <c r="I632" s="355"/>
      <c r="J632" s="362"/>
      <c r="K632" s="359"/>
    </row>
    <row r="633" spans="1:11" x14ac:dyDescent="0.25">
      <c r="A633" s="326"/>
      <c r="B633" s="304"/>
      <c r="C633" s="156"/>
      <c r="D633" s="41"/>
      <c r="E633" s="41"/>
      <c r="F633" s="145"/>
      <c r="G633" s="696"/>
      <c r="H633" s="357"/>
      <c r="I633" s="355"/>
      <c r="J633" s="362"/>
      <c r="K633" s="359"/>
    </row>
    <row r="634" spans="1:11" ht="12.75" customHeight="1" x14ac:dyDescent="0.25">
      <c r="A634" s="326"/>
      <c r="B634" s="304"/>
      <c r="C634" s="345" t="s">
        <v>556</v>
      </c>
      <c r="D634" s="2133" t="s">
        <v>258</v>
      </c>
      <c r="E634" s="2132"/>
      <c r="F634" s="145" t="s">
        <v>486</v>
      </c>
      <c r="G634" s="696"/>
      <c r="H634" s="357"/>
      <c r="I634" s="355"/>
      <c r="J634" s="361"/>
      <c r="K634" s="359">
        <f>ROUND(G634*J634,2)</f>
        <v>0</v>
      </c>
    </row>
    <row r="635" spans="1:11" x14ac:dyDescent="0.25">
      <c r="A635" s="326"/>
      <c r="B635" s="304"/>
      <c r="C635" s="156"/>
      <c r="D635" s="41"/>
      <c r="E635" s="41"/>
      <c r="F635" s="145"/>
      <c r="G635" s="696"/>
      <c r="H635" s="357"/>
      <c r="I635" s="355"/>
      <c r="J635" s="362"/>
      <c r="K635" s="359"/>
    </row>
    <row r="636" spans="1:11" ht="12.75" customHeight="1" x14ac:dyDescent="0.25">
      <c r="A636" s="326"/>
      <c r="B636" s="304"/>
      <c r="C636" s="339" t="s">
        <v>557</v>
      </c>
      <c r="D636" s="2133" t="s">
        <v>426</v>
      </c>
      <c r="E636" s="2132"/>
      <c r="F636" s="145" t="s">
        <v>486</v>
      </c>
      <c r="G636" s="696"/>
      <c r="H636" s="357"/>
      <c r="I636" s="355"/>
      <c r="J636" s="361"/>
      <c r="K636" s="359">
        <f>ROUND(G636*J636,2)</f>
        <v>0</v>
      </c>
    </row>
    <row r="637" spans="1:11" x14ac:dyDescent="0.25">
      <c r="A637" s="326"/>
      <c r="B637" s="304"/>
      <c r="C637" s="156"/>
      <c r="D637" s="41"/>
      <c r="E637" s="41"/>
      <c r="F637" s="145"/>
      <c r="G637" s="696"/>
      <c r="H637" s="357"/>
      <c r="I637" s="355"/>
      <c r="J637" s="362"/>
      <c r="K637" s="359"/>
    </row>
    <row r="638" spans="1:11" ht="12.75" customHeight="1" x14ac:dyDescent="0.25">
      <c r="A638" s="326"/>
      <c r="B638" s="304"/>
      <c r="C638" s="345" t="s">
        <v>558</v>
      </c>
      <c r="D638" s="2133" t="s">
        <v>259</v>
      </c>
      <c r="E638" s="2132"/>
      <c r="F638" s="145" t="s">
        <v>486</v>
      </c>
      <c r="G638" s="696"/>
      <c r="H638" s="357"/>
      <c r="I638" s="355"/>
      <c r="J638" s="361"/>
      <c r="K638" s="359">
        <f>ROUND(G638*J638,2)</f>
        <v>0</v>
      </c>
    </row>
    <row r="639" spans="1:11" x14ac:dyDescent="0.25">
      <c r="A639" s="326"/>
      <c r="B639" s="304"/>
      <c r="C639" s="156"/>
      <c r="D639" s="41"/>
      <c r="E639" s="41"/>
      <c r="F639" s="145"/>
      <c r="G639" s="696"/>
      <c r="H639" s="357"/>
      <c r="I639" s="355"/>
      <c r="J639" s="362"/>
      <c r="K639" s="359"/>
    </row>
    <row r="640" spans="1:11" ht="12.75" customHeight="1" x14ac:dyDescent="0.25">
      <c r="A640" s="326" t="s">
        <v>260</v>
      </c>
      <c r="B640" s="304">
        <f>MAX($B$7:B639)+0.01</f>
        <v>403.41999999999962</v>
      </c>
      <c r="C640" s="2130" t="s">
        <v>261</v>
      </c>
      <c r="D640" s="2131"/>
      <c r="E640" s="2132"/>
      <c r="F640" s="145"/>
      <c r="G640" s="696"/>
      <c r="H640" s="357"/>
      <c r="I640" s="355"/>
      <c r="J640" s="362"/>
      <c r="K640" s="359"/>
    </row>
    <row r="641" spans="1:11" x14ac:dyDescent="0.25">
      <c r="A641" s="326"/>
      <c r="B641" s="304"/>
      <c r="C641" s="156"/>
      <c r="D641" s="41"/>
      <c r="E641" s="41"/>
      <c r="F641" s="145"/>
      <c r="G641" s="696"/>
      <c r="H641" s="357"/>
      <c r="I641" s="355"/>
      <c r="J641" s="362"/>
      <c r="K641" s="359"/>
    </row>
    <row r="642" spans="1:11" x14ac:dyDescent="0.25">
      <c r="A642" s="326"/>
      <c r="B642" s="327"/>
      <c r="C642" s="339" t="s">
        <v>556</v>
      </c>
      <c r="D642" s="2133" t="s">
        <v>262</v>
      </c>
      <c r="E642" s="2133"/>
      <c r="F642" s="145" t="s">
        <v>486</v>
      </c>
      <c r="G642" s="696"/>
      <c r="H642" s="149"/>
      <c r="I642" s="359"/>
      <c r="J642" s="223"/>
      <c r="K642" s="359">
        <f>ROUND(G642*J642,2)</f>
        <v>0</v>
      </c>
    </row>
    <row r="643" spans="1:11" x14ac:dyDescent="0.25">
      <c r="A643" s="326"/>
      <c r="B643" s="327"/>
      <c r="C643" s="156"/>
      <c r="D643" s="41"/>
      <c r="E643" s="41"/>
      <c r="F643" s="145"/>
      <c r="G643" s="696"/>
      <c r="H643" s="149"/>
      <c r="I643" s="359"/>
      <c r="J643" s="223"/>
      <c r="K643" s="359"/>
    </row>
    <row r="644" spans="1:11" ht="12" customHeight="1" x14ac:dyDescent="0.25">
      <c r="A644" s="326" t="s">
        <v>423</v>
      </c>
      <c r="B644" s="304">
        <f>MAX($B$7:B643)+0.01</f>
        <v>403.42999999999961</v>
      </c>
      <c r="C644" s="2130" t="s">
        <v>267</v>
      </c>
      <c r="D644" s="2131"/>
      <c r="E644" s="2132"/>
      <c r="F644" s="133" t="s">
        <v>486</v>
      </c>
      <c r="G644" s="696"/>
      <c r="H644" s="357"/>
      <c r="I644" s="355"/>
      <c r="J644" s="361"/>
      <c r="K644" s="359">
        <f>ROUND(G644*J644,2)</f>
        <v>0</v>
      </c>
    </row>
    <row r="645" spans="1:11" ht="12" customHeight="1" x14ac:dyDescent="0.25">
      <c r="A645" s="326"/>
      <c r="B645" s="304"/>
      <c r="C645" s="153"/>
      <c r="D645" s="41"/>
      <c r="E645" s="41"/>
      <c r="F645" s="145"/>
      <c r="G645" s="696"/>
      <c r="H645" s="357"/>
      <c r="I645" s="355"/>
      <c r="J645" s="362"/>
      <c r="K645" s="359"/>
    </row>
    <row r="646" spans="1:11" ht="12" customHeight="1" x14ac:dyDescent="0.25">
      <c r="A646" s="326" t="s">
        <v>140</v>
      </c>
      <c r="B646" s="304">
        <f>MAX($B$7:B645)+0.01</f>
        <v>403.4399999999996</v>
      </c>
      <c r="C646" s="2130" t="s">
        <v>263</v>
      </c>
      <c r="D646" s="2131"/>
      <c r="E646" s="2132"/>
      <c r="F646" s="145" t="s">
        <v>486</v>
      </c>
      <c r="G646" s="437"/>
      <c r="H646" s="357"/>
      <c r="I646" s="355"/>
      <c r="J646" s="361"/>
      <c r="K646" s="359">
        <f>ROUND(G646*J646,2)</f>
        <v>0</v>
      </c>
    </row>
    <row r="647" spans="1:11" x14ac:dyDescent="0.25">
      <c r="A647" s="326"/>
      <c r="B647" s="304"/>
      <c r="C647" s="153"/>
      <c r="D647" s="41"/>
      <c r="E647" s="41"/>
      <c r="F647" s="145"/>
      <c r="G647" s="437"/>
      <c r="H647" s="357"/>
      <c r="I647" s="355"/>
      <c r="J647" s="362"/>
      <c r="K647" s="359"/>
    </row>
    <row r="648" spans="1:11" ht="25.5" customHeight="1" x14ac:dyDescent="0.25">
      <c r="A648" s="326" t="s">
        <v>141</v>
      </c>
      <c r="B648" s="304">
        <f>MAX($B$7:B647)+0.01</f>
        <v>403.44999999999959</v>
      </c>
      <c r="C648" s="2130" t="s">
        <v>142</v>
      </c>
      <c r="D648" s="2131"/>
      <c r="E648" s="2132"/>
      <c r="F648" s="145" t="s">
        <v>486</v>
      </c>
      <c r="G648" s="437"/>
      <c r="H648" s="357"/>
      <c r="I648" s="355"/>
      <c r="J648" s="361"/>
      <c r="K648" s="359">
        <f>ROUND(G648*J648,2)</f>
        <v>0</v>
      </c>
    </row>
    <row r="649" spans="1:11" x14ac:dyDescent="0.25">
      <c r="A649" s="326"/>
      <c r="B649" s="327"/>
      <c r="C649" s="156"/>
      <c r="D649" s="41"/>
      <c r="E649" s="41"/>
      <c r="F649" s="145"/>
      <c r="G649" s="696"/>
      <c r="H649" s="149"/>
      <c r="I649" s="359"/>
      <c r="J649" s="223"/>
      <c r="K649" s="359"/>
    </row>
    <row r="650" spans="1:11" ht="26.4" customHeight="1" x14ac:dyDescent="0.25">
      <c r="A650" s="326" t="s">
        <v>138</v>
      </c>
      <c r="B650" s="304">
        <f>MAX($B$7:B649)+0.01</f>
        <v>403.45999999999958</v>
      </c>
      <c r="C650" s="2147" t="s">
        <v>635</v>
      </c>
      <c r="D650" s="2147"/>
      <c r="E650" s="2147"/>
      <c r="F650" s="145"/>
      <c r="G650" s="437"/>
      <c r="H650" s="149"/>
      <c r="I650" s="359"/>
      <c r="J650" s="223"/>
      <c r="K650" s="359"/>
    </row>
    <row r="651" spans="1:11" x14ac:dyDescent="0.25">
      <c r="A651" s="326"/>
      <c r="B651" s="327"/>
      <c r="C651" s="153"/>
      <c r="D651" s="41"/>
      <c r="E651" s="41"/>
      <c r="F651" s="145"/>
      <c r="G651" s="437"/>
      <c r="H651" s="149"/>
      <c r="I651" s="359"/>
      <c r="J651" s="223"/>
      <c r="K651" s="359"/>
    </row>
    <row r="652" spans="1:11" x14ac:dyDescent="0.25">
      <c r="A652" s="326"/>
      <c r="B652" s="327"/>
      <c r="C652" s="339" t="s">
        <v>556</v>
      </c>
      <c r="D652" s="2133" t="s">
        <v>636</v>
      </c>
      <c r="E652" s="2133"/>
      <c r="F652" s="145" t="s">
        <v>486</v>
      </c>
      <c r="G652" s="437"/>
      <c r="H652" s="149"/>
      <c r="I652" s="359"/>
      <c r="J652" s="223"/>
      <c r="K652" s="359">
        <f>ROUND(G652*J652,2)</f>
        <v>0</v>
      </c>
    </row>
    <row r="653" spans="1:11" x14ac:dyDescent="0.25">
      <c r="A653" s="326"/>
      <c r="B653" s="327"/>
      <c r="C653" s="153"/>
      <c r="D653" s="41"/>
      <c r="E653" s="41"/>
      <c r="F653" s="145"/>
      <c r="G653" s="437"/>
      <c r="H653" s="149"/>
      <c r="I653" s="359"/>
      <c r="J653" s="223"/>
      <c r="K653" s="359"/>
    </row>
    <row r="654" spans="1:11" x14ac:dyDescent="0.25">
      <c r="A654" s="326"/>
      <c r="B654" s="327"/>
      <c r="C654" s="339" t="s">
        <v>557</v>
      </c>
      <c r="D654" s="2133" t="s">
        <v>424</v>
      </c>
      <c r="E654" s="2133"/>
      <c r="F654" s="145" t="s">
        <v>486</v>
      </c>
      <c r="G654" s="437"/>
      <c r="H654" s="149"/>
      <c r="I654" s="359"/>
      <c r="J654" s="223"/>
      <c r="K654" s="359">
        <f>ROUND(G654*J654,2)</f>
        <v>0</v>
      </c>
    </row>
    <row r="655" spans="1:11" x14ac:dyDescent="0.25">
      <c r="A655" s="326"/>
      <c r="B655" s="327"/>
      <c r="C655" s="153"/>
      <c r="D655" s="41"/>
      <c r="E655" s="41"/>
      <c r="F655" s="145"/>
      <c r="G655" s="437"/>
      <c r="H655" s="149"/>
      <c r="I655" s="359"/>
      <c r="J655" s="223"/>
      <c r="K655" s="359"/>
    </row>
    <row r="656" spans="1:11" x14ac:dyDescent="0.25">
      <c r="A656" s="326"/>
      <c r="B656" s="327"/>
      <c r="C656" s="339" t="s">
        <v>558</v>
      </c>
      <c r="D656" s="2133" t="s">
        <v>425</v>
      </c>
      <c r="E656" s="2133"/>
      <c r="F656" s="145" t="s">
        <v>486</v>
      </c>
      <c r="G656" s="437"/>
      <c r="H656" s="149"/>
      <c r="I656" s="359"/>
      <c r="J656" s="223"/>
      <c r="K656" s="359">
        <f>ROUND(G656*J656,2)</f>
        <v>0</v>
      </c>
    </row>
    <row r="657" spans="1:11" x14ac:dyDescent="0.25">
      <c r="A657" s="363"/>
      <c r="B657" s="389"/>
      <c r="C657" s="221"/>
      <c r="D657" s="165"/>
      <c r="E657" s="165"/>
      <c r="F657" s="173"/>
      <c r="G657" s="705"/>
      <c r="H657" s="166"/>
      <c r="I657" s="368"/>
      <c r="J657" s="224"/>
      <c r="K657" s="368"/>
    </row>
    <row r="658" spans="1:11" x14ac:dyDescent="0.25">
      <c r="A658" s="326"/>
      <c r="B658" s="369" t="s">
        <v>497</v>
      </c>
      <c r="C658" s="156"/>
      <c r="D658" s="41"/>
      <c r="E658" s="41"/>
      <c r="F658" s="63"/>
      <c r="G658" s="706"/>
      <c r="H658" s="150"/>
      <c r="I658" s="359"/>
      <c r="J658" s="223"/>
      <c r="K658" s="359">
        <f>SUM(K607:K656)</f>
        <v>0</v>
      </c>
    </row>
    <row r="659" spans="1:11" x14ac:dyDescent="0.25">
      <c r="A659" s="372"/>
      <c r="B659" s="390"/>
      <c r="C659" s="222"/>
      <c r="D659" s="168"/>
      <c r="E659" s="168"/>
      <c r="F659" s="174"/>
      <c r="G659" s="707"/>
      <c r="H659" s="169"/>
      <c r="I659" s="377"/>
      <c r="J659" s="225"/>
      <c r="K659" s="377"/>
    </row>
    <row r="660" spans="1:11" x14ac:dyDescent="0.25">
      <c r="A660" s="307"/>
      <c r="B660" s="308"/>
      <c r="C660" s="119"/>
      <c r="D660" s="119"/>
      <c r="E660" s="119"/>
      <c r="F660" s="120"/>
      <c r="G660" s="686"/>
      <c r="H660" s="127"/>
      <c r="I660" s="122"/>
      <c r="J660" s="127"/>
      <c r="K660" s="122"/>
    </row>
    <row r="661" spans="1:11" x14ac:dyDescent="0.25">
      <c r="A661" s="288"/>
      <c r="B661" s="309" t="s">
        <v>617</v>
      </c>
      <c r="C661" s="38"/>
      <c r="D661" s="38"/>
      <c r="E661" s="38"/>
      <c r="F661" s="87"/>
      <c r="G661" s="687"/>
      <c r="H661" s="118"/>
      <c r="I661" s="84"/>
      <c r="J661" s="118"/>
      <c r="K661" s="96">
        <f>K658</f>
        <v>0</v>
      </c>
    </row>
    <row r="662" spans="1:11" x14ac:dyDescent="0.25">
      <c r="A662" s="310"/>
      <c r="B662" s="311"/>
      <c r="C662" s="123"/>
      <c r="D662" s="123"/>
      <c r="E662" s="123"/>
      <c r="F662" s="124"/>
      <c r="G662" s="688"/>
      <c r="H662" s="128"/>
      <c r="I662" s="126"/>
      <c r="J662" s="128"/>
      <c r="K662" s="126"/>
    </row>
    <row r="663" spans="1:11" x14ac:dyDescent="0.25">
      <c r="A663" s="288"/>
      <c r="B663" s="301"/>
      <c r="C663" s="38"/>
      <c r="D663" s="38"/>
      <c r="E663" s="38"/>
      <c r="F663" s="50"/>
      <c r="G663" s="680"/>
      <c r="H663" s="51"/>
      <c r="I663" s="84"/>
      <c r="J663" s="118"/>
      <c r="K663" s="84"/>
    </row>
    <row r="664" spans="1:11" ht="13.2" customHeight="1" x14ac:dyDescent="0.25">
      <c r="A664" s="326"/>
      <c r="B664" s="327">
        <v>410</v>
      </c>
      <c r="C664" s="2140" t="s">
        <v>637</v>
      </c>
      <c r="D664" s="2131"/>
      <c r="E664" s="2132"/>
      <c r="F664" s="145"/>
      <c r="G664" s="696"/>
      <c r="H664" s="213"/>
      <c r="I664" s="214"/>
      <c r="J664" s="167"/>
      <c r="K664" s="90"/>
    </row>
    <row r="665" spans="1:11" x14ac:dyDescent="0.25">
      <c r="A665" s="326"/>
      <c r="B665" s="327"/>
      <c r="C665" s="41"/>
      <c r="D665" s="41"/>
      <c r="E665" s="344"/>
      <c r="F665" s="145"/>
      <c r="G665" s="437"/>
      <c r="H665" s="211"/>
      <c r="I665" s="163"/>
      <c r="J665" s="167"/>
      <c r="K665" s="90"/>
    </row>
    <row r="666" spans="1:11" ht="13.2" customHeight="1" x14ac:dyDescent="0.25">
      <c r="A666" s="326" t="s">
        <v>638</v>
      </c>
      <c r="B666" s="304">
        <f>MAX($B$6:B665)+0.01</f>
        <v>410.01</v>
      </c>
      <c r="C666" s="2139" t="s">
        <v>639</v>
      </c>
      <c r="D666" s="2131"/>
      <c r="E666" s="2132"/>
      <c r="F666" s="145" t="s">
        <v>486</v>
      </c>
      <c r="G666" s="437"/>
      <c r="H666" s="211"/>
      <c r="I666" s="163"/>
      <c r="J666" s="167"/>
      <c r="K666" s="90">
        <f>ROUND(G666*J666,2)</f>
        <v>0</v>
      </c>
    </row>
    <row r="667" spans="1:11" x14ac:dyDescent="0.25">
      <c r="A667" s="326"/>
      <c r="B667" s="327"/>
      <c r="C667" s="164"/>
      <c r="D667" s="41"/>
      <c r="E667" s="344"/>
      <c r="F667" s="145"/>
      <c r="G667" s="696"/>
      <c r="H667" s="213"/>
      <c r="I667" s="214"/>
      <c r="J667" s="167"/>
      <c r="K667" s="90"/>
    </row>
    <row r="668" spans="1:11" ht="13.2" customHeight="1" x14ac:dyDescent="0.25">
      <c r="A668" s="326" t="s">
        <v>640</v>
      </c>
      <c r="B668" s="304">
        <f>MAX($B$6:B667)+0.01</f>
        <v>410.02</v>
      </c>
      <c r="C668" s="2139" t="s">
        <v>641</v>
      </c>
      <c r="D668" s="2133"/>
      <c r="E668" s="2134"/>
      <c r="F668" s="145" t="s">
        <v>486</v>
      </c>
      <c r="G668" s="708"/>
      <c r="H668" s="215"/>
      <c r="I668" s="216"/>
      <c r="J668" s="167"/>
      <c r="K668" s="90">
        <f>ROUND(G668*J668,2)</f>
        <v>0</v>
      </c>
    </row>
    <row r="669" spans="1:11" x14ac:dyDescent="0.25">
      <c r="A669" s="326"/>
      <c r="B669" s="327"/>
      <c r="C669" s="164"/>
      <c r="D669" s="41"/>
      <c r="E669" s="41"/>
      <c r="F669" s="145"/>
      <c r="G669" s="704"/>
      <c r="H669" s="217"/>
      <c r="I669" s="212"/>
      <c r="J669" s="167"/>
      <c r="K669" s="90"/>
    </row>
    <row r="670" spans="1:11" ht="13.2" customHeight="1" x14ac:dyDescent="0.25">
      <c r="A670" s="326" t="s">
        <v>642</v>
      </c>
      <c r="B670" s="304">
        <f>MAX($B$6:B669)+0.01</f>
        <v>410.03</v>
      </c>
      <c r="C670" s="2139" t="s">
        <v>643</v>
      </c>
      <c r="D670" s="2133"/>
      <c r="E670" s="2134"/>
      <c r="F670" s="145" t="s">
        <v>486</v>
      </c>
      <c r="G670" s="704"/>
      <c r="H670" s="217"/>
      <c r="I670" s="212"/>
      <c r="J670" s="167"/>
      <c r="K670" s="90">
        <f>ROUND(G670*J670,2)</f>
        <v>0</v>
      </c>
    </row>
    <row r="671" spans="1:11" x14ac:dyDescent="0.25">
      <c r="A671" s="326"/>
      <c r="B671" s="327"/>
      <c r="C671" s="164"/>
      <c r="D671" s="41"/>
      <c r="E671" s="41"/>
      <c r="F671" s="145"/>
      <c r="G671" s="704"/>
      <c r="H671" s="217"/>
      <c r="I671" s="212"/>
      <c r="J671" s="167"/>
      <c r="K671" s="90"/>
    </row>
    <row r="672" spans="1:11" ht="13.2" customHeight="1" x14ac:dyDescent="0.25">
      <c r="A672" s="379" t="s">
        <v>644</v>
      </c>
      <c r="B672" s="304">
        <f>MAX($B$6:B671)+0.01</f>
        <v>410.03999999999996</v>
      </c>
      <c r="C672" s="2139" t="s">
        <v>65</v>
      </c>
      <c r="D672" s="2133"/>
      <c r="E672" s="2134"/>
      <c r="F672" s="145" t="s">
        <v>486</v>
      </c>
      <c r="G672" s="704"/>
      <c r="H672" s="217"/>
      <c r="I672" s="212"/>
      <c r="J672" s="167"/>
      <c r="K672" s="90">
        <f>ROUND(G672*J672,2)</f>
        <v>0</v>
      </c>
    </row>
    <row r="673" spans="1:43" x14ac:dyDescent="0.25">
      <c r="A673" s="326"/>
      <c r="B673" s="327"/>
      <c r="C673" s="41"/>
      <c r="D673" s="41"/>
      <c r="E673" s="41"/>
      <c r="F673" s="133"/>
      <c r="G673" s="708"/>
      <c r="H673" s="215"/>
      <c r="I673" s="216"/>
      <c r="J673" s="167"/>
      <c r="K673" s="90"/>
    </row>
    <row r="674" spans="1:43" ht="13.2" customHeight="1" x14ac:dyDescent="0.25">
      <c r="A674" s="326" t="s">
        <v>645</v>
      </c>
      <c r="B674" s="304">
        <f>MAX($B$6:B673)+0.01</f>
        <v>410.04999999999995</v>
      </c>
      <c r="C674" s="2139" t="s">
        <v>646</v>
      </c>
      <c r="D674" s="2133"/>
      <c r="E674" s="2134"/>
      <c r="F674" s="145" t="s">
        <v>486</v>
      </c>
      <c r="G674" s="708"/>
      <c r="H674" s="215"/>
      <c r="I674" s="216"/>
      <c r="J674" s="167"/>
      <c r="K674" s="90">
        <f>ROUND(G674*J674,2)</f>
        <v>0</v>
      </c>
    </row>
    <row r="675" spans="1:43" x14ac:dyDescent="0.25">
      <c r="A675" s="326"/>
      <c r="B675" s="327"/>
      <c r="C675" s="164"/>
      <c r="D675" s="41"/>
      <c r="E675" s="41"/>
      <c r="F675" s="145"/>
      <c r="G675" s="704"/>
      <c r="H675" s="217"/>
      <c r="I675" s="212"/>
      <c r="J675" s="167"/>
      <c r="K675" s="90"/>
    </row>
    <row r="676" spans="1:43" ht="13.2" customHeight="1" x14ac:dyDescent="0.25">
      <c r="A676" s="326" t="s">
        <v>647</v>
      </c>
      <c r="B676" s="304">
        <f>MAX($B$6:B675)+0.01</f>
        <v>410.05999999999995</v>
      </c>
      <c r="C676" s="2139" t="s">
        <v>110</v>
      </c>
      <c r="D676" s="2133"/>
      <c r="E676" s="2134"/>
      <c r="F676" s="145" t="s">
        <v>486</v>
      </c>
      <c r="G676" s="704"/>
      <c r="H676" s="217"/>
      <c r="I676" s="212"/>
      <c r="J676" s="167"/>
      <c r="K676" s="90">
        <f>ROUND(G676*J676,2)</f>
        <v>0</v>
      </c>
    </row>
    <row r="677" spans="1:43" ht="13.2" customHeight="1" x14ac:dyDescent="0.25">
      <c r="A677" s="326"/>
      <c r="B677" s="304"/>
      <c r="C677" s="347"/>
      <c r="D677" s="347"/>
      <c r="E677" s="347"/>
      <c r="F677" s="145"/>
      <c r="G677" s="704"/>
      <c r="H677" s="217"/>
      <c r="I677" s="212"/>
      <c r="J677" s="167"/>
      <c r="K677" s="90"/>
    </row>
    <row r="678" spans="1:43" x14ac:dyDescent="0.25">
      <c r="A678" s="326"/>
      <c r="B678" s="304">
        <f>B664+1</f>
        <v>411</v>
      </c>
      <c r="C678" s="2162" t="s">
        <v>312</v>
      </c>
      <c r="D678" s="2163"/>
      <c r="E678" s="2132"/>
      <c r="F678" s="145"/>
      <c r="G678" s="696"/>
      <c r="H678" s="230"/>
      <c r="I678" s="170"/>
      <c r="J678" s="231"/>
      <c r="K678" s="198"/>
      <c r="L678" s="232">
        <f t="shared" ref="L678:L684" si="20">SUM(M678:AQ678)</f>
        <v>0</v>
      </c>
      <c r="M678" s="232"/>
      <c r="N678" s="232"/>
      <c r="O678" s="232"/>
      <c r="P678" s="232"/>
      <c r="Q678" s="232"/>
      <c r="R678" s="232"/>
      <c r="S678" s="232"/>
      <c r="T678" s="232"/>
      <c r="U678" s="232"/>
      <c r="V678" s="233"/>
      <c r="W678" s="232"/>
      <c r="X678" s="232"/>
      <c r="Y678" s="232"/>
      <c r="Z678" s="232"/>
      <c r="AA678" s="232"/>
      <c r="AB678" s="232"/>
      <c r="AC678" s="232"/>
      <c r="AD678" s="232"/>
      <c r="AE678" s="232"/>
      <c r="AF678" s="232"/>
      <c r="AG678" s="232"/>
      <c r="AH678" s="232"/>
      <c r="AI678" s="232"/>
      <c r="AJ678" s="232"/>
      <c r="AK678" s="232"/>
      <c r="AL678" s="232"/>
      <c r="AM678" s="232"/>
      <c r="AN678" s="232"/>
      <c r="AO678" s="232"/>
      <c r="AP678" s="232"/>
      <c r="AQ678" s="232"/>
    </row>
    <row r="679" spans="1:43" x14ac:dyDescent="0.25">
      <c r="A679" s="326"/>
      <c r="B679" s="304"/>
      <c r="C679" s="156"/>
      <c r="D679" s="41"/>
      <c r="E679" s="41"/>
      <c r="F679" s="145"/>
      <c r="G679" s="696"/>
      <c r="H679" s="230"/>
      <c r="I679" s="170"/>
      <c r="J679" s="231"/>
      <c r="K679" s="198"/>
      <c r="L679" s="232">
        <f t="shared" si="20"/>
        <v>0</v>
      </c>
      <c r="M679" s="232"/>
      <c r="N679" s="232"/>
      <c r="O679" s="232"/>
      <c r="P679" s="232"/>
      <c r="Q679" s="232"/>
      <c r="R679" s="232"/>
      <c r="S679" s="232"/>
      <c r="T679" s="232"/>
      <c r="U679" s="232"/>
      <c r="V679" s="233"/>
      <c r="W679" s="232"/>
      <c r="X679" s="232"/>
      <c r="Y679" s="232"/>
      <c r="Z679" s="232"/>
      <c r="AA679" s="232"/>
      <c r="AB679" s="232"/>
      <c r="AC679" s="232"/>
      <c r="AD679" s="232"/>
      <c r="AE679" s="232"/>
      <c r="AF679" s="232"/>
      <c r="AG679" s="232"/>
      <c r="AH679" s="232"/>
      <c r="AI679" s="232"/>
      <c r="AJ679" s="232"/>
      <c r="AK679" s="232"/>
      <c r="AL679" s="232"/>
      <c r="AM679" s="232"/>
      <c r="AN679" s="232"/>
      <c r="AO679" s="232"/>
      <c r="AP679" s="232"/>
      <c r="AQ679" s="232"/>
    </row>
    <row r="680" spans="1:43" ht="13.2" customHeight="1" x14ac:dyDescent="0.25">
      <c r="A680" s="326"/>
      <c r="B680" s="304"/>
      <c r="C680" s="2162" t="s">
        <v>313</v>
      </c>
      <c r="D680" s="2163"/>
      <c r="E680" s="2132"/>
      <c r="F680" s="145"/>
      <c r="G680" s="697"/>
      <c r="H680" s="149"/>
      <c r="I680" s="92"/>
      <c r="J680" s="167"/>
      <c r="K680" s="198"/>
      <c r="L680" s="232">
        <f t="shared" si="20"/>
        <v>0</v>
      </c>
      <c r="M680" s="351"/>
      <c r="N680" s="351"/>
      <c r="O680" s="351"/>
      <c r="P680" s="351"/>
      <c r="Q680" s="351"/>
      <c r="R680" s="351"/>
      <c r="S680" s="351"/>
      <c r="T680" s="351"/>
      <c r="U680" s="351"/>
      <c r="V680" s="391"/>
      <c r="W680" s="351"/>
      <c r="X680" s="351"/>
      <c r="Y680" s="351"/>
      <c r="Z680" s="351"/>
      <c r="AA680" s="351"/>
      <c r="AB680" s="351"/>
      <c r="AC680" s="351"/>
      <c r="AD680" s="351"/>
      <c r="AE680" s="351"/>
      <c r="AF680" s="351"/>
      <c r="AG680" s="351"/>
      <c r="AH680" s="351"/>
      <c r="AI680" s="351"/>
      <c r="AJ680" s="351"/>
      <c r="AK680" s="351"/>
      <c r="AL680" s="351"/>
      <c r="AM680" s="351"/>
      <c r="AN680" s="351"/>
      <c r="AO680" s="351"/>
      <c r="AP680" s="351"/>
      <c r="AQ680" s="351"/>
    </row>
    <row r="681" spans="1:43" x14ac:dyDescent="0.25">
      <c r="A681" s="326"/>
      <c r="B681" s="392"/>
      <c r="C681" s="41"/>
      <c r="D681" s="41"/>
      <c r="E681" s="41"/>
      <c r="F681" s="145"/>
      <c r="G681" s="697"/>
      <c r="H681" s="149"/>
      <c r="I681" s="92"/>
      <c r="J681" s="167"/>
      <c r="K681" s="198"/>
      <c r="L681" s="232">
        <f t="shared" si="20"/>
        <v>0</v>
      </c>
      <c r="M681" s="351"/>
      <c r="N681" s="351"/>
      <c r="O681" s="351"/>
      <c r="P681" s="351"/>
      <c r="Q681" s="351"/>
      <c r="R681" s="351"/>
      <c r="S681" s="351"/>
      <c r="T681" s="351"/>
      <c r="U681" s="351"/>
      <c r="V681" s="391"/>
      <c r="W681" s="351"/>
      <c r="X681" s="351"/>
      <c r="Y681" s="351"/>
      <c r="Z681" s="351"/>
      <c r="AA681" s="351"/>
      <c r="AB681" s="351"/>
      <c r="AC681" s="351"/>
      <c r="AD681" s="351"/>
      <c r="AE681" s="351"/>
      <c r="AF681" s="351"/>
      <c r="AG681" s="351"/>
      <c r="AH681" s="351"/>
      <c r="AI681" s="351"/>
      <c r="AJ681" s="351"/>
      <c r="AK681" s="351"/>
      <c r="AL681" s="351"/>
      <c r="AM681" s="351"/>
      <c r="AN681" s="351"/>
      <c r="AO681" s="351"/>
      <c r="AP681" s="351"/>
      <c r="AQ681" s="351"/>
    </row>
    <row r="682" spans="1:43" ht="39" customHeight="1" x14ac:dyDescent="0.25">
      <c r="A682" s="326" t="s">
        <v>314</v>
      </c>
      <c r="B682" s="327">
        <f>MAX($B$6:B681)+0.01</f>
        <v>411.01</v>
      </c>
      <c r="C682" s="2164" t="s">
        <v>315</v>
      </c>
      <c r="D682" s="2163"/>
      <c r="E682" s="2132"/>
      <c r="F682" s="145"/>
      <c r="G682" s="697"/>
      <c r="H682" s="149"/>
      <c r="I682" s="92"/>
      <c r="J682" s="167"/>
      <c r="K682" s="198"/>
      <c r="L682" s="232">
        <f t="shared" si="20"/>
        <v>0</v>
      </c>
      <c r="M682" s="351"/>
      <c r="N682" s="351"/>
      <c r="O682" s="351"/>
      <c r="P682" s="351"/>
      <c r="Q682" s="351"/>
      <c r="R682" s="351"/>
      <c r="S682" s="351"/>
      <c r="T682" s="351"/>
      <c r="U682" s="351"/>
      <c r="V682" s="391"/>
      <c r="W682" s="351"/>
      <c r="X682" s="351"/>
      <c r="Y682" s="351"/>
      <c r="Z682" s="351"/>
      <c r="AA682" s="351"/>
      <c r="AB682" s="351"/>
      <c r="AC682" s="351"/>
      <c r="AD682" s="351"/>
      <c r="AE682" s="351"/>
      <c r="AF682" s="351"/>
      <c r="AG682" s="351"/>
      <c r="AH682" s="351"/>
      <c r="AI682" s="351"/>
      <c r="AJ682" s="351"/>
      <c r="AK682" s="351"/>
      <c r="AL682" s="351"/>
      <c r="AM682" s="351"/>
      <c r="AN682" s="351"/>
      <c r="AO682" s="351"/>
      <c r="AP682" s="351"/>
      <c r="AQ682" s="351"/>
    </row>
    <row r="683" spans="1:43" ht="6.75" customHeight="1" x14ac:dyDescent="0.25">
      <c r="A683" s="326"/>
      <c r="B683" s="393"/>
      <c r="C683" s="41"/>
      <c r="D683" s="41"/>
      <c r="E683" s="41"/>
      <c r="F683" s="145"/>
      <c r="G683" s="697"/>
      <c r="H683" s="149"/>
      <c r="I683" s="92"/>
      <c r="J683" s="167"/>
      <c r="K683" s="198"/>
      <c r="L683" s="232">
        <f t="shared" si="20"/>
        <v>0</v>
      </c>
      <c r="M683" s="351"/>
      <c r="N683" s="351"/>
      <c r="O683" s="351"/>
      <c r="P683" s="351"/>
      <c r="Q683" s="351"/>
      <c r="R683" s="351"/>
      <c r="S683" s="351"/>
      <c r="T683" s="351"/>
      <c r="U683" s="351"/>
      <c r="V683" s="391"/>
      <c r="W683" s="351"/>
      <c r="X683" s="351"/>
      <c r="Y683" s="351"/>
      <c r="Z683" s="351"/>
      <c r="AA683" s="351"/>
      <c r="AB683" s="351"/>
      <c r="AC683" s="351"/>
      <c r="AD683" s="351"/>
      <c r="AE683" s="351"/>
      <c r="AF683" s="351"/>
      <c r="AG683" s="351"/>
      <c r="AH683" s="351"/>
      <c r="AI683" s="351"/>
      <c r="AJ683" s="351"/>
      <c r="AK683" s="351"/>
      <c r="AL683" s="351"/>
      <c r="AM683" s="351"/>
      <c r="AN683" s="351"/>
      <c r="AO683" s="351"/>
      <c r="AP683" s="351"/>
      <c r="AQ683" s="351"/>
    </row>
    <row r="684" spans="1:43" ht="13.2" customHeight="1" x14ac:dyDescent="0.25">
      <c r="A684" s="326"/>
      <c r="B684" s="393"/>
      <c r="C684" s="394" t="s">
        <v>556</v>
      </c>
      <c r="D684" s="2133" t="s">
        <v>316</v>
      </c>
      <c r="E684" s="2132"/>
      <c r="F684" s="192" t="s">
        <v>493</v>
      </c>
      <c r="G684" s="234"/>
      <c r="H684" s="234" t="s">
        <v>490</v>
      </c>
      <c r="I684" s="92"/>
      <c r="J684" s="194"/>
      <c r="K684" s="198"/>
      <c r="L684" s="232">
        <f t="shared" si="20"/>
        <v>1</v>
      </c>
      <c r="M684" s="351"/>
      <c r="N684" s="351">
        <v>1</v>
      </c>
      <c r="O684" s="351"/>
      <c r="P684" s="351"/>
      <c r="Q684" s="351"/>
      <c r="R684" s="351"/>
      <c r="S684" s="351"/>
      <c r="T684" s="351"/>
      <c r="U684" s="351"/>
      <c r="V684" s="391"/>
      <c r="W684" s="351"/>
      <c r="X684" s="351"/>
      <c r="Y684" s="351"/>
      <c r="Z684" s="351"/>
      <c r="AA684" s="351"/>
      <c r="AB684" s="351"/>
      <c r="AC684" s="351"/>
      <c r="AD684" s="351"/>
      <c r="AE684" s="351"/>
      <c r="AF684" s="351"/>
      <c r="AG684" s="351"/>
      <c r="AH684" s="351"/>
      <c r="AI684" s="351"/>
      <c r="AJ684" s="351"/>
      <c r="AK684" s="351"/>
      <c r="AL684" s="351"/>
      <c r="AM684" s="351"/>
      <c r="AN684" s="351"/>
      <c r="AO684" s="351"/>
      <c r="AP684" s="351"/>
      <c r="AQ684" s="351"/>
    </row>
    <row r="685" spans="1:43" ht="13.2" customHeight="1" x14ac:dyDescent="0.25">
      <c r="A685" s="395"/>
      <c r="B685" s="393"/>
      <c r="C685" s="394"/>
      <c r="D685" s="347"/>
      <c r="E685" s="244"/>
      <c r="F685" s="192"/>
      <c r="G685" s="234"/>
      <c r="H685" s="234"/>
      <c r="I685" s="226"/>
      <c r="J685" s="235"/>
      <c r="K685" s="199"/>
      <c r="L685" s="232"/>
      <c r="M685" s="351"/>
      <c r="N685" s="351"/>
      <c r="O685" s="351"/>
      <c r="P685" s="351"/>
      <c r="Q685" s="351"/>
      <c r="R685" s="351"/>
      <c r="S685" s="351"/>
      <c r="T685" s="351"/>
      <c r="U685" s="351"/>
      <c r="V685" s="391"/>
      <c r="W685" s="351"/>
      <c r="X685" s="351"/>
      <c r="Y685" s="351"/>
      <c r="Z685" s="351"/>
      <c r="AA685" s="351"/>
      <c r="AB685" s="351"/>
      <c r="AC685" s="351"/>
      <c r="AD685" s="351"/>
      <c r="AE685" s="351"/>
      <c r="AF685" s="351"/>
      <c r="AG685" s="351"/>
      <c r="AH685" s="351"/>
      <c r="AI685" s="351"/>
      <c r="AJ685" s="351"/>
      <c r="AK685" s="351"/>
      <c r="AL685" s="351"/>
      <c r="AM685" s="351"/>
      <c r="AN685" s="351"/>
      <c r="AO685" s="351"/>
      <c r="AP685" s="351"/>
      <c r="AQ685" s="351"/>
    </row>
    <row r="686" spans="1:43" s="400" customFormat="1" ht="12" customHeight="1" x14ac:dyDescent="0.25">
      <c r="A686" s="396" t="s">
        <v>317</v>
      </c>
      <c r="B686" s="397">
        <f>MAX($B$6:B684)+0.01</f>
        <v>411.02</v>
      </c>
      <c r="C686" s="2158" t="s">
        <v>325</v>
      </c>
      <c r="D686" s="2160"/>
      <c r="E686" s="2161"/>
      <c r="F686" s="191"/>
      <c r="G686" s="234"/>
      <c r="H686" s="192"/>
      <c r="I686" s="115"/>
      <c r="J686" s="193"/>
      <c r="K686" s="236"/>
      <c r="L686" s="232">
        <f>SUM(M686:AQ686)</f>
        <v>0</v>
      </c>
      <c r="M686" s="398"/>
      <c r="N686" s="398"/>
      <c r="O686" s="398"/>
      <c r="P686" s="398"/>
      <c r="Q686" s="398"/>
      <c r="R686" s="398"/>
      <c r="S686" s="398"/>
      <c r="T686" s="398"/>
      <c r="U686" s="398"/>
      <c r="V686" s="399"/>
      <c r="W686" s="398"/>
      <c r="X686" s="398"/>
      <c r="Y686" s="398"/>
      <c r="Z686" s="398"/>
      <c r="AA686" s="398"/>
      <c r="AB686" s="398"/>
      <c r="AC686" s="398"/>
      <c r="AD686" s="398"/>
      <c r="AE686" s="398"/>
      <c r="AF686" s="398"/>
      <c r="AG686" s="398"/>
      <c r="AH686" s="398"/>
      <c r="AI686" s="398"/>
      <c r="AJ686" s="398"/>
      <c r="AK686" s="398"/>
      <c r="AL686" s="398"/>
      <c r="AM686" s="398"/>
      <c r="AN686" s="398"/>
      <c r="AO686" s="398"/>
      <c r="AP686" s="398"/>
      <c r="AQ686" s="398"/>
    </row>
    <row r="687" spans="1:43" s="400" customFormat="1" ht="12.75" customHeight="1" x14ac:dyDescent="0.25">
      <c r="A687" s="396"/>
      <c r="B687" s="401"/>
      <c r="C687" s="2158" t="s">
        <v>318</v>
      </c>
      <c r="D687" s="2160"/>
      <c r="E687" s="2160"/>
      <c r="F687" s="191"/>
      <c r="G687" s="234"/>
      <c r="H687" s="192"/>
      <c r="I687" s="115"/>
      <c r="J687" s="193"/>
      <c r="K687" s="236"/>
      <c r="L687" s="232">
        <f>SUM(M687:AQ687)</f>
        <v>0</v>
      </c>
      <c r="M687" s="398"/>
      <c r="N687" s="398"/>
      <c r="O687" s="398"/>
      <c r="P687" s="398"/>
      <c r="Q687" s="398"/>
      <c r="R687" s="398"/>
      <c r="S687" s="398"/>
      <c r="T687" s="398"/>
      <c r="U687" s="398"/>
      <c r="V687" s="399"/>
      <c r="W687" s="398"/>
      <c r="X687" s="398"/>
      <c r="Y687" s="398"/>
      <c r="Z687" s="398"/>
      <c r="AA687" s="398"/>
      <c r="AB687" s="398"/>
      <c r="AC687" s="398"/>
      <c r="AD687" s="398"/>
      <c r="AE687" s="398"/>
      <c r="AF687" s="398"/>
      <c r="AG687" s="398"/>
      <c r="AH687" s="398"/>
      <c r="AI687" s="398"/>
      <c r="AJ687" s="398"/>
      <c r="AK687" s="398"/>
      <c r="AL687" s="398"/>
      <c r="AM687" s="398"/>
      <c r="AN687" s="398"/>
      <c r="AO687" s="398"/>
      <c r="AP687" s="398"/>
      <c r="AQ687" s="398"/>
    </row>
    <row r="688" spans="1:43" s="400" customFormat="1" ht="12" customHeight="1" x14ac:dyDescent="0.25">
      <c r="A688" s="396"/>
      <c r="B688" s="401"/>
      <c r="C688" s="2158" t="s">
        <v>326</v>
      </c>
      <c r="D688" s="2160"/>
      <c r="E688" s="2160"/>
      <c r="F688" s="191"/>
      <c r="G688" s="234"/>
      <c r="H688" s="192"/>
      <c r="I688" s="115"/>
      <c r="J688" s="193"/>
      <c r="K688" s="198">
        <f>J688*G688</f>
        <v>0</v>
      </c>
      <c r="L688" s="232">
        <f>SUM(M688:AQ688)</f>
        <v>0</v>
      </c>
      <c r="M688" s="398"/>
      <c r="N688" s="398"/>
      <c r="O688" s="398"/>
      <c r="P688" s="398"/>
      <c r="Q688" s="398"/>
      <c r="R688" s="398"/>
      <c r="S688" s="398"/>
      <c r="T688" s="398"/>
      <c r="U688" s="398"/>
      <c r="V688" s="399"/>
      <c r="W688" s="398"/>
      <c r="X688" s="398"/>
      <c r="Y688" s="398"/>
      <c r="Z688" s="398"/>
      <c r="AA688" s="398"/>
      <c r="AB688" s="398"/>
      <c r="AC688" s="398"/>
      <c r="AD688" s="398"/>
      <c r="AE688" s="398"/>
      <c r="AF688" s="398"/>
      <c r="AG688" s="398"/>
      <c r="AH688" s="398"/>
      <c r="AI688" s="398"/>
      <c r="AJ688" s="398"/>
      <c r="AK688" s="398"/>
      <c r="AL688" s="398"/>
      <c r="AM688" s="398"/>
      <c r="AN688" s="398"/>
      <c r="AO688" s="398"/>
      <c r="AP688" s="398"/>
      <c r="AQ688" s="398"/>
    </row>
    <row r="689" spans="1:55" s="400" customFormat="1" ht="12" customHeight="1" x14ac:dyDescent="0.25">
      <c r="A689" s="396"/>
      <c r="B689" s="401"/>
      <c r="C689" s="2158"/>
      <c r="D689" s="2152"/>
      <c r="E689" s="2152"/>
      <c r="F689" s="171" t="s">
        <v>486</v>
      </c>
      <c r="G689" s="709"/>
      <c r="H689" s="192"/>
      <c r="I689" s="115"/>
      <c r="J689" s="193"/>
      <c r="K689" s="198">
        <f>J689*G689</f>
        <v>0</v>
      </c>
      <c r="L689" s="232">
        <f>SUM(M689:AQ689)</f>
        <v>0</v>
      </c>
      <c r="M689" s="398"/>
      <c r="N689" s="399" t="s">
        <v>319</v>
      </c>
      <c r="O689" s="398"/>
      <c r="P689" s="398"/>
      <c r="Q689" s="398"/>
      <c r="R689" s="398"/>
      <c r="S689" s="398"/>
      <c r="T689" s="398"/>
      <c r="U689" s="398"/>
      <c r="V689" s="399"/>
      <c r="W689" s="398"/>
      <c r="X689" s="398"/>
      <c r="Y689" s="398"/>
      <c r="Z689" s="398"/>
      <c r="AA689" s="398"/>
      <c r="AB689" s="398"/>
      <c r="AC689" s="398"/>
      <c r="AD689" s="398"/>
      <c r="AE689" s="398"/>
      <c r="AF689" s="398"/>
      <c r="AG689" s="398"/>
      <c r="AH689" s="398"/>
      <c r="AI689" s="398"/>
      <c r="AJ689" s="398"/>
      <c r="AK689" s="398"/>
      <c r="AL689" s="398"/>
      <c r="AM689" s="398"/>
      <c r="AN689" s="398"/>
      <c r="AO689" s="398"/>
      <c r="AP689" s="398"/>
      <c r="AQ689" s="398"/>
    </row>
    <row r="690" spans="1:55" s="400" customFormat="1" ht="12" customHeight="1" x14ac:dyDescent="0.25">
      <c r="A690" s="396"/>
      <c r="B690" s="401"/>
      <c r="C690" s="176"/>
      <c r="D690" s="176"/>
      <c r="E690" s="176"/>
      <c r="F690" s="171"/>
      <c r="G690" s="709"/>
      <c r="H690" s="192"/>
      <c r="I690" s="115"/>
      <c r="J690" s="193"/>
      <c r="K690" s="198"/>
      <c r="L690" s="232"/>
      <c r="M690" s="398"/>
      <c r="N690" s="399"/>
      <c r="O690" s="398"/>
      <c r="P690" s="398"/>
      <c r="Q690" s="398"/>
      <c r="R690" s="398"/>
      <c r="S690" s="398"/>
      <c r="T690" s="398"/>
      <c r="U690" s="398"/>
      <c r="V690" s="399"/>
      <c r="W690" s="398"/>
      <c r="X690" s="398"/>
      <c r="Y690" s="398"/>
      <c r="Z690" s="398"/>
      <c r="AA690" s="398"/>
      <c r="AB690" s="398"/>
      <c r="AC690" s="398"/>
      <c r="AD690" s="398"/>
      <c r="AE690" s="398"/>
      <c r="AF690" s="398"/>
      <c r="AG690" s="398"/>
      <c r="AH690" s="398"/>
      <c r="AI690" s="398"/>
      <c r="AJ690" s="398"/>
      <c r="AK690" s="398"/>
      <c r="AL690" s="398"/>
      <c r="AM690" s="398"/>
      <c r="AN690" s="398"/>
      <c r="AO690" s="398"/>
      <c r="AP690" s="398"/>
      <c r="AQ690" s="398"/>
    </row>
    <row r="691" spans="1:55" s="400" customFormat="1" ht="38.25" customHeight="1" x14ac:dyDescent="0.25">
      <c r="A691" s="396" t="s">
        <v>320</v>
      </c>
      <c r="B691" s="397">
        <f>MAX($B$6:B688)+0.01</f>
        <v>411.03</v>
      </c>
      <c r="C691" s="2158" t="s">
        <v>321</v>
      </c>
      <c r="D691" s="2152"/>
      <c r="E691" s="2159"/>
      <c r="F691" s="171" t="s">
        <v>486</v>
      </c>
      <c r="G691" s="709"/>
      <c r="H691" s="234"/>
      <c r="I691" s="115"/>
      <c r="J691" s="193"/>
      <c r="K691" s="198">
        <f>J691*G691</f>
        <v>0</v>
      </c>
      <c r="L691" s="232">
        <f>SUM(M691:AQ691)</f>
        <v>0</v>
      </c>
      <c r="M691" s="398"/>
      <c r="N691" s="399" t="s">
        <v>319</v>
      </c>
      <c r="O691" s="398"/>
      <c r="P691" s="398"/>
      <c r="Q691" s="398"/>
      <c r="R691" s="398"/>
      <c r="S691" s="398"/>
      <c r="T691" s="398"/>
      <c r="U691" s="398"/>
      <c r="V691" s="399"/>
      <c r="W691" s="398"/>
      <c r="X691" s="398"/>
      <c r="Y691" s="398"/>
      <c r="Z691" s="398"/>
      <c r="AA691" s="398"/>
      <c r="AB691" s="398"/>
      <c r="AC691" s="398"/>
      <c r="AD691" s="398"/>
      <c r="AE691" s="398"/>
      <c r="AF691" s="398"/>
      <c r="AG691" s="398"/>
      <c r="AH691" s="398"/>
      <c r="AI691" s="398"/>
      <c r="AJ691" s="398"/>
      <c r="AK691" s="398"/>
      <c r="AL691" s="398"/>
      <c r="AM691" s="398"/>
      <c r="AN691" s="398"/>
      <c r="AO691" s="398"/>
      <c r="AP691" s="398"/>
      <c r="AQ691" s="398"/>
    </row>
    <row r="692" spans="1:55" s="400" customFormat="1" ht="15" customHeight="1" x14ac:dyDescent="0.25">
      <c r="A692" s="396"/>
      <c r="B692" s="237"/>
      <c r="C692" s="176"/>
      <c r="D692" s="176"/>
      <c r="E692" s="176"/>
      <c r="F692" s="171"/>
      <c r="G692" s="709"/>
      <c r="H692" s="234"/>
      <c r="I692" s="115"/>
      <c r="J692" s="193"/>
      <c r="K692" s="198">
        <f>J692*G692</f>
        <v>0</v>
      </c>
      <c r="L692" s="232">
        <f>SUM(M692:AQ692)</f>
        <v>0</v>
      </c>
      <c r="M692" s="398"/>
      <c r="N692" s="398"/>
      <c r="O692" s="398"/>
      <c r="P692" s="398"/>
      <c r="Q692" s="398"/>
      <c r="R692" s="398"/>
      <c r="S692" s="398"/>
      <c r="T692" s="398"/>
      <c r="U692" s="398"/>
      <c r="V692" s="399"/>
      <c r="W692" s="398"/>
      <c r="X692" s="398"/>
      <c r="Y692" s="398"/>
      <c r="Z692" s="398"/>
      <c r="AA692" s="398"/>
      <c r="AB692" s="398"/>
      <c r="AC692" s="398"/>
      <c r="AD692" s="398"/>
      <c r="AE692" s="398"/>
      <c r="AF692" s="398"/>
      <c r="AG692" s="398"/>
      <c r="AH692" s="398"/>
      <c r="AI692" s="398"/>
      <c r="AJ692" s="398"/>
      <c r="AK692" s="398"/>
      <c r="AL692" s="398"/>
      <c r="AM692" s="398"/>
      <c r="AN692" s="398"/>
      <c r="AO692" s="398"/>
      <c r="AP692" s="398"/>
      <c r="AQ692" s="398"/>
    </row>
    <row r="693" spans="1:55" s="400" customFormat="1" ht="12" customHeight="1" x14ac:dyDescent="0.25">
      <c r="A693" s="396" t="s">
        <v>322</v>
      </c>
      <c r="B693" s="304">
        <f>MAX($B$6:B692)+0.01</f>
        <v>411.03999999999996</v>
      </c>
      <c r="C693" s="238" t="s">
        <v>323</v>
      </c>
      <c r="D693" s="238"/>
      <c r="E693" s="238"/>
      <c r="F693" s="145" t="s">
        <v>486</v>
      </c>
      <c r="G693" s="696"/>
      <c r="H693" s="234"/>
      <c r="I693" s="85" t="str">
        <f>IF(OR(AND(G693="Prov",H693="Sum"),(H693="PC Sum")),". . . . . . . . .00",IF(ISERR(G693*H693),"",IF(G693*H693=0,"",ROUND(G693*H693,2))))</f>
        <v/>
      </c>
      <c r="J693" s="193"/>
      <c r="K693" s="198">
        <f>J693*G693</f>
        <v>0</v>
      </c>
      <c r="L693" s="232">
        <f>SUM(M693:AQ693)</f>
        <v>0</v>
      </c>
      <c r="M693" s="398"/>
      <c r="N693" s="399" t="s">
        <v>319</v>
      </c>
      <c r="O693" s="398"/>
      <c r="P693" s="398"/>
      <c r="Q693" s="398"/>
      <c r="R693" s="398"/>
      <c r="S693" s="398"/>
      <c r="T693" s="398"/>
      <c r="U693" s="398"/>
      <c r="V693" s="399"/>
      <c r="W693" s="398"/>
      <c r="X693" s="398"/>
      <c r="Y693" s="398"/>
      <c r="Z693" s="398"/>
      <c r="AA693" s="398"/>
      <c r="AB693" s="398"/>
      <c r="AC693" s="398"/>
      <c r="AD693" s="398"/>
      <c r="AE693" s="398"/>
      <c r="AF693" s="398"/>
      <c r="AG693" s="398"/>
      <c r="AH693" s="398"/>
      <c r="AI693" s="398"/>
      <c r="AJ693" s="398"/>
      <c r="AK693" s="398"/>
      <c r="AL693" s="398"/>
      <c r="AM693" s="398"/>
      <c r="AN693" s="398"/>
      <c r="AO693" s="398"/>
      <c r="AP693" s="398"/>
      <c r="AQ693" s="398"/>
    </row>
    <row r="694" spans="1:55" s="400" customFormat="1" ht="12" customHeight="1" x14ac:dyDescent="0.25">
      <c r="A694" s="396"/>
      <c r="B694" s="239"/>
      <c r="C694" s="238" t="s">
        <v>324</v>
      </c>
      <c r="D694" s="238"/>
      <c r="E694" s="238"/>
      <c r="F694" s="191"/>
      <c r="G694" s="710"/>
      <c r="H694" s="192"/>
      <c r="I694" s="85"/>
      <c r="J694" s="193"/>
      <c r="K694" s="198">
        <f>J694*G694</f>
        <v>0</v>
      </c>
      <c r="L694" s="232">
        <f>SUM(M694:AQ694)</f>
        <v>0</v>
      </c>
      <c r="M694" s="398"/>
      <c r="N694" s="398"/>
      <c r="O694" s="398"/>
      <c r="P694" s="398"/>
      <c r="Q694" s="398"/>
      <c r="R694" s="398"/>
      <c r="S694" s="398"/>
      <c r="T694" s="398"/>
      <c r="U694" s="398"/>
      <c r="V694" s="399"/>
      <c r="W694" s="398"/>
      <c r="X694" s="398"/>
      <c r="Y694" s="398"/>
      <c r="Z694" s="398"/>
      <c r="AA694" s="398"/>
      <c r="AB694" s="398"/>
      <c r="AC694" s="398"/>
      <c r="AD694" s="398"/>
      <c r="AE694" s="398"/>
      <c r="AF694" s="398"/>
      <c r="AG694" s="398"/>
      <c r="AH694" s="398"/>
      <c r="AI694" s="398"/>
      <c r="AJ694" s="398"/>
      <c r="AK694" s="398"/>
      <c r="AL694" s="398"/>
      <c r="AM694" s="398"/>
      <c r="AN694" s="398"/>
      <c r="AO694" s="398"/>
      <c r="AP694" s="398"/>
      <c r="AQ694" s="398"/>
    </row>
    <row r="695" spans="1:55" s="400" customFormat="1" ht="12" customHeight="1" x14ac:dyDescent="0.25">
      <c r="A695" s="396"/>
      <c r="B695" s="237"/>
      <c r="C695" s="238"/>
      <c r="D695" s="238"/>
      <c r="E695" s="238"/>
      <c r="F695" s="191"/>
      <c r="G695" s="234"/>
      <c r="H695" s="192"/>
      <c r="I695" s="85"/>
      <c r="J695" s="193"/>
      <c r="K695" s="198">
        <f>J695*G695</f>
        <v>0</v>
      </c>
      <c r="L695" s="232">
        <f>SUM(M695:AQ695)</f>
        <v>0</v>
      </c>
      <c r="M695" s="398"/>
      <c r="N695" s="398"/>
      <c r="O695" s="398"/>
      <c r="P695" s="398"/>
      <c r="Q695" s="398"/>
      <c r="R695" s="398"/>
      <c r="S695" s="398"/>
      <c r="T695" s="398"/>
      <c r="U695" s="398"/>
      <c r="V695" s="399"/>
      <c r="W695" s="398"/>
      <c r="X695" s="398"/>
      <c r="Y695" s="398"/>
      <c r="Z695" s="398"/>
      <c r="AA695" s="398"/>
      <c r="AB695" s="398"/>
      <c r="AC695" s="398"/>
      <c r="AD695" s="398"/>
      <c r="AE695" s="398"/>
      <c r="AF695" s="398"/>
      <c r="AG695" s="398"/>
      <c r="AH695" s="398"/>
      <c r="AI695" s="398"/>
      <c r="AJ695" s="398"/>
      <c r="AK695" s="398"/>
      <c r="AL695" s="398"/>
      <c r="AM695" s="398"/>
      <c r="AN695" s="398"/>
      <c r="AO695" s="398"/>
      <c r="AP695" s="398"/>
      <c r="AQ695" s="398"/>
    </row>
    <row r="696" spans="1:55" s="400" customFormat="1" ht="12" customHeight="1" x14ac:dyDescent="0.25">
      <c r="A696" s="402"/>
      <c r="B696" s="327">
        <f>MAX($B$6:B694)+0.01</f>
        <v>411.04999999999995</v>
      </c>
      <c r="C696" s="240" t="s">
        <v>695</v>
      </c>
      <c r="D696" s="190"/>
      <c r="E696" s="190"/>
      <c r="F696" s="191"/>
      <c r="G696" s="234"/>
      <c r="H696" s="192"/>
      <c r="I696" s="85"/>
      <c r="J696" s="192"/>
      <c r="K696" s="97"/>
      <c r="L696" s="192"/>
      <c r="M696" s="97"/>
      <c r="N696" s="403" t="str">
        <f t="shared" ref="N696:N702" si="21">IF(G696&lt;&gt;0,ROUND(Q696*J696,2),"")</f>
        <v/>
      </c>
      <c r="O696" s="287" t="str">
        <f t="shared" ref="O696:O702" si="22">IF(F696&lt;&gt;0,ROUND(R696*J696,2),"")</f>
        <v/>
      </c>
      <c r="P696" s="287" t="str">
        <f t="shared" ref="P696:P702" si="23">IF(F696&lt;&gt;0,ROUND(S696*J696,2),"")</f>
        <v/>
      </c>
      <c r="Q696" s="404" t="str">
        <f t="shared" ref="Q696:Q702" si="24">IF(F696&lt;&gt;0,S696-R696,"")</f>
        <v/>
      </c>
      <c r="R696" s="287"/>
      <c r="S696" s="287" t="str">
        <f t="shared" ref="S696:S702" si="25">IF(F696&lt;&gt;0,SUM(T696:GO696),"")</f>
        <v/>
      </c>
      <c r="T696" s="287"/>
      <c r="U696" s="287"/>
      <c r="V696" s="287"/>
      <c r="W696" s="287"/>
      <c r="X696" s="287"/>
      <c r="Y696" s="287"/>
      <c r="Z696" s="287"/>
      <c r="AA696" s="287"/>
      <c r="AB696" s="287"/>
      <c r="AC696" s="287"/>
      <c r="AD696" s="287"/>
      <c r="AE696" s="287"/>
      <c r="AF696" s="287"/>
      <c r="AG696" s="287"/>
      <c r="AH696" s="287"/>
      <c r="AI696" s="287"/>
      <c r="AJ696" s="287"/>
      <c r="AK696" s="287"/>
      <c r="AL696" s="287"/>
      <c r="AM696" s="287"/>
      <c r="AN696" s="287"/>
      <c r="AO696" s="287"/>
      <c r="AP696" s="287"/>
      <c r="AQ696" s="287"/>
      <c r="AR696" s="287"/>
      <c r="AS696" s="287"/>
      <c r="AT696" s="287"/>
      <c r="AU696" s="287"/>
      <c r="AV696" s="287"/>
      <c r="AW696" s="287"/>
      <c r="AX696" s="287"/>
      <c r="AY696" s="287"/>
      <c r="AZ696" s="287"/>
      <c r="BA696" s="287"/>
      <c r="BB696" s="287"/>
      <c r="BC696" s="287"/>
    </row>
    <row r="697" spans="1:55" s="400" customFormat="1" ht="12" customHeight="1" x14ac:dyDescent="0.25">
      <c r="A697" s="402"/>
      <c r="B697" s="241"/>
      <c r="C697" s="190"/>
      <c r="D697" s="190"/>
      <c r="E697" s="190"/>
      <c r="F697" s="191"/>
      <c r="G697" s="710"/>
      <c r="H697" s="192"/>
      <c r="I697" s="85"/>
      <c r="J697" s="192"/>
      <c r="K697" s="97"/>
      <c r="L697" s="192"/>
      <c r="M697" s="97"/>
      <c r="N697" s="403" t="str">
        <f t="shared" si="21"/>
        <v/>
      </c>
      <c r="O697" s="287" t="str">
        <f t="shared" si="22"/>
        <v/>
      </c>
      <c r="P697" s="287" t="str">
        <f t="shared" si="23"/>
        <v/>
      </c>
      <c r="Q697" s="404" t="str">
        <f t="shared" si="24"/>
        <v/>
      </c>
      <c r="R697" s="287"/>
      <c r="S697" s="287" t="str">
        <f t="shared" si="25"/>
        <v/>
      </c>
      <c r="T697" s="287"/>
      <c r="U697" s="287"/>
      <c r="V697" s="287"/>
      <c r="W697" s="287"/>
      <c r="X697" s="287"/>
      <c r="Y697" s="287"/>
      <c r="Z697" s="287"/>
      <c r="AA697" s="287"/>
      <c r="AB697" s="287"/>
      <c r="AC697" s="287"/>
      <c r="AD697" s="287"/>
      <c r="AE697" s="287"/>
      <c r="AF697" s="287"/>
      <c r="AG697" s="287"/>
      <c r="AH697" s="287"/>
      <c r="AI697" s="287"/>
      <c r="AJ697" s="287"/>
      <c r="AK697" s="287"/>
      <c r="AL697" s="287"/>
      <c r="AM697" s="287"/>
      <c r="AN697" s="287"/>
      <c r="AO697" s="287"/>
      <c r="AP697" s="287"/>
      <c r="AQ697" s="287"/>
      <c r="AR697" s="287"/>
      <c r="AS697" s="287"/>
      <c r="AT697" s="287"/>
      <c r="AU697" s="287"/>
      <c r="AV697" s="287"/>
      <c r="AW697" s="287"/>
      <c r="AX697" s="287"/>
      <c r="AY697" s="287"/>
      <c r="AZ697" s="287"/>
      <c r="BA697" s="287"/>
      <c r="BB697" s="287"/>
      <c r="BC697" s="287"/>
    </row>
    <row r="698" spans="1:55" s="400" customFormat="1" ht="12" customHeight="1" x14ac:dyDescent="0.25">
      <c r="A698" s="402"/>
      <c r="B698" s="304"/>
      <c r="C698" s="242" t="s">
        <v>556</v>
      </c>
      <c r="D698" s="238" t="s">
        <v>696</v>
      </c>
      <c r="E698" s="238"/>
      <c r="F698" s="145" t="s">
        <v>486</v>
      </c>
      <c r="G698" s="696"/>
      <c r="H698" s="192"/>
      <c r="I698" s="85"/>
      <c r="J698" s="192"/>
      <c r="K698" s="302" t="str">
        <f>IF($G698="","",$G698*J698)</f>
        <v/>
      </c>
      <c r="L698" s="192"/>
      <c r="M698" s="302">
        <v>0</v>
      </c>
      <c r="N698" s="403" t="str">
        <f t="shared" si="21"/>
        <v/>
      </c>
      <c r="O698" s="287">
        <f t="shared" si="22"/>
        <v>0</v>
      </c>
      <c r="P698" s="287">
        <f t="shared" si="23"/>
        <v>0</v>
      </c>
      <c r="Q698" s="404">
        <f t="shared" si="24"/>
        <v>0</v>
      </c>
      <c r="R698" s="287"/>
      <c r="S698" s="287">
        <f t="shared" si="25"/>
        <v>0</v>
      </c>
      <c r="T698" s="287"/>
      <c r="U698" s="287"/>
      <c r="V698" s="287"/>
      <c r="W698" s="287"/>
      <c r="X698" s="287"/>
      <c r="Y698" s="287"/>
      <c r="Z698" s="287"/>
      <c r="AA698" s="287"/>
      <c r="AB698" s="287"/>
      <c r="AC698" s="287"/>
      <c r="AD698" s="287"/>
      <c r="AE698" s="287"/>
      <c r="AF698" s="287"/>
      <c r="AG698" s="287"/>
      <c r="AH698" s="287"/>
      <c r="AI698" s="287"/>
      <c r="AJ698" s="287"/>
      <c r="AK698" s="287"/>
      <c r="AL698" s="287"/>
      <c r="AM698" s="287"/>
      <c r="AN698" s="287"/>
      <c r="AO698" s="287"/>
      <c r="AP698" s="287"/>
      <c r="AQ698" s="287"/>
      <c r="AR698" s="287"/>
      <c r="AS698" s="287"/>
      <c r="AT698" s="287"/>
      <c r="AU698" s="287"/>
      <c r="AV698" s="287"/>
      <c r="AW698" s="287"/>
      <c r="AX698" s="287"/>
      <c r="AY698" s="287"/>
      <c r="AZ698" s="287"/>
      <c r="BA698" s="287"/>
      <c r="BB698" s="287"/>
      <c r="BC698" s="287"/>
    </row>
    <row r="699" spans="1:55" s="400" customFormat="1" ht="12" customHeight="1" x14ac:dyDescent="0.25">
      <c r="A699" s="402"/>
      <c r="B699" s="241"/>
      <c r="C699" s="238"/>
      <c r="D699" s="238"/>
      <c r="E699" s="238"/>
      <c r="F699" s="191"/>
      <c r="G699" s="234"/>
      <c r="H699" s="192"/>
      <c r="I699" s="85"/>
      <c r="J699" s="192"/>
      <c r="K699" s="302" t="str">
        <f>IF($G699="","",$G699*J699)</f>
        <v/>
      </c>
      <c r="L699" s="192"/>
      <c r="M699" s="302" t="str">
        <f>IF($G699="","",$G699*L699)</f>
        <v/>
      </c>
      <c r="N699" s="403" t="str">
        <f t="shared" si="21"/>
        <v/>
      </c>
      <c r="O699" s="287" t="str">
        <f t="shared" si="22"/>
        <v/>
      </c>
      <c r="P699" s="287" t="str">
        <f t="shared" si="23"/>
        <v/>
      </c>
      <c r="Q699" s="404" t="str">
        <f t="shared" si="24"/>
        <v/>
      </c>
      <c r="R699" s="287"/>
      <c r="S699" s="287" t="str">
        <f t="shared" si="25"/>
        <v/>
      </c>
      <c r="T699" s="287"/>
      <c r="U699" s="287"/>
      <c r="V699" s="287"/>
      <c r="W699" s="287"/>
      <c r="X699" s="287"/>
      <c r="Y699" s="287"/>
      <c r="Z699" s="287"/>
      <c r="AA699" s="287"/>
      <c r="AB699" s="287"/>
      <c r="AC699" s="287"/>
      <c r="AD699" s="287"/>
      <c r="AE699" s="287"/>
      <c r="AF699" s="287"/>
      <c r="AG699" s="287"/>
      <c r="AH699" s="287"/>
      <c r="AI699" s="287"/>
      <c r="AJ699" s="287"/>
      <c r="AK699" s="287"/>
      <c r="AL699" s="287"/>
      <c r="AM699" s="287"/>
      <c r="AN699" s="287"/>
      <c r="AO699" s="287"/>
      <c r="AP699" s="287"/>
      <c r="AQ699" s="287"/>
      <c r="AR699" s="287"/>
      <c r="AS699" s="287"/>
      <c r="AT699" s="287"/>
      <c r="AU699" s="287"/>
      <c r="AV699" s="287"/>
      <c r="AW699" s="287"/>
      <c r="AX699" s="287"/>
      <c r="AY699" s="287"/>
      <c r="AZ699" s="287"/>
      <c r="BA699" s="287"/>
      <c r="BB699" s="287"/>
      <c r="BC699" s="287"/>
    </row>
    <row r="700" spans="1:55" s="400" customFormat="1" ht="12" customHeight="1" x14ac:dyDescent="0.25">
      <c r="A700" s="402"/>
      <c r="B700" s="304"/>
      <c r="C700" s="242" t="s">
        <v>557</v>
      </c>
      <c r="D700" s="238" t="s">
        <v>697</v>
      </c>
      <c r="E700" s="238"/>
      <c r="F700" s="145" t="s">
        <v>486</v>
      </c>
      <c r="G700" s="696"/>
      <c r="H700" s="192"/>
      <c r="I700" s="85"/>
      <c r="J700" s="192"/>
      <c r="K700" s="302" t="str">
        <f>IF($G700="","",$G700*J700)</f>
        <v/>
      </c>
      <c r="L700" s="192"/>
      <c r="M700" s="302">
        <v>0</v>
      </c>
      <c r="N700" s="403" t="str">
        <f t="shared" si="21"/>
        <v/>
      </c>
      <c r="O700" s="287">
        <f t="shared" si="22"/>
        <v>0</v>
      </c>
      <c r="P700" s="287">
        <f t="shared" si="23"/>
        <v>0</v>
      </c>
      <c r="Q700" s="404">
        <f t="shared" si="24"/>
        <v>0</v>
      </c>
      <c r="R700" s="287"/>
      <c r="S700" s="287">
        <f t="shared" si="25"/>
        <v>0</v>
      </c>
      <c r="T700" s="287"/>
      <c r="U700" s="287"/>
      <c r="V700" s="287"/>
      <c r="W700" s="287"/>
      <c r="X700" s="287"/>
      <c r="Y700" s="287"/>
      <c r="Z700" s="287"/>
      <c r="AA700" s="287"/>
      <c r="AB700" s="287"/>
      <c r="AC700" s="287"/>
      <c r="AD700" s="287"/>
      <c r="AE700" s="287"/>
      <c r="AF700" s="287"/>
      <c r="AG700" s="287"/>
      <c r="AH700" s="287"/>
      <c r="AI700" s="287"/>
      <c r="AJ700" s="287"/>
      <c r="AK700" s="287"/>
      <c r="AL700" s="287"/>
      <c r="AM700" s="287"/>
      <c r="AN700" s="287"/>
      <c r="AO700" s="287"/>
      <c r="AP700" s="287"/>
      <c r="AQ700" s="287"/>
      <c r="AR700" s="287"/>
      <c r="AS700" s="287"/>
      <c r="AT700" s="287"/>
      <c r="AU700" s="287"/>
      <c r="AV700" s="287"/>
      <c r="AW700" s="287"/>
      <c r="AX700" s="287"/>
      <c r="AY700" s="287"/>
      <c r="AZ700" s="287"/>
      <c r="BA700" s="287"/>
      <c r="BB700" s="287"/>
      <c r="BC700" s="287"/>
    </row>
    <row r="701" spans="1:55" s="400" customFormat="1" ht="12" customHeight="1" x14ac:dyDescent="0.25">
      <c r="A701" s="402"/>
      <c r="B701" s="304"/>
      <c r="C701" s="242"/>
      <c r="D701" s="238"/>
      <c r="E701" s="238"/>
      <c r="F701" s="145"/>
      <c r="G701" s="696"/>
      <c r="H701" s="192"/>
      <c r="I701" s="85"/>
      <c r="J701" s="192"/>
      <c r="K701" s="302" t="str">
        <f>IF($G701="","",$G701*J701)</f>
        <v/>
      </c>
      <c r="L701" s="192"/>
      <c r="M701" s="302" t="str">
        <f>IF($G701="","",$G701*L701)</f>
        <v/>
      </c>
      <c r="N701" s="403" t="str">
        <f t="shared" si="21"/>
        <v/>
      </c>
      <c r="O701" s="287" t="str">
        <f t="shared" si="22"/>
        <v/>
      </c>
      <c r="P701" s="287" t="str">
        <f t="shared" si="23"/>
        <v/>
      </c>
      <c r="Q701" s="404" t="str">
        <f t="shared" si="24"/>
        <v/>
      </c>
      <c r="R701" s="287"/>
      <c r="S701" s="287" t="str">
        <f t="shared" si="25"/>
        <v/>
      </c>
      <c r="T701" s="287"/>
      <c r="U701" s="287"/>
      <c r="V701" s="287"/>
      <c r="W701" s="287"/>
      <c r="X701" s="287"/>
      <c r="Y701" s="287"/>
      <c r="Z701" s="287"/>
      <c r="AA701" s="287"/>
      <c r="AB701" s="287"/>
      <c r="AC701" s="287"/>
      <c r="AD701" s="287"/>
      <c r="AE701" s="287"/>
      <c r="AF701" s="287"/>
      <c r="AG701" s="287"/>
      <c r="AH701" s="287"/>
      <c r="AI701" s="287"/>
      <c r="AJ701" s="287"/>
      <c r="AK701" s="287"/>
      <c r="AL701" s="287"/>
      <c r="AM701" s="287"/>
      <c r="AN701" s="287"/>
      <c r="AO701" s="287"/>
      <c r="AP701" s="287"/>
      <c r="AQ701" s="287"/>
      <c r="AR701" s="287"/>
      <c r="AS701" s="287"/>
      <c r="AT701" s="287"/>
      <c r="AU701" s="287"/>
      <c r="AV701" s="287"/>
      <c r="AW701" s="287"/>
      <c r="AX701" s="287"/>
      <c r="AY701" s="287"/>
      <c r="AZ701" s="287"/>
      <c r="BA701" s="287"/>
      <c r="BB701" s="287"/>
      <c r="BC701" s="287"/>
    </row>
    <row r="702" spans="1:55" ht="31.5" customHeight="1" x14ac:dyDescent="0.25">
      <c r="A702" s="405"/>
      <c r="B702" s="327">
        <f>MAX($B$6:B698)+0.01</f>
        <v>411.05999999999995</v>
      </c>
      <c r="C702" s="2136" t="s">
        <v>698</v>
      </c>
      <c r="D702" s="2137"/>
      <c r="E702" s="2138"/>
      <c r="F702" s="145" t="s">
        <v>699</v>
      </c>
      <c r="G702" s="696"/>
      <c r="H702" s="149"/>
      <c r="I702" s="92"/>
      <c r="J702" s="192"/>
      <c r="K702" s="302" t="str">
        <f>IF($G702="","",$G702*J702)</f>
        <v/>
      </c>
      <c r="L702" s="192">
        <v>0</v>
      </c>
      <c r="M702" s="302" t="str">
        <f>IF($G702="","",$G702*L702)</f>
        <v/>
      </c>
      <c r="N702" s="403" t="str">
        <f t="shared" si="21"/>
        <v/>
      </c>
      <c r="O702" s="287">
        <f t="shared" si="22"/>
        <v>0</v>
      </c>
      <c r="P702" s="287">
        <f t="shared" si="23"/>
        <v>0</v>
      </c>
      <c r="Q702" s="404">
        <f t="shared" si="24"/>
        <v>0</v>
      </c>
      <c r="R702" s="287"/>
      <c r="S702" s="287">
        <f t="shared" si="25"/>
        <v>0</v>
      </c>
      <c r="T702" s="287"/>
      <c r="U702" s="287"/>
      <c r="V702" s="287"/>
      <c r="W702" s="287"/>
      <c r="X702" s="287"/>
      <c r="Y702" s="287"/>
      <c r="Z702" s="287"/>
      <c r="AA702" s="287"/>
      <c r="AB702" s="287"/>
      <c r="AC702" s="287"/>
      <c r="AD702" s="287"/>
      <c r="AE702" s="287"/>
      <c r="AF702" s="287"/>
      <c r="AG702" s="287"/>
      <c r="AH702" s="287"/>
      <c r="AI702" s="287"/>
      <c r="AJ702" s="287"/>
      <c r="AK702" s="287"/>
      <c r="AL702" s="287"/>
      <c r="AM702" s="287"/>
      <c r="AN702" s="287"/>
      <c r="AO702" s="287"/>
      <c r="AP702" s="287"/>
      <c r="AQ702" s="287"/>
      <c r="AR702" s="287"/>
      <c r="AS702" s="287"/>
      <c r="AT702" s="287"/>
      <c r="AU702" s="287"/>
      <c r="AV702" s="287"/>
      <c r="AW702" s="287"/>
      <c r="AX702" s="287"/>
      <c r="AY702" s="287"/>
      <c r="AZ702" s="287"/>
      <c r="BA702" s="287"/>
      <c r="BB702" s="287"/>
      <c r="BC702" s="287"/>
    </row>
    <row r="703" spans="1:55" ht="13.2" customHeight="1" x14ac:dyDescent="0.25">
      <c r="A703" s="326"/>
      <c r="B703" s="304"/>
      <c r="C703" s="347"/>
      <c r="D703" s="347"/>
      <c r="E703" s="347"/>
      <c r="F703" s="145"/>
      <c r="G703" s="704"/>
      <c r="H703" s="217"/>
      <c r="I703" s="212"/>
      <c r="J703" s="167"/>
      <c r="K703" s="90"/>
    </row>
    <row r="704" spans="1:55" ht="13.2" customHeight="1" x14ac:dyDescent="0.25">
      <c r="A704" s="326"/>
      <c r="B704" s="304"/>
      <c r="C704" s="347"/>
      <c r="D704" s="347"/>
      <c r="E704" s="347"/>
      <c r="F704" s="145"/>
      <c r="G704" s="704"/>
      <c r="H704" s="217"/>
      <c r="I704" s="212"/>
      <c r="J704" s="167"/>
      <c r="K704" s="90"/>
    </row>
    <row r="705" spans="1:11" ht="13.2" customHeight="1" x14ac:dyDescent="0.25">
      <c r="A705" s="326"/>
      <c r="B705" s="304"/>
      <c r="C705" s="347"/>
      <c r="D705" s="347"/>
      <c r="E705" s="347"/>
      <c r="F705" s="145"/>
      <c r="G705" s="704"/>
      <c r="H705" s="217"/>
      <c r="I705" s="212"/>
      <c r="J705" s="167"/>
      <c r="K705" s="90"/>
    </row>
    <row r="706" spans="1:11" ht="13.2" customHeight="1" x14ac:dyDescent="0.25">
      <c r="A706" s="326"/>
      <c r="B706" s="304"/>
      <c r="C706" s="347"/>
      <c r="D706" s="347"/>
      <c r="E706" s="347"/>
      <c r="F706" s="145"/>
      <c r="G706" s="704"/>
      <c r="H706" s="217"/>
      <c r="I706" s="212"/>
      <c r="J706" s="167"/>
      <c r="K706" s="90"/>
    </row>
    <row r="707" spans="1:11" ht="13.2" customHeight="1" x14ac:dyDescent="0.25">
      <c r="A707" s="326"/>
      <c r="B707" s="304"/>
      <c r="C707" s="347"/>
      <c r="D707" s="347"/>
      <c r="E707" s="347"/>
      <c r="F707" s="145"/>
      <c r="G707" s="704"/>
      <c r="H707" s="217"/>
      <c r="I707" s="212"/>
      <c r="J707" s="167"/>
      <c r="K707" s="90"/>
    </row>
    <row r="708" spans="1:11" ht="13.2" customHeight="1" x14ac:dyDescent="0.25">
      <c r="A708" s="326"/>
      <c r="B708" s="304"/>
      <c r="C708" s="347"/>
      <c r="D708" s="347"/>
      <c r="E708" s="347"/>
      <c r="F708" s="145"/>
      <c r="G708" s="704"/>
      <c r="H708" s="217"/>
      <c r="I708" s="212"/>
      <c r="J708" s="167"/>
      <c r="K708" s="90"/>
    </row>
    <row r="709" spans="1:11" x14ac:dyDescent="0.25">
      <c r="A709" s="57"/>
      <c r="B709" s="134"/>
      <c r="C709" s="58"/>
      <c r="D709" s="58"/>
      <c r="E709" s="58"/>
      <c r="F709" s="59"/>
      <c r="G709" s="692"/>
      <c r="H709" s="60"/>
      <c r="I709" s="61"/>
      <c r="J709" s="60"/>
      <c r="K709" s="61"/>
    </row>
    <row r="710" spans="1:11" x14ac:dyDescent="0.25">
      <c r="A710" s="62"/>
      <c r="B710" s="227" t="str">
        <f>"TOTAL "&amp;$A$3&amp;" CARRIED TO SUMMARY:  CORRECTIVE MAINTENANCE WORK"</f>
        <v>TOTAL  CARRIED TO SUMMARY:  CORRECTIVE MAINTENANCE WORK</v>
      </c>
      <c r="C710" s="41"/>
      <c r="D710" s="41"/>
      <c r="E710" s="41"/>
      <c r="F710" s="63"/>
      <c r="G710" s="693"/>
      <c r="H710" s="64"/>
      <c r="I710" s="135"/>
      <c r="J710" s="64"/>
      <c r="K710" s="135">
        <f>SUM(K660:K709)</f>
        <v>0</v>
      </c>
    </row>
    <row r="711" spans="1:11" x14ac:dyDescent="0.25">
      <c r="A711" s="66"/>
      <c r="B711" s="136"/>
      <c r="C711" s="67"/>
      <c r="D711" s="67"/>
      <c r="E711" s="67"/>
      <c r="F711" s="68"/>
      <c r="G711" s="694"/>
      <c r="H711" s="69"/>
      <c r="I711" s="331"/>
      <c r="J711" s="69"/>
      <c r="K711" s="331"/>
    </row>
  </sheetData>
  <mergeCells count="273">
    <mergeCell ref="C2:I2"/>
    <mergeCell ref="C691:E691"/>
    <mergeCell ref="C686:E686"/>
    <mergeCell ref="C687:E687"/>
    <mergeCell ref="C688:E688"/>
    <mergeCell ref="C689:E689"/>
    <mergeCell ref="C678:E678"/>
    <mergeCell ref="C680:E680"/>
    <mergeCell ref="C682:E682"/>
    <mergeCell ref="D684:E684"/>
    <mergeCell ref="D656:E656"/>
    <mergeCell ref="C644:E644"/>
    <mergeCell ref="C646:E646"/>
    <mergeCell ref="C648:E648"/>
    <mergeCell ref="C650:E650"/>
    <mergeCell ref="D638:E638"/>
    <mergeCell ref="D652:E652"/>
    <mergeCell ref="D654:E654"/>
    <mergeCell ref="D628:E628"/>
    <mergeCell ref="D630:E630"/>
    <mergeCell ref="D634:E634"/>
    <mergeCell ref="D636:E636"/>
    <mergeCell ref="D598:E598"/>
    <mergeCell ref="D610:E610"/>
    <mergeCell ref="D612:E612"/>
    <mergeCell ref="D614:E614"/>
    <mergeCell ref="C640:E640"/>
    <mergeCell ref="D642:E642"/>
    <mergeCell ref="C632:E632"/>
    <mergeCell ref="C590:E590"/>
    <mergeCell ref="D592:E592"/>
    <mergeCell ref="D594:E594"/>
    <mergeCell ref="D596:E596"/>
    <mergeCell ref="C616:E616"/>
    <mergeCell ref="D618:E618"/>
    <mergeCell ref="D620:E620"/>
    <mergeCell ref="C622:E622"/>
    <mergeCell ref="D624:E624"/>
    <mergeCell ref="D626:E626"/>
    <mergeCell ref="D582:E582"/>
    <mergeCell ref="D584:E584"/>
    <mergeCell ref="D586:E586"/>
    <mergeCell ref="D588:E588"/>
    <mergeCell ref="C574:E574"/>
    <mergeCell ref="D576:E576"/>
    <mergeCell ref="D578:E578"/>
    <mergeCell ref="D580:E580"/>
    <mergeCell ref="D566:E566"/>
    <mergeCell ref="D568:E568"/>
    <mergeCell ref="D570:E570"/>
    <mergeCell ref="D572:E572"/>
    <mergeCell ref="D558:E558"/>
    <mergeCell ref="D560:E560"/>
    <mergeCell ref="D562:E562"/>
    <mergeCell ref="D564:E564"/>
    <mergeCell ref="D542:E542"/>
    <mergeCell ref="D544:E544"/>
    <mergeCell ref="C554:E554"/>
    <mergeCell ref="D556:E556"/>
    <mergeCell ref="D534:E534"/>
    <mergeCell ref="D536:E536"/>
    <mergeCell ref="D538:E538"/>
    <mergeCell ref="D540:E540"/>
    <mergeCell ref="D524:E524"/>
    <mergeCell ref="C266:E266"/>
    <mergeCell ref="C454:E454"/>
    <mergeCell ref="C456:E456"/>
    <mergeCell ref="C458:E458"/>
    <mergeCell ref="D322:E322"/>
    <mergeCell ref="C368:E368"/>
    <mergeCell ref="D324:E324"/>
    <mergeCell ref="D326:E326"/>
    <mergeCell ref="C340:E340"/>
    <mergeCell ref="D342:E342"/>
    <mergeCell ref="D344:E344"/>
    <mergeCell ref="C348:E348"/>
    <mergeCell ref="D366:E366"/>
    <mergeCell ref="D270:E270"/>
    <mergeCell ref="D272:E272"/>
    <mergeCell ref="D274:E274"/>
    <mergeCell ref="C268:E268"/>
    <mergeCell ref="C290:E290"/>
    <mergeCell ref="C292:E292"/>
    <mergeCell ref="C294:E294"/>
    <mergeCell ref="D296:E296"/>
    <mergeCell ref="D298:E298"/>
    <mergeCell ref="D300:E300"/>
    <mergeCell ref="D202:E202"/>
    <mergeCell ref="D192:E192"/>
    <mergeCell ref="D264:E264"/>
    <mergeCell ref="D238:E238"/>
    <mergeCell ref="D260:E260"/>
    <mergeCell ref="C242:E242"/>
    <mergeCell ref="D214:E214"/>
    <mergeCell ref="D174:E174"/>
    <mergeCell ref="D186:E186"/>
    <mergeCell ref="D198:E198"/>
    <mergeCell ref="D176:E176"/>
    <mergeCell ref="D178:E178"/>
    <mergeCell ref="D182:E182"/>
    <mergeCell ref="C262:E262"/>
    <mergeCell ref="D248:E248"/>
    <mergeCell ref="D252:E252"/>
    <mergeCell ref="D250:E250"/>
    <mergeCell ref="D240:E240"/>
    <mergeCell ref="D230:E230"/>
    <mergeCell ref="D206:E206"/>
    <mergeCell ref="D208:E208"/>
    <mergeCell ref="D232:E232"/>
    <mergeCell ref="D218:E218"/>
    <mergeCell ref="D220:E220"/>
    <mergeCell ref="C6:E6"/>
    <mergeCell ref="C8:E8"/>
    <mergeCell ref="C10:E10"/>
    <mergeCell ref="D22:E22"/>
    <mergeCell ref="D28:E28"/>
    <mergeCell ref="D24:E24"/>
    <mergeCell ref="D48:E48"/>
    <mergeCell ref="C30:E30"/>
    <mergeCell ref="D44:E44"/>
    <mergeCell ref="D32:E32"/>
    <mergeCell ref="D36:E36"/>
    <mergeCell ref="D38:E38"/>
    <mergeCell ref="D40:E40"/>
    <mergeCell ref="D34:E34"/>
    <mergeCell ref="D12:E12"/>
    <mergeCell ref="D14:E14"/>
    <mergeCell ref="D16:E16"/>
    <mergeCell ref="D18:E18"/>
    <mergeCell ref="D20:E20"/>
    <mergeCell ref="D26:E26"/>
    <mergeCell ref="C46:E46"/>
    <mergeCell ref="D42:E42"/>
    <mergeCell ref="D231:E231"/>
    <mergeCell ref="D229:E229"/>
    <mergeCell ref="D210:E210"/>
    <mergeCell ref="D212:E212"/>
    <mergeCell ref="D216:E216"/>
    <mergeCell ref="D236:E236"/>
    <mergeCell ref="D234:E234"/>
    <mergeCell ref="D63:E63"/>
    <mergeCell ref="D204:E204"/>
    <mergeCell ref="D151:E151"/>
    <mergeCell ref="D145:E145"/>
    <mergeCell ref="D157:E157"/>
    <mergeCell ref="D200:E200"/>
    <mergeCell ref="D159:E159"/>
    <mergeCell ref="D147:E147"/>
    <mergeCell ref="D67:E67"/>
    <mergeCell ref="C69:E69"/>
    <mergeCell ref="D71:E71"/>
    <mergeCell ref="C121:E121"/>
    <mergeCell ref="C119:E119"/>
    <mergeCell ref="C65:E65"/>
    <mergeCell ref="D75:E75"/>
    <mergeCell ref="D180:E180"/>
    <mergeCell ref="D153:E153"/>
    <mergeCell ref="D149:E149"/>
    <mergeCell ref="D79:E79"/>
    <mergeCell ref="D123:E123"/>
    <mergeCell ref="C137:E137"/>
    <mergeCell ref="C132:E132"/>
    <mergeCell ref="C139:E139"/>
    <mergeCell ref="D141:E141"/>
    <mergeCell ref="D131:E131"/>
    <mergeCell ref="D133:E133"/>
    <mergeCell ref="D135:E135"/>
    <mergeCell ref="C73:E73"/>
    <mergeCell ref="D125:E125"/>
    <mergeCell ref="D127:E127"/>
    <mergeCell ref="D129:E129"/>
    <mergeCell ref="D76:E76"/>
    <mergeCell ref="D78:E78"/>
    <mergeCell ref="D143:E143"/>
    <mergeCell ref="D50:E50"/>
    <mergeCell ref="D52:E52"/>
    <mergeCell ref="C61:E61"/>
    <mergeCell ref="C196:E196"/>
    <mergeCell ref="D184:E184"/>
    <mergeCell ref="D188:E188"/>
    <mergeCell ref="D190:E190"/>
    <mergeCell ref="D194:E194"/>
    <mergeCell ref="D155:E155"/>
    <mergeCell ref="C161:E161"/>
    <mergeCell ref="D163:E163"/>
    <mergeCell ref="D165:E165"/>
    <mergeCell ref="D258:E258"/>
    <mergeCell ref="D256:E256"/>
    <mergeCell ref="C254:E254"/>
    <mergeCell ref="D244:E244"/>
    <mergeCell ref="D246:E246"/>
    <mergeCell ref="D276:E276"/>
    <mergeCell ref="D278:E278"/>
    <mergeCell ref="C286:E286"/>
    <mergeCell ref="D288:E288"/>
    <mergeCell ref="C302:E302"/>
    <mergeCell ref="D304:E304"/>
    <mergeCell ref="D306:E306"/>
    <mergeCell ref="D308:E308"/>
    <mergeCell ref="D310:E310"/>
    <mergeCell ref="C312:E312"/>
    <mergeCell ref="D314:E314"/>
    <mergeCell ref="D316:E316"/>
    <mergeCell ref="C318:E318"/>
    <mergeCell ref="D320:E320"/>
    <mergeCell ref="D396:E396"/>
    <mergeCell ref="D364:E364"/>
    <mergeCell ref="C346:E346"/>
    <mergeCell ref="D350:E350"/>
    <mergeCell ref="D352:E352"/>
    <mergeCell ref="C354:E354"/>
    <mergeCell ref="D360:E360"/>
    <mergeCell ref="D358:E358"/>
    <mergeCell ref="D356:E356"/>
    <mergeCell ref="D362:E362"/>
    <mergeCell ref="D398:E398"/>
    <mergeCell ref="D400:E400"/>
    <mergeCell ref="C402:E402"/>
    <mergeCell ref="C394:E394"/>
    <mergeCell ref="D370:E370"/>
    <mergeCell ref="D372:E372"/>
    <mergeCell ref="C382:E382"/>
    <mergeCell ref="D487:E487"/>
    <mergeCell ref="D435:E435"/>
    <mergeCell ref="C474:E474"/>
    <mergeCell ref="C485:E485"/>
    <mergeCell ref="C466:E466"/>
    <mergeCell ref="C468:E468"/>
    <mergeCell ref="C470:E470"/>
    <mergeCell ref="D425:E425"/>
    <mergeCell ref="C427:E427"/>
    <mergeCell ref="C460:E460"/>
    <mergeCell ref="C462:E462"/>
    <mergeCell ref="D464:E464"/>
    <mergeCell ref="C384:E384"/>
    <mergeCell ref="C392:E392"/>
    <mergeCell ref="D404:E404"/>
    <mergeCell ref="D429:E429"/>
    <mergeCell ref="D431:E431"/>
    <mergeCell ref="D406:E406"/>
    <mergeCell ref="D412:E412"/>
    <mergeCell ref="D417:E417"/>
    <mergeCell ref="D419:E419"/>
    <mergeCell ref="D490:E490"/>
    <mergeCell ref="D492:E492"/>
    <mergeCell ref="C472:E472"/>
    <mergeCell ref="D421:E421"/>
    <mergeCell ref="D433:E433"/>
    <mergeCell ref="C423:E423"/>
    <mergeCell ref="C502:E502"/>
    <mergeCell ref="C504:E504"/>
    <mergeCell ref="D516:E516"/>
    <mergeCell ref="C506:E506"/>
    <mergeCell ref="C500:E500"/>
    <mergeCell ref="D508:E508"/>
    <mergeCell ref="D510:E510"/>
    <mergeCell ref="C702:E702"/>
    <mergeCell ref="D512:E512"/>
    <mergeCell ref="C674:E674"/>
    <mergeCell ref="C676:E676"/>
    <mergeCell ref="C666:E666"/>
    <mergeCell ref="C668:E668"/>
    <mergeCell ref="C670:E670"/>
    <mergeCell ref="C672:E672"/>
    <mergeCell ref="C664:E664"/>
    <mergeCell ref="D514:E514"/>
    <mergeCell ref="C526:E526"/>
    <mergeCell ref="D528:E528"/>
    <mergeCell ref="D530:E530"/>
    <mergeCell ref="D532:E532"/>
    <mergeCell ref="D518:E518"/>
    <mergeCell ref="D520:E520"/>
    <mergeCell ref="D522:E522"/>
  </mergeCells>
  <phoneticPr fontId="0" type="noConversion"/>
  <pageMargins left="0.59055118110236204" right="0.196850393700787" top="0.59055118110236204" bottom="0.59055118110236204" header="0.59055118110236204" footer="0.39370078740157499"/>
  <pageSetup paperSize="9" scale="95" fitToHeight="100" orientation="portrait" blackAndWhite="1" useFirstPageNumber="1" horizontalDpi="300" verticalDpi="300" r:id="rId1"/>
  <headerFooter alignWithMargins="0">
    <oddHeader>&amp;C2.3-&amp;P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H295"/>
  <sheetViews>
    <sheetView showGridLines="0" view="pageBreakPreview" zoomScaleSheetLayoutView="100" workbookViewId="0">
      <pane xSplit="11" ySplit="4" topLeftCell="L5" activePane="bottomRight" state="frozen"/>
      <selection activeCell="G1" sqref="G1:G1048576"/>
      <selection pane="topRight" activeCell="G1" sqref="G1:G1048576"/>
      <selection pane="bottomLeft" activeCell="G1" sqref="G1:G1048576"/>
      <selection pane="bottomRight" activeCell="G1" sqref="G1:G1048576"/>
    </sheetView>
  </sheetViews>
  <sheetFormatPr defaultColWidth="9.109375" defaultRowHeight="13.2" x14ac:dyDescent="0.25"/>
  <cols>
    <col min="1" max="1" width="11.109375" style="265" customWidth="1"/>
    <col min="2" max="2" width="7.44140625" style="266" customWidth="1"/>
    <col min="3" max="4" width="3.5546875" style="266" customWidth="1"/>
    <col min="5" max="5" width="32.6640625" style="266" customWidth="1"/>
    <col min="6" max="6" width="6.88671875" style="266" customWidth="1"/>
    <col min="7" max="7" width="10.88671875" style="451" customWidth="1"/>
    <col min="8" max="8" width="10.44140625" style="266" customWidth="1"/>
    <col min="9" max="9" width="15.44140625" style="266" customWidth="1"/>
    <col min="10" max="10" width="10.5546875" style="266" customWidth="1"/>
    <col min="11" max="11" width="15.44140625" style="266" customWidth="1"/>
    <col min="12" max="16384" width="9.109375" style="458"/>
  </cols>
  <sheetData>
    <row r="2" spans="1:60" s="259" customFormat="1" ht="27" customHeight="1" x14ac:dyDescent="0.25">
      <c r="A2" s="260" t="e">
        <f>#REF!</f>
        <v>#REF!</v>
      </c>
      <c r="B2" s="261"/>
      <c r="C2" s="2156" t="e">
        <f>#REF!</f>
        <v>#REF!</v>
      </c>
      <c r="D2" s="2157"/>
      <c r="E2" s="2157"/>
      <c r="F2" s="2157"/>
      <c r="G2" s="2157"/>
      <c r="H2" s="2157"/>
      <c r="I2" s="2157"/>
      <c r="J2" s="262"/>
      <c r="K2" s="262"/>
      <c r="L2" s="262"/>
      <c r="M2" s="262"/>
      <c r="N2" s="262"/>
      <c r="O2" s="262"/>
      <c r="P2" s="262"/>
      <c r="Q2" s="262"/>
      <c r="R2" s="262"/>
      <c r="S2" s="262"/>
      <c r="T2" s="262"/>
      <c r="U2" s="262"/>
      <c r="V2" s="262"/>
      <c r="W2" s="262"/>
      <c r="X2" s="262"/>
      <c r="Y2" s="262"/>
      <c r="Z2" s="262"/>
      <c r="AA2" s="263"/>
      <c r="AB2" s="263"/>
      <c r="AC2" s="263"/>
      <c r="AD2" s="263"/>
      <c r="AE2" s="263"/>
      <c r="AF2" s="262"/>
      <c r="AG2" s="262"/>
      <c r="AH2" s="263"/>
      <c r="AI2" s="263"/>
      <c r="AJ2" s="262"/>
      <c r="AK2" s="262"/>
      <c r="AL2" s="262"/>
      <c r="AM2" s="262"/>
      <c r="AN2" s="262"/>
      <c r="AO2" s="262"/>
      <c r="AP2" s="262"/>
      <c r="AQ2" s="262"/>
    </row>
    <row r="3" spans="1:60" s="259" customFormat="1" ht="12.75" customHeight="1" x14ac:dyDescent="0.25">
      <c r="A3" s="269"/>
      <c r="B3" s="270"/>
      <c r="C3" s="271"/>
      <c r="D3" s="272"/>
      <c r="E3" s="272"/>
      <c r="F3" s="272"/>
      <c r="G3" s="678"/>
      <c r="H3" s="272"/>
      <c r="I3" s="272"/>
      <c r="J3" s="262"/>
      <c r="K3" s="262"/>
      <c r="L3" s="262"/>
      <c r="M3" s="262"/>
      <c r="N3" s="262"/>
      <c r="O3" s="262"/>
      <c r="P3" s="262"/>
      <c r="Q3" s="262"/>
      <c r="R3" s="262"/>
      <c r="S3" s="262"/>
      <c r="T3" s="262"/>
      <c r="U3" s="262"/>
      <c r="V3" s="262"/>
      <c r="W3" s="262"/>
      <c r="X3" s="262"/>
      <c r="Y3" s="262"/>
      <c r="Z3" s="262"/>
      <c r="AA3" s="263"/>
      <c r="AB3" s="263"/>
      <c r="AC3" s="263"/>
      <c r="AD3" s="263"/>
      <c r="AE3" s="263"/>
      <c r="AF3" s="262"/>
      <c r="AG3" s="262"/>
      <c r="AH3" s="263"/>
      <c r="AI3" s="263"/>
      <c r="AJ3" s="262"/>
      <c r="AK3" s="262"/>
      <c r="AL3" s="262"/>
      <c r="AM3" s="262"/>
      <c r="AN3" s="262"/>
      <c r="AO3" s="262"/>
      <c r="AP3" s="262"/>
      <c r="AQ3" s="262"/>
    </row>
    <row r="4" spans="1:60" s="264" customFormat="1" ht="34.5" customHeight="1" x14ac:dyDescent="0.25">
      <c r="A4" s="268" t="s">
        <v>748</v>
      </c>
      <c r="B4" s="599" t="s">
        <v>749</v>
      </c>
      <c r="C4" s="251" t="s">
        <v>545</v>
      </c>
      <c r="D4" s="600"/>
      <c r="E4" s="251"/>
      <c r="F4" s="251" t="s">
        <v>546</v>
      </c>
      <c r="G4" s="254" t="s">
        <v>750</v>
      </c>
      <c r="H4" s="601" t="s">
        <v>548</v>
      </c>
      <c r="I4" s="602" t="s">
        <v>549</v>
      </c>
      <c r="J4" s="603"/>
      <c r="K4" s="604"/>
      <c r="L4" s="605"/>
      <c r="M4" s="605"/>
      <c r="N4" s="605"/>
      <c r="O4" s="605"/>
      <c r="P4" s="605"/>
      <c r="Q4" s="605"/>
      <c r="R4" s="605"/>
      <c r="S4" s="605"/>
      <c r="T4" s="605"/>
      <c r="U4" s="605"/>
      <c r="V4" s="605"/>
      <c r="W4" s="605"/>
      <c r="X4" s="605"/>
      <c r="Y4" s="606"/>
      <c r="Z4" s="606"/>
      <c r="AA4" s="606"/>
      <c r="AB4" s="607"/>
      <c r="AC4" s="607"/>
      <c r="AD4" s="607"/>
      <c r="AE4" s="607"/>
      <c r="AF4" s="605"/>
      <c r="AG4" s="605"/>
      <c r="AH4" s="608"/>
      <c r="AI4" s="608"/>
      <c r="AJ4" s="609"/>
      <c r="AK4" s="609"/>
      <c r="AL4" s="609"/>
      <c r="AM4" s="609"/>
      <c r="AN4" s="609"/>
      <c r="AO4" s="609"/>
      <c r="AP4" s="609"/>
      <c r="AQ4" s="609"/>
      <c r="AR4" s="608"/>
      <c r="AS4" s="608"/>
      <c r="AT4" s="608"/>
      <c r="AU4" s="608"/>
      <c r="AV4" s="608"/>
      <c r="AW4" s="608"/>
      <c r="AX4" s="608"/>
      <c r="AY4" s="608"/>
      <c r="AZ4" s="608"/>
      <c r="BA4" s="608"/>
      <c r="BB4" s="608"/>
      <c r="BC4" s="608"/>
      <c r="BD4" s="608"/>
      <c r="BE4" s="608"/>
      <c r="BF4" s="608"/>
      <c r="BG4" s="608"/>
      <c r="BH4" s="608"/>
    </row>
    <row r="5" spans="1:60" ht="15" customHeight="1" x14ac:dyDescent="0.25">
      <c r="A5" s="406"/>
      <c r="B5" s="452"/>
      <c r="C5" s="407"/>
      <c r="D5" s="407"/>
      <c r="E5" s="407"/>
      <c r="F5" s="453"/>
      <c r="G5" s="427"/>
      <c r="H5" s="454"/>
      <c r="I5" s="455"/>
      <c r="J5" s="456"/>
      <c r="K5" s="457"/>
    </row>
    <row r="6" spans="1:60" ht="27.75" customHeight="1" x14ac:dyDescent="0.25">
      <c r="A6" s="200"/>
      <c r="B6" s="459"/>
      <c r="C6" s="2170" t="s">
        <v>48</v>
      </c>
      <c r="D6" s="2168"/>
      <c r="E6" s="2171"/>
      <c r="F6" s="200"/>
      <c r="G6" s="429"/>
      <c r="H6" s="454"/>
      <c r="I6" s="455"/>
      <c r="J6" s="460"/>
      <c r="K6" s="461"/>
    </row>
    <row r="7" spans="1:60" x14ac:dyDescent="0.25">
      <c r="A7" s="200"/>
      <c r="B7" s="462"/>
      <c r="C7" s="2170"/>
      <c r="D7" s="2168"/>
      <c r="E7" s="2171"/>
      <c r="F7" s="200"/>
      <c r="G7" s="430"/>
      <c r="H7" s="454"/>
      <c r="I7" s="455"/>
      <c r="J7" s="460"/>
      <c r="K7" s="461"/>
    </row>
    <row r="8" spans="1:60" s="266" customFormat="1" x14ac:dyDescent="0.25">
      <c r="A8" s="408"/>
      <c r="B8" s="459">
        <v>4</v>
      </c>
      <c r="C8" s="2173" t="s">
        <v>143</v>
      </c>
      <c r="D8" s="2168"/>
      <c r="E8" s="2166"/>
      <c r="F8" s="463"/>
      <c r="G8" s="430"/>
      <c r="H8" s="464"/>
      <c r="I8" s="465"/>
      <c r="J8" s="466"/>
      <c r="K8" s="467" t="str">
        <f t="shared" ref="K8:K19" si="0">IF($G8="","",$G8*J8)</f>
        <v/>
      </c>
    </row>
    <row r="9" spans="1:60" s="266" customFormat="1" x14ac:dyDescent="0.25">
      <c r="A9" s="408"/>
      <c r="B9" s="459"/>
      <c r="C9" s="409"/>
      <c r="D9" s="410"/>
      <c r="E9" s="410"/>
      <c r="F9" s="463"/>
      <c r="G9" s="430"/>
      <c r="H9" s="464"/>
      <c r="I9" s="465"/>
      <c r="J9" s="460"/>
      <c r="K9" s="467" t="str">
        <f t="shared" si="0"/>
        <v/>
      </c>
    </row>
    <row r="10" spans="1:60" s="266" customFormat="1" x14ac:dyDescent="0.25">
      <c r="A10" s="468" t="s">
        <v>481</v>
      </c>
      <c r="B10" s="469">
        <f>MAX($B$8:B9)+0.01</f>
        <v>4.01</v>
      </c>
      <c r="C10" s="178" t="s">
        <v>482</v>
      </c>
      <c r="D10" s="183"/>
      <c r="E10" s="183"/>
      <c r="F10" s="470"/>
      <c r="G10" s="430"/>
      <c r="H10" s="471"/>
      <c r="I10" s="472"/>
      <c r="J10" s="466"/>
      <c r="K10" s="467" t="str">
        <f t="shared" si="0"/>
        <v/>
      </c>
    </row>
    <row r="11" spans="1:60" s="266" customFormat="1" x14ac:dyDescent="0.25">
      <c r="A11" s="468"/>
      <c r="B11" s="473"/>
      <c r="C11" s="183"/>
      <c r="D11" s="183"/>
      <c r="E11" s="183"/>
      <c r="F11" s="470"/>
      <c r="G11" s="430"/>
      <c r="H11" s="471"/>
      <c r="I11" s="472"/>
      <c r="J11" s="466"/>
      <c r="K11" s="467" t="str">
        <f t="shared" si="0"/>
        <v/>
      </c>
    </row>
    <row r="12" spans="1:60" s="266" customFormat="1" ht="24" customHeight="1" x14ac:dyDescent="0.25">
      <c r="A12" s="411"/>
      <c r="B12" s="469"/>
      <c r="C12" s="182" t="s">
        <v>556</v>
      </c>
      <c r="D12" s="2174" t="s">
        <v>243</v>
      </c>
      <c r="E12" s="2166"/>
      <c r="F12" s="474" t="s">
        <v>486</v>
      </c>
      <c r="G12" s="430"/>
      <c r="H12" s="471"/>
      <c r="I12" s="472"/>
      <c r="J12" s="466"/>
      <c r="K12" s="467" t="str">
        <f t="shared" si="0"/>
        <v/>
      </c>
    </row>
    <row r="13" spans="1:60" s="266" customFormat="1" x14ac:dyDescent="0.25">
      <c r="A13" s="468"/>
      <c r="B13" s="473"/>
      <c r="C13" s="182"/>
      <c r="D13" s="286"/>
      <c r="E13" s="286"/>
      <c r="F13" s="470"/>
      <c r="G13" s="430"/>
      <c r="H13" s="471"/>
      <c r="I13" s="472"/>
      <c r="J13" s="466"/>
      <c r="K13" s="467" t="str">
        <f t="shared" si="0"/>
        <v/>
      </c>
    </row>
    <row r="14" spans="1:60" s="475" customFormat="1" ht="25.5" customHeight="1" x14ac:dyDescent="0.25">
      <c r="A14" s="412" t="s">
        <v>538</v>
      </c>
      <c r="B14" s="459">
        <f>B8+1</f>
        <v>5</v>
      </c>
      <c r="C14" s="2173" t="s">
        <v>539</v>
      </c>
      <c r="D14" s="2176"/>
      <c r="E14" s="2177"/>
      <c r="F14" s="470"/>
      <c r="G14" s="430"/>
      <c r="H14" s="471"/>
      <c r="I14" s="472"/>
      <c r="J14" s="466"/>
      <c r="K14" s="467" t="str">
        <f t="shared" si="0"/>
        <v/>
      </c>
    </row>
    <row r="15" spans="1:60" s="475" customFormat="1" ht="25.5" customHeight="1" x14ac:dyDescent="0.25">
      <c r="A15" s="412" t="s">
        <v>164</v>
      </c>
      <c r="B15" s="469">
        <f>MAX($B$8:B14)+0.01</f>
        <v>5.01</v>
      </c>
      <c r="C15" s="182" t="s">
        <v>556</v>
      </c>
      <c r="D15" s="2174" t="s">
        <v>165</v>
      </c>
      <c r="E15" s="2175"/>
      <c r="F15" s="470"/>
      <c r="G15" s="430"/>
      <c r="H15" s="471"/>
      <c r="I15" s="472"/>
      <c r="J15" s="466"/>
      <c r="K15" s="467" t="str">
        <f t="shared" si="0"/>
        <v/>
      </c>
    </row>
    <row r="16" spans="1:60" s="475" customFormat="1" x14ac:dyDescent="0.25">
      <c r="A16" s="468"/>
      <c r="B16" s="473"/>
      <c r="C16" s="182"/>
      <c r="D16" s="286"/>
      <c r="E16" s="286"/>
      <c r="F16" s="470"/>
      <c r="G16" s="430"/>
      <c r="H16" s="471"/>
      <c r="I16" s="472"/>
      <c r="J16" s="466"/>
      <c r="K16" s="467" t="str">
        <f t="shared" si="0"/>
        <v/>
      </c>
    </row>
    <row r="17" spans="1:11" s="475" customFormat="1" ht="26.4" x14ac:dyDescent="0.25">
      <c r="A17" s="468"/>
      <c r="B17" s="473"/>
      <c r="C17" s="182"/>
      <c r="D17" s="413" t="s">
        <v>556</v>
      </c>
      <c r="E17" s="286" t="s">
        <v>166</v>
      </c>
      <c r="F17" s="474" t="s">
        <v>486</v>
      </c>
      <c r="G17" s="430"/>
      <c r="H17" s="471"/>
      <c r="I17" s="472"/>
      <c r="J17" s="466"/>
      <c r="K17" s="467" t="str">
        <f t="shared" si="0"/>
        <v/>
      </c>
    </row>
    <row r="18" spans="1:11" s="475" customFormat="1" x14ac:dyDescent="0.25">
      <c r="A18" s="468"/>
      <c r="B18" s="473"/>
      <c r="C18" s="182"/>
      <c r="D18" s="286"/>
      <c r="E18" s="286"/>
      <c r="F18" s="470"/>
      <c r="G18" s="430"/>
      <c r="H18" s="471"/>
      <c r="I18" s="472"/>
      <c r="J18" s="466"/>
      <c r="K18" s="467" t="str">
        <f t="shared" si="0"/>
        <v/>
      </c>
    </row>
    <row r="19" spans="1:11" s="475" customFormat="1" ht="26.4" x14ac:dyDescent="0.25">
      <c r="A19" s="468"/>
      <c r="B19" s="473"/>
      <c r="C19" s="182"/>
      <c r="D19" s="413" t="s">
        <v>557</v>
      </c>
      <c r="E19" s="286" t="s">
        <v>213</v>
      </c>
      <c r="F19" s="474" t="s">
        <v>486</v>
      </c>
      <c r="G19" s="430"/>
      <c r="H19" s="471"/>
      <c r="I19" s="472"/>
      <c r="J19" s="466"/>
      <c r="K19" s="467" t="str">
        <f t="shared" si="0"/>
        <v/>
      </c>
    </row>
    <row r="20" spans="1:11" x14ac:dyDescent="0.25">
      <c r="A20" s="468"/>
      <c r="B20" s="476"/>
      <c r="C20" s="414"/>
      <c r="D20" s="415"/>
      <c r="E20" s="415"/>
      <c r="F20" s="477"/>
      <c r="G20" s="431"/>
      <c r="H20" s="477"/>
      <c r="I20" s="472"/>
      <c r="J20" s="466"/>
      <c r="K20" s="467"/>
    </row>
    <row r="21" spans="1:11" s="183" customFormat="1" ht="42" customHeight="1" x14ac:dyDescent="0.25">
      <c r="A21" s="468" t="s">
        <v>47</v>
      </c>
      <c r="B21" s="478">
        <f>B14+1</f>
        <v>6</v>
      </c>
      <c r="C21" s="2169" t="s">
        <v>483</v>
      </c>
      <c r="D21" s="2178"/>
      <c r="E21" s="2179"/>
      <c r="F21" s="470"/>
      <c r="G21" s="430"/>
      <c r="H21" s="471"/>
      <c r="I21" s="472"/>
      <c r="J21" s="466"/>
      <c r="K21" s="467" t="str">
        <f>IF($G21="","",$G21*J21)</f>
        <v/>
      </c>
    </row>
    <row r="22" spans="1:11" s="266" customFormat="1" x14ac:dyDescent="0.25">
      <c r="A22" s="468"/>
      <c r="B22" s="478"/>
      <c r="C22" s="415"/>
      <c r="D22" s="415"/>
      <c r="E22" s="415"/>
      <c r="F22" s="470"/>
      <c r="G22" s="430"/>
      <c r="H22" s="471"/>
      <c r="I22" s="472"/>
      <c r="J22" s="466"/>
      <c r="K22" s="467"/>
    </row>
    <row r="23" spans="1:11" s="266" customFormat="1" ht="38.25" customHeight="1" x14ac:dyDescent="0.25">
      <c r="A23" s="468" t="s">
        <v>689</v>
      </c>
      <c r="B23" s="452"/>
      <c r="C23" s="177" t="s">
        <v>556</v>
      </c>
      <c r="D23" s="2172" t="s">
        <v>214</v>
      </c>
      <c r="E23" s="2171"/>
      <c r="F23" s="470" t="s">
        <v>486</v>
      </c>
      <c r="G23" s="430"/>
      <c r="H23" s="454"/>
      <c r="I23" s="455"/>
      <c r="J23" s="460"/>
      <c r="K23" s="467" t="str">
        <f>IF($G23="","",$G23*J23)</f>
        <v/>
      </c>
    </row>
    <row r="24" spans="1:11" s="266" customFormat="1" x14ac:dyDescent="0.25">
      <c r="A24" s="406"/>
      <c r="B24" s="452"/>
      <c r="C24" s="416"/>
      <c r="D24" s="416"/>
      <c r="E24" s="416"/>
      <c r="F24" s="479"/>
      <c r="G24" s="430"/>
      <c r="H24" s="454"/>
      <c r="I24" s="455"/>
      <c r="J24" s="460"/>
      <c r="K24" s="467" t="str">
        <f>IF($G24="","",$G24*J24)</f>
        <v/>
      </c>
    </row>
    <row r="25" spans="1:11" s="266" customFormat="1" ht="26.25" customHeight="1" x14ac:dyDescent="0.25">
      <c r="A25" s="468" t="s">
        <v>690</v>
      </c>
      <c r="B25" s="452"/>
      <c r="C25" s="177" t="s">
        <v>557</v>
      </c>
      <c r="D25" s="2165" t="s">
        <v>215</v>
      </c>
      <c r="E25" s="2180"/>
      <c r="F25" s="470" t="s">
        <v>486</v>
      </c>
      <c r="G25" s="430"/>
      <c r="H25" s="454"/>
      <c r="I25" s="455"/>
      <c r="J25" s="460"/>
      <c r="K25" s="467" t="str">
        <f>IF($G25="","",$G25*J25)</f>
        <v/>
      </c>
    </row>
    <row r="26" spans="1:11" s="266" customFormat="1" x14ac:dyDescent="0.25">
      <c r="A26" s="406"/>
      <c r="B26" s="452"/>
      <c r="C26" s="416"/>
      <c r="D26" s="416"/>
      <c r="E26" s="416"/>
      <c r="F26" s="479"/>
      <c r="G26" s="430"/>
      <c r="H26" s="454"/>
      <c r="I26" s="455"/>
      <c r="J26" s="460"/>
      <c r="K26" s="467" t="str">
        <f>IF($G26="","",$G26*J26)</f>
        <v/>
      </c>
    </row>
    <row r="27" spans="1:11" s="266" customFormat="1" ht="39.75" customHeight="1" x14ac:dyDescent="0.25">
      <c r="A27" s="468" t="s">
        <v>691</v>
      </c>
      <c r="B27" s="452"/>
      <c r="C27" s="177" t="s">
        <v>558</v>
      </c>
      <c r="D27" s="2172" t="s">
        <v>216</v>
      </c>
      <c r="E27" s="2166"/>
      <c r="F27" s="470" t="s">
        <v>486</v>
      </c>
      <c r="G27" s="430"/>
      <c r="H27" s="480"/>
      <c r="I27" s="481"/>
      <c r="J27" s="482"/>
      <c r="K27" s="467" t="str">
        <f>IF($G27="","",$G27*J27)</f>
        <v/>
      </c>
    </row>
    <row r="28" spans="1:11" s="266" customFormat="1" x14ac:dyDescent="0.25">
      <c r="A28" s="406"/>
      <c r="B28" s="452"/>
      <c r="C28" s="177"/>
      <c r="D28" s="111"/>
      <c r="E28" s="483"/>
      <c r="F28" s="470"/>
      <c r="G28" s="430"/>
      <c r="H28" s="480"/>
      <c r="I28" s="481"/>
      <c r="J28" s="482"/>
      <c r="K28" s="467"/>
    </row>
    <row r="29" spans="1:11" s="266" customFormat="1" x14ac:dyDescent="0.25">
      <c r="A29" s="468" t="s">
        <v>692</v>
      </c>
      <c r="B29" s="452"/>
      <c r="C29" s="177" t="s">
        <v>559</v>
      </c>
      <c r="D29" s="2172" t="s">
        <v>217</v>
      </c>
      <c r="E29" s="2166"/>
      <c r="F29" s="470" t="s">
        <v>486</v>
      </c>
      <c r="G29" s="430"/>
      <c r="H29" s="454"/>
      <c r="I29" s="455"/>
      <c r="J29" s="460"/>
      <c r="K29" s="467" t="str">
        <f>IF($G29="","",$G29*J29)</f>
        <v/>
      </c>
    </row>
    <row r="30" spans="1:11" s="266" customFormat="1" x14ac:dyDescent="0.25">
      <c r="A30" s="406"/>
      <c r="B30" s="452"/>
      <c r="C30" s="177"/>
      <c r="D30" s="2165"/>
      <c r="E30" s="2181"/>
      <c r="F30" s="479"/>
      <c r="G30" s="430"/>
      <c r="H30" s="454"/>
      <c r="I30" s="455"/>
      <c r="J30" s="460"/>
      <c r="K30" s="467" t="str">
        <f>IF($G30="","",$G30*J30)</f>
        <v/>
      </c>
    </row>
    <row r="31" spans="1:11" s="266" customFormat="1" x14ac:dyDescent="0.25">
      <c r="A31" s="468" t="s">
        <v>693</v>
      </c>
      <c r="B31" s="452"/>
      <c r="C31" s="177" t="s">
        <v>485</v>
      </c>
      <c r="D31" s="2172" t="s">
        <v>218</v>
      </c>
      <c r="E31" s="2166"/>
      <c r="F31" s="470" t="s">
        <v>486</v>
      </c>
      <c r="G31" s="430"/>
      <c r="H31" s="454"/>
      <c r="I31" s="455"/>
      <c r="J31" s="460"/>
      <c r="K31" s="467" t="str">
        <f>IF($G31="","",$G31*J31)</f>
        <v/>
      </c>
    </row>
    <row r="32" spans="1:11" s="266" customFormat="1" x14ac:dyDescent="0.25">
      <c r="A32" s="468"/>
      <c r="B32" s="473"/>
      <c r="C32" s="182"/>
      <c r="D32" s="2174"/>
      <c r="E32" s="2166"/>
      <c r="F32" s="470"/>
      <c r="G32" s="430"/>
      <c r="H32" s="471"/>
      <c r="I32" s="472"/>
      <c r="J32" s="466"/>
      <c r="K32" s="467" t="str">
        <f>IF($G32="","",$G32*J32)</f>
        <v/>
      </c>
    </row>
    <row r="33" spans="1:11" s="266" customFormat="1" x14ac:dyDescent="0.25">
      <c r="A33" s="468" t="s">
        <v>694</v>
      </c>
      <c r="B33" s="452"/>
      <c r="C33" s="177" t="s">
        <v>488</v>
      </c>
      <c r="D33" s="2172" t="s">
        <v>244</v>
      </c>
      <c r="E33" s="2166"/>
      <c r="F33" s="470" t="s">
        <v>486</v>
      </c>
      <c r="G33" s="430"/>
      <c r="H33" s="454"/>
      <c r="I33" s="455"/>
      <c r="J33" s="460"/>
      <c r="K33" s="467" t="str">
        <f>IF($G33="","",$G33*J33)</f>
        <v/>
      </c>
    </row>
    <row r="34" spans="1:11" s="266" customFormat="1" x14ac:dyDescent="0.25">
      <c r="A34" s="406"/>
      <c r="B34" s="452"/>
      <c r="C34" s="177"/>
      <c r="D34" s="111"/>
      <c r="E34" s="483"/>
      <c r="F34" s="470"/>
      <c r="G34" s="430"/>
      <c r="H34" s="454"/>
      <c r="I34" s="455"/>
      <c r="J34" s="460"/>
      <c r="K34" s="467"/>
    </row>
    <row r="35" spans="1:11" s="266" customFormat="1" x14ac:dyDescent="0.25">
      <c r="A35" s="406"/>
      <c r="B35" s="452"/>
      <c r="C35" s="177"/>
      <c r="D35" s="111"/>
      <c r="E35" s="483"/>
      <c r="F35" s="470"/>
      <c r="G35" s="430"/>
      <c r="H35" s="454"/>
      <c r="I35" s="455"/>
      <c r="J35" s="460"/>
      <c r="K35" s="467"/>
    </row>
    <row r="36" spans="1:11" s="266" customFormat="1" x14ac:dyDescent="0.25">
      <c r="A36" s="406"/>
      <c r="B36" s="452"/>
      <c r="C36" s="177"/>
      <c r="D36" s="111"/>
      <c r="E36" s="483"/>
      <c r="F36" s="470"/>
      <c r="G36" s="430"/>
      <c r="H36" s="454"/>
      <c r="I36" s="455"/>
      <c r="J36" s="460"/>
      <c r="K36" s="467"/>
    </row>
    <row r="37" spans="1:11" s="266" customFormat="1" x14ac:dyDescent="0.25">
      <c r="A37" s="406"/>
      <c r="B37" s="452"/>
      <c r="C37" s="177"/>
      <c r="D37" s="111"/>
      <c r="E37" s="483"/>
      <c r="F37" s="470"/>
      <c r="G37" s="430"/>
      <c r="H37" s="454"/>
      <c r="I37" s="455"/>
      <c r="J37" s="460"/>
      <c r="K37" s="467"/>
    </row>
    <row r="38" spans="1:11" s="266" customFormat="1" x14ac:dyDescent="0.25">
      <c r="A38" s="406"/>
      <c r="B38" s="452"/>
      <c r="C38" s="177"/>
      <c r="D38" s="111"/>
      <c r="E38" s="483"/>
      <c r="F38" s="470"/>
      <c r="G38" s="430"/>
      <c r="H38" s="454"/>
      <c r="I38" s="455"/>
      <c r="J38" s="460"/>
      <c r="K38" s="467"/>
    </row>
    <row r="39" spans="1:11" s="266" customFormat="1" x14ac:dyDescent="0.25">
      <c r="A39" s="406"/>
      <c r="B39" s="452"/>
      <c r="C39" s="177"/>
      <c r="D39" s="111"/>
      <c r="E39" s="483"/>
      <c r="F39" s="470"/>
      <c r="G39" s="430"/>
      <c r="H39" s="454"/>
      <c r="I39" s="455"/>
      <c r="J39" s="460"/>
      <c r="K39" s="467"/>
    </row>
    <row r="40" spans="1:11" s="266" customFormat="1" x14ac:dyDescent="0.25">
      <c r="A40" s="406"/>
      <c r="B40" s="452"/>
      <c r="C40" s="177"/>
      <c r="D40" s="111"/>
      <c r="E40" s="483"/>
      <c r="F40" s="470"/>
      <c r="G40" s="430"/>
      <c r="H40" s="454"/>
      <c r="I40" s="455"/>
      <c r="J40" s="460"/>
      <c r="K40" s="467"/>
    </row>
    <row r="41" spans="1:11" s="266" customFormat="1" x14ac:dyDescent="0.25">
      <c r="A41" s="406"/>
      <c r="B41" s="452"/>
      <c r="C41" s="177"/>
      <c r="D41" s="111"/>
      <c r="E41" s="483"/>
      <c r="F41" s="470"/>
      <c r="G41" s="430"/>
      <c r="H41" s="454"/>
      <c r="I41" s="455"/>
      <c r="J41" s="460"/>
      <c r="K41" s="467"/>
    </row>
    <row r="42" spans="1:11" s="266" customFormat="1" x14ac:dyDescent="0.25">
      <c r="A42" s="406"/>
      <c r="B42" s="452"/>
      <c r="C42" s="177"/>
      <c r="D42" s="111"/>
      <c r="E42" s="483"/>
      <c r="F42" s="470"/>
      <c r="G42" s="430"/>
      <c r="H42" s="454"/>
      <c r="I42" s="455"/>
      <c r="J42" s="460"/>
      <c r="K42" s="467"/>
    </row>
    <row r="43" spans="1:11" x14ac:dyDescent="0.25">
      <c r="A43" s="417"/>
      <c r="B43" s="484"/>
      <c r="C43" s="485"/>
      <c r="D43" s="486"/>
      <c r="E43" s="487"/>
      <c r="F43" s="486"/>
      <c r="G43" s="432"/>
      <c r="H43" s="488"/>
      <c r="I43" s="489"/>
      <c r="J43" s="490"/>
      <c r="K43" s="491"/>
    </row>
    <row r="44" spans="1:11" ht="12.75" customHeight="1" x14ac:dyDescent="0.25">
      <c r="A44" s="289"/>
      <c r="B44" s="418" t="s">
        <v>497</v>
      </c>
      <c r="C44" s="492"/>
      <c r="D44" s="176"/>
      <c r="E44" s="493"/>
      <c r="F44" s="176"/>
      <c r="G44" s="433"/>
      <c r="H44" s="494"/>
      <c r="I44" s="495"/>
      <c r="J44" s="496"/>
      <c r="K44" s="497">
        <f>SUM(K5:K42)</f>
        <v>0</v>
      </c>
    </row>
    <row r="45" spans="1:11" ht="12.75" customHeight="1" x14ac:dyDescent="0.25">
      <c r="A45" s="419"/>
      <c r="B45" s="498"/>
      <c r="C45" s="499"/>
      <c r="D45" s="500"/>
      <c r="E45" s="501"/>
      <c r="F45" s="500"/>
      <c r="G45" s="434"/>
      <c r="H45" s="502"/>
      <c r="I45" s="503"/>
      <c r="J45" s="504"/>
      <c r="K45" s="505"/>
    </row>
    <row r="46" spans="1:11" ht="12.75" customHeight="1" x14ac:dyDescent="0.25">
      <c r="A46" s="417"/>
      <c r="B46" s="484"/>
      <c r="C46" s="485"/>
      <c r="D46" s="486"/>
      <c r="E46" s="487"/>
      <c r="F46" s="486"/>
      <c r="G46" s="432"/>
      <c r="H46" s="488"/>
      <c r="I46" s="489"/>
      <c r="J46" s="490"/>
      <c r="K46" s="491"/>
    </row>
    <row r="47" spans="1:11" ht="12.75" customHeight="1" x14ac:dyDescent="0.25">
      <c r="A47" s="289"/>
      <c r="B47" s="418" t="s">
        <v>617</v>
      </c>
      <c r="C47" s="492"/>
      <c r="D47" s="176"/>
      <c r="E47" s="493"/>
      <c r="F47" s="176"/>
      <c r="G47" s="433"/>
      <c r="H47" s="494"/>
      <c r="I47" s="495"/>
      <c r="J47" s="496"/>
      <c r="K47" s="497">
        <f>K44</f>
        <v>0</v>
      </c>
    </row>
    <row r="48" spans="1:11" ht="12.75" customHeight="1" x14ac:dyDescent="0.25">
      <c r="A48" s="419"/>
      <c r="B48" s="498"/>
      <c r="C48" s="499"/>
      <c r="D48" s="500"/>
      <c r="E48" s="501"/>
      <c r="F48" s="500"/>
      <c r="G48" s="434"/>
      <c r="H48" s="502"/>
      <c r="I48" s="503"/>
      <c r="J48" s="504"/>
      <c r="K48" s="505"/>
    </row>
    <row r="49" spans="1:11" s="266" customFormat="1" x14ac:dyDescent="0.25">
      <c r="A49" s="406"/>
      <c r="B49" s="452"/>
      <c r="C49" s="177"/>
      <c r="D49" s="111"/>
      <c r="E49" s="483"/>
      <c r="F49" s="470"/>
      <c r="G49" s="430"/>
      <c r="H49" s="454"/>
      <c r="I49" s="455"/>
      <c r="J49" s="460"/>
      <c r="K49" s="467"/>
    </row>
    <row r="50" spans="1:11" x14ac:dyDescent="0.25">
      <c r="A50" s="289" t="s">
        <v>673</v>
      </c>
      <c r="B50" s="506">
        <f>B8+4</f>
        <v>8</v>
      </c>
      <c r="C50" s="2182" t="s">
        <v>674</v>
      </c>
      <c r="D50" s="2182"/>
      <c r="E50" s="2183"/>
      <c r="F50" s="507"/>
      <c r="G50" s="435"/>
      <c r="H50" s="508" t="s">
        <v>555</v>
      </c>
      <c r="I50" s="509" t="str">
        <f>IF($G50="","",$G50*H50)</f>
        <v/>
      </c>
      <c r="J50" s="510"/>
      <c r="K50" s="511" t="str">
        <f t="shared" ref="K50:K57" si="1">IF($G50="","",$G50*J50)</f>
        <v/>
      </c>
    </row>
    <row r="51" spans="1:11" x14ac:dyDescent="0.25">
      <c r="A51" s="289"/>
      <c r="B51" s="512"/>
      <c r="C51" s="176"/>
      <c r="D51" s="176"/>
      <c r="E51" s="176"/>
      <c r="F51" s="507"/>
      <c r="G51" s="435"/>
      <c r="H51" s="508" t="s">
        <v>555</v>
      </c>
      <c r="I51" s="509" t="str">
        <f>IF($G51="","",$G51*H51)</f>
        <v/>
      </c>
      <c r="J51" s="510"/>
      <c r="K51" s="511" t="str">
        <f t="shared" si="1"/>
        <v/>
      </c>
    </row>
    <row r="52" spans="1:11" ht="26.4" customHeight="1" x14ac:dyDescent="0.25">
      <c r="A52" s="289"/>
      <c r="B52" s="512"/>
      <c r="C52" s="492" t="s">
        <v>556</v>
      </c>
      <c r="D52" s="2152" t="s">
        <v>371</v>
      </c>
      <c r="E52" s="2153"/>
      <c r="F52" s="507" t="s">
        <v>487</v>
      </c>
      <c r="G52" s="437"/>
      <c r="H52" s="513"/>
      <c r="I52" s="509"/>
      <c r="J52" s="514"/>
      <c r="K52" s="511" t="str">
        <f t="shared" si="1"/>
        <v/>
      </c>
    </row>
    <row r="53" spans="1:11" x14ac:dyDescent="0.25">
      <c r="A53" s="289"/>
      <c r="B53" s="512"/>
      <c r="C53" s="176"/>
      <c r="D53" s="176"/>
      <c r="E53" s="176"/>
      <c r="F53" s="507"/>
      <c r="G53" s="435"/>
      <c r="H53" s="513"/>
      <c r="I53" s="509"/>
      <c r="J53" s="514"/>
      <c r="K53" s="511" t="str">
        <f t="shared" si="1"/>
        <v/>
      </c>
    </row>
    <row r="54" spans="1:11" ht="26.4" customHeight="1" x14ac:dyDescent="0.25">
      <c r="A54" s="289"/>
      <c r="B54" s="512"/>
      <c r="C54" s="492" t="s">
        <v>557</v>
      </c>
      <c r="D54" s="2152" t="s">
        <v>372</v>
      </c>
      <c r="E54" s="2153"/>
      <c r="F54" s="507" t="s">
        <v>487</v>
      </c>
      <c r="G54" s="437"/>
      <c r="H54" s="513"/>
      <c r="I54" s="509"/>
      <c r="J54" s="514"/>
      <c r="K54" s="511" t="str">
        <f t="shared" si="1"/>
        <v/>
      </c>
    </row>
    <row r="55" spans="1:11" x14ac:dyDescent="0.25">
      <c r="A55" s="289"/>
      <c r="B55" s="512"/>
      <c r="C55" s="176"/>
      <c r="D55" s="176"/>
      <c r="E55" s="176"/>
      <c r="F55" s="507"/>
      <c r="G55" s="437"/>
      <c r="H55" s="513"/>
      <c r="I55" s="509"/>
      <c r="J55" s="514"/>
      <c r="K55" s="511" t="str">
        <f t="shared" si="1"/>
        <v/>
      </c>
    </row>
    <row r="56" spans="1:11" s="519" customFormat="1" ht="41.25" customHeight="1" x14ac:dyDescent="0.25">
      <c r="A56" s="203"/>
      <c r="B56" s="515">
        <f>B8+5</f>
        <v>9</v>
      </c>
      <c r="C56" s="2184" t="s">
        <v>373</v>
      </c>
      <c r="D56" s="2185"/>
      <c r="E56" s="2186"/>
      <c r="F56" s="203"/>
      <c r="G56" s="438"/>
      <c r="H56" s="516"/>
      <c r="I56" s="517"/>
      <c r="J56" s="518"/>
      <c r="K56" s="511" t="str">
        <f t="shared" si="1"/>
        <v/>
      </c>
    </row>
    <row r="57" spans="1:11" s="519" customFormat="1" x14ac:dyDescent="0.25">
      <c r="A57" s="203"/>
      <c r="B57" s="203"/>
      <c r="C57" s="204"/>
      <c r="D57" s="204"/>
      <c r="E57" s="204"/>
      <c r="F57" s="203"/>
      <c r="G57" s="438"/>
      <c r="H57" s="516"/>
      <c r="I57" s="517"/>
      <c r="J57" s="518"/>
      <c r="K57" s="511" t="str">
        <f t="shared" si="1"/>
        <v/>
      </c>
    </row>
    <row r="58" spans="1:11" s="519" customFormat="1" x14ac:dyDescent="0.25">
      <c r="A58" s="203" t="s">
        <v>375</v>
      </c>
      <c r="B58" s="515">
        <f>MAX($B$11:B57)+0.01</f>
        <v>9.01</v>
      </c>
      <c r="C58" s="204" t="s">
        <v>376</v>
      </c>
      <c r="D58" s="205"/>
      <c r="E58" s="205"/>
      <c r="F58" s="520"/>
      <c r="G58" s="439"/>
      <c r="H58" s="516"/>
      <c r="I58" s="517"/>
      <c r="J58" s="518"/>
      <c r="K58" s="511" t="str">
        <f t="shared" ref="K58:K72" si="2">IF($G58="","",$G58*J58)</f>
        <v/>
      </c>
    </row>
    <row r="59" spans="1:11" s="519" customFormat="1" x14ac:dyDescent="0.25">
      <c r="A59" s="203"/>
      <c r="B59" s="203"/>
      <c r="C59" s="204" t="s">
        <v>377</v>
      </c>
      <c r="D59" s="205"/>
      <c r="E59" s="205"/>
      <c r="F59" s="520"/>
      <c r="G59" s="439"/>
      <c r="H59" s="516"/>
      <c r="I59" s="517"/>
      <c r="J59" s="518"/>
      <c r="K59" s="511" t="str">
        <f t="shared" si="2"/>
        <v/>
      </c>
    </row>
    <row r="60" spans="1:11" s="519" customFormat="1" x14ac:dyDescent="0.25">
      <c r="A60" s="203"/>
      <c r="B60" s="203"/>
      <c r="C60" s="205"/>
      <c r="D60" s="205"/>
      <c r="E60" s="205"/>
      <c r="F60" s="520"/>
      <c r="G60" s="439"/>
      <c r="H60" s="516"/>
      <c r="I60" s="517"/>
      <c r="J60" s="518"/>
      <c r="K60" s="511" t="str">
        <f t="shared" si="2"/>
        <v/>
      </c>
    </row>
    <row r="61" spans="1:11" s="519" customFormat="1" x14ac:dyDescent="0.25">
      <c r="A61" s="203"/>
      <c r="B61" s="203"/>
      <c r="C61" s="521" t="s">
        <v>556</v>
      </c>
      <c r="D61" s="205" t="s">
        <v>374</v>
      </c>
      <c r="E61" s="205"/>
      <c r="F61" s="520"/>
      <c r="G61" s="439"/>
      <c r="H61" s="516"/>
      <c r="I61" s="517"/>
      <c r="J61" s="518"/>
      <c r="K61" s="511" t="str">
        <f t="shared" si="2"/>
        <v/>
      </c>
    </row>
    <row r="62" spans="1:11" s="519" customFormat="1" x14ac:dyDescent="0.25">
      <c r="A62" s="203"/>
      <c r="B62" s="203"/>
      <c r="C62" s="205"/>
      <c r="D62" s="205"/>
      <c r="E62" s="205"/>
      <c r="F62" s="520"/>
      <c r="G62" s="439"/>
      <c r="H62" s="516"/>
      <c r="I62" s="517"/>
      <c r="J62" s="518"/>
      <c r="K62" s="511" t="str">
        <f t="shared" si="2"/>
        <v/>
      </c>
    </row>
    <row r="63" spans="1:11" s="519" customFormat="1" x14ac:dyDescent="0.25">
      <c r="A63" s="203"/>
      <c r="B63" s="203"/>
      <c r="C63" s="205"/>
      <c r="D63" s="521" t="s">
        <v>556</v>
      </c>
      <c r="E63" s="205" t="s">
        <v>378</v>
      </c>
      <c r="F63" s="520" t="s">
        <v>487</v>
      </c>
      <c r="G63" s="439"/>
      <c r="H63" s="516"/>
      <c r="I63" s="517"/>
      <c r="J63" s="518"/>
      <c r="K63" s="511" t="str">
        <f t="shared" si="2"/>
        <v/>
      </c>
    </row>
    <row r="64" spans="1:11" s="519" customFormat="1" x14ac:dyDescent="0.25">
      <c r="A64" s="203"/>
      <c r="B64" s="203"/>
      <c r="C64" s="205"/>
      <c r="D64" s="205"/>
      <c r="E64" s="205"/>
      <c r="F64" s="520"/>
      <c r="G64" s="439"/>
      <c r="H64" s="516"/>
      <c r="I64" s="517"/>
      <c r="J64" s="518"/>
      <c r="K64" s="511" t="str">
        <f t="shared" si="2"/>
        <v/>
      </c>
    </row>
    <row r="65" spans="1:11" ht="26.4" customHeight="1" x14ac:dyDescent="0.25">
      <c r="A65" s="289"/>
      <c r="B65" s="512"/>
      <c r="C65" s="492" t="s">
        <v>557</v>
      </c>
      <c r="D65" s="2152" t="s">
        <v>379</v>
      </c>
      <c r="E65" s="2153"/>
      <c r="F65" s="507" t="s">
        <v>486</v>
      </c>
      <c r="G65" s="439"/>
      <c r="H65" s="522"/>
      <c r="I65" s="523"/>
      <c r="J65" s="518"/>
      <c r="K65" s="511" t="str">
        <f t="shared" si="2"/>
        <v/>
      </c>
    </row>
    <row r="66" spans="1:11" s="519" customFormat="1" x14ac:dyDescent="0.25">
      <c r="A66" s="203"/>
      <c r="B66" s="203"/>
      <c r="C66" s="521"/>
      <c r="D66" s="206"/>
      <c r="E66" s="207"/>
      <c r="F66" s="520"/>
      <c r="G66" s="440"/>
      <c r="H66" s="522"/>
      <c r="I66" s="523"/>
      <c r="J66" s="518"/>
      <c r="K66" s="511" t="str">
        <f t="shared" si="2"/>
        <v/>
      </c>
    </row>
    <row r="67" spans="1:11" s="519" customFormat="1" ht="12.75" customHeight="1" x14ac:dyDescent="0.25">
      <c r="A67" s="420"/>
      <c r="B67" s="420"/>
      <c r="C67" s="524" t="s">
        <v>558</v>
      </c>
      <c r="D67" s="2187" t="s">
        <v>380</v>
      </c>
      <c r="E67" s="2188"/>
      <c r="F67" s="520" t="s">
        <v>486</v>
      </c>
      <c r="G67" s="439"/>
      <c r="H67" s="522"/>
      <c r="I67" s="523"/>
      <c r="J67" s="518"/>
      <c r="K67" s="511" t="str">
        <f t="shared" si="2"/>
        <v/>
      </c>
    </row>
    <row r="68" spans="1:11" s="519" customFormat="1" x14ac:dyDescent="0.25">
      <c r="A68" s="421"/>
      <c r="B68" s="525"/>
      <c r="C68" s="422"/>
      <c r="D68" s="422"/>
      <c r="E68" s="422"/>
      <c r="F68" s="526"/>
      <c r="G68" s="441"/>
      <c r="H68" s="527"/>
      <c r="I68" s="528"/>
      <c r="J68" s="529"/>
      <c r="K68" s="511"/>
    </row>
    <row r="69" spans="1:11" s="519" customFormat="1" x14ac:dyDescent="0.25">
      <c r="A69" s="203"/>
      <c r="B69" s="515"/>
      <c r="C69" s="524" t="s">
        <v>559</v>
      </c>
      <c r="D69" s="2187" t="s">
        <v>381</v>
      </c>
      <c r="E69" s="2189"/>
      <c r="F69" s="520" t="s">
        <v>486</v>
      </c>
      <c r="G69" s="439"/>
      <c r="H69" s="516"/>
      <c r="I69" s="517"/>
      <c r="J69" s="518"/>
      <c r="K69" s="511" t="str">
        <f t="shared" si="2"/>
        <v/>
      </c>
    </row>
    <row r="70" spans="1:11" s="519" customFormat="1" x14ac:dyDescent="0.25">
      <c r="A70" s="423"/>
      <c r="B70" s="530"/>
      <c r="C70" s="524"/>
      <c r="D70" s="424"/>
      <c r="E70" s="424"/>
      <c r="F70" s="531"/>
      <c r="G70" s="442"/>
      <c r="H70" s="516"/>
      <c r="I70" s="517"/>
      <c r="J70" s="518"/>
      <c r="K70" s="511" t="str">
        <f t="shared" si="2"/>
        <v/>
      </c>
    </row>
    <row r="71" spans="1:11" s="519" customFormat="1" x14ac:dyDescent="0.25">
      <c r="A71" s="203"/>
      <c r="B71" s="203"/>
      <c r="C71" s="521" t="s">
        <v>485</v>
      </c>
      <c r="D71" s="205" t="s">
        <v>382</v>
      </c>
      <c r="E71" s="205"/>
      <c r="F71" s="520" t="s">
        <v>487</v>
      </c>
      <c r="G71" s="439"/>
      <c r="H71" s="522"/>
      <c r="I71" s="523"/>
      <c r="J71" s="518"/>
      <c r="K71" s="511" t="str">
        <f t="shared" si="2"/>
        <v/>
      </c>
    </row>
    <row r="72" spans="1:11" s="519" customFormat="1" x14ac:dyDescent="0.25">
      <c r="A72" s="203"/>
      <c r="B72" s="203"/>
      <c r="C72" s="205"/>
      <c r="D72" s="521"/>
      <c r="E72" s="205"/>
      <c r="F72" s="520"/>
      <c r="G72" s="440"/>
      <c r="H72" s="522"/>
      <c r="I72" s="523"/>
      <c r="J72" s="518"/>
      <c r="K72" s="511" t="str">
        <f t="shared" si="2"/>
        <v/>
      </c>
    </row>
    <row r="73" spans="1:11" s="519" customFormat="1" x14ac:dyDescent="0.25">
      <c r="A73" s="423"/>
      <c r="B73" s="530"/>
      <c r="C73" s="524" t="s">
        <v>488</v>
      </c>
      <c r="D73" s="2187" t="s">
        <v>383</v>
      </c>
      <c r="E73" s="2190"/>
      <c r="F73" s="531"/>
      <c r="G73" s="441"/>
      <c r="H73" s="516"/>
      <c r="I73" s="517"/>
      <c r="J73" s="518"/>
      <c r="K73" s="511" t="str">
        <f t="shared" ref="K73:K80" si="3">IF($G73="","",$G73*J73)</f>
        <v/>
      </c>
    </row>
    <row r="74" spans="1:11" s="519" customFormat="1" x14ac:dyDescent="0.25">
      <c r="A74" s="423"/>
      <c r="B74" s="530"/>
      <c r="C74" s="424"/>
      <c r="D74" s="424"/>
      <c r="E74" s="424"/>
      <c r="F74" s="531"/>
      <c r="G74" s="441"/>
      <c r="H74" s="516"/>
      <c r="I74" s="517"/>
      <c r="J74" s="518"/>
      <c r="K74" s="511" t="str">
        <f t="shared" si="3"/>
        <v/>
      </c>
    </row>
    <row r="75" spans="1:11" s="519" customFormat="1" x14ac:dyDescent="0.25">
      <c r="A75" s="423"/>
      <c r="B75" s="530"/>
      <c r="C75" s="424"/>
      <c r="D75" s="524" t="s">
        <v>556</v>
      </c>
      <c r="E75" s="424" t="s">
        <v>384</v>
      </c>
      <c r="F75" s="531"/>
      <c r="G75" s="441"/>
      <c r="H75" s="516"/>
      <c r="I75" s="517"/>
      <c r="J75" s="518"/>
      <c r="K75" s="511" t="str">
        <f t="shared" si="3"/>
        <v/>
      </c>
    </row>
    <row r="76" spans="1:11" s="519" customFormat="1" x14ac:dyDescent="0.25">
      <c r="A76" s="423"/>
      <c r="B76" s="530"/>
      <c r="C76" s="424"/>
      <c r="D76" s="424"/>
      <c r="E76" s="424"/>
      <c r="F76" s="531"/>
      <c r="G76" s="441"/>
      <c r="H76" s="516"/>
      <c r="I76" s="517"/>
      <c r="J76" s="518"/>
      <c r="K76" s="511" t="str">
        <f t="shared" si="3"/>
        <v/>
      </c>
    </row>
    <row r="77" spans="1:11" s="519" customFormat="1" ht="26.4" x14ac:dyDescent="0.25">
      <c r="A77" s="423"/>
      <c r="B77" s="530"/>
      <c r="C77" s="424"/>
      <c r="D77" s="424"/>
      <c r="E77" s="424" t="s">
        <v>385</v>
      </c>
      <c r="F77" s="532" t="s">
        <v>486</v>
      </c>
      <c r="G77" s="439"/>
      <c r="H77" s="516"/>
      <c r="I77" s="517"/>
      <c r="J77" s="518"/>
      <c r="K77" s="511" t="str">
        <f t="shared" si="3"/>
        <v/>
      </c>
    </row>
    <row r="78" spans="1:11" s="519" customFormat="1" x14ac:dyDescent="0.25">
      <c r="A78" s="423"/>
      <c r="B78" s="530"/>
      <c r="C78" s="424"/>
      <c r="D78" s="424"/>
      <c r="E78" s="424"/>
      <c r="F78" s="533"/>
      <c r="G78" s="442"/>
      <c r="H78" s="516"/>
      <c r="I78" s="517"/>
      <c r="J78" s="518"/>
      <c r="K78" s="511" t="str">
        <f t="shared" si="3"/>
        <v/>
      </c>
    </row>
    <row r="79" spans="1:11" s="519" customFormat="1" ht="26.4" x14ac:dyDescent="0.25">
      <c r="A79" s="423"/>
      <c r="B79" s="530"/>
      <c r="C79" s="424"/>
      <c r="D79" s="424"/>
      <c r="E79" s="424" t="s">
        <v>386</v>
      </c>
      <c r="F79" s="532" t="s">
        <v>486</v>
      </c>
      <c r="G79" s="439"/>
      <c r="H79" s="516"/>
      <c r="I79" s="517"/>
      <c r="J79" s="518"/>
      <c r="K79" s="511" t="str">
        <f t="shared" si="3"/>
        <v/>
      </c>
    </row>
    <row r="80" spans="1:11" s="519" customFormat="1" x14ac:dyDescent="0.25">
      <c r="A80" s="423"/>
      <c r="B80" s="530"/>
      <c r="C80" s="424"/>
      <c r="D80" s="424"/>
      <c r="E80" s="424"/>
      <c r="F80" s="526"/>
      <c r="G80" s="443"/>
      <c r="H80" s="516"/>
      <c r="I80" s="523"/>
      <c r="J80" s="518"/>
      <c r="K80" s="511" t="str">
        <f t="shared" si="3"/>
        <v/>
      </c>
    </row>
    <row r="81" spans="1:11" s="519" customFormat="1" x14ac:dyDescent="0.25">
      <c r="A81" s="423"/>
      <c r="B81" s="530"/>
      <c r="C81" s="424"/>
      <c r="D81" s="424"/>
      <c r="E81" s="424"/>
      <c r="F81" s="526"/>
      <c r="G81" s="443"/>
      <c r="H81" s="516"/>
      <c r="I81" s="523"/>
      <c r="J81" s="518"/>
      <c r="K81" s="511"/>
    </row>
    <row r="82" spans="1:11" s="519" customFormat="1" x14ac:dyDescent="0.25">
      <c r="A82" s="423"/>
      <c r="B82" s="530"/>
      <c r="C82" s="424"/>
      <c r="D82" s="424"/>
      <c r="E82" s="424"/>
      <c r="F82" s="526"/>
      <c r="G82" s="443"/>
      <c r="H82" s="516"/>
      <c r="I82" s="523"/>
      <c r="J82" s="518"/>
      <c r="K82" s="511"/>
    </row>
    <row r="83" spans="1:11" s="519" customFormat="1" x14ac:dyDescent="0.25">
      <c r="A83" s="423"/>
      <c r="B83" s="530"/>
      <c r="C83" s="424"/>
      <c r="D83" s="424"/>
      <c r="E83" s="424"/>
      <c r="F83" s="526"/>
      <c r="G83" s="443"/>
      <c r="H83" s="516"/>
      <c r="I83" s="523"/>
      <c r="J83" s="518"/>
      <c r="K83" s="511"/>
    </row>
    <row r="84" spans="1:11" s="519" customFormat="1" x14ac:dyDescent="0.25">
      <c r="A84" s="423"/>
      <c r="B84" s="530"/>
      <c r="C84" s="424"/>
      <c r="D84" s="424"/>
      <c r="E84" s="424"/>
      <c r="F84" s="526"/>
      <c r="G84" s="443"/>
      <c r="H84" s="516"/>
      <c r="I84" s="523"/>
      <c r="J84" s="518"/>
      <c r="K84" s="511"/>
    </row>
    <row r="85" spans="1:11" s="519" customFormat="1" x14ac:dyDescent="0.25">
      <c r="A85" s="423"/>
      <c r="B85" s="530"/>
      <c r="C85" s="424"/>
      <c r="D85" s="424"/>
      <c r="E85" s="424"/>
      <c r="F85" s="526"/>
      <c r="G85" s="443"/>
      <c r="H85" s="516"/>
      <c r="I85" s="523"/>
      <c r="J85" s="518"/>
      <c r="K85" s="511"/>
    </row>
    <row r="86" spans="1:11" s="519" customFormat="1" x14ac:dyDescent="0.25">
      <c r="A86" s="423"/>
      <c r="B86" s="530"/>
      <c r="C86" s="424"/>
      <c r="D86" s="424"/>
      <c r="E86" s="424"/>
      <c r="F86" s="526"/>
      <c r="G86" s="443"/>
      <c r="H86" s="516"/>
      <c r="I86" s="523"/>
      <c r="J86" s="518"/>
      <c r="K86" s="511"/>
    </row>
    <row r="87" spans="1:11" s="519" customFormat="1" x14ac:dyDescent="0.25">
      <c r="A87" s="423"/>
      <c r="B87" s="530"/>
      <c r="C87" s="424"/>
      <c r="D87" s="424"/>
      <c r="E87" s="424"/>
      <c r="F87" s="526"/>
      <c r="G87" s="443"/>
      <c r="H87" s="516"/>
      <c r="I87" s="523"/>
      <c r="J87" s="518"/>
      <c r="K87" s="511"/>
    </row>
    <row r="88" spans="1:11" s="519" customFormat="1" x14ac:dyDescent="0.25">
      <c r="A88" s="423"/>
      <c r="B88" s="530"/>
      <c r="C88" s="424"/>
      <c r="D88" s="424"/>
      <c r="E88" s="424"/>
      <c r="F88" s="526"/>
      <c r="G88" s="443"/>
      <c r="H88" s="516"/>
      <c r="I88" s="523"/>
      <c r="J88" s="518"/>
      <c r="K88" s="511"/>
    </row>
    <row r="89" spans="1:11" s="519" customFormat="1" x14ac:dyDescent="0.25">
      <c r="A89" s="423"/>
      <c r="B89" s="530"/>
      <c r="C89" s="424"/>
      <c r="D89" s="424"/>
      <c r="E89" s="424"/>
      <c r="F89" s="526"/>
      <c r="G89" s="443"/>
      <c r="H89" s="516"/>
      <c r="I89" s="523"/>
      <c r="J89" s="518"/>
      <c r="K89" s="511"/>
    </row>
    <row r="90" spans="1:11" x14ac:dyDescent="0.25">
      <c r="A90" s="417"/>
      <c r="B90" s="484"/>
      <c r="C90" s="485"/>
      <c r="D90" s="486"/>
      <c r="E90" s="487"/>
      <c r="F90" s="486"/>
      <c r="G90" s="432"/>
      <c r="H90" s="488"/>
      <c r="I90" s="489"/>
      <c r="J90" s="490"/>
      <c r="K90" s="491"/>
    </row>
    <row r="91" spans="1:11" ht="12.75" customHeight="1" x14ac:dyDescent="0.25">
      <c r="A91" s="289"/>
      <c r="B91" s="418" t="s">
        <v>497</v>
      </c>
      <c r="C91" s="492"/>
      <c r="D91" s="176"/>
      <c r="E91" s="493"/>
      <c r="F91" s="176"/>
      <c r="G91" s="433"/>
      <c r="H91" s="494"/>
      <c r="I91" s="495"/>
      <c r="J91" s="496"/>
      <c r="K91" s="497">
        <f>SUM(K46:K89)</f>
        <v>0</v>
      </c>
    </row>
    <row r="92" spans="1:11" ht="12.75" customHeight="1" x14ac:dyDescent="0.25">
      <c r="A92" s="419"/>
      <c r="B92" s="498"/>
      <c r="C92" s="499"/>
      <c r="D92" s="500"/>
      <c r="E92" s="501"/>
      <c r="F92" s="500"/>
      <c r="G92" s="434"/>
      <c r="H92" s="502"/>
      <c r="I92" s="503"/>
      <c r="J92" s="504"/>
      <c r="K92" s="505"/>
    </row>
    <row r="93" spans="1:11" ht="12.75" customHeight="1" x14ac:dyDescent="0.25">
      <c r="A93" s="417"/>
      <c r="B93" s="484"/>
      <c r="C93" s="485"/>
      <c r="D93" s="486"/>
      <c r="E93" s="487"/>
      <c r="F93" s="486"/>
      <c r="G93" s="432"/>
      <c r="H93" s="488"/>
      <c r="I93" s="489"/>
      <c r="J93" s="490"/>
      <c r="K93" s="491"/>
    </row>
    <row r="94" spans="1:11" ht="12.75" customHeight="1" x14ac:dyDescent="0.25">
      <c r="A94" s="289"/>
      <c r="B94" s="418" t="s">
        <v>617</v>
      </c>
      <c r="C94" s="492"/>
      <c r="D94" s="176"/>
      <c r="E94" s="493"/>
      <c r="F94" s="176"/>
      <c r="G94" s="433"/>
      <c r="H94" s="494"/>
      <c r="I94" s="495"/>
      <c r="J94" s="496"/>
      <c r="K94" s="497">
        <f>K91</f>
        <v>0</v>
      </c>
    </row>
    <row r="95" spans="1:11" ht="12.75" customHeight="1" x14ac:dyDescent="0.25">
      <c r="A95" s="419"/>
      <c r="B95" s="498"/>
      <c r="C95" s="499"/>
      <c r="D95" s="500"/>
      <c r="E95" s="501"/>
      <c r="F95" s="500"/>
      <c r="G95" s="434"/>
      <c r="H95" s="502"/>
      <c r="I95" s="503"/>
      <c r="J95" s="504"/>
      <c r="K95" s="505"/>
    </row>
    <row r="96" spans="1:11" s="519" customFormat="1" x14ac:dyDescent="0.25">
      <c r="A96" s="423"/>
      <c r="B96" s="530"/>
      <c r="C96" s="424"/>
      <c r="D96" s="424"/>
      <c r="E96" s="424"/>
      <c r="F96" s="526"/>
      <c r="G96" s="443"/>
      <c r="H96" s="516"/>
      <c r="I96" s="523"/>
      <c r="J96" s="518"/>
      <c r="K96" s="511"/>
    </row>
    <row r="97" spans="1:11" ht="29.25" customHeight="1" x14ac:dyDescent="0.25">
      <c r="A97" s="200"/>
      <c r="B97" s="459">
        <f>+B8+6</f>
        <v>10</v>
      </c>
      <c r="C97" s="2170" t="s">
        <v>428</v>
      </c>
      <c r="D97" s="2168"/>
      <c r="E97" s="2171"/>
      <c r="F97" s="200"/>
      <c r="G97" s="429"/>
      <c r="H97" s="454"/>
      <c r="I97" s="455"/>
      <c r="J97" s="460"/>
      <c r="K97" s="461"/>
    </row>
    <row r="98" spans="1:11" x14ac:dyDescent="0.25">
      <c r="A98" s="200"/>
      <c r="B98" s="462"/>
      <c r="C98" s="2170"/>
      <c r="D98" s="2168"/>
      <c r="E98" s="2171"/>
      <c r="F98" s="200"/>
      <c r="G98" s="430"/>
      <c r="H98" s="454"/>
      <c r="I98" s="455"/>
      <c r="J98" s="460"/>
      <c r="K98" s="461"/>
    </row>
    <row r="99" spans="1:11" x14ac:dyDescent="0.25">
      <c r="A99" s="200" t="s">
        <v>375</v>
      </c>
      <c r="B99" s="469">
        <f>MAX($B$10:B98)+0.01</f>
        <v>10.01</v>
      </c>
      <c r="C99" s="201" t="s">
        <v>376</v>
      </c>
      <c r="D99" s="109"/>
      <c r="E99" s="109"/>
      <c r="F99" s="534"/>
      <c r="G99" s="430"/>
      <c r="H99" s="454"/>
      <c r="I99" s="535"/>
      <c r="J99" s="460"/>
      <c r="K99" s="467" t="str">
        <f t="shared" ref="K99:K108" si="4">IF($G99="","",$G99*J99)</f>
        <v/>
      </c>
    </row>
    <row r="100" spans="1:11" x14ac:dyDescent="0.25">
      <c r="A100" s="200"/>
      <c r="B100" s="536"/>
      <c r="C100" s="201" t="s">
        <v>377</v>
      </c>
      <c r="D100" s="109"/>
      <c r="E100" s="109"/>
      <c r="F100" s="534"/>
      <c r="G100" s="430"/>
      <c r="H100" s="454"/>
      <c r="I100" s="535"/>
      <c r="J100" s="460"/>
      <c r="K100" s="467" t="str">
        <f t="shared" si="4"/>
        <v/>
      </c>
    </row>
    <row r="101" spans="1:11" x14ac:dyDescent="0.25">
      <c r="A101" s="200"/>
      <c r="B101" s="536"/>
      <c r="C101" s="109"/>
      <c r="D101" s="109"/>
      <c r="E101" s="109"/>
      <c r="F101" s="534"/>
      <c r="G101" s="430"/>
      <c r="H101" s="454"/>
      <c r="I101" s="535"/>
      <c r="J101" s="460"/>
      <c r="K101" s="467" t="str">
        <f t="shared" si="4"/>
        <v/>
      </c>
    </row>
    <row r="102" spans="1:11" x14ac:dyDescent="0.25">
      <c r="A102" s="200"/>
      <c r="B102" s="536"/>
      <c r="C102" s="110" t="s">
        <v>556</v>
      </c>
      <c r="D102" s="109" t="s">
        <v>374</v>
      </c>
      <c r="E102" s="109"/>
      <c r="F102" s="534"/>
      <c r="G102" s="430"/>
      <c r="H102" s="454"/>
      <c r="I102" s="535"/>
      <c r="J102" s="460"/>
      <c r="K102" s="467" t="str">
        <f t="shared" si="4"/>
        <v/>
      </c>
    </row>
    <row r="103" spans="1:11" x14ac:dyDescent="0.25">
      <c r="A103" s="200"/>
      <c r="B103" s="536"/>
      <c r="C103" s="109"/>
      <c r="D103" s="109"/>
      <c r="E103" s="109"/>
      <c r="F103" s="534"/>
      <c r="G103" s="430"/>
      <c r="H103" s="454"/>
      <c r="I103" s="535"/>
      <c r="J103" s="460"/>
      <c r="K103" s="467" t="str">
        <f t="shared" si="4"/>
        <v/>
      </c>
    </row>
    <row r="104" spans="1:11" x14ac:dyDescent="0.25">
      <c r="A104" s="200"/>
      <c r="B104" s="536"/>
      <c r="C104" s="109"/>
      <c r="D104" s="110" t="s">
        <v>556</v>
      </c>
      <c r="E104" s="109" t="s">
        <v>431</v>
      </c>
      <c r="F104" s="534" t="s">
        <v>487</v>
      </c>
      <c r="G104" s="430"/>
      <c r="H104" s="454"/>
      <c r="I104" s="455"/>
      <c r="J104" s="460"/>
      <c r="K104" s="467" t="str">
        <f t="shared" si="4"/>
        <v/>
      </c>
    </row>
    <row r="105" spans="1:11" x14ac:dyDescent="0.25">
      <c r="A105" s="200"/>
      <c r="B105" s="536"/>
      <c r="C105" s="109"/>
      <c r="D105" s="110"/>
      <c r="E105" s="109"/>
      <c r="F105" s="534"/>
      <c r="G105" s="430"/>
      <c r="H105" s="454"/>
      <c r="I105" s="455"/>
      <c r="J105" s="460"/>
      <c r="K105" s="467" t="str">
        <f t="shared" si="4"/>
        <v/>
      </c>
    </row>
    <row r="106" spans="1:11" ht="12.75" customHeight="1" x14ac:dyDescent="0.25">
      <c r="A106" s="200"/>
      <c r="B106" s="536"/>
      <c r="C106" s="110" t="s">
        <v>557</v>
      </c>
      <c r="D106" s="109" t="s">
        <v>572</v>
      </c>
      <c r="E106" s="109"/>
      <c r="F106" s="534"/>
      <c r="G106" s="430"/>
      <c r="H106" s="454"/>
      <c r="I106" s="455"/>
      <c r="J106" s="460"/>
      <c r="K106" s="467" t="str">
        <f t="shared" si="4"/>
        <v/>
      </c>
    </row>
    <row r="107" spans="1:11" x14ac:dyDescent="0.25">
      <c r="A107" s="200"/>
      <c r="B107" s="536"/>
      <c r="C107" s="109"/>
      <c r="D107" s="109"/>
      <c r="E107" s="109"/>
      <c r="F107" s="534"/>
      <c r="G107" s="430"/>
      <c r="H107" s="454"/>
      <c r="I107" s="455"/>
      <c r="J107" s="460"/>
      <c r="K107" s="467" t="str">
        <f t="shared" si="4"/>
        <v/>
      </c>
    </row>
    <row r="108" spans="1:11" ht="39.6" x14ac:dyDescent="0.25">
      <c r="A108" s="200"/>
      <c r="B108" s="536"/>
      <c r="C108" s="109"/>
      <c r="D108" s="110" t="s">
        <v>556</v>
      </c>
      <c r="E108" s="111" t="s">
        <v>429</v>
      </c>
      <c r="F108" s="534" t="s">
        <v>486</v>
      </c>
      <c r="G108" s="430"/>
      <c r="H108" s="454"/>
      <c r="I108" s="455"/>
      <c r="J108" s="460"/>
      <c r="K108" s="467" t="str">
        <f t="shared" si="4"/>
        <v/>
      </c>
    </row>
    <row r="109" spans="1:11" x14ac:dyDescent="0.25">
      <c r="A109" s="200"/>
      <c r="B109" s="201"/>
      <c r="C109" s="195"/>
      <c r="D109" s="110"/>
      <c r="E109" s="111"/>
      <c r="F109" s="195"/>
      <c r="G109" s="430"/>
      <c r="H109" s="537"/>
      <c r="I109" s="455"/>
      <c r="J109" s="460"/>
      <c r="K109" s="467"/>
    </row>
    <row r="110" spans="1:11" ht="39.6" x14ac:dyDescent="0.25">
      <c r="A110" s="200"/>
      <c r="B110" s="538"/>
      <c r="C110" s="109"/>
      <c r="D110" s="110" t="s">
        <v>571</v>
      </c>
      <c r="E110" s="111" t="s">
        <v>430</v>
      </c>
      <c r="F110" s="534" t="s">
        <v>486</v>
      </c>
      <c r="G110" s="430"/>
      <c r="H110" s="454"/>
      <c r="I110" s="455"/>
      <c r="J110" s="460"/>
      <c r="K110" s="467" t="str">
        <f>IF($G110="","",$G110*J110)</f>
        <v/>
      </c>
    </row>
    <row r="111" spans="1:11" x14ac:dyDescent="0.25">
      <c r="A111" s="200"/>
      <c r="B111" s="539"/>
      <c r="C111" s="109"/>
      <c r="D111" s="109"/>
      <c r="E111" s="109"/>
      <c r="F111" s="534"/>
      <c r="G111" s="430"/>
      <c r="H111" s="454"/>
      <c r="I111" s="455"/>
      <c r="J111" s="460"/>
      <c r="K111" s="467" t="str">
        <f>IF($G111="","",$G111*J111)</f>
        <v/>
      </c>
    </row>
    <row r="112" spans="1:11" ht="12.75" customHeight="1" x14ac:dyDescent="0.25">
      <c r="A112" s="406"/>
      <c r="B112" s="540"/>
      <c r="C112" s="177" t="s">
        <v>558</v>
      </c>
      <c r="D112" s="2165" t="s">
        <v>432</v>
      </c>
      <c r="E112" s="2171"/>
      <c r="F112" s="534" t="s">
        <v>486</v>
      </c>
      <c r="G112" s="430"/>
      <c r="H112" s="537"/>
      <c r="I112" s="535"/>
      <c r="J112" s="460"/>
      <c r="K112" s="467" t="str">
        <f>IF($G112="","",$G112*J112)</f>
        <v/>
      </c>
    </row>
    <row r="113" spans="1:11" ht="12.75" customHeight="1" x14ac:dyDescent="0.25">
      <c r="A113" s="406"/>
      <c r="B113" s="540"/>
      <c r="C113" s="177"/>
      <c r="D113" s="416"/>
      <c r="E113" s="541"/>
      <c r="F113" s="534"/>
      <c r="G113" s="430"/>
      <c r="H113" s="537"/>
      <c r="I113" s="535"/>
      <c r="J113" s="460"/>
      <c r="K113" s="467"/>
    </row>
    <row r="114" spans="1:11" ht="12.75" customHeight="1" x14ac:dyDescent="0.25">
      <c r="A114" s="406"/>
      <c r="B114" s="540"/>
      <c r="C114" s="177" t="s">
        <v>559</v>
      </c>
      <c r="D114" s="109" t="s">
        <v>382</v>
      </c>
      <c r="E114" s="109"/>
      <c r="F114" s="534" t="s">
        <v>487</v>
      </c>
      <c r="G114" s="430"/>
      <c r="H114" s="537"/>
      <c r="I114" s="535"/>
      <c r="J114" s="460"/>
      <c r="K114" s="467" t="str">
        <f>IF($G114="","",$G114*J114)</f>
        <v/>
      </c>
    </row>
    <row r="115" spans="1:11" ht="11.25" customHeight="1" x14ac:dyDescent="0.25">
      <c r="A115" s="406"/>
      <c r="B115" s="540"/>
      <c r="C115" s="177"/>
      <c r="D115" s="110"/>
      <c r="E115" s="109"/>
      <c r="F115" s="534"/>
      <c r="G115" s="430"/>
      <c r="H115" s="537"/>
      <c r="I115" s="535"/>
      <c r="J115" s="460"/>
      <c r="K115" s="467" t="str">
        <f>IF($G115="","",$G115*J115)</f>
        <v/>
      </c>
    </row>
    <row r="116" spans="1:11" ht="12.75" customHeight="1" x14ac:dyDescent="0.25">
      <c r="A116" s="406"/>
      <c r="B116" s="540"/>
      <c r="C116" s="110" t="s">
        <v>485</v>
      </c>
      <c r="D116" s="109" t="s">
        <v>2</v>
      </c>
      <c r="E116" s="109"/>
      <c r="F116" s="534" t="s">
        <v>487</v>
      </c>
      <c r="G116" s="430"/>
      <c r="H116" s="537"/>
      <c r="I116" s="535"/>
      <c r="J116" s="460"/>
      <c r="K116" s="467" t="str">
        <f>IF($G116="","",$G116*J116)</f>
        <v/>
      </c>
    </row>
    <row r="117" spans="1:11" ht="12.75" customHeight="1" x14ac:dyDescent="0.25">
      <c r="A117" s="406"/>
      <c r="B117" s="540"/>
      <c r="C117" s="110"/>
      <c r="D117" s="109"/>
      <c r="E117" s="109"/>
      <c r="F117" s="534"/>
      <c r="G117" s="430"/>
      <c r="H117" s="537"/>
      <c r="I117" s="535"/>
      <c r="J117" s="460"/>
      <c r="K117" s="467"/>
    </row>
    <row r="118" spans="1:11" ht="12.75" customHeight="1" x14ac:dyDescent="0.25">
      <c r="A118" s="200"/>
      <c r="B118" s="469"/>
      <c r="C118" s="177" t="s">
        <v>32</v>
      </c>
      <c r="D118" s="2165" t="s">
        <v>433</v>
      </c>
      <c r="E118" s="2166"/>
      <c r="F118" s="534"/>
      <c r="G118" s="444"/>
      <c r="H118" s="537"/>
      <c r="I118" s="535"/>
      <c r="J118" s="460"/>
      <c r="K118" s="467" t="str">
        <f>IF($G118="","",$G118*J118)</f>
        <v/>
      </c>
    </row>
    <row r="119" spans="1:11" x14ac:dyDescent="0.25">
      <c r="A119" s="406"/>
      <c r="B119" s="452"/>
      <c r="C119" s="177"/>
      <c r="D119" s="416"/>
      <c r="E119" s="539"/>
      <c r="F119" s="109"/>
      <c r="G119" s="445"/>
      <c r="H119" s="454"/>
      <c r="I119" s="535"/>
      <c r="J119" s="460"/>
      <c r="K119" s="467"/>
    </row>
    <row r="120" spans="1:11" ht="27" customHeight="1" x14ac:dyDescent="0.25">
      <c r="A120" s="406"/>
      <c r="B120" s="452"/>
      <c r="C120" s="177"/>
      <c r="D120" s="110" t="s">
        <v>556</v>
      </c>
      <c r="E120" s="539" t="s">
        <v>3</v>
      </c>
      <c r="F120" s="534" t="s">
        <v>486</v>
      </c>
      <c r="G120" s="430"/>
      <c r="H120" s="537"/>
      <c r="I120" s="535"/>
      <c r="J120" s="460"/>
      <c r="K120" s="467" t="str">
        <f>IF($G120="","",$G120*J120)</f>
        <v/>
      </c>
    </row>
    <row r="121" spans="1:11" s="266" customFormat="1" x14ac:dyDescent="0.25">
      <c r="A121" s="406"/>
      <c r="B121" s="452"/>
      <c r="C121" s="177"/>
      <c r="D121" s="111"/>
      <c r="E121" s="483"/>
      <c r="F121" s="470"/>
      <c r="G121" s="430"/>
      <c r="H121" s="454"/>
      <c r="I121" s="455"/>
      <c r="J121" s="460"/>
      <c r="K121" s="467"/>
    </row>
    <row r="122" spans="1:11" s="266" customFormat="1" x14ac:dyDescent="0.25">
      <c r="A122" s="406"/>
      <c r="B122" s="452"/>
      <c r="C122" s="177"/>
      <c r="D122" s="111"/>
      <c r="E122" s="483"/>
      <c r="F122" s="470"/>
      <c r="G122" s="430"/>
      <c r="H122" s="454"/>
      <c r="I122" s="455"/>
      <c r="J122" s="460"/>
      <c r="K122" s="467"/>
    </row>
    <row r="123" spans="1:11" s="266" customFormat="1" x14ac:dyDescent="0.25">
      <c r="A123" s="406"/>
      <c r="B123" s="452"/>
      <c r="C123" s="177"/>
      <c r="D123" s="111"/>
      <c r="E123" s="483"/>
      <c r="F123" s="470"/>
      <c r="G123" s="430"/>
      <c r="H123" s="454"/>
      <c r="I123" s="455"/>
      <c r="J123" s="460"/>
      <c r="K123" s="467"/>
    </row>
    <row r="124" spans="1:11" s="266" customFormat="1" x14ac:dyDescent="0.25">
      <c r="A124" s="406"/>
      <c r="B124" s="452"/>
      <c r="C124" s="177"/>
      <c r="D124" s="111"/>
      <c r="E124" s="483"/>
      <c r="F124" s="470"/>
      <c r="G124" s="430"/>
      <c r="H124" s="454"/>
      <c r="I124" s="455"/>
      <c r="J124" s="460"/>
      <c r="K124" s="467"/>
    </row>
    <row r="125" spans="1:11" s="266" customFormat="1" x14ac:dyDescent="0.25">
      <c r="A125" s="406"/>
      <c r="B125" s="452"/>
      <c r="C125" s="177"/>
      <c r="D125" s="111"/>
      <c r="E125" s="483"/>
      <c r="F125" s="470"/>
      <c r="G125" s="430"/>
      <c r="H125" s="454"/>
      <c r="I125" s="455"/>
      <c r="J125" s="460"/>
      <c r="K125" s="467"/>
    </row>
    <row r="126" spans="1:11" s="266" customFormat="1" x14ac:dyDescent="0.25">
      <c r="A126" s="406"/>
      <c r="B126" s="452"/>
      <c r="C126" s="177"/>
      <c r="D126" s="111"/>
      <c r="E126" s="483"/>
      <c r="F126" s="470"/>
      <c r="G126" s="430"/>
      <c r="H126" s="454"/>
      <c r="I126" s="455"/>
      <c r="J126" s="460"/>
      <c r="K126" s="467"/>
    </row>
    <row r="127" spans="1:11" s="266" customFormat="1" x14ac:dyDescent="0.25">
      <c r="A127" s="406"/>
      <c r="B127" s="452"/>
      <c r="C127" s="177"/>
      <c r="D127" s="111"/>
      <c r="E127" s="483"/>
      <c r="F127" s="470"/>
      <c r="G127" s="430"/>
      <c r="H127" s="454"/>
      <c r="I127" s="455"/>
      <c r="J127" s="460"/>
      <c r="K127" s="467"/>
    </row>
    <row r="128" spans="1:11" s="266" customFormat="1" x14ac:dyDescent="0.25">
      <c r="A128" s="406"/>
      <c r="B128" s="452"/>
      <c r="C128" s="177"/>
      <c r="D128" s="111"/>
      <c r="E128" s="483"/>
      <c r="F128" s="470"/>
      <c r="G128" s="430"/>
      <c r="H128" s="454"/>
      <c r="I128" s="455"/>
      <c r="J128" s="460"/>
      <c r="K128" s="467"/>
    </row>
    <row r="129" spans="1:11" s="266" customFormat="1" x14ac:dyDescent="0.25">
      <c r="A129" s="406"/>
      <c r="B129" s="452"/>
      <c r="C129" s="177"/>
      <c r="D129" s="111"/>
      <c r="E129" s="483"/>
      <c r="F129" s="470"/>
      <c r="G129" s="430"/>
      <c r="H129" s="454"/>
      <c r="I129" s="455"/>
      <c r="J129" s="460"/>
      <c r="K129" s="467"/>
    </row>
    <row r="130" spans="1:11" s="266" customFormat="1" x14ac:dyDescent="0.25">
      <c r="A130" s="406"/>
      <c r="B130" s="452"/>
      <c r="C130" s="177"/>
      <c r="D130" s="111"/>
      <c r="E130" s="483"/>
      <c r="F130" s="470"/>
      <c r="G130" s="430"/>
      <c r="H130" s="454"/>
      <c r="I130" s="455"/>
      <c r="J130" s="460"/>
      <c r="K130" s="467"/>
    </row>
    <row r="131" spans="1:11" s="266" customFormat="1" x14ac:dyDescent="0.25">
      <c r="A131" s="406"/>
      <c r="B131" s="452"/>
      <c r="C131" s="177"/>
      <c r="D131" s="111"/>
      <c r="E131" s="483"/>
      <c r="F131" s="470"/>
      <c r="G131" s="430"/>
      <c r="H131" s="454"/>
      <c r="I131" s="455"/>
      <c r="J131" s="460"/>
      <c r="K131" s="467"/>
    </row>
    <row r="132" spans="1:11" s="266" customFormat="1" x14ac:dyDescent="0.25">
      <c r="A132" s="406"/>
      <c r="B132" s="452"/>
      <c r="C132" s="177"/>
      <c r="D132" s="111"/>
      <c r="E132" s="483"/>
      <c r="F132" s="470"/>
      <c r="G132" s="430"/>
      <c r="H132" s="454"/>
      <c r="I132" s="455"/>
      <c r="J132" s="460"/>
      <c r="K132" s="467"/>
    </row>
    <row r="133" spans="1:11" s="266" customFormat="1" x14ac:dyDescent="0.25">
      <c r="A133" s="406"/>
      <c r="B133" s="452"/>
      <c r="C133" s="177"/>
      <c r="D133" s="111"/>
      <c r="E133" s="483"/>
      <c r="F133" s="470"/>
      <c r="G133" s="430"/>
      <c r="H133" s="454"/>
      <c r="I133" s="455"/>
      <c r="J133" s="460"/>
      <c r="K133" s="467"/>
    </row>
    <row r="134" spans="1:11" s="266" customFormat="1" x14ac:dyDescent="0.25">
      <c r="A134" s="406"/>
      <c r="B134" s="452"/>
      <c r="C134" s="177"/>
      <c r="D134" s="111"/>
      <c r="E134" s="483"/>
      <c r="F134" s="470"/>
      <c r="G134" s="430"/>
      <c r="H134" s="454"/>
      <c r="I134" s="455"/>
      <c r="J134" s="460"/>
      <c r="K134" s="467"/>
    </row>
    <row r="135" spans="1:11" s="266" customFormat="1" x14ac:dyDescent="0.25">
      <c r="A135" s="406"/>
      <c r="B135" s="452"/>
      <c r="C135" s="177"/>
      <c r="D135" s="111"/>
      <c r="E135" s="483"/>
      <c r="F135" s="470"/>
      <c r="G135" s="430"/>
      <c r="H135" s="454"/>
      <c r="I135" s="455"/>
      <c r="J135" s="460"/>
      <c r="K135" s="467"/>
    </row>
    <row r="136" spans="1:11" s="266" customFormat="1" x14ac:dyDescent="0.25">
      <c r="A136" s="406"/>
      <c r="B136" s="452"/>
      <c r="C136" s="177"/>
      <c r="D136" s="111"/>
      <c r="E136" s="483"/>
      <c r="F136" s="470"/>
      <c r="G136" s="430"/>
      <c r="H136" s="454"/>
      <c r="I136" s="455"/>
      <c r="J136" s="460"/>
      <c r="K136" s="467"/>
    </row>
    <row r="137" spans="1:11" s="266" customFormat="1" x14ac:dyDescent="0.25">
      <c r="A137" s="406"/>
      <c r="B137" s="452"/>
      <c r="C137" s="177"/>
      <c r="D137" s="111"/>
      <c r="E137" s="483"/>
      <c r="F137" s="470"/>
      <c r="G137" s="430"/>
      <c r="H137" s="454"/>
      <c r="I137" s="455"/>
      <c r="J137" s="460"/>
      <c r="K137" s="467"/>
    </row>
    <row r="138" spans="1:11" x14ac:dyDescent="0.25">
      <c r="A138" s="417"/>
      <c r="B138" s="484"/>
      <c r="C138" s="485"/>
      <c r="D138" s="486"/>
      <c r="E138" s="487"/>
      <c r="F138" s="486"/>
      <c r="G138" s="432"/>
      <c r="H138" s="488"/>
      <c r="I138" s="489"/>
      <c r="J138" s="490"/>
      <c r="K138" s="491"/>
    </row>
    <row r="139" spans="1:11" ht="12.75" customHeight="1" x14ac:dyDescent="0.25">
      <c r="A139" s="289"/>
      <c r="B139" s="418" t="s">
        <v>497</v>
      </c>
      <c r="C139" s="492"/>
      <c r="D139" s="176"/>
      <c r="E139" s="493"/>
      <c r="F139" s="176"/>
      <c r="G139" s="433"/>
      <c r="H139" s="494"/>
      <c r="I139" s="495"/>
      <c r="J139" s="496"/>
      <c r="K139" s="497">
        <f>SUM(K93:K137)</f>
        <v>0</v>
      </c>
    </row>
    <row r="140" spans="1:11" ht="12.75" customHeight="1" x14ac:dyDescent="0.25">
      <c r="A140" s="419"/>
      <c r="B140" s="498"/>
      <c r="C140" s="499"/>
      <c r="D140" s="500"/>
      <c r="E140" s="501"/>
      <c r="F140" s="500"/>
      <c r="G140" s="434"/>
      <c r="H140" s="502"/>
      <c r="I140" s="503"/>
      <c r="J140" s="504"/>
      <c r="K140" s="505"/>
    </row>
    <row r="141" spans="1:11" ht="12.75" customHeight="1" x14ac:dyDescent="0.25">
      <c r="A141" s="417"/>
      <c r="B141" s="484"/>
      <c r="C141" s="485"/>
      <c r="D141" s="486"/>
      <c r="E141" s="487"/>
      <c r="F141" s="486"/>
      <c r="G141" s="432"/>
      <c r="H141" s="488"/>
      <c r="I141" s="489"/>
      <c r="J141" s="490"/>
      <c r="K141" s="491"/>
    </row>
    <row r="142" spans="1:11" ht="12.75" customHeight="1" x14ac:dyDescent="0.25">
      <c r="A142" s="289"/>
      <c r="B142" s="418" t="s">
        <v>617</v>
      </c>
      <c r="C142" s="492"/>
      <c r="D142" s="176"/>
      <c r="E142" s="493"/>
      <c r="F142" s="176"/>
      <c r="G142" s="433"/>
      <c r="H142" s="494"/>
      <c r="I142" s="495"/>
      <c r="J142" s="496"/>
      <c r="K142" s="497">
        <f>K139</f>
        <v>0</v>
      </c>
    </row>
    <row r="143" spans="1:11" ht="12.75" customHeight="1" x14ac:dyDescent="0.25">
      <c r="A143" s="419"/>
      <c r="B143" s="498"/>
      <c r="C143" s="499"/>
      <c r="D143" s="500"/>
      <c r="E143" s="501"/>
      <c r="F143" s="500"/>
      <c r="G143" s="434"/>
      <c r="H143" s="502"/>
      <c r="I143" s="503"/>
      <c r="J143" s="504"/>
      <c r="K143" s="505"/>
    </row>
    <row r="144" spans="1:11" s="519" customFormat="1" x14ac:dyDescent="0.25">
      <c r="A144" s="423"/>
      <c r="B144" s="530"/>
      <c r="C144" s="424"/>
      <c r="D144" s="424"/>
      <c r="E144" s="424"/>
      <c r="F144" s="526"/>
      <c r="G144" s="443"/>
      <c r="H144" s="516"/>
      <c r="I144" s="523"/>
      <c r="J144" s="518"/>
      <c r="K144" s="511"/>
    </row>
    <row r="145" spans="1:11" ht="29.25" customHeight="1" x14ac:dyDescent="0.25">
      <c r="A145" s="200"/>
      <c r="B145" s="459">
        <f>B97+1</f>
        <v>11</v>
      </c>
      <c r="C145" s="2170" t="s">
        <v>434</v>
      </c>
      <c r="D145" s="2168"/>
      <c r="E145" s="2171"/>
      <c r="F145" s="200"/>
      <c r="G145" s="429"/>
      <c r="H145" s="454"/>
      <c r="I145" s="455"/>
      <c r="J145" s="460"/>
      <c r="K145" s="461"/>
    </row>
    <row r="146" spans="1:11" x14ac:dyDescent="0.25">
      <c r="A146" s="200"/>
      <c r="B146" s="462"/>
      <c r="C146" s="2170"/>
      <c r="D146" s="2168"/>
      <c r="E146" s="2171"/>
      <c r="F146" s="200"/>
      <c r="G146" s="430"/>
      <c r="H146" s="454"/>
      <c r="I146" s="455"/>
      <c r="J146" s="460"/>
      <c r="K146" s="461"/>
    </row>
    <row r="147" spans="1:11" x14ac:dyDescent="0.25">
      <c r="A147" s="200" t="s">
        <v>375</v>
      </c>
      <c r="B147" s="469">
        <f>MAX($B$10:B146)+0.01</f>
        <v>11.01</v>
      </c>
      <c r="C147" s="201" t="s">
        <v>376</v>
      </c>
      <c r="D147" s="109"/>
      <c r="E147" s="109"/>
      <c r="F147" s="534"/>
      <c r="G147" s="430"/>
      <c r="H147" s="454"/>
      <c r="I147" s="535"/>
      <c r="J147" s="460"/>
      <c r="K147" s="467" t="str">
        <f t="shared" ref="K147:K156" si="5">IF($G147="","",$G147*J147)</f>
        <v/>
      </c>
    </row>
    <row r="148" spans="1:11" x14ac:dyDescent="0.25">
      <c r="A148" s="200"/>
      <c r="B148" s="536"/>
      <c r="C148" s="201" t="s">
        <v>377</v>
      </c>
      <c r="D148" s="109"/>
      <c r="E148" s="109"/>
      <c r="F148" s="534"/>
      <c r="G148" s="430"/>
      <c r="H148" s="454"/>
      <c r="I148" s="535"/>
      <c r="J148" s="460"/>
      <c r="K148" s="467" t="str">
        <f t="shared" si="5"/>
        <v/>
      </c>
    </row>
    <row r="149" spans="1:11" x14ac:dyDescent="0.25">
      <c r="A149" s="200"/>
      <c r="B149" s="536"/>
      <c r="C149" s="109"/>
      <c r="D149" s="109"/>
      <c r="E149" s="109"/>
      <c r="F149" s="534"/>
      <c r="G149" s="430"/>
      <c r="H149" s="454"/>
      <c r="I149" s="535"/>
      <c r="J149" s="460"/>
      <c r="K149" s="467" t="str">
        <f t="shared" si="5"/>
        <v/>
      </c>
    </row>
    <row r="150" spans="1:11" x14ac:dyDescent="0.25">
      <c r="A150" s="200"/>
      <c r="B150" s="536"/>
      <c r="C150" s="110" t="s">
        <v>556</v>
      </c>
      <c r="D150" s="109" t="s">
        <v>374</v>
      </c>
      <c r="E150" s="109"/>
      <c r="F150" s="534"/>
      <c r="G150" s="430"/>
      <c r="H150" s="454"/>
      <c r="I150" s="535"/>
      <c r="J150" s="460"/>
      <c r="K150" s="467" t="str">
        <f t="shared" si="5"/>
        <v/>
      </c>
    </row>
    <row r="151" spans="1:11" x14ac:dyDescent="0.25">
      <c r="A151" s="200"/>
      <c r="B151" s="536"/>
      <c r="C151" s="109"/>
      <c r="D151" s="109"/>
      <c r="E151" s="109"/>
      <c r="F151" s="534"/>
      <c r="G151" s="430"/>
      <c r="H151" s="454"/>
      <c r="I151" s="535"/>
      <c r="J151" s="460"/>
      <c r="K151" s="467" t="str">
        <f t="shared" si="5"/>
        <v/>
      </c>
    </row>
    <row r="152" spans="1:11" x14ac:dyDescent="0.25">
      <c r="A152" s="200"/>
      <c r="B152" s="536"/>
      <c r="C152" s="109"/>
      <c r="D152" s="110" t="s">
        <v>556</v>
      </c>
      <c r="E152" s="109" t="s">
        <v>573</v>
      </c>
      <c r="F152" s="534" t="s">
        <v>487</v>
      </c>
      <c r="G152" s="430"/>
      <c r="H152" s="454"/>
      <c r="I152" s="455"/>
      <c r="J152" s="460"/>
      <c r="K152" s="467" t="str">
        <f t="shared" si="5"/>
        <v/>
      </c>
    </row>
    <row r="153" spans="1:11" x14ac:dyDescent="0.25">
      <c r="A153" s="200"/>
      <c r="B153" s="536"/>
      <c r="C153" s="109"/>
      <c r="D153" s="110"/>
      <c r="E153" s="109"/>
      <c r="F153" s="534"/>
      <c r="G153" s="430"/>
      <c r="H153" s="454"/>
      <c r="I153" s="455"/>
      <c r="J153" s="460"/>
      <c r="K153" s="467" t="str">
        <f t="shared" si="5"/>
        <v/>
      </c>
    </row>
    <row r="154" spans="1:11" ht="12.75" customHeight="1" x14ac:dyDescent="0.25">
      <c r="A154" s="200"/>
      <c r="B154" s="536"/>
      <c r="C154" s="110" t="s">
        <v>557</v>
      </c>
      <c r="D154" s="109" t="s">
        <v>572</v>
      </c>
      <c r="E154" s="109"/>
      <c r="F154" s="534"/>
      <c r="G154" s="430"/>
      <c r="H154" s="454"/>
      <c r="I154" s="455"/>
      <c r="J154" s="460"/>
      <c r="K154" s="467" t="str">
        <f t="shared" si="5"/>
        <v/>
      </c>
    </row>
    <row r="155" spans="1:11" x14ac:dyDescent="0.25">
      <c r="A155" s="200"/>
      <c r="B155" s="536"/>
      <c r="C155" s="109"/>
      <c r="D155" s="109"/>
      <c r="E155" s="109"/>
      <c r="F155" s="534"/>
      <c r="G155" s="430"/>
      <c r="H155" s="454"/>
      <c r="I155" s="455"/>
      <c r="J155" s="460"/>
      <c r="K155" s="467" t="str">
        <f t="shared" si="5"/>
        <v/>
      </c>
    </row>
    <row r="156" spans="1:11" ht="39.6" x14ac:dyDescent="0.25">
      <c r="A156" s="200"/>
      <c r="B156" s="536"/>
      <c r="C156" s="109"/>
      <c r="D156" s="110" t="s">
        <v>556</v>
      </c>
      <c r="E156" s="111" t="s">
        <v>435</v>
      </c>
      <c r="F156" s="534" t="s">
        <v>486</v>
      </c>
      <c r="G156" s="430"/>
      <c r="H156" s="454"/>
      <c r="I156" s="455"/>
      <c r="J156" s="460"/>
      <c r="K156" s="467" t="str">
        <f t="shared" si="5"/>
        <v/>
      </c>
    </row>
    <row r="157" spans="1:11" x14ac:dyDescent="0.25">
      <c r="A157" s="200"/>
      <c r="B157" s="201"/>
      <c r="C157" s="195"/>
      <c r="D157" s="110"/>
      <c r="E157" s="111"/>
      <c r="F157" s="195"/>
      <c r="G157" s="430"/>
      <c r="H157" s="537"/>
      <c r="I157" s="455"/>
      <c r="J157" s="460"/>
      <c r="K157" s="467"/>
    </row>
    <row r="158" spans="1:11" ht="39.6" x14ac:dyDescent="0.25">
      <c r="A158" s="200"/>
      <c r="B158" s="538"/>
      <c r="C158" s="109"/>
      <c r="D158" s="110" t="s">
        <v>571</v>
      </c>
      <c r="E158" s="111" t="s">
        <v>436</v>
      </c>
      <c r="F158" s="534" t="s">
        <v>486</v>
      </c>
      <c r="G158" s="430"/>
      <c r="H158" s="454"/>
      <c r="I158" s="455"/>
      <c r="J158" s="460"/>
      <c r="K158" s="467" t="str">
        <f>IF($G158="","",$G158*J158)</f>
        <v/>
      </c>
    </row>
    <row r="159" spans="1:11" x14ac:dyDescent="0.25">
      <c r="A159" s="200"/>
      <c r="B159" s="539"/>
      <c r="C159" s="109"/>
      <c r="D159" s="109"/>
      <c r="E159" s="109"/>
      <c r="F159" s="534"/>
      <c r="G159" s="430"/>
      <c r="H159" s="454"/>
      <c r="I159" s="455"/>
      <c r="J159" s="460"/>
      <c r="K159" s="467" t="str">
        <f>IF($G159="","",$G159*J159)</f>
        <v/>
      </c>
    </row>
    <row r="160" spans="1:11" ht="12.75" customHeight="1" x14ac:dyDescent="0.25">
      <c r="A160" s="406"/>
      <c r="B160" s="540"/>
      <c r="C160" s="177" t="s">
        <v>558</v>
      </c>
      <c r="D160" s="2165" t="s">
        <v>437</v>
      </c>
      <c r="E160" s="2171"/>
      <c r="F160" s="534" t="s">
        <v>486</v>
      </c>
      <c r="G160" s="430"/>
      <c r="H160" s="537"/>
      <c r="I160" s="535"/>
      <c r="J160" s="460"/>
      <c r="K160" s="467" t="str">
        <f>IF($G160="","",$G160*J160)</f>
        <v/>
      </c>
    </row>
    <row r="161" spans="1:11" ht="12.75" customHeight="1" x14ac:dyDescent="0.25">
      <c r="A161" s="406"/>
      <c r="B161" s="540"/>
      <c r="C161" s="177"/>
      <c r="D161" s="416"/>
      <c r="E161" s="541"/>
      <c r="F161" s="534"/>
      <c r="G161" s="430"/>
      <c r="H161" s="537"/>
      <c r="I161" s="535"/>
      <c r="J161" s="460"/>
      <c r="K161" s="467"/>
    </row>
    <row r="162" spans="1:11" ht="12.75" customHeight="1" x14ac:dyDescent="0.25">
      <c r="A162" s="406"/>
      <c r="B162" s="540"/>
      <c r="C162" s="177" t="s">
        <v>559</v>
      </c>
      <c r="D162" s="109" t="s">
        <v>382</v>
      </c>
      <c r="E162" s="109"/>
      <c r="F162" s="534" t="s">
        <v>487</v>
      </c>
      <c r="G162" s="430"/>
      <c r="H162" s="537"/>
      <c r="I162" s="535"/>
      <c r="J162" s="460"/>
      <c r="K162" s="467" t="str">
        <f>IF($G162="","",$G162*J162)</f>
        <v/>
      </c>
    </row>
    <row r="163" spans="1:11" ht="11.25" customHeight="1" x14ac:dyDescent="0.25">
      <c r="A163" s="406"/>
      <c r="B163" s="540"/>
      <c r="C163" s="177"/>
      <c r="D163" s="110"/>
      <c r="E163" s="109"/>
      <c r="F163" s="534"/>
      <c r="G163" s="430"/>
      <c r="H163" s="537"/>
      <c r="I163" s="535"/>
      <c r="J163" s="460"/>
      <c r="K163" s="467" t="str">
        <f>IF($G163="","",$G163*J163)</f>
        <v/>
      </c>
    </row>
    <row r="164" spans="1:11" ht="12.75" customHeight="1" x14ac:dyDescent="0.25">
      <c r="A164" s="406"/>
      <c r="B164" s="540"/>
      <c r="C164" s="110" t="s">
        <v>485</v>
      </c>
      <c r="D164" s="109" t="s">
        <v>2</v>
      </c>
      <c r="E164" s="109"/>
      <c r="F164" s="534" t="s">
        <v>487</v>
      </c>
      <c r="G164" s="430"/>
      <c r="H164" s="537"/>
      <c r="I164" s="535"/>
      <c r="J164" s="460"/>
      <c r="K164" s="467" t="str">
        <f>IF($G164="","",$G164*J164)</f>
        <v/>
      </c>
    </row>
    <row r="165" spans="1:11" ht="12.75" customHeight="1" x14ac:dyDescent="0.25">
      <c r="A165" s="406"/>
      <c r="B165" s="540"/>
      <c r="C165" s="110"/>
      <c r="D165" s="109"/>
      <c r="E165" s="109"/>
      <c r="F165" s="534"/>
      <c r="G165" s="430"/>
      <c r="H165" s="537"/>
      <c r="I165" s="535"/>
      <c r="J165" s="460"/>
      <c r="K165" s="467"/>
    </row>
    <row r="166" spans="1:11" ht="12.75" customHeight="1" x14ac:dyDescent="0.25">
      <c r="A166" s="200"/>
      <c r="B166" s="469"/>
      <c r="C166" s="177" t="s">
        <v>488</v>
      </c>
      <c r="D166" s="2165" t="s">
        <v>438</v>
      </c>
      <c r="E166" s="2166"/>
      <c r="F166" s="534"/>
      <c r="G166" s="430"/>
      <c r="H166" s="537"/>
      <c r="I166" s="535"/>
      <c r="J166" s="460"/>
      <c r="K166" s="467" t="str">
        <f>IF($G166="","",$G166*J166)</f>
        <v/>
      </c>
    </row>
    <row r="167" spans="1:11" ht="9" customHeight="1" x14ac:dyDescent="0.25">
      <c r="A167" s="406"/>
      <c r="B167" s="452"/>
      <c r="C167" s="177"/>
      <c r="D167" s="416"/>
      <c r="E167" s="539"/>
      <c r="F167" s="109"/>
      <c r="G167" s="430"/>
      <c r="H167" s="454"/>
      <c r="I167" s="535"/>
      <c r="J167" s="460"/>
      <c r="K167" s="467"/>
    </row>
    <row r="168" spans="1:11" ht="27" customHeight="1" x14ac:dyDescent="0.25">
      <c r="A168" s="425"/>
      <c r="B168" s="542"/>
      <c r="C168" s="177"/>
      <c r="D168" s="110" t="s">
        <v>556</v>
      </c>
      <c r="E168" s="539" t="s">
        <v>3</v>
      </c>
      <c r="F168" s="534" t="s">
        <v>486</v>
      </c>
      <c r="G168" s="430"/>
      <c r="H168" s="537"/>
      <c r="I168" s="535"/>
      <c r="J168" s="460"/>
      <c r="K168" s="467" t="str">
        <f>IF($G168="","",$G168*J168)</f>
        <v/>
      </c>
    </row>
    <row r="169" spans="1:11" s="266" customFormat="1" x14ac:dyDescent="0.25">
      <c r="A169" s="180" t="s">
        <v>492</v>
      </c>
      <c r="B169" s="542"/>
      <c r="C169" s="177"/>
      <c r="D169" s="111"/>
      <c r="E169" s="483"/>
      <c r="F169" s="470"/>
      <c r="G169" s="430"/>
      <c r="H169" s="454"/>
      <c r="I169" s="455"/>
      <c r="J169" s="460"/>
      <c r="K169" s="467"/>
    </row>
    <row r="170" spans="1:11" s="266" customFormat="1" x14ac:dyDescent="0.25">
      <c r="A170" s="180" t="s">
        <v>169</v>
      </c>
      <c r="B170" s="543">
        <f>MAX($B$6:B169)+0.01</f>
        <v>11.02</v>
      </c>
      <c r="C170" s="2167" t="s">
        <v>134</v>
      </c>
      <c r="D170" s="2168"/>
      <c r="E170" s="2166"/>
      <c r="F170" s="107"/>
      <c r="G170" s="106"/>
      <c r="H170" s="544"/>
      <c r="I170" s="274"/>
      <c r="J170" s="273"/>
      <c r="K170" s="274" t="str">
        <f>IF($G170="","",$G170*J170)</f>
        <v/>
      </c>
    </row>
    <row r="171" spans="1:11" s="266" customFormat="1" ht="12.75" customHeight="1" x14ac:dyDescent="0.25">
      <c r="A171" s="180">
        <v>8.3000000000000007</v>
      </c>
      <c r="B171" s="545"/>
      <c r="C171" s="179"/>
      <c r="D171" s="146"/>
      <c r="E171" s="107"/>
      <c r="F171" s="107"/>
      <c r="G171" s="106"/>
      <c r="H171" s="544"/>
      <c r="I171" s="274"/>
      <c r="J171" s="273"/>
      <c r="K171" s="274" t="str">
        <f>IF($G171="","",$G171*J171)</f>
        <v/>
      </c>
    </row>
    <row r="172" spans="1:11" s="266" customFormat="1" ht="41.25" customHeight="1" x14ac:dyDescent="0.25">
      <c r="A172" s="180" t="s">
        <v>135</v>
      </c>
      <c r="B172" s="545"/>
      <c r="C172" s="546" t="s">
        <v>556</v>
      </c>
      <c r="D172" s="2165" t="s">
        <v>209</v>
      </c>
      <c r="E172" s="2166"/>
      <c r="F172" s="107" t="s">
        <v>494</v>
      </c>
      <c r="G172" s="106"/>
      <c r="H172" s="544"/>
      <c r="I172" s="274"/>
      <c r="J172" s="273"/>
      <c r="K172" s="274" t="str">
        <f>IF($G172="","",$G172*J172)</f>
        <v/>
      </c>
    </row>
    <row r="173" spans="1:11" s="266" customFormat="1" x14ac:dyDescent="0.25">
      <c r="A173" s="180"/>
      <c r="B173" s="545"/>
      <c r="C173" s="546"/>
      <c r="D173" s="416"/>
      <c r="E173" s="547"/>
      <c r="F173" s="107"/>
      <c r="G173" s="106"/>
      <c r="H173" s="544"/>
      <c r="I173" s="274"/>
      <c r="J173" s="273"/>
      <c r="K173" s="274" t="str">
        <f>IF($G173="","",$G173*J173)</f>
        <v/>
      </c>
    </row>
    <row r="174" spans="1:11" s="266" customFormat="1" ht="25.5" customHeight="1" x14ac:dyDescent="0.25">
      <c r="A174" s="425"/>
      <c r="B174" s="545"/>
      <c r="C174" s="546" t="s">
        <v>557</v>
      </c>
      <c r="D174" s="2165" t="s">
        <v>585</v>
      </c>
      <c r="E174" s="2166"/>
      <c r="F174" s="107" t="s">
        <v>494</v>
      </c>
      <c r="G174" s="106"/>
      <c r="H174" s="544"/>
      <c r="I174" s="274"/>
      <c r="J174" s="273"/>
      <c r="K174" s="274" t="str">
        <f>IF($G174="","",$G174*J174)</f>
        <v/>
      </c>
    </row>
    <row r="175" spans="1:11" s="266" customFormat="1" x14ac:dyDescent="0.25">
      <c r="A175" s="425"/>
      <c r="B175" s="545"/>
      <c r="C175" s="546"/>
      <c r="D175" s="416"/>
      <c r="E175" s="483"/>
      <c r="F175" s="107"/>
      <c r="G175" s="106"/>
      <c r="H175" s="544"/>
      <c r="I175" s="274"/>
      <c r="J175" s="273"/>
      <c r="K175" s="274"/>
    </row>
    <row r="176" spans="1:11" s="266" customFormat="1" ht="53.25" customHeight="1" x14ac:dyDescent="0.25">
      <c r="A176" s="180" t="s">
        <v>9</v>
      </c>
      <c r="B176" s="545"/>
      <c r="C176" s="546" t="s">
        <v>558</v>
      </c>
      <c r="D176" s="2165" t="s">
        <v>332</v>
      </c>
      <c r="E176" s="2166"/>
      <c r="F176" s="107" t="s">
        <v>494</v>
      </c>
      <c r="G176" s="106"/>
      <c r="H176" s="544"/>
      <c r="I176" s="274"/>
      <c r="J176" s="273"/>
      <c r="K176" s="274" t="str">
        <f>IF($G176="","",$G176*J176)</f>
        <v/>
      </c>
    </row>
    <row r="177" spans="1:11" s="266" customFormat="1" x14ac:dyDescent="0.25">
      <c r="A177" s="180"/>
      <c r="B177" s="545"/>
      <c r="C177" s="546"/>
      <c r="D177" s="416"/>
      <c r="E177" s="483"/>
      <c r="F177" s="107"/>
      <c r="G177" s="106"/>
      <c r="H177" s="544"/>
      <c r="I177" s="274"/>
      <c r="J177" s="273"/>
      <c r="K177" s="274"/>
    </row>
    <row r="178" spans="1:11" s="266" customFormat="1" x14ac:dyDescent="0.25">
      <c r="A178" s="180"/>
      <c r="B178" s="545"/>
      <c r="C178" s="546"/>
      <c r="D178" s="416"/>
      <c r="E178" s="483"/>
      <c r="F178" s="107"/>
      <c r="G178" s="106"/>
      <c r="H178" s="544"/>
      <c r="I178" s="274"/>
      <c r="J178" s="273"/>
      <c r="K178" s="274"/>
    </row>
    <row r="179" spans="1:11" s="266" customFormat="1" x14ac:dyDescent="0.25">
      <c r="A179" s="180"/>
      <c r="B179" s="545"/>
      <c r="C179" s="546"/>
      <c r="D179" s="2165"/>
      <c r="E179" s="2166"/>
      <c r="F179" s="107"/>
      <c r="G179" s="106"/>
      <c r="H179" s="544"/>
      <c r="I179" s="274"/>
      <c r="J179" s="273"/>
      <c r="K179" s="274" t="str">
        <f>IF($G179="","",$G179*J179)</f>
        <v/>
      </c>
    </row>
    <row r="180" spans="1:11" x14ac:dyDescent="0.25">
      <c r="A180" s="417"/>
      <c r="B180" s="484"/>
      <c r="C180" s="485"/>
      <c r="D180" s="486"/>
      <c r="E180" s="487"/>
      <c r="F180" s="486"/>
      <c r="G180" s="432"/>
      <c r="H180" s="488"/>
      <c r="I180" s="489"/>
      <c r="J180" s="490"/>
      <c r="K180" s="491"/>
    </row>
    <row r="181" spans="1:11" ht="12.75" customHeight="1" x14ac:dyDescent="0.25">
      <c r="A181" s="289"/>
      <c r="B181" s="418" t="s">
        <v>497</v>
      </c>
      <c r="C181" s="492"/>
      <c r="D181" s="176"/>
      <c r="E181" s="493"/>
      <c r="F181" s="176"/>
      <c r="G181" s="433"/>
      <c r="H181" s="494"/>
      <c r="I181" s="495"/>
      <c r="J181" s="496"/>
      <c r="K181" s="497">
        <f>SUM(K141:K179)</f>
        <v>0</v>
      </c>
    </row>
    <row r="182" spans="1:11" ht="12.75" customHeight="1" x14ac:dyDescent="0.25">
      <c r="A182" s="419"/>
      <c r="B182" s="498"/>
      <c r="C182" s="499"/>
      <c r="D182" s="500"/>
      <c r="E182" s="501"/>
      <c r="F182" s="500"/>
      <c r="G182" s="434"/>
      <c r="H182" s="502"/>
      <c r="I182" s="503"/>
      <c r="J182" s="504"/>
      <c r="K182" s="505"/>
    </row>
    <row r="183" spans="1:11" ht="12.75" customHeight="1" x14ac:dyDescent="0.25">
      <c r="A183" s="417"/>
      <c r="B183" s="484"/>
      <c r="C183" s="485"/>
      <c r="D183" s="486"/>
      <c r="E183" s="487"/>
      <c r="F183" s="486"/>
      <c r="G183" s="432"/>
      <c r="H183" s="488"/>
      <c r="I183" s="489"/>
      <c r="J183" s="490"/>
      <c r="K183" s="491"/>
    </row>
    <row r="184" spans="1:11" ht="12.75" customHeight="1" x14ac:dyDescent="0.25">
      <c r="A184" s="289"/>
      <c r="B184" s="418" t="s">
        <v>617</v>
      </c>
      <c r="C184" s="492"/>
      <c r="D184" s="176"/>
      <c r="E184" s="493"/>
      <c r="F184" s="176"/>
      <c r="G184" s="433"/>
      <c r="H184" s="494"/>
      <c r="I184" s="495"/>
      <c r="J184" s="496"/>
      <c r="K184" s="497">
        <f>K181</f>
        <v>0</v>
      </c>
    </row>
    <row r="185" spans="1:11" ht="12.75" customHeight="1" x14ac:dyDescent="0.25">
      <c r="A185" s="419"/>
      <c r="B185" s="498"/>
      <c r="C185" s="499"/>
      <c r="D185" s="500"/>
      <c r="E185" s="501"/>
      <c r="F185" s="500"/>
      <c r="G185" s="434"/>
      <c r="H185" s="502"/>
      <c r="I185" s="503"/>
      <c r="J185" s="504"/>
      <c r="K185" s="505"/>
    </row>
    <row r="186" spans="1:11" ht="12" customHeight="1" x14ac:dyDescent="0.25">
      <c r="A186" s="548"/>
      <c r="B186" s="103"/>
      <c r="C186" s="37"/>
      <c r="D186" s="176"/>
      <c r="E186" s="426"/>
      <c r="F186" s="98"/>
      <c r="G186" s="446"/>
      <c r="H186" s="549"/>
      <c r="I186" s="550"/>
      <c r="J186" s="551"/>
      <c r="K186" s="550"/>
    </row>
    <row r="187" spans="1:11" ht="12" customHeight="1" x14ac:dyDescent="0.25">
      <c r="A187" s="548"/>
      <c r="B187" s="103"/>
      <c r="C187" s="37"/>
      <c r="D187" s="176"/>
      <c r="E187" s="426"/>
      <c r="F187" s="98"/>
      <c r="G187" s="446"/>
      <c r="H187" s="549"/>
      <c r="I187" s="550"/>
      <c r="J187" s="551"/>
      <c r="K187" s="550"/>
    </row>
    <row r="188" spans="1:11" s="266" customFormat="1" ht="13.2" customHeight="1" x14ac:dyDescent="0.25">
      <c r="A188" s="180" t="s">
        <v>492</v>
      </c>
      <c r="B188" s="552"/>
      <c r="C188" s="2169" t="s">
        <v>168</v>
      </c>
      <c r="D188" s="2168"/>
      <c r="E188" s="2166"/>
      <c r="F188" s="107"/>
      <c r="G188" s="106"/>
      <c r="H188" s="544"/>
      <c r="I188" s="274"/>
      <c r="J188" s="273"/>
      <c r="K188" s="274" t="str">
        <f t="shared" ref="K188:K196" si="6">IF($G188="","",$G188*J188)</f>
        <v/>
      </c>
    </row>
    <row r="189" spans="1:11" s="266" customFormat="1" x14ac:dyDescent="0.25">
      <c r="A189" s="180" t="s">
        <v>169</v>
      </c>
      <c r="B189" s="545"/>
      <c r="C189" s="108"/>
      <c r="D189" s="83"/>
      <c r="E189" s="107"/>
      <c r="F189" s="107"/>
      <c r="G189" s="106"/>
      <c r="H189" s="544"/>
      <c r="I189" s="274"/>
      <c r="J189" s="273"/>
      <c r="K189" s="274" t="str">
        <f t="shared" si="6"/>
        <v/>
      </c>
    </row>
    <row r="190" spans="1:11" s="266" customFormat="1" ht="13.2" customHeight="1" x14ac:dyDescent="0.25">
      <c r="A190" s="180">
        <v>8.4</v>
      </c>
      <c r="B190" s="545"/>
      <c r="C190" s="2167" t="s">
        <v>170</v>
      </c>
      <c r="D190" s="2168"/>
      <c r="E190" s="2166"/>
      <c r="F190" s="107"/>
      <c r="G190" s="106"/>
      <c r="H190" s="544"/>
      <c r="I190" s="274"/>
      <c r="J190" s="273"/>
      <c r="K190" s="274" t="str">
        <f t="shared" si="6"/>
        <v/>
      </c>
    </row>
    <row r="191" spans="1:11" s="266" customFormat="1" ht="13.2" customHeight="1" x14ac:dyDescent="0.25">
      <c r="A191" s="180"/>
      <c r="B191" s="545"/>
      <c r="C191" s="108"/>
      <c r="D191" s="146"/>
      <c r="E191" s="107"/>
      <c r="F191" s="107"/>
      <c r="G191" s="106"/>
      <c r="H191" s="544"/>
      <c r="I191" s="274"/>
      <c r="J191" s="273"/>
      <c r="K191" s="274" t="str">
        <f t="shared" si="6"/>
        <v/>
      </c>
    </row>
    <row r="192" spans="1:11" s="266" customFormat="1" ht="13.2" customHeight="1" x14ac:dyDescent="0.25">
      <c r="A192" s="180" t="s">
        <v>171</v>
      </c>
      <c r="B192" s="543">
        <f>MAX($B$6:B191)+0.01</f>
        <v>11.03</v>
      </c>
      <c r="C192" s="2167" t="s">
        <v>172</v>
      </c>
      <c r="D192" s="2168"/>
      <c r="E192" s="2166"/>
      <c r="F192" s="107"/>
      <c r="G192" s="106"/>
      <c r="H192" s="544"/>
      <c r="I192" s="274"/>
      <c r="J192" s="273"/>
      <c r="K192" s="274" t="str">
        <f t="shared" si="6"/>
        <v/>
      </c>
    </row>
    <row r="193" spans="1:11" s="266" customFormat="1" x14ac:dyDescent="0.25">
      <c r="A193" s="180"/>
      <c r="B193" s="545"/>
      <c r="C193" s="108"/>
      <c r="D193" s="83"/>
      <c r="E193" s="107"/>
      <c r="F193" s="107"/>
      <c r="G193" s="106"/>
      <c r="H193" s="544"/>
      <c r="I193" s="274"/>
      <c r="J193" s="273"/>
      <c r="K193" s="274" t="str">
        <f t="shared" si="6"/>
        <v/>
      </c>
    </row>
    <row r="194" spans="1:11" s="266" customFormat="1" x14ac:dyDescent="0.25">
      <c r="A194" s="180"/>
      <c r="B194" s="545"/>
      <c r="C194" s="546" t="s">
        <v>556</v>
      </c>
      <c r="D194" s="2165" t="s">
        <v>333</v>
      </c>
      <c r="E194" s="2166"/>
      <c r="F194" s="107" t="s">
        <v>489</v>
      </c>
      <c r="G194" s="106"/>
      <c r="H194" s="544"/>
      <c r="I194" s="274"/>
      <c r="J194" s="273"/>
      <c r="K194" s="274" t="str">
        <f t="shared" si="6"/>
        <v/>
      </c>
    </row>
    <row r="195" spans="1:11" s="266" customFormat="1" ht="13.2" customHeight="1" x14ac:dyDescent="0.25">
      <c r="A195" s="180"/>
      <c r="B195" s="545"/>
      <c r="C195" s="546"/>
      <c r="D195" s="2165"/>
      <c r="E195" s="2166"/>
      <c r="F195" s="107"/>
      <c r="G195" s="106"/>
      <c r="H195" s="544"/>
      <c r="I195" s="274"/>
      <c r="J195" s="273"/>
      <c r="K195" s="274"/>
    </row>
    <row r="196" spans="1:11" s="266" customFormat="1" x14ac:dyDescent="0.25">
      <c r="A196" s="180"/>
      <c r="B196" s="545"/>
      <c r="C196" s="546" t="s">
        <v>557</v>
      </c>
      <c r="D196" s="2165" t="s">
        <v>334</v>
      </c>
      <c r="E196" s="2166"/>
      <c r="F196" s="107" t="s">
        <v>489</v>
      </c>
      <c r="G196" s="106"/>
      <c r="H196" s="544"/>
      <c r="I196" s="274"/>
      <c r="J196" s="273"/>
      <c r="K196" s="274" t="str">
        <f t="shared" si="6"/>
        <v/>
      </c>
    </row>
    <row r="197" spans="1:11" s="266" customFormat="1" x14ac:dyDescent="0.25">
      <c r="A197" s="180"/>
      <c r="B197" s="545"/>
      <c r="C197" s="546"/>
      <c r="D197" s="416"/>
      <c r="E197" s="483"/>
      <c r="F197" s="107"/>
      <c r="G197" s="106"/>
      <c r="H197" s="544"/>
      <c r="I197" s="274"/>
      <c r="J197" s="273"/>
      <c r="K197" s="274"/>
    </row>
    <row r="198" spans="1:11" s="266" customFormat="1" x14ac:dyDescent="0.25">
      <c r="A198" s="180" t="s">
        <v>492</v>
      </c>
      <c r="B198" s="184"/>
      <c r="C198" s="185" t="s">
        <v>288</v>
      </c>
      <c r="D198" s="185"/>
      <c r="E198" s="83"/>
      <c r="F198" s="186"/>
      <c r="G198" s="430"/>
      <c r="H198" s="553"/>
      <c r="I198" s="554"/>
      <c r="J198" s="555"/>
      <c r="K198" s="274" t="str">
        <f t="shared" ref="K198:K207" si="7">IF($G198="","",$G198*J198)</f>
        <v/>
      </c>
    </row>
    <row r="199" spans="1:11" s="266" customFormat="1" x14ac:dyDescent="0.25">
      <c r="A199" s="180" t="s">
        <v>10</v>
      </c>
      <c r="B199" s="186"/>
      <c r="C199" s="229" t="s">
        <v>289</v>
      </c>
      <c r="D199" s="83"/>
      <c r="E199" s="83"/>
      <c r="F199" s="186"/>
      <c r="G199" s="430"/>
      <c r="H199" s="553"/>
      <c r="I199" s="554"/>
      <c r="J199" s="555"/>
      <c r="K199" s="274" t="str">
        <f t="shared" si="7"/>
        <v/>
      </c>
    </row>
    <row r="200" spans="1:11" s="266" customFormat="1" x14ac:dyDescent="0.25">
      <c r="A200" s="180"/>
      <c r="B200" s="186"/>
      <c r="C200" s="83"/>
      <c r="D200" s="83"/>
      <c r="E200" s="83"/>
      <c r="F200" s="186"/>
      <c r="G200" s="430"/>
      <c r="H200" s="553"/>
      <c r="I200" s="554"/>
      <c r="J200" s="555"/>
      <c r="K200" s="274"/>
    </row>
    <row r="201" spans="1:11" s="266" customFormat="1" x14ac:dyDescent="0.25">
      <c r="A201" s="180" t="s">
        <v>11</v>
      </c>
      <c r="B201" s="556">
        <f>MAX($B$13:B199)+0.01</f>
        <v>11.04</v>
      </c>
      <c r="C201" s="178" t="s">
        <v>12</v>
      </c>
      <c r="D201" s="83"/>
      <c r="E201" s="83"/>
      <c r="F201" s="186"/>
      <c r="G201" s="430"/>
      <c r="H201" s="553"/>
      <c r="I201" s="554"/>
      <c r="J201" s="555"/>
      <c r="K201" s="274" t="str">
        <f t="shared" si="7"/>
        <v/>
      </c>
    </row>
    <row r="202" spans="1:11" s="266" customFormat="1" ht="12.75" customHeight="1" x14ac:dyDescent="0.25">
      <c r="A202" s="108"/>
      <c r="B202" s="186"/>
      <c r="C202" s="83"/>
      <c r="D202" s="83"/>
      <c r="E202" s="83"/>
      <c r="F202" s="186"/>
      <c r="G202" s="430"/>
      <c r="H202" s="553"/>
      <c r="I202" s="554"/>
      <c r="J202" s="555"/>
      <c r="K202" s="274" t="str">
        <f t="shared" si="7"/>
        <v/>
      </c>
    </row>
    <row r="203" spans="1:11" s="266" customFormat="1" x14ac:dyDescent="0.25">
      <c r="A203" s="108"/>
      <c r="B203" s="186"/>
      <c r="C203" s="181" t="s">
        <v>556</v>
      </c>
      <c r="D203" s="83" t="s">
        <v>291</v>
      </c>
      <c r="E203" s="83"/>
      <c r="F203" s="186"/>
      <c r="G203" s="430"/>
      <c r="H203" s="553"/>
      <c r="I203" s="554"/>
      <c r="J203" s="555"/>
      <c r="K203" s="274" t="str">
        <f t="shared" si="7"/>
        <v/>
      </c>
    </row>
    <row r="204" spans="1:11" s="266" customFormat="1" x14ac:dyDescent="0.25">
      <c r="A204" s="108"/>
      <c r="B204" s="186"/>
      <c r="C204" s="181"/>
      <c r="D204" s="83"/>
      <c r="E204" s="83"/>
      <c r="F204" s="186"/>
      <c r="G204" s="430"/>
      <c r="H204" s="553"/>
      <c r="I204" s="554"/>
      <c r="J204" s="555"/>
      <c r="K204" s="274" t="str">
        <f t="shared" si="7"/>
        <v/>
      </c>
    </row>
    <row r="205" spans="1:11" s="266" customFormat="1" x14ac:dyDescent="0.25">
      <c r="A205" s="108"/>
      <c r="B205" s="186"/>
      <c r="C205" s="83"/>
      <c r="D205" s="83" t="s">
        <v>556</v>
      </c>
      <c r="E205" s="83" t="s">
        <v>285</v>
      </c>
      <c r="F205" s="186"/>
      <c r="G205" s="430"/>
      <c r="H205" s="553"/>
      <c r="I205" s="554"/>
      <c r="J205" s="555"/>
      <c r="K205" s="274" t="str">
        <f t="shared" si="7"/>
        <v/>
      </c>
    </row>
    <row r="206" spans="1:11" s="266" customFormat="1" x14ac:dyDescent="0.25">
      <c r="A206" s="108"/>
      <c r="B206" s="186"/>
      <c r="C206" s="83"/>
      <c r="D206" s="83"/>
      <c r="E206" s="83" t="s">
        <v>292</v>
      </c>
      <c r="F206" s="186"/>
      <c r="G206" s="430"/>
      <c r="H206" s="553"/>
      <c r="I206" s="554"/>
      <c r="J206" s="555"/>
      <c r="K206" s="274"/>
    </row>
    <row r="207" spans="1:11" s="266" customFormat="1" x14ac:dyDescent="0.25">
      <c r="A207" s="108"/>
      <c r="B207" s="186"/>
      <c r="C207" s="83"/>
      <c r="D207" s="83"/>
      <c r="E207" s="83" t="s">
        <v>293</v>
      </c>
      <c r="F207" s="186" t="s">
        <v>31</v>
      </c>
      <c r="G207" s="430"/>
      <c r="H207" s="553"/>
      <c r="I207" s="554"/>
      <c r="J207" s="555"/>
      <c r="K207" s="274" t="str">
        <f t="shared" si="7"/>
        <v/>
      </c>
    </row>
    <row r="208" spans="1:11" s="266" customFormat="1" x14ac:dyDescent="0.25">
      <c r="A208" s="108"/>
      <c r="B208" s="186"/>
      <c r="C208" s="83"/>
      <c r="D208" s="83"/>
      <c r="E208" s="83"/>
      <c r="F208" s="186"/>
      <c r="G208" s="430"/>
      <c r="H208" s="553"/>
      <c r="I208" s="554"/>
      <c r="J208" s="555"/>
      <c r="K208" s="274"/>
    </row>
    <row r="209" spans="1:11" s="266" customFormat="1" ht="12.75" customHeight="1" x14ac:dyDescent="0.25">
      <c r="A209" s="180"/>
      <c r="B209" s="556"/>
      <c r="C209" s="181"/>
      <c r="D209" s="181" t="s">
        <v>557</v>
      </c>
      <c r="E209" s="83" t="s">
        <v>294</v>
      </c>
      <c r="F209" s="186"/>
      <c r="G209" s="430"/>
      <c r="H209" s="553"/>
      <c r="I209" s="554"/>
      <c r="J209" s="555"/>
      <c r="K209" s="274" t="str">
        <f t="shared" ref="K209:K224" si="8">IF($G209="","",$G209*J209)</f>
        <v/>
      </c>
    </row>
    <row r="210" spans="1:11" s="266" customFormat="1" x14ac:dyDescent="0.25">
      <c r="A210" s="180"/>
      <c r="B210" s="557"/>
      <c r="C210" s="541"/>
      <c r="D210" s="83"/>
      <c r="E210" s="83" t="s">
        <v>284</v>
      </c>
      <c r="F210" s="186" t="s">
        <v>31</v>
      </c>
      <c r="G210" s="430"/>
      <c r="H210" s="553"/>
      <c r="I210" s="554"/>
      <c r="J210" s="555"/>
      <c r="K210" s="274" t="str">
        <f t="shared" si="8"/>
        <v/>
      </c>
    </row>
    <row r="211" spans="1:11" s="266" customFormat="1" x14ac:dyDescent="0.25">
      <c r="A211" s="108"/>
      <c r="B211" s="186"/>
      <c r="C211" s="83"/>
      <c r="D211" s="83"/>
      <c r="E211" s="83"/>
      <c r="F211" s="186"/>
      <c r="G211" s="430"/>
      <c r="H211" s="553"/>
      <c r="I211" s="554"/>
      <c r="J211" s="555"/>
      <c r="K211" s="274" t="str">
        <f t="shared" si="8"/>
        <v/>
      </c>
    </row>
    <row r="212" spans="1:11" s="266" customFormat="1" x14ac:dyDescent="0.25">
      <c r="A212" s="180"/>
      <c r="B212" s="556">
        <f>MAX($B$13:B208)+0.01</f>
        <v>11.049999999999999</v>
      </c>
      <c r="C212" s="178" t="s">
        <v>33</v>
      </c>
      <c r="D212" s="83"/>
      <c r="E212" s="83"/>
      <c r="F212" s="186"/>
      <c r="G212" s="430"/>
      <c r="H212" s="553"/>
      <c r="I212" s="554"/>
      <c r="J212" s="555"/>
      <c r="K212" s="274" t="str">
        <f t="shared" si="8"/>
        <v/>
      </c>
    </row>
    <row r="213" spans="1:11" s="266" customFormat="1" x14ac:dyDescent="0.25">
      <c r="A213" s="180"/>
      <c r="B213" s="186"/>
      <c r="C213" s="83"/>
      <c r="D213" s="83"/>
      <c r="E213" s="83"/>
      <c r="F213" s="186"/>
      <c r="G213" s="430"/>
      <c r="H213" s="553"/>
      <c r="I213" s="554"/>
      <c r="J213" s="555"/>
      <c r="K213" s="274" t="str">
        <f t="shared" si="8"/>
        <v/>
      </c>
    </row>
    <row r="214" spans="1:11" s="266" customFormat="1" x14ac:dyDescent="0.25">
      <c r="A214" s="180" t="s">
        <v>290</v>
      </c>
      <c r="B214" s="186"/>
      <c r="C214" s="83" t="s">
        <v>556</v>
      </c>
      <c r="D214" s="83" t="s">
        <v>34</v>
      </c>
      <c r="E214" s="83"/>
      <c r="F214" s="186"/>
      <c r="G214" s="430"/>
      <c r="H214" s="553"/>
      <c r="I214" s="554"/>
      <c r="J214" s="555"/>
      <c r="K214" s="274" t="str">
        <f t="shared" si="8"/>
        <v/>
      </c>
    </row>
    <row r="215" spans="1:11" s="266" customFormat="1" ht="12.75" customHeight="1" x14ac:dyDescent="0.25">
      <c r="A215" s="180"/>
      <c r="B215" s="186"/>
      <c r="C215" s="83"/>
      <c r="D215" s="83"/>
      <c r="E215" s="83"/>
      <c r="F215" s="186"/>
      <c r="G215" s="430"/>
      <c r="H215" s="553"/>
      <c r="I215" s="554"/>
      <c r="J215" s="555"/>
      <c r="K215" s="274" t="str">
        <f t="shared" si="8"/>
        <v/>
      </c>
    </row>
    <row r="216" spans="1:11" s="266" customFormat="1" x14ac:dyDescent="0.25">
      <c r="A216" s="180"/>
      <c r="B216" s="186"/>
      <c r="C216" s="83"/>
      <c r="D216" s="83" t="s">
        <v>556</v>
      </c>
      <c r="E216" s="83" t="s">
        <v>35</v>
      </c>
      <c r="F216" s="186"/>
      <c r="G216" s="430"/>
      <c r="H216" s="553"/>
      <c r="I216" s="554"/>
      <c r="J216" s="555"/>
      <c r="K216" s="274" t="str">
        <f t="shared" si="8"/>
        <v/>
      </c>
    </row>
    <row r="217" spans="1:11" s="266" customFormat="1" ht="12.75" customHeight="1" x14ac:dyDescent="0.25">
      <c r="A217" s="180"/>
      <c r="B217" s="186"/>
      <c r="C217" s="83"/>
      <c r="D217" s="83"/>
      <c r="E217" s="83" t="s">
        <v>36</v>
      </c>
      <c r="F217" s="186"/>
      <c r="G217" s="430"/>
      <c r="H217" s="553"/>
      <c r="I217" s="554"/>
      <c r="J217" s="555"/>
      <c r="K217" s="274" t="str">
        <f t="shared" si="8"/>
        <v/>
      </c>
    </row>
    <row r="218" spans="1:11" s="266" customFormat="1" x14ac:dyDescent="0.25">
      <c r="A218" s="180"/>
      <c r="B218" s="186"/>
      <c r="C218" s="83"/>
      <c r="D218" s="83"/>
      <c r="E218" s="83" t="s">
        <v>37</v>
      </c>
      <c r="F218" s="186" t="s">
        <v>31</v>
      </c>
      <c r="G218" s="430"/>
      <c r="H218" s="553"/>
      <c r="I218" s="554"/>
      <c r="J218" s="555"/>
      <c r="K218" s="274" t="str">
        <f t="shared" si="8"/>
        <v/>
      </c>
    </row>
    <row r="219" spans="1:11" s="266" customFormat="1" ht="12" customHeight="1" x14ac:dyDescent="0.25">
      <c r="A219" s="180"/>
      <c r="B219" s="557"/>
      <c r="C219" s="558"/>
      <c r="D219" s="558"/>
      <c r="E219" s="111"/>
      <c r="F219" s="479"/>
      <c r="G219" s="430"/>
      <c r="H219" s="553"/>
      <c r="I219" s="554"/>
      <c r="J219" s="555"/>
      <c r="K219" s="274" t="str">
        <f t="shared" si="8"/>
        <v/>
      </c>
    </row>
    <row r="220" spans="1:11" s="266" customFormat="1" x14ac:dyDescent="0.25">
      <c r="A220" s="180" t="s">
        <v>7</v>
      </c>
      <c r="B220" s="556">
        <f>MAX($B$13:B219)+0.01</f>
        <v>11.059999999999999</v>
      </c>
      <c r="C220" s="178" t="s">
        <v>38</v>
      </c>
      <c r="D220" s="558"/>
      <c r="E220" s="111"/>
      <c r="F220" s="559"/>
      <c r="G220" s="430"/>
      <c r="H220" s="553"/>
      <c r="I220" s="554"/>
      <c r="J220" s="555"/>
      <c r="K220" s="274" t="str">
        <f t="shared" si="8"/>
        <v/>
      </c>
    </row>
    <row r="221" spans="1:11" s="266" customFormat="1" x14ac:dyDescent="0.25">
      <c r="A221" s="180"/>
      <c r="B221" s="557"/>
      <c r="C221" s="109"/>
      <c r="D221" s="109"/>
      <c r="E221" s="109"/>
      <c r="F221" s="479"/>
      <c r="G221" s="430"/>
      <c r="H221" s="553"/>
      <c r="I221" s="554"/>
      <c r="J221" s="555"/>
      <c r="K221" s="274" t="str">
        <f t="shared" si="8"/>
        <v/>
      </c>
    </row>
    <row r="222" spans="1:11" s="266" customFormat="1" x14ac:dyDescent="0.25">
      <c r="A222" s="180"/>
      <c r="B222" s="557"/>
      <c r="C222" s="83" t="s">
        <v>556</v>
      </c>
      <c r="D222" s="83" t="s">
        <v>286</v>
      </c>
      <c r="E222" s="111"/>
      <c r="F222" s="479"/>
      <c r="G222" s="430"/>
      <c r="H222" s="553"/>
      <c r="I222" s="554"/>
      <c r="J222" s="555"/>
      <c r="K222" s="274" t="str">
        <f t="shared" si="8"/>
        <v/>
      </c>
    </row>
    <row r="223" spans="1:11" s="266" customFormat="1" x14ac:dyDescent="0.25">
      <c r="A223" s="180"/>
      <c r="B223" s="557"/>
      <c r="C223" s="83"/>
      <c r="D223" s="83" t="s">
        <v>287</v>
      </c>
      <c r="E223" s="109"/>
      <c r="F223" s="479" t="s">
        <v>31</v>
      </c>
      <c r="G223" s="430"/>
      <c r="H223" s="553"/>
      <c r="I223" s="554"/>
      <c r="J223" s="555"/>
      <c r="K223" s="274" t="str">
        <f t="shared" si="8"/>
        <v/>
      </c>
    </row>
    <row r="224" spans="1:11" s="266" customFormat="1" x14ac:dyDescent="0.25">
      <c r="A224" s="180"/>
      <c r="B224" s="557"/>
      <c r="C224" s="109"/>
      <c r="D224" s="109"/>
      <c r="E224" s="109"/>
      <c r="F224" s="479"/>
      <c r="G224" s="430"/>
      <c r="H224" s="553"/>
      <c r="I224" s="554"/>
      <c r="J224" s="555"/>
      <c r="K224" s="274" t="str">
        <f t="shared" si="8"/>
        <v/>
      </c>
    </row>
    <row r="225" spans="1:11" s="266" customFormat="1" x14ac:dyDescent="0.25">
      <c r="A225" s="180"/>
      <c r="B225" s="557"/>
      <c r="C225" s="109"/>
      <c r="D225" s="109"/>
      <c r="E225" s="109"/>
      <c r="F225" s="479"/>
      <c r="G225" s="430"/>
      <c r="H225" s="553"/>
      <c r="I225" s="554"/>
      <c r="J225" s="555"/>
      <c r="K225" s="274"/>
    </row>
    <row r="226" spans="1:11" s="266" customFormat="1" x14ac:dyDescent="0.25">
      <c r="A226" s="180"/>
      <c r="B226" s="557"/>
      <c r="C226" s="109"/>
      <c r="D226" s="109"/>
      <c r="E226" s="109"/>
      <c r="F226" s="479"/>
      <c r="G226" s="430"/>
      <c r="H226" s="553"/>
      <c r="I226" s="554"/>
      <c r="J226" s="555"/>
      <c r="K226" s="274"/>
    </row>
    <row r="227" spans="1:11" s="266" customFormat="1" x14ac:dyDescent="0.25">
      <c r="A227" s="180"/>
      <c r="B227" s="557"/>
      <c r="C227" s="109"/>
      <c r="D227" s="109"/>
      <c r="E227" s="109"/>
      <c r="F227" s="479"/>
      <c r="G227" s="430"/>
      <c r="H227" s="553"/>
      <c r="I227" s="554"/>
      <c r="J227" s="555"/>
      <c r="K227" s="274"/>
    </row>
    <row r="228" spans="1:11" s="266" customFormat="1" x14ac:dyDescent="0.25">
      <c r="A228" s="180"/>
      <c r="B228" s="557"/>
      <c r="C228" s="109"/>
      <c r="D228" s="109"/>
      <c r="E228" s="109"/>
      <c r="F228" s="479"/>
      <c r="G228" s="430"/>
      <c r="H228" s="553"/>
      <c r="I228" s="554"/>
      <c r="J228" s="555"/>
      <c r="K228" s="274"/>
    </row>
    <row r="229" spans="1:11" s="266" customFormat="1" x14ac:dyDescent="0.25">
      <c r="A229" s="180"/>
      <c r="B229" s="557"/>
      <c r="C229" s="109"/>
      <c r="D229" s="109"/>
      <c r="E229" s="109"/>
      <c r="F229" s="479"/>
      <c r="G229" s="430"/>
      <c r="H229" s="553"/>
      <c r="I229" s="554"/>
      <c r="J229" s="555"/>
      <c r="K229" s="274"/>
    </row>
    <row r="230" spans="1:11" s="266" customFormat="1" x14ac:dyDescent="0.25">
      <c r="A230" s="180"/>
      <c r="B230" s="557"/>
      <c r="C230" s="109"/>
      <c r="D230" s="109"/>
      <c r="E230" s="109"/>
      <c r="F230" s="479"/>
      <c r="G230" s="430"/>
      <c r="H230" s="553"/>
      <c r="I230" s="554"/>
      <c r="J230" s="555"/>
      <c r="K230" s="274"/>
    </row>
    <row r="231" spans="1:11" s="266" customFormat="1" x14ac:dyDescent="0.25">
      <c r="A231" s="180"/>
      <c r="B231" s="557"/>
      <c r="C231" s="109"/>
      <c r="D231" s="109"/>
      <c r="E231" s="109"/>
      <c r="F231" s="479"/>
      <c r="G231" s="430"/>
      <c r="H231" s="553"/>
      <c r="I231" s="554"/>
      <c r="J231" s="555"/>
      <c r="K231" s="274"/>
    </row>
    <row r="232" spans="1:11" s="266" customFormat="1" x14ac:dyDescent="0.25">
      <c r="A232" s="180"/>
      <c r="B232" s="557"/>
      <c r="C232" s="109"/>
      <c r="D232" s="109"/>
      <c r="E232" s="109"/>
      <c r="F232" s="479"/>
      <c r="G232" s="430"/>
      <c r="H232" s="553"/>
      <c r="I232" s="554"/>
      <c r="J232" s="555"/>
      <c r="K232" s="274"/>
    </row>
    <row r="233" spans="1:11" s="266" customFormat="1" x14ac:dyDescent="0.25">
      <c r="A233" s="180"/>
      <c r="B233" s="557"/>
      <c r="C233" s="109"/>
      <c r="D233" s="109"/>
      <c r="E233" s="109"/>
      <c r="F233" s="479"/>
      <c r="G233" s="430"/>
      <c r="H233" s="553"/>
      <c r="I233" s="554"/>
      <c r="J233" s="555"/>
      <c r="K233" s="274"/>
    </row>
    <row r="234" spans="1:11" x14ac:dyDescent="0.25">
      <c r="A234" s="417"/>
      <c r="B234" s="484"/>
      <c r="C234" s="485"/>
      <c r="D234" s="486"/>
      <c r="E234" s="487"/>
      <c r="F234" s="486"/>
      <c r="G234" s="432"/>
      <c r="H234" s="488"/>
      <c r="I234" s="489"/>
      <c r="J234" s="490"/>
      <c r="K234" s="491"/>
    </row>
    <row r="235" spans="1:11" ht="12.75" customHeight="1" x14ac:dyDescent="0.25">
      <c r="A235" s="289"/>
      <c r="B235" s="418" t="s">
        <v>497</v>
      </c>
      <c r="C235" s="492"/>
      <c r="D235" s="176"/>
      <c r="E235" s="493"/>
      <c r="F235" s="176"/>
      <c r="G235" s="433"/>
      <c r="H235" s="494"/>
      <c r="I235" s="495"/>
      <c r="J235" s="496"/>
      <c r="K235" s="497">
        <f>SUM(K183:K233)</f>
        <v>0</v>
      </c>
    </row>
    <row r="236" spans="1:11" ht="12.75" customHeight="1" x14ac:dyDescent="0.25">
      <c r="A236" s="419"/>
      <c r="B236" s="498"/>
      <c r="C236" s="499"/>
      <c r="D236" s="500"/>
      <c r="E236" s="501"/>
      <c r="F236" s="500"/>
      <c r="G236" s="434"/>
      <c r="H236" s="502"/>
      <c r="I236" s="503"/>
      <c r="J236" s="504"/>
      <c r="K236" s="505"/>
    </row>
    <row r="237" spans="1:11" ht="12.75" customHeight="1" x14ac:dyDescent="0.25">
      <c r="A237" s="417"/>
      <c r="B237" s="484"/>
      <c r="C237" s="485"/>
      <c r="D237" s="486"/>
      <c r="E237" s="487"/>
      <c r="F237" s="486"/>
      <c r="G237" s="432"/>
      <c r="H237" s="488"/>
      <c r="I237" s="489"/>
      <c r="J237" s="490"/>
      <c r="K237" s="491"/>
    </row>
    <row r="238" spans="1:11" ht="12.75" customHeight="1" x14ac:dyDescent="0.25">
      <c r="A238" s="289"/>
      <c r="B238" s="418" t="s">
        <v>617</v>
      </c>
      <c r="C238" s="492"/>
      <c r="D238" s="176"/>
      <c r="E238" s="493"/>
      <c r="F238" s="176"/>
      <c r="G238" s="433"/>
      <c r="H238" s="494"/>
      <c r="I238" s="495"/>
      <c r="J238" s="496"/>
      <c r="K238" s="497">
        <f>K235</f>
        <v>0</v>
      </c>
    </row>
    <row r="239" spans="1:11" ht="12.75" customHeight="1" x14ac:dyDescent="0.25">
      <c r="A239" s="419"/>
      <c r="B239" s="498"/>
      <c r="C239" s="499"/>
      <c r="D239" s="500"/>
      <c r="E239" s="501"/>
      <c r="F239" s="500"/>
      <c r="G239" s="434"/>
      <c r="H239" s="502"/>
      <c r="I239" s="503"/>
      <c r="J239" s="504"/>
      <c r="K239" s="505"/>
    </row>
    <row r="240" spans="1:11" s="266" customFormat="1" x14ac:dyDescent="0.25">
      <c r="A240" s="180"/>
      <c r="B240" s="557"/>
      <c r="C240" s="109"/>
      <c r="D240" s="109"/>
      <c r="E240" s="109"/>
      <c r="F240" s="479"/>
      <c r="G240" s="430"/>
      <c r="H240" s="553"/>
      <c r="I240" s="554"/>
      <c r="J240" s="555"/>
      <c r="K240" s="274"/>
    </row>
    <row r="241" spans="1:11" s="266" customFormat="1" x14ac:dyDescent="0.25">
      <c r="A241" s="180" t="s">
        <v>296</v>
      </c>
      <c r="B241" s="556">
        <f>MAX($B$13:B224)+0.01</f>
        <v>11.069999999999999</v>
      </c>
      <c r="C241" s="178" t="s">
        <v>295</v>
      </c>
      <c r="D241" s="558"/>
      <c r="E241" s="111"/>
      <c r="F241" s="559"/>
      <c r="G241" s="430"/>
      <c r="H241" s="553"/>
      <c r="I241" s="554"/>
      <c r="J241" s="555"/>
      <c r="K241" s="274" t="str">
        <f>IF($G241="","",$G241*J241)</f>
        <v/>
      </c>
    </row>
    <row r="242" spans="1:11" s="266" customFormat="1" x14ac:dyDescent="0.25">
      <c r="A242" s="180"/>
      <c r="B242" s="557"/>
      <c r="C242" s="109"/>
      <c r="D242" s="109"/>
      <c r="E242" s="109"/>
      <c r="F242" s="479"/>
      <c r="G242" s="430"/>
      <c r="H242" s="553"/>
      <c r="I242" s="554"/>
      <c r="J242" s="555"/>
      <c r="K242" s="274" t="str">
        <f>IF($G242="","",$G242*J242)</f>
        <v/>
      </c>
    </row>
    <row r="243" spans="1:11" s="266" customFormat="1" ht="27" customHeight="1" x14ac:dyDescent="0.25">
      <c r="A243" s="180" t="s">
        <v>297</v>
      </c>
      <c r="B243" s="545"/>
      <c r="C243" s="546" t="s">
        <v>556</v>
      </c>
      <c r="D243" s="2165" t="s">
        <v>299</v>
      </c>
      <c r="E243" s="2166"/>
      <c r="F243" s="107" t="s">
        <v>245</v>
      </c>
      <c r="G243" s="106"/>
      <c r="H243" s="544"/>
      <c r="I243" s="274"/>
      <c r="J243" s="273"/>
      <c r="K243" s="274" t="str">
        <f>IF($G243="","",$G243*J243)</f>
        <v/>
      </c>
    </row>
    <row r="244" spans="1:11" s="266" customFormat="1" x14ac:dyDescent="0.25">
      <c r="A244" s="406"/>
      <c r="B244" s="452"/>
      <c r="C244" s="177"/>
      <c r="D244" s="111"/>
      <c r="E244" s="483"/>
      <c r="F244" s="470"/>
      <c r="G244" s="430"/>
      <c r="H244" s="454"/>
      <c r="I244" s="455"/>
      <c r="J244" s="460"/>
      <c r="K244" s="467"/>
    </row>
    <row r="245" spans="1:11" s="266" customFormat="1" ht="30.75" customHeight="1" x14ac:dyDescent="0.25">
      <c r="A245" s="180" t="s">
        <v>297</v>
      </c>
      <c r="B245" s="545"/>
      <c r="C245" s="546" t="s">
        <v>557</v>
      </c>
      <c r="D245" s="2165" t="s">
        <v>300</v>
      </c>
      <c r="E245" s="2166"/>
      <c r="F245" s="107" t="s">
        <v>245</v>
      </c>
      <c r="G245" s="106"/>
      <c r="H245" s="544"/>
      <c r="I245" s="274"/>
      <c r="J245" s="273"/>
      <c r="K245" s="274" t="str">
        <f>IF($G245="","",$G245*J245)</f>
        <v/>
      </c>
    </row>
    <row r="246" spans="1:11" s="266" customFormat="1" x14ac:dyDescent="0.25">
      <c r="A246" s="406"/>
      <c r="B246" s="452"/>
      <c r="C246" s="177"/>
      <c r="D246" s="111"/>
      <c r="E246" s="483"/>
      <c r="F246" s="470"/>
      <c r="G246" s="430"/>
      <c r="H246" s="454"/>
      <c r="I246" s="455"/>
      <c r="J246" s="460"/>
      <c r="K246" s="467"/>
    </row>
    <row r="247" spans="1:11" s="266" customFormat="1" ht="36" customHeight="1" x14ac:dyDescent="0.25">
      <c r="A247" s="180" t="s">
        <v>297</v>
      </c>
      <c r="B247" s="545"/>
      <c r="C247" s="546" t="s">
        <v>558</v>
      </c>
      <c r="D247" s="2165" t="s">
        <v>298</v>
      </c>
      <c r="E247" s="2181"/>
      <c r="F247" s="107" t="s">
        <v>245</v>
      </c>
      <c r="G247" s="106"/>
      <c r="H247" s="544"/>
      <c r="I247" s="274"/>
      <c r="J247" s="273"/>
      <c r="K247" s="274" t="str">
        <f>IF($G247="","",$G247*J247)</f>
        <v/>
      </c>
    </row>
    <row r="248" spans="1:11" s="266" customFormat="1" x14ac:dyDescent="0.25">
      <c r="A248" s="406"/>
      <c r="B248" s="452"/>
      <c r="C248" s="177"/>
      <c r="D248" s="111"/>
      <c r="E248" s="483"/>
      <c r="F248" s="470"/>
      <c r="G248" s="430"/>
      <c r="H248" s="454"/>
      <c r="I248" s="455"/>
      <c r="J248" s="460"/>
      <c r="K248" s="467"/>
    </row>
    <row r="249" spans="1:11" s="266" customFormat="1" x14ac:dyDescent="0.25">
      <c r="A249" s="180" t="s">
        <v>301</v>
      </c>
      <c r="B249" s="545"/>
      <c r="C249" s="546" t="s">
        <v>559</v>
      </c>
      <c r="D249" s="2165" t="s">
        <v>303</v>
      </c>
      <c r="E249" s="2181"/>
      <c r="F249" s="107" t="s">
        <v>245</v>
      </c>
      <c r="G249" s="106"/>
      <c r="H249" s="544"/>
      <c r="I249" s="274"/>
      <c r="J249" s="273"/>
      <c r="K249" s="274" t="str">
        <f>IF($G249="","",$G249*J249)</f>
        <v/>
      </c>
    </row>
    <row r="250" spans="1:11" s="266" customFormat="1" x14ac:dyDescent="0.25">
      <c r="A250" s="406"/>
      <c r="B250" s="452"/>
      <c r="C250" s="177"/>
      <c r="D250" s="111"/>
      <c r="E250" s="483"/>
      <c r="F250" s="470"/>
      <c r="G250" s="430"/>
      <c r="H250" s="454"/>
      <c r="I250" s="455"/>
      <c r="J250" s="460"/>
      <c r="K250" s="467"/>
    </row>
    <row r="251" spans="1:11" s="266" customFormat="1" ht="26.25" customHeight="1" x14ac:dyDescent="0.25">
      <c r="A251" s="180" t="s">
        <v>301</v>
      </c>
      <c r="B251" s="545"/>
      <c r="C251" s="546" t="s">
        <v>485</v>
      </c>
      <c r="D251" s="2165" t="s">
        <v>304</v>
      </c>
      <c r="E251" s="2181"/>
      <c r="F251" s="107" t="s">
        <v>245</v>
      </c>
      <c r="G251" s="106"/>
      <c r="H251" s="544"/>
      <c r="I251" s="274"/>
      <c r="J251" s="273"/>
      <c r="K251" s="274" t="str">
        <f>IF($G251="","",$G251*J251)</f>
        <v/>
      </c>
    </row>
    <row r="252" spans="1:11" s="266" customFormat="1" x14ac:dyDescent="0.25">
      <c r="A252" s="406"/>
      <c r="B252" s="452"/>
      <c r="C252" s="177"/>
      <c r="D252" s="111"/>
      <c r="E252" s="483"/>
      <c r="F252" s="470"/>
      <c r="G252" s="430"/>
      <c r="H252" s="454"/>
      <c r="I252" s="455"/>
      <c r="J252" s="460"/>
      <c r="K252" s="467"/>
    </row>
    <row r="253" spans="1:11" s="266" customFormat="1" x14ac:dyDescent="0.25">
      <c r="A253" s="180" t="s">
        <v>301</v>
      </c>
      <c r="B253" s="545"/>
      <c r="C253" s="546" t="s">
        <v>488</v>
      </c>
      <c r="D253" s="2165" t="s">
        <v>302</v>
      </c>
      <c r="E253" s="2181"/>
      <c r="F253" s="107" t="s">
        <v>245</v>
      </c>
      <c r="G253" s="106"/>
      <c r="H253" s="544"/>
      <c r="I253" s="274"/>
      <c r="J253" s="273"/>
      <c r="K253" s="274" t="str">
        <f>IF($G253="","",$G253*J253)</f>
        <v/>
      </c>
    </row>
    <row r="254" spans="1:11" s="266" customFormat="1" x14ac:dyDescent="0.25">
      <c r="A254" s="406"/>
      <c r="B254" s="452"/>
      <c r="C254" s="177"/>
      <c r="D254" s="111"/>
      <c r="E254" s="483"/>
      <c r="F254" s="470"/>
      <c r="G254" s="430"/>
      <c r="H254" s="454"/>
      <c r="I254" s="455"/>
      <c r="J254" s="460"/>
      <c r="K254" s="467"/>
    </row>
    <row r="255" spans="1:11" s="266" customFormat="1" x14ac:dyDescent="0.25">
      <c r="A255" s="180" t="s">
        <v>308</v>
      </c>
      <c r="B255" s="545"/>
      <c r="C255" s="546" t="s">
        <v>32</v>
      </c>
      <c r="D255" s="2165" t="s">
        <v>305</v>
      </c>
      <c r="E255" s="2181"/>
      <c r="F255" s="107" t="s">
        <v>245</v>
      </c>
      <c r="G255" s="106"/>
      <c r="H255" s="544"/>
      <c r="I255" s="274"/>
      <c r="J255" s="273"/>
      <c r="K255" s="274" t="str">
        <f>IF($G255="","",$G255*J255)</f>
        <v/>
      </c>
    </row>
    <row r="256" spans="1:11" s="266" customFormat="1" x14ac:dyDescent="0.25">
      <c r="A256" s="406"/>
      <c r="B256" s="452"/>
      <c r="C256" s="177"/>
      <c r="D256" s="111"/>
      <c r="E256" s="483"/>
      <c r="F256" s="470"/>
      <c r="G256" s="430"/>
      <c r="H256" s="454"/>
      <c r="I256" s="455"/>
      <c r="J256" s="460"/>
      <c r="K256" s="467"/>
    </row>
    <row r="257" spans="1:11" s="266" customFormat="1" ht="26.25" customHeight="1" x14ac:dyDescent="0.25">
      <c r="A257" s="180" t="s">
        <v>308</v>
      </c>
      <c r="B257" s="545"/>
      <c r="C257" s="546" t="s">
        <v>560</v>
      </c>
      <c r="D257" s="2165" t="s">
        <v>306</v>
      </c>
      <c r="E257" s="2181"/>
      <c r="F257" s="107" t="s">
        <v>245</v>
      </c>
      <c r="G257" s="106"/>
      <c r="H257" s="544"/>
      <c r="I257" s="274"/>
      <c r="J257" s="273"/>
      <c r="K257" s="274" t="str">
        <f>IF($G257="","",$G257*J257)</f>
        <v/>
      </c>
    </row>
    <row r="258" spans="1:11" s="266" customFormat="1" x14ac:dyDescent="0.25">
      <c r="A258" s="406"/>
      <c r="B258" s="452"/>
      <c r="C258" s="177"/>
      <c r="D258" s="111"/>
      <c r="E258" s="483"/>
      <c r="F258" s="470"/>
      <c r="G258" s="430"/>
      <c r="H258" s="454"/>
      <c r="I258" s="455"/>
      <c r="J258" s="460"/>
      <c r="K258" s="467"/>
    </row>
    <row r="259" spans="1:11" s="266" customFormat="1" x14ac:dyDescent="0.25">
      <c r="A259" s="180" t="s">
        <v>308</v>
      </c>
      <c r="B259" s="545"/>
      <c r="C259" s="546" t="s">
        <v>561</v>
      </c>
      <c r="D259" s="2165" t="s">
        <v>307</v>
      </c>
      <c r="E259" s="2181"/>
      <c r="F259" s="107" t="s">
        <v>245</v>
      </c>
      <c r="G259" s="106"/>
      <c r="H259" s="544"/>
      <c r="I259" s="274"/>
      <c r="J259" s="273"/>
      <c r="K259" s="274" t="str">
        <f>IF($G259="","",$G259*J259)</f>
        <v/>
      </c>
    </row>
    <row r="260" spans="1:11" s="266" customFormat="1" x14ac:dyDescent="0.25">
      <c r="A260" s="406"/>
      <c r="B260" s="452"/>
      <c r="C260" s="177"/>
      <c r="D260" s="111"/>
      <c r="E260" s="483"/>
      <c r="F260" s="470"/>
      <c r="G260" s="430"/>
      <c r="H260" s="454"/>
      <c r="I260" s="455"/>
      <c r="J260" s="460"/>
      <c r="K260" s="467"/>
    </row>
    <row r="261" spans="1:11" s="266" customFormat="1" x14ac:dyDescent="0.25">
      <c r="A261" s="180"/>
      <c r="B261" s="545"/>
      <c r="C261" s="546" t="s">
        <v>562</v>
      </c>
      <c r="D261" s="2165" t="s">
        <v>679</v>
      </c>
      <c r="E261" s="2181"/>
      <c r="F261" s="107" t="s">
        <v>245</v>
      </c>
      <c r="G261" s="106"/>
      <c r="H261" s="544"/>
      <c r="I261" s="274"/>
      <c r="J261" s="273"/>
      <c r="K261" s="274" t="str">
        <f>IF($G261="","",$G261*J261)</f>
        <v/>
      </c>
    </row>
    <row r="262" spans="1:11" s="266" customFormat="1" x14ac:dyDescent="0.25">
      <c r="A262" s="406"/>
      <c r="B262" s="452"/>
      <c r="C262" s="177"/>
      <c r="D262" s="111"/>
      <c r="E262" s="483"/>
      <c r="F262" s="470"/>
      <c r="G262" s="430"/>
      <c r="H262" s="454"/>
      <c r="I262" s="455"/>
      <c r="J262" s="460"/>
      <c r="K262" s="467"/>
    </row>
    <row r="263" spans="1:11" s="266" customFormat="1" x14ac:dyDescent="0.25">
      <c r="A263" s="180"/>
      <c r="B263" s="545"/>
      <c r="C263" s="546" t="s">
        <v>495</v>
      </c>
      <c r="D263" s="2165" t="s">
        <v>680</v>
      </c>
      <c r="E263" s="2181"/>
      <c r="F263" s="107" t="s">
        <v>245</v>
      </c>
      <c r="G263" s="106"/>
      <c r="H263" s="544"/>
      <c r="I263" s="274"/>
      <c r="J263" s="273"/>
      <c r="K263" s="274" t="str">
        <f>IF($G263="","",$G263*J263)</f>
        <v/>
      </c>
    </row>
    <row r="264" spans="1:11" s="266" customFormat="1" x14ac:dyDescent="0.25">
      <c r="A264" s="406"/>
      <c r="B264" s="452"/>
      <c r="C264" s="177"/>
      <c r="D264" s="111"/>
      <c r="E264" s="483"/>
      <c r="F264" s="470"/>
      <c r="G264" s="430"/>
      <c r="H264" s="454"/>
      <c r="I264" s="455"/>
      <c r="J264" s="460"/>
      <c r="K264" s="467"/>
    </row>
    <row r="265" spans="1:11" s="266" customFormat="1" x14ac:dyDescent="0.25">
      <c r="A265" s="406"/>
      <c r="B265" s="452"/>
      <c r="C265" s="177"/>
      <c r="D265" s="111"/>
      <c r="E265" s="483"/>
      <c r="F265" s="470"/>
      <c r="G265" s="430"/>
      <c r="H265" s="454"/>
      <c r="I265" s="455"/>
      <c r="J265" s="460"/>
      <c r="K265" s="467"/>
    </row>
    <row r="266" spans="1:11" s="266" customFormat="1" x14ac:dyDescent="0.25">
      <c r="A266" s="406"/>
      <c r="B266" s="452"/>
      <c r="C266" s="177"/>
      <c r="D266" s="111"/>
      <c r="E266" s="483"/>
      <c r="F266" s="470"/>
      <c r="G266" s="430"/>
      <c r="H266" s="454"/>
      <c r="I266" s="455"/>
      <c r="J266" s="460"/>
      <c r="K266" s="467"/>
    </row>
    <row r="267" spans="1:11" s="266" customFormat="1" x14ac:dyDescent="0.25">
      <c r="A267" s="406"/>
      <c r="B267" s="452"/>
      <c r="C267" s="177"/>
      <c r="D267" s="111"/>
      <c r="E267" s="483"/>
      <c r="F267" s="470"/>
      <c r="G267" s="430"/>
      <c r="H267" s="454"/>
      <c r="I267" s="455"/>
      <c r="J267" s="460"/>
      <c r="K267" s="467"/>
    </row>
    <row r="268" spans="1:11" s="266" customFormat="1" x14ac:dyDescent="0.25">
      <c r="A268" s="406"/>
      <c r="B268" s="452"/>
      <c r="C268" s="177"/>
      <c r="D268" s="111"/>
      <c r="E268" s="483"/>
      <c r="F268" s="470"/>
      <c r="G268" s="430"/>
      <c r="H268" s="454"/>
      <c r="I268" s="455"/>
      <c r="J268" s="460"/>
      <c r="K268" s="467"/>
    </row>
    <row r="269" spans="1:11" s="266" customFormat="1" x14ac:dyDescent="0.25">
      <c r="A269" s="406"/>
      <c r="B269" s="452"/>
      <c r="C269" s="177"/>
      <c r="D269" s="111"/>
      <c r="E269" s="483"/>
      <c r="F269" s="470"/>
      <c r="G269" s="430"/>
      <c r="H269" s="454"/>
      <c r="I269" s="455"/>
      <c r="J269" s="460"/>
      <c r="K269" s="467"/>
    </row>
    <row r="270" spans="1:11" s="266" customFormat="1" x14ac:dyDescent="0.25">
      <c r="A270" s="406"/>
      <c r="B270" s="452"/>
      <c r="C270" s="177"/>
      <c r="D270" s="111"/>
      <c r="E270" s="483"/>
      <c r="F270" s="470"/>
      <c r="G270" s="430"/>
      <c r="H270" s="454"/>
      <c r="I270" s="455"/>
      <c r="J270" s="460"/>
      <c r="K270" s="467"/>
    </row>
    <row r="271" spans="1:11" s="266" customFormat="1" x14ac:dyDescent="0.25">
      <c r="A271" s="406"/>
      <c r="B271" s="452"/>
      <c r="C271" s="177"/>
      <c r="D271" s="111"/>
      <c r="E271" s="483"/>
      <c r="F271" s="470"/>
      <c r="G271" s="430"/>
      <c r="H271" s="454"/>
      <c r="I271" s="455"/>
      <c r="J271" s="460"/>
      <c r="K271" s="467"/>
    </row>
    <row r="272" spans="1:11" s="266" customFormat="1" x14ac:dyDescent="0.25">
      <c r="A272" s="406"/>
      <c r="B272" s="452"/>
      <c r="C272" s="177"/>
      <c r="D272" s="111"/>
      <c r="E272" s="483"/>
      <c r="F272" s="470"/>
      <c r="G272" s="430"/>
      <c r="H272" s="454"/>
      <c r="I272" s="455"/>
      <c r="J272" s="460"/>
      <c r="K272" s="467"/>
    </row>
    <row r="273" spans="1:11" s="266" customFormat="1" x14ac:dyDescent="0.25">
      <c r="A273" s="406"/>
      <c r="B273" s="452"/>
      <c r="C273" s="177"/>
      <c r="D273" s="111"/>
      <c r="E273" s="483"/>
      <c r="F273" s="470"/>
      <c r="G273" s="430"/>
      <c r="H273" s="454"/>
      <c r="I273" s="455"/>
      <c r="J273" s="460"/>
      <c r="K273" s="467"/>
    </row>
    <row r="274" spans="1:11" s="266" customFormat="1" x14ac:dyDescent="0.25">
      <c r="A274" s="406"/>
      <c r="B274" s="452"/>
      <c r="C274" s="177"/>
      <c r="D274" s="111"/>
      <c r="E274" s="483"/>
      <c r="F274" s="470"/>
      <c r="G274" s="430"/>
      <c r="H274" s="454"/>
      <c r="I274" s="455"/>
      <c r="J274" s="460"/>
      <c r="K274" s="467"/>
    </row>
    <row r="275" spans="1:11" s="266" customFormat="1" x14ac:dyDescent="0.25">
      <c r="A275" s="406"/>
      <c r="B275" s="452"/>
      <c r="C275" s="177"/>
      <c r="D275" s="111"/>
      <c r="E275" s="483"/>
      <c r="F275" s="470"/>
      <c r="G275" s="430"/>
      <c r="H275" s="454"/>
      <c r="I275" s="455"/>
      <c r="J275" s="460"/>
      <c r="K275" s="467"/>
    </row>
    <row r="276" spans="1:11" s="266" customFormat="1" x14ac:dyDescent="0.25">
      <c r="A276" s="406"/>
      <c r="B276" s="452"/>
      <c r="C276" s="177"/>
      <c r="D276" s="111"/>
      <c r="E276" s="483"/>
      <c r="F276" s="470"/>
      <c r="G276" s="430"/>
      <c r="H276" s="454"/>
      <c r="I276" s="455"/>
      <c r="J276" s="460"/>
      <c r="K276" s="467"/>
    </row>
    <row r="277" spans="1:11" s="266" customFormat="1" x14ac:dyDescent="0.25">
      <c r="A277" s="406"/>
      <c r="B277" s="452"/>
      <c r="C277" s="177"/>
      <c r="D277" s="111"/>
      <c r="E277" s="483"/>
      <c r="F277" s="470"/>
      <c r="G277" s="430"/>
      <c r="H277" s="454"/>
      <c r="I277" s="455"/>
      <c r="J277" s="460"/>
      <c r="K277" s="467"/>
    </row>
    <row r="278" spans="1:11" s="266" customFormat="1" x14ac:dyDescent="0.25">
      <c r="A278" s="406"/>
      <c r="B278" s="452"/>
      <c r="C278" s="177"/>
      <c r="D278" s="111"/>
      <c r="E278" s="483"/>
      <c r="F278" s="470"/>
      <c r="G278" s="430"/>
      <c r="H278" s="454"/>
      <c r="I278" s="455"/>
      <c r="J278" s="460"/>
      <c r="K278" s="467"/>
    </row>
    <row r="279" spans="1:11" s="266" customFormat="1" x14ac:dyDescent="0.25">
      <c r="A279" s="406"/>
      <c r="B279" s="452"/>
      <c r="C279" s="177"/>
      <c r="D279" s="111"/>
      <c r="E279" s="483"/>
      <c r="F279" s="470"/>
      <c r="G279" s="430"/>
      <c r="H279" s="454"/>
      <c r="I279" s="455"/>
      <c r="J279" s="460"/>
      <c r="K279" s="467"/>
    </row>
    <row r="280" spans="1:11" s="266" customFormat="1" x14ac:dyDescent="0.25">
      <c r="A280" s="406"/>
      <c r="B280" s="452"/>
      <c r="C280" s="177"/>
      <c r="D280" s="111"/>
      <c r="E280" s="483"/>
      <c r="F280" s="470"/>
      <c r="G280" s="430"/>
      <c r="H280" s="454"/>
      <c r="I280" s="455"/>
      <c r="J280" s="460"/>
      <c r="K280" s="467"/>
    </row>
    <row r="281" spans="1:11" s="266" customFormat="1" x14ac:dyDescent="0.25">
      <c r="A281" s="406"/>
      <c r="B281" s="452"/>
      <c r="C281" s="177"/>
      <c r="D281" s="111"/>
      <c r="E281" s="483"/>
      <c r="F281" s="470"/>
      <c r="G281" s="430"/>
      <c r="H281" s="454"/>
      <c r="I281" s="455"/>
      <c r="J281" s="460"/>
      <c r="K281" s="467"/>
    </row>
    <row r="282" spans="1:11" x14ac:dyDescent="0.25">
      <c r="A282" s="196"/>
      <c r="B282" s="187"/>
      <c r="C282" s="187"/>
      <c r="D282" s="187"/>
      <c r="E282" s="187"/>
      <c r="F282" s="187"/>
      <c r="G282" s="447"/>
      <c r="H282" s="560"/>
      <c r="I282" s="561"/>
      <c r="J282" s="562"/>
      <c r="K282" s="563"/>
    </row>
    <row r="283" spans="1:11" x14ac:dyDescent="0.25">
      <c r="A283" s="175"/>
      <c r="B283" s="228" t="e">
        <f>"TOTAL "&amp;#REF!&amp;" CARRIED TO SUMMARY:  CORRECTIVE MAINTENANCE WORK"</f>
        <v>#REF!</v>
      </c>
      <c r="C283" s="35"/>
      <c r="D283" s="35"/>
      <c r="E283" s="35"/>
      <c r="F283" s="35"/>
      <c r="G283" s="448"/>
      <c r="H283" s="564"/>
      <c r="I283" s="189"/>
      <c r="J283" s="273"/>
      <c r="K283" s="565">
        <f>SUM(K237:K281)</f>
        <v>0</v>
      </c>
    </row>
    <row r="284" spans="1:11" x14ac:dyDescent="0.25">
      <c r="A284" s="197"/>
      <c r="B284" s="188"/>
      <c r="C284" s="188"/>
      <c r="D284" s="188"/>
      <c r="E284" s="188"/>
      <c r="F284" s="188"/>
      <c r="G284" s="449"/>
      <c r="H284" s="566"/>
      <c r="I284" s="567"/>
      <c r="J284" s="568"/>
      <c r="K284" s="569"/>
    </row>
    <row r="285" spans="1:11" x14ac:dyDescent="0.25">
      <c r="A285" s="178"/>
      <c r="B285" s="183"/>
      <c r="C285" s="182"/>
      <c r="D285" s="286"/>
      <c r="E285" s="286"/>
      <c r="F285" s="183"/>
      <c r="G285" s="450"/>
      <c r="H285" s="183"/>
      <c r="I285" s="183"/>
      <c r="J285" s="570"/>
      <c r="K285" s="570"/>
    </row>
    <row r="286" spans="1:11" x14ac:dyDescent="0.25">
      <c r="A286" s="178"/>
      <c r="B286" s="183"/>
      <c r="C286" s="182"/>
      <c r="D286" s="286"/>
      <c r="E286" s="286"/>
      <c r="F286" s="183"/>
      <c r="G286" s="450"/>
      <c r="H286" s="183"/>
      <c r="I286" s="183"/>
      <c r="J286" s="570"/>
      <c r="K286" s="570"/>
    </row>
    <row r="287" spans="1:11" x14ac:dyDescent="0.25">
      <c r="A287" s="178"/>
      <c r="B287" s="183"/>
      <c r="C287" s="182"/>
      <c r="D287" s="286"/>
      <c r="E287" s="286"/>
      <c r="F287" s="183"/>
      <c r="G287" s="450"/>
      <c r="H287" s="183"/>
      <c r="I287" s="183"/>
      <c r="J287" s="570"/>
      <c r="K287" s="570"/>
    </row>
    <row r="288" spans="1:11" x14ac:dyDescent="0.25">
      <c r="A288" s="178"/>
      <c r="B288" s="183"/>
      <c r="C288" s="182"/>
      <c r="D288" s="286"/>
      <c r="E288" s="286"/>
      <c r="F288" s="183"/>
      <c r="G288" s="450"/>
      <c r="H288" s="183"/>
      <c r="I288" s="183"/>
      <c r="J288" s="570"/>
      <c r="K288" s="570"/>
    </row>
    <row r="289" spans="1:11" x14ac:dyDescent="0.25">
      <c r="A289" s="178"/>
      <c r="B289" s="183"/>
      <c r="C289" s="182"/>
      <c r="D289" s="286"/>
      <c r="E289" s="286"/>
      <c r="F289" s="183"/>
      <c r="G289" s="450"/>
      <c r="H289" s="183"/>
      <c r="I289" s="183"/>
      <c r="J289" s="570"/>
      <c r="K289" s="570"/>
    </row>
    <row r="290" spans="1:11" x14ac:dyDescent="0.25">
      <c r="A290" s="178"/>
      <c r="B290" s="183"/>
      <c r="C290" s="182"/>
      <c r="D290" s="286"/>
      <c r="E290" s="286"/>
      <c r="F290" s="183"/>
      <c r="G290" s="450"/>
      <c r="H290" s="183"/>
      <c r="I290" s="183"/>
      <c r="J290" s="570"/>
      <c r="K290" s="570"/>
    </row>
    <row r="291" spans="1:11" x14ac:dyDescent="0.25">
      <c r="A291" s="178"/>
      <c r="B291" s="183"/>
      <c r="C291" s="182"/>
      <c r="D291" s="286"/>
      <c r="E291" s="286"/>
      <c r="F291" s="183"/>
      <c r="G291" s="450"/>
      <c r="H291" s="183"/>
      <c r="I291" s="183"/>
      <c r="J291" s="570"/>
      <c r="K291" s="570"/>
    </row>
    <row r="292" spans="1:11" x14ac:dyDescent="0.25">
      <c r="A292" s="178"/>
      <c r="B292" s="183"/>
      <c r="C292" s="182"/>
      <c r="D292" s="286"/>
      <c r="E292" s="286"/>
      <c r="F292" s="183"/>
      <c r="G292" s="450"/>
      <c r="H292" s="183"/>
      <c r="I292" s="183"/>
      <c r="J292" s="570"/>
      <c r="K292" s="570"/>
    </row>
    <row r="293" spans="1:11" x14ac:dyDescent="0.25">
      <c r="A293" s="178"/>
      <c r="B293" s="183"/>
      <c r="C293" s="182"/>
      <c r="D293" s="286"/>
      <c r="E293" s="286"/>
      <c r="F293" s="183"/>
      <c r="G293" s="450"/>
      <c r="H293" s="183"/>
      <c r="I293" s="183"/>
      <c r="J293" s="570"/>
      <c r="K293" s="570"/>
    </row>
    <row r="294" spans="1:11" x14ac:dyDescent="0.25">
      <c r="A294" s="178"/>
      <c r="B294" s="183"/>
      <c r="C294" s="182"/>
      <c r="D294" s="286"/>
      <c r="E294" s="286"/>
      <c r="F294" s="183"/>
      <c r="G294" s="450"/>
      <c r="H294" s="183"/>
      <c r="I294" s="183"/>
      <c r="J294" s="570"/>
      <c r="K294" s="570"/>
    </row>
    <row r="295" spans="1:11" x14ac:dyDescent="0.25">
      <c r="A295" s="178"/>
      <c r="B295" s="183"/>
      <c r="C295" s="183"/>
      <c r="D295" s="183"/>
      <c r="E295" s="183"/>
      <c r="F295" s="183"/>
      <c r="G295" s="450"/>
      <c r="H295" s="183"/>
      <c r="I295" s="183"/>
      <c r="J295" s="570"/>
      <c r="K295" s="570"/>
    </row>
  </sheetData>
  <mergeCells count="54">
    <mergeCell ref="C2:I2"/>
    <mergeCell ref="D249:E249"/>
    <mergeCell ref="D251:E251"/>
    <mergeCell ref="D253:E253"/>
    <mergeCell ref="D263:E263"/>
    <mergeCell ref="D255:E255"/>
    <mergeCell ref="D257:E257"/>
    <mergeCell ref="D259:E259"/>
    <mergeCell ref="D261:E261"/>
    <mergeCell ref="D243:E243"/>
    <mergeCell ref="D245:E245"/>
    <mergeCell ref="D247:E247"/>
    <mergeCell ref="D32:E32"/>
    <mergeCell ref="D52:E52"/>
    <mergeCell ref="D54:E54"/>
    <mergeCell ref="D118:E118"/>
    <mergeCell ref="C97:E97"/>
    <mergeCell ref="C98:E98"/>
    <mergeCell ref="D112:E112"/>
    <mergeCell ref="D194:E194"/>
    <mergeCell ref="D30:E30"/>
    <mergeCell ref="C50:E50"/>
    <mergeCell ref="C145:E145"/>
    <mergeCell ref="C146:E146"/>
    <mergeCell ref="D160:E160"/>
    <mergeCell ref="D166:E166"/>
    <mergeCell ref="D33:E33"/>
    <mergeCell ref="C56:E56"/>
    <mergeCell ref="D65:E65"/>
    <mergeCell ref="D67:E67"/>
    <mergeCell ref="D69:E69"/>
    <mergeCell ref="D73:E73"/>
    <mergeCell ref="C6:E6"/>
    <mergeCell ref="C7:E7"/>
    <mergeCell ref="D27:E27"/>
    <mergeCell ref="D31:E31"/>
    <mergeCell ref="C8:E8"/>
    <mergeCell ref="D29:E29"/>
    <mergeCell ref="D15:E15"/>
    <mergeCell ref="C14:E14"/>
    <mergeCell ref="C21:E21"/>
    <mergeCell ref="D12:E12"/>
    <mergeCell ref="D23:E23"/>
    <mergeCell ref="D25:E25"/>
    <mergeCell ref="D195:E195"/>
    <mergeCell ref="D196:E196"/>
    <mergeCell ref="C170:E170"/>
    <mergeCell ref="D172:E172"/>
    <mergeCell ref="C188:E188"/>
    <mergeCell ref="C190:E190"/>
    <mergeCell ref="C192:E192"/>
    <mergeCell ref="D174:E174"/>
    <mergeCell ref="D176:E176"/>
    <mergeCell ref="D179:E179"/>
  </mergeCells>
  <phoneticPr fontId="0" type="noConversion"/>
  <pageMargins left="0.42" right="0.196850393700787" top="0.59055118110236204" bottom="0.59055118110236204" header="0.59055118110236204" footer="0.39370078740157499"/>
  <pageSetup paperSize="9" scale="96" orientation="portrait" blackAndWhite="1" useFirstPageNumber="1" r:id="rId1"/>
  <headerFooter alignWithMargins="0">
    <oddHeader>&amp;C2.4-&amp;P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2:BH83"/>
  <sheetViews>
    <sheetView showGridLines="0" view="pageBreakPreview" workbookViewId="0">
      <pane ySplit="4" topLeftCell="A5" activePane="bottomLeft" state="frozen"/>
      <selection activeCell="G1" sqref="G1:G1048576"/>
      <selection pane="bottomLeft" activeCell="G1" sqref="G1:G1048576"/>
    </sheetView>
  </sheetViews>
  <sheetFormatPr defaultColWidth="9.109375" defaultRowHeight="13.2" x14ac:dyDescent="0.25"/>
  <cols>
    <col min="1" max="1" width="11.33203125" style="294" customWidth="1"/>
    <col min="2" max="2" width="7.44140625" style="294" customWidth="1"/>
    <col min="3" max="4" width="3.6640625" style="294" customWidth="1"/>
    <col min="5" max="5" width="30.33203125" style="294" customWidth="1"/>
    <col min="6" max="6" width="6.88671875" style="294" customWidth="1"/>
    <col min="7" max="7" width="10.88671875" style="711" customWidth="1"/>
    <col min="8" max="8" width="10.33203125" style="294" customWidth="1"/>
    <col min="9" max="9" width="15.6640625" style="294" customWidth="1"/>
    <col min="10" max="10" width="10.33203125" style="280" customWidth="1"/>
    <col min="11" max="11" width="15.6640625" style="280" customWidth="1"/>
    <col min="12" max="16384" width="9.109375" style="294"/>
  </cols>
  <sheetData>
    <row r="2" spans="1:60" s="259" customFormat="1" ht="27" customHeight="1" x14ac:dyDescent="0.25">
      <c r="A2" s="260" t="e">
        <f>#REF!</f>
        <v>#REF!</v>
      </c>
      <c r="B2" s="261"/>
      <c r="C2" s="2156" t="e">
        <f>#REF!</f>
        <v>#REF!</v>
      </c>
      <c r="D2" s="2157"/>
      <c r="E2" s="2157"/>
      <c r="F2" s="2157"/>
      <c r="G2" s="2157"/>
      <c r="H2" s="2157"/>
      <c r="I2" s="2157"/>
      <c r="J2" s="262"/>
      <c r="K2" s="262"/>
      <c r="L2" s="262"/>
      <c r="M2" s="262"/>
      <c r="N2" s="262"/>
      <c r="O2" s="262"/>
      <c r="P2" s="262"/>
      <c r="Q2" s="262"/>
      <c r="R2" s="262"/>
      <c r="S2" s="262"/>
      <c r="T2" s="262"/>
      <c r="U2" s="262"/>
      <c r="V2" s="262"/>
      <c r="W2" s="262"/>
      <c r="X2" s="262"/>
      <c r="Y2" s="262"/>
      <c r="Z2" s="262"/>
      <c r="AA2" s="263"/>
      <c r="AB2" s="263"/>
      <c r="AC2" s="263"/>
      <c r="AD2" s="263"/>
      <c r="AE2" s="263"/>
      <c r="AF2" s="262"/>
      <c r="AG2" s="262"/>
      <c r="AH2" s="263"/>
      <c r="AI2" s="263"/>
      <c r="AJ2" s="262"/>
      <c r="AK2" s="262"/>
      <c r="AL2" s="262"/>
      <c r="AM2" s="262"/>
      <c r="AN2" s="262"/>
      <c r="AO2" s="262"/>
      <c r="AP2" s="262"/>
      <c r="AQ2" s="262"/>
    </row>
    <row r="3" spans="1:60" s="259" customFormat="1" ht="12.75" customHeight="1" x14ac:dyDescent="0.25">
      <c r="A3" s="269"/>
      <c r="B3" s="270"/>
      <c r="C3" s="271"/>
      <c r="D3" s="272"/>
      <c r="E3" s="272"/>
      <c r="F3" s="272"/>
      <c r="G3" s="678"/>
      <c r="H3" s="272"/>
      <c r="I3" s="272"/>
      <c r="J3" s="262" t="s">
        <v>537</v>
      </c>
      <c r="K3" s="262"/>
      <c r="L3" s="262"/>
      <c r="M3" s="262"/>
      <c r="N3" s="262"/>
      <c r="O3" s="262"/>
      <c r="P3" s="262"/>
      <c r="Q3" s="262"/>
      <c r="R3" s="262"/>
      <c r="S3" s="262"/>
      <c r="T3" s="262"/>
      <c r="U3" s="262"/>
      <c r="V3" s="262"/>
      <c r="W3" s="262"/>
      <c r="X3" s="262"/>
      <c r="Y3" s="262"/>
      <c r="Z3" s="262"/>
      <c r="AA3" s="263"/>
      <c r="AB3" s="263"/>
      <c r="AC3" s="263"/>
      <c r="AD3" s="263"/>
      <c r="AE3" s="263"/>
      <c r="AF3" s="262"/>
      <c r="AG3" s="262"/>
      <c r="AH3" s="263"/>
      <c r="AI3" s="263"/>
      <c r="AJ3" s="262"/>
      <c r="AK3" s="262"/>
      <c r="AL3" s="262"/>
      <c r="AM3" s="262"/>
      <c r="AN3" s="262"/>
      <c r="AO3" s="262"/>
      <c r="AP3" s="262"/>
      <c r="AQ3" s="262"/>
    </row>
    <row r="4" spans="1:60" s="259" customFormat="1" ht="34.5" customHeight="1" x14ac:dyDescent="0.25">
      <c r="A4" s="268" t="s">
        <v>748</v>
      </c>
      <c r="B4" s="250" t="s">
        <v>749</v>
      </c>
      <c r="C4" s="251" t="s">
        <v>545</v>
      </c>
      <c r="D4" s="252"/>
      <c r="E4" s="251"/>
      <c r="F4" s="253" t="s">
        <v>546</v>
      </c>
      <c r="G4" s="254" t="s">
        <v>750</v>
      </c>
      <c r="H4" s="255" t="s">
        <v>548</v>
      </c>
      <c r="I4" s="256" t="s">
        <v>549</v>
      </c>
      <c r="J4" s="267"/>
      <c r="K4" s="248"/>
      <c r="L4" s="247"/>
      <c r="M4" s="247"/>
      <c r="N4" s="247"/>
      <c r="O4" s="247"/>
      <c r="P4" s="247"/>
      <c r="Q4" s="247"/>
      <c r="R4" s="247"/>
      <c r="S4" s="247"/>
      <c r="T4" s="247"/>
      <c r="U4" s="247"/>
      <c r="V4" s="247"/>
      <c r="W4" s="247"/>
      <c r="X4" s="247"/>
      <c r="Y4" s="291"/>
      <c r="Z4" s="291"/>
      <c r="AA4" s="291"/>
      <c r="AB4" s="249"/>
      <c r="AC4" s="249"/>
      <c r="AD4" s="249"/>
      <c r="AE4" s="249"/>
      <c r="AF4" s="247"/>
      <c r="AG4" s="247"/>
      <c r="AH4" s="257"/>
      <c r="AI4" s="257"/>
      <c r="AJ4" s="258"/>
      <c r="AK4" s="258"/>
      <c r="AL4" s="258"/>
      <c r="AM4" s="258"/>
      <c r="AN4" s="258"/>
      <c r="AO4" s="258"/>
      <c r="AP4" s="258"/>
      <c r="AQ4" s="258"/>
      <c r="AR4" s="257"/>
      <c r="AS4" s="257"/>
      <c r="AT4" s="257"/>
      <c r="AU4" s="257"/>
      <c r="AV4" s="257"/>
      <c r="AW4" s="257"/>
      <c r="AX4" s="257"/>
      <c r="AY4" s="257"/>
      <c r="AZ4" s="257"/>
      <c r="BA4" s="257"/>
      <c r="BB4" s="257"/>
      <c r="BC4" s="257"/>
      <c r="BD4" s="257"/>
      <c r="BE4" s="257"/>
      <c r="BF4" s="257"/>
      <c r="BG4" s="257"/>
      <c r="BH4" s="257"/>
    </row>
    <row r="5" spans="1:60" ht="15" customHeight="1" x14ac:dyDescent="0.25">
      <c r="A5" s="297"/>
      <c r="B5" s="615"/>
      <c r="C5" s="616"/>
      <c r="D5" s="616"/>
      <c r="E5" s="616"/>
      <c r="F5" s="617"/>
      <c r="G5" s="712"/>
      <c r="H5" s="618"/>
      <c r="I5" s="619"/>
      <c r="J5" s="281"/>
      <c r="K5" s="282"/>
    </row>
    <row r="6" spans="1:60" ht="13.2" customHeight="1" x14ac:dyDescent="0.25">
      <c r="A6" s="297"/>
      <c r="B6" s="620">
        <v>5</v>
      </c>
      <c r="C6" s="2195" t="s">
        <v>564</v>
      </c>
      <c r="D6" s="2194"/>
      <c r="E6" s="2192"/>
      <c r="F6" s="617"/>
      <c r="G6" s="712"/>
      <c r="H6" s="618"/>
      <c r="I6" s="619"/>
      <c r="J6" s="281"/>
      <c r="K6" s="282"/>
    </row>
    <row r="7" spans="1:60" x14ac:dyDescent="0.25">
      <c r="A7" s="297"/>
      <c r="B7" s="615"/>
      <c r="C7" s="621"/>
      <c r="D7" s="621"/>
      <c r="E7" s="621"/>
      <c r="F7" s="617"/>
      <c r="G7" s="712"/>
      <c r="H7" s="618"/>
      <c r="I7" s="619"/>
      <c r="J7" s="281"/>
      <c r="K7" s="282"/>
    </row>
    <row r="8" spans="1:60" ht="26.4" customHeight="1" x14ac:dyDescent="0.25">
      <c r="A8" s="297" t="s">
        <v>439</v>
      </c>
      <c r="B8" s="595">
        <f>MAX($B$6:B7)+0.01</f>
        <v>5.01</v>
      </c>
      <c r="C8" s="2193" t="s">
        <v>440</v>
      </c>
      <c r="D8" s="2194"/>
      <c r="E8" s="2192"/>
      <c r="F8" s="617"/>
      <c r="G8" s="712"/>
      <c r="H8" s="618"/>
      <c r="I8" s="619"/>
      <c r="J8" s="281"/>
      <c r="K8" s="282"/>
    </row>
    <row r="9" spans="1:60" x14ac:dyDescent="0.25">
      <c r="A9" s="297"/>
      <c r="B9" s="615"/>
      <c r="C9" s="621"/>
      <c r="D9" s="621"/>
      <c r="E9" s="621"/>
      <c r="F9" s="617"/>
      <c r="G9" s="712"/>
      <c r="H9" s="618"/>
      <c r="I9" s="619"/>
      <c r="J9" s="281"/>
      <c r="K9" s="282"/>
    </row>
    <row r="10" spans="1:60" ht="39.6" x14ac:dyDescent="0.25">
      <c r="A10" s="297"/>
      <c r="B10" s="615"/>
      <c r="C10" s="298" t="s">
        <v>556</v>
      </c>
      <c r="D10" s="298" t="s">
        <v>556</v>
      </c>
      <c r="E10" s="622" t="s">
        <v>441</v>
      </c>
      <c r="F10" s="617" t="s">
        <v>589</v>
      </c>
      <c r="G10" s="712"/>
      <c r="H10" s="618"/>
      <c r="I10" s="619"/>
      <c r="J10" s="281"/>
      <c r="K10" s="293" t="str">
        <f t="shared" ref="K10:K33" si="0">IF($G10="","",$G10*J10)</f>
        <v/>
      </c>
    </row>
    <row r="11" spans="1:60" x14ac:dyDescent="0.25">
      <c r="A11" s="297"/>
      <c r="B11" s="615"/>
      <c r="C11" s="623"/>
      <c r="D11" s="624"/>
      <c r="E11" s="624"/>
      <c r="F11" s="617"/>
      <c r="G11" s="712"/>
      <c r="H11" s="618"/>
      <c r="I11" s="619"/>
      <c r="J11" s="281"/>
      <c r="K11" s="293" t="str">
        <f t="shared" si="0"/>
        <v/>
      </c>
    </row>
    <row r="12" spans="1:60" ht="52.8" x14ac:dyDescent="0.25">
      <c r="A12" s="297"/>
      <c r="B12" s="615"/>
      <c r="C12" s="298"/>
      <c r="D12" s="298" t="s">
        <v>557</v>
      </c>
      <c r="E12" s="622" t="s">
        <v>442</v>
      </c>
      <c r="F12" s="617" t="s">
        <v>104</v>
      </c>
      <c r="G12" s="712"/>
      <c r="H12" s="618"/>
      <c r="I12" s="619"/>
      <c r="J12" s="281"/>
      <c r="K12" s="293" t="str">
        <f t="shared" si="0"/>
        <v/>
      </c>
    </row>
    <row r="13" spans="1:60" x14ac:dyDescent="0.25">
      <c r="A13" s="297"/>
      <c r="B13" s="615"/>
      <c r="C13" s="298"/>
      <c r="D13" s="298"/>
      <c r="E13" s="622"/>
      <c r="F13" s="617"/>
      <c r="G13" s="712"/>
      <c r="H13" s="618"/>
      <c r="I13" s="619"/>
      <c r="J13" s="281"/>
      <c r="K13" s="293" t="str">
        <f t="shared" si="0"/>
        <v/>
      </c>
    </row>
    <row r="14" spans="1:60" ht="26.4" customHeight="1" x14ac:dyDescent="0.25">
      <c r="A14" s="297"/>
      <c r="B14" s="615"/>
      <c r="C14" s="298" t="s">
        <v>557</v>
      </c>
      <c r="D14" s="2191" t="s">
        <v>443</v>
      </c>
      <c r="E14" s="2192"/>
      <c r="F14" s="617"/>
      <c r="G14" s="712"/>
      <c r="H14" s="618"/>
      <c r="I14" s="619"/>
      <c r="J14" s="281"/>
      <c r="K14" s="293" t="str">
        <f t="shared" si="0"/>
        <v/>
      </c>
    </row>
    <row r="15" spans="1:60" x14ac:dyDescent="0.25">
      <c r="A15" s="297"/>
      <c r="B15" s="615"/>
      <c r="C15" s="623"/>
      <c r="D15" s="624"/>
      <c r="E15" s="624"/>
      <c r="F15" s="617"/>
      <c r="G15" s="712"/>
      <c r="H15" s="618"/>
      <c r="I15" s="619"/>
      <c r="J15" s="281"/>
      <c r="K15" s="293" t="str">
        <f t="shared" si="0"/>
        <v/>
      </c>
    </row>
    <row r="16" spans="1:60" ht="26.4" x14ac:dyDescent="0.25">
      <c r="A16" s="297"/>
      <c r="B16" s="615"/>
      <c r="C16" s="298"/>
      <c r="D16" s="625" t="s">
        <v>556</v>
      </c>
      <c r="E16" s="622" t="s">
        <v>444</v>
      </c>
      <c r="F16" s="617" t="s">
        <v>494</v>
      </c>
      <c r="G16" s="712"/>
      <c r="H16" s="618"/>
      <c r="I16" s="619"/>
      <c r="J16" s="281"/>
      <c r="K16" s="293" t="str">
        <f t="shared" si="0"/>
        <v/>
      </c>
    </row>
    <row r="17" spans="1:11" ht="12.75" customHeight="1" x14ac:dyDescent="0.25">
      <c r="A17" s="297"/>
      <c r="B17" s="615"/>
      <c r="C17" s="298"/>
      <c r="D17" s="625"/>
      <c r="E17" s="622"/>
      <c r="F17" s="617"/>
      <c r="G17" s="712"/>
      <c r="H17" s="618"/>
      <c r="I17" s="619"/>
      <c r="J17" s="281"/>
      <c r="K17" s="293" t="str">
        <f t="shared" si="0"/>
        <v/>
      </c>
    </row>
    <row r="18" spans="1:11" ht="39.6" x14ac:dyDescent="0.25">
      <c r="A18" s="297"/>
      <c r="B18" s="615"/>
      <c r="C18" s="573"/>
      <c r="D18" s="298" t="s">
        <v>557</v>
      </c>
      <c r="E18" s="622" t="s">
        <v>445</v>
      </c>
      <c r="F18" s="617" t="s">
        <v>104</v>
      </c>
      <c r="G18" s="712"/>
      <c r="H18" s="618"/>
      <c r="I18" s="619"/>
      <c r="J18" s="281"/>
      <c r="K18" s="293" t="str">
        <f t="shared" si="0"/>
        <v/>
      </c>
    </row>
    <row r="19" spans="1:11" ht="13.2" customHeight="1" x14ac:dyDescent="0.25">
      <c r="A19" s="297"/>
      <c r="B19" s="615"/>
      <c r="C19" s="298"/>
      <c r="D19" s="298"/>
      <c r="E19" s="622"/>
      <c r="F19" s="617"/>
      <c r="G19" s="712"/>
      <c r="H19" s="618"/>
      <c r="I19" s="619"/>
      <c r="J19" s="281"/>
      <c r="K19" s="293" t="str">
        <f t="shared" si="0"/>
        <v/>
      </c>
    </row>
    <row r="20" spans="1:11" ht="39.6" x14ac:dyDescent="0.25">
      <c r="A20" s="297"/>
      <c r="B20" s="615"/>
      <c r="C20" s="573"/>
      <c r="D20" s="298" t="s">
        <v>558</v>
      </c>
      <c r="E20" s="622" t="s">
        <v>446</v>
      </c>
      <c r="F20" s="617" t="s">
        <v>104</v>
      </c>
      <c r="G20" s="712"/>
      <c r="H20" s="618"/>
      <c r="I20" s="619"/>
      <c r="J20" s="281"/>
      <c r="K20" s="293" t="str">
        <f t="shared" si="0"/>
        <v/>
      </c>
    </row>
    <row r="21" spans="1:11" x14ac:dyDescent="0.25">
      <c r="A21" s="297"/>
      <c r="B21" s="615"/>
      <c r="C21" s="623"/>
      <c r="D21" s="624"/>
      <c r="E21" s="624"/>
      <c r="F21" s="617"/>
      <c r="G21" s="712"/>
      <c r="H21" s="618"/>
      <c r="I21" s="619"/>
      <c r="J21" s="281"/>
      <c r="K21" s="293" t="str">
        <f t="shared" si="0"/>
        <v/>
      </c>
    </row>
    <row r="22" spans="1:11" ht="39.6" customHeight="1" x14ac:dyDescent="0.25">
      <c r="A22" s="297"/>
      <c r="B22" s="615"/>
      <c r="C22" s="298" t="s">
        <v>558</v>
      </c>
      <c r="D22" s="2191" t="s">
        <v>458</v>
      </c>
      <c r="E22" s="2192"/>
      <c r="F22" s="617"/>
      <c r="G22" s="712"/>
      <c r="H22" s="618"/>
      <c r="I22" s="619"/>
      <c r="J22" s="281"/>
      <c r="K22" s="293" t="str">
        <f t="shared" si="0"/>
        <v/>
      </c>
    </row>
    <row r="23" spans="1:11" x14ac:dyDescent="0.25">
      <c r="A23" s="297"/>
      <c r="B23" s="615"/>
      <c r="C23" s="623"/>
      <c r="D23" s="624"/>
      <c r="E23" s="624"/>
      <c r="F23" s="617"/>
      <c r="G23" s="712"/>
      <c r="H23" s="618"/>
      <c r="I23" s="619"/>
      <c r="J23" s="281"/>
      <c r="K23" s="293" t="str">
        <f t="shared" si="0"/>
        <v/>
      </c>
    </row>
    <row r="24" spans="1:11" x14ac:dyDescent="0.25">
      <c r="A24" s="297"/>
      <c r="B24" s="615"/>
      <c r="C24" s="298"/>
      <c r="D24" s="625" t="s">
        <v>556</v>
      </c>
      <c r="E24" s="622" t="s">
        <v>447</v>
      </c>
      <c r="F24" s="617" t="s">
        <v>104</v>
      </c>
      <c r="G24" s="712"/>
      <c r="H24" s="618"/>
      <c r="I24" s="619"/>
      <c r="J24" s="281"/>
      <c r="K24" s="293" t="str">
        <f t="shared" si="0"/>
        <v/>
      </c>
    </row>
    <row r="25" spans="1:11" x14ac:dyDescent="0.25">
      <c r="A25" s="297"/>
      <c r="B25" s="615"/>
      <c r="C25" s="623"/>
      <c r="D25" s="624"/>
      <c r="E25" s="624"/>
      <c r="F25" s="617"/>
      <c r="G25" s="712"/>
      <c r="H25" s="618"/>
      <c r="I25" s="619"/>
      <c r="J25" s="281"/>
      <c r="K25" s="293" t="str">
        <f t="shared" si="0"/>
        <v/>
      </c>
    </row>
    <row r="26" spans="1:11" ht="26.4" customHeight="1" x14ac:dyDescent="0.25">
      <c r="A26" s="297"/>
      <c r="B26" s="615"/>
      <c r="C26" s="298" t="s">
        <v>559</v>
      </c>
      <c r="D26" s="2191" t="s">
        <v>448</v>
      </c>
      <c r="E26" s="2192"/>
      <c r="F26" s="617"/>
      <c r="G26" s="712"/>
      <c r="H26" s="618"/>
      <c r="I26" s="619"/>
      <c r="J26" s="281"/>
      <c r="K26" s="293" t="str">
        <f t="shared" si="0"/>
        <v/>
      </c>
    </row>
    <row r="27" spans="1:11" x14ac:dyDescent="0.25">
      <c r="A27" s="297"/>
      <c r="B27" s="615"/>
      <c r="C27" s="623"/>
      <c r="D27" s="624"/>
      <c r="E27" s="624"/>
      <c r="F27" s="617"/>
      <c r="G27" s="712"/>
      <c r="H27" s="618"/>
      <c r="I27" s="619"/>
      <c r="J27" s="281"/>
      <c r="K27" s="293" t="str">
        <f t="shared" si="0"/>
        <v/>
      </c>
    </row>
    <row r="28" spans="1:11" x14ac:dyDescent="0.25">
      <c r="A28" s="297"/>
      <c r="B28" s="615"/>
      <c r="C28" s="298"/>
      <c r="D28" s="625" t="s">
        <v>556</v>
      </c>
      <c r="E28" s="573" t="s">
        <v>449</v>
      </c>
      <c r="F28" s="617" t="s">
        <v>31</v>
      </c>
      <c r="G28" s="713"/>
      <c r="H28" s="618"/>
      <c r="I28" s="619"/>
      <c r="J28" s="281"/>
      <c r="K28" s="293" t="str">
        <f t="shared" si="0"/>
        <v/>
      </c>
    </row>
    <row r="29" spans="1:11" x14ac:dyDescent="0.25">
      <c r="A29" s="297"/>
      <c r="B29" s="615"/>
      <c r="C29" s="623"/>
      <c r="D29" s="624"/>
      <c r="E29" s="624"/>
      <c r="F29" s="617"/>
      <c r="G29" s="712"/>
      <c r="H29" s="618"/>
      <c r="I29" s="619"/>
      <c r="J29" s="281"/>
      <c r="K29" s="293" t="str">
        <f t="shared" si="0"/>
        <v/>
      </c>
    </row>
    <row r="30" spans="1:11" x14ac:dyDescent="0.25">
      <c r="A30" s="297"/>
      <c r="B30" s="595"/>
      <c r="C30" s="573"/>
      <c r="D30" s="625" t="s">
        <v>557</v>
      </c>
      <c r="E30" s="626" t="s">
        <v>450</v>
      </c>
      <c r="F30" s="617" t="s">
        <v>31</v>
      </c>
      <c r="G30" s="713"/>
      <c r="H30" s="618"/>
      <c r="I30" s="619"/>
      <c r="J30" s="281"/>
      <c r="K30" s="293" t="str">
        <f t="shared" si="0"/>
        <v/>
      </c>
    </row>
    <row r="31" spans="1:11" x14ac:dyDescent="0.25">
      <c r="A31" s="297"/>
      <c r="B31" s="615"/>
      <c r="C31" s="623"/>
      <c r="D31" s="624"/>
      <c r="E31" s="624"/>
      <c r="F31" s="617"/>
      <c r="G31" s="712"/>
      <c r="H31" s="618"/>
      <c r="I31" s="619"/>
      <c r="J31" s="281"/>
      <c r="K31" s="293" t="str">
        <f t="shared" si="0"/>
        <v/>
      </c>
    </row>
    <row r="32" spans="1:11" x14ac:dyDescent="0.25">
      <c r="A32" s="297"/>
      <c r="B32" s="615"/>
      <c r="C32" s="298"/>
      <c r="D32" s="625"/>
      <c r="E32" s="626"/>
      <c r="F32" s="617"/>
      <c r="G32" s="714"/>
      <c r="H32" s="618"/>
      <c r="I32" s="619"/>
      <c r="J32" s="281"/>
      <c r="K32" s="293"/>
    </row>
    <row r="33" spans="1:11" x14ac:dyDescent="0.25">
      <c r="A33" s="297"/>
      <c r="B33" s="615"/>
      <c r="C33" s="623"/>
      <c r="D33" s="624"/>
      <c r="E33" s="624"/>
      <c r="F33" s="617"/>
      <c r="G33" s="712"/>
      <c r="H33" s="618"/>
      <c r="I33" s="619"/>
      <c r="J33" s="281"/>
      <c r="K33" s="293" t="str">
        <f t="shared" si="0"/>
        <v/>
      </c>
    </row>
    <row r="34" spans="1:11" x14ac:dyDescent="0.25">
      <c r="A34" s="297"/>
      <c r="B34" s="615"/>
      <c r="C34" s="623"/>
      <c r="D34" s="624"/>
      <c r="E34" s="624"/>
      <c r="F34" s="617"/>
      <c r="G34" s="712"/>
      <c r="H34" s="618"/>
      <c r="I34" s="619"/>
      <c r="J34" s="281"/>
      <c r="K34" s="293"/>
    </row>
    <row r="35" spans="1:11" x14ac:dyDescent="0.25">
      <c r="A35" s="297"/>
      <c r="B35" s="615"/>
      <c r="C35" s="623"/>
      <c r="D35" s="624"/>
      <c r="E35" s="624"/>
      <c r="F35" s="617"/>
      <c r="G35" s="712"/>
      <c r="H35" s="618"/>
      <c r="I35" s="619"/>
      <c r="J35" s="281"/>
      <c r="K35" s="293"/>
    </row>
    <row r="36" spans="1:11" x14ac:dyDescent="0.25">
      <c r="A36" s="297"/>
      <c r="B36" s="615"/>
      <c r="C36" s="623"/>
      <c r="D36" s="624"/>
      <c r="E36" s="624"/>
      <c r="F36" s="617"/>
      <c r="G36" s="712"/>
      <c r="H36" s="618"/>
      <c r="I36" s="619"/>
      <c r="J36" s="281"/>
      <c r="K36" s="293"/>
    </row>
    <row r="37" spans="1:11" x14ac:dyDescent="0.25">
      <c r="A37" s="297"/>
      <c r="B37" s="615"/>
      <c r="C37" s="623"/>
      <c r="D37" s="624"/>
      <c r="E37" s="624"/>
      <c r="F37" s="617"/>
      <c r="G37" s="712"/>
      <c r="H37" s="618"/>
      <c r="I37" s="619"/>
      <c r="J37" s="281"/>
      <c r="K37" s="293"/>
    </row>
    <row r="38" spans="1:11" x14ac:dyDescent="0.25">
      <c r="A38" s="297"/>
      <c r="B38" s="615"/>
      <c r="C38" s="623"/>
      <c r="D38" s="624"/>
      <c r="E38" s="624"/>
      <c r="F38" s="617"/>
      <c r="G38" s="712"/>
      <c r="H38" s="618"/>
      <c r="I38" s="619"/>
      <c r="J38" s="281"/>
      <c r="K38" s="293"/>
    </row>
    <row r="39" spans="1:11" x14ac:dyDescent="0.25">
      <c r="A39" s="297"/>
      <c r="B39" s="615"/>
      <c r="C39" s="623"/>
      <c r="D39" s="624"/>
      <c r="E39" s="624"/>
      <c r="F39" s="617"/>
      <c r="G39" s="712"/>
      <c r="H39" s="618"/>
      <c r="I39" s="619"/>
      <c r="J39" s="281"/>
      <c r="K39" s="293"/>
    </row>
    <row r="40" spans="1:11" x14ac:dyDescent="0.25">
      <c r="A40" s="611"/>
      <c r="B40" s="627"/>
      <c r="C40" s="628"/>
      <c r="D40" s="629"/>
      <c r="E40" s="629"/>
      <c r="F40" s="630"/>
      <c r="G40" s="715"/>
      <c r="H40" s="631"/>
      <c r="I40" s="632"/>
      <c r="J40" s="633"/>
      <c r="K40" s="634" t="str">
        <f>IF($G40="","",$G40*J40)</f>
        <v/>
      </c>
    </row>
    <row r="41" spans="1:11" x14ac:dyDescent="0.25">
      <c r="A41" s="297"/>
      <c r="B41" s="612" t="s">
        <v>497</v>
      </c>
      <c r="C41" s="623"/>
      <c r="D41" s="621"/>
      <c r="E41" s="621"/>
      <c r="F41" s="635"/>
      <c r="G41" s="716"/>
      <c r="H41" s="636"/>
      <c r="I41" s="619"/>
      <c r="J41" s="637"/>
      <c r="K41" s="293">
        <f>SUM(K5:K39)</f>
        <v>0</v>
      </c>
    </row>
    <row r="42" spans="1:11" x14ac:dyDescent="0.25">
      <c r="A42" s="614"/>
      <c r="B42" s="638"/>
      <c r="C42" s="639"/>
      <c r="D42" s="640"/>
      <c r="E42" s="640"/>
      <c r="F42" s="641"/>
      <c r="G42" s="717"/>
      <c r="H42" s="642"/>
      <c r="I42" s="643"/>
      <c r="J42" s="644"/>
      <c r="K42" s="645" t="str">
        <f>IF($G42="","",$G42*J42)</f>
        <v/>
      </c>
    </row>
    <row r="43" spans="1:11" x14ac:dyDescent="0.25">
      <c r="A43" s="611"/>
      <c r="B43" s="627"/>
      <c r="C43" s="628"/>
      <c r="D43" s="629"/>
      <c r="E43" s="629"/>
      <c r="F43" s="630"/>
      <c r="G43" s="715"/>
      <c r="H43" s="631"/>
      <c r="I43" s="632"/>
      <c r="J43" s="633"/>
      <c r="K43" s="634" t="str">
        <f>IF($G43="","",$G43*J43)</f>
        <v/>
      </c>
    </row>
    <row r="44" spans="1:11" x14ac:dyDescent="0.25">
      <c r="A44" s="297"/>
      <c r="B44" s="612" t="s">
        <v>617</v>
      </c>
      <c r="C44" s="623"/>
      <c r="D44" s="621"/>
      <c r="E44" s="621"/>
      <c r="F44" s="635"/>
      <c r="G44" s="716"/>
      <c r="H44" s="636"/>
      <c r="I44" s="619"/>
      <c r="J44" s="637"/>
      <c r="K44" s="293">
        <f>K41</f>
        <v>0</v>
      </c>
    </row>
    <row r="45" spans="1:11" x14ac:dyDescent="0.25">
      <c r="A45" s="614"/>
      <c r="B45" s="638"/>
      <c r="C45" s="639"/>
      <c r="D45" s="640"/>
      <c r="E45" s="640"/>
      <c r="F45" s="641"/>
      <c r="G45" s="717"/>
      <c r="H45" s="642"/>
      <c r="I45" s="643"/>
      <c r="J45" s="644"/>
      <c r="K45" s="645" t="str">
        <f>IF($G45="","",$G45*J45)</f>
        <v/>
      </c>
    </row>
    <row r="46" spans="1:11" x14ac:dyDescent="0.25">
      <c r="A46" s="297"/>
      <c r="B46" s="615"/>
      <c r="C46" s="623"/>
      <c r="D46" s="624"/>
      <c r="E46" s="624"/>
      <c r="F46" s="617"/>
      <c r="G46" s="712"/>
      <c r="H46" s="618"/>
      <c r="I46" s="619"/>
      <c r="J46" s="281"/>
      <c r="K46" s="293"/>
    </row>
    <row r="47" spans="1:11" ht="13.2" customHeight="1" x14ac:dyDescent="0.25">
      <c r="A47" s="297" t="s">
        <v>369</v>
      </c>
      <c r="B47" s="595">
        <f>MAX($B$6:B46)+0</f>
        <v>5.01</v>
      </c>
      <c r="C47" s="298" t="s">
        <v>485</v>
      </c>
      <c r="D47" s="2191" t="s">
        <v>451</v>
      </c>
      <c r="E47" s="2192"/>
      <c r="F47" s="617"/>
      <c r="G47" s="712"/>
      <c r="H47" s="618"/>
      <c r="I47" s="619"/>
      <c r="J47" s="281"/>
      <c r="K47" s="293" t="str">
        <f t="shared" ref="K47:K69" si="1">IF($G47="","",$G47*J47)</f>
        <v/>
      </c>
    </row>
    <row r="48" spans="1:11" x14ac:dyDescent="0.25">
      <c r="A48" s="297"/>
      <c r="B48" s="615"/>
      <c r="C48" s="623"/>
      <c r="D48" s="624"/>
      <c r="E48" s="624"/>
      <c r="F48" s="617"/>
      <c r="G48" s="712"/>
      <c r="H48" s="618"/>
      <c r="I48" s="619"/>
      <c r="J48" s="281"/>
      <c r="K48" s="293" t="str">
        <f t="shared" si="1"/>
        <v/>
      </c>
    </row>
    <row r="49" spans="1:11" ht="57" customHeight="1" x14ac:dyDescent="0.25">
      <c r="A49" s="297"/>
      <c r="B49" s="615"/>
      <c r="C49" s="298"/>
      <c r="D49" s="625" t="s">
        <v>556</v>
      </c>
      <c r="E49" s="622" t="s">
        <v>681</v>
      </c>
      <c r="F49" s="617" t="s">
        <v>589</v>
      </c>
      <c r="G49" s="712"/>
      <c r="H49" s="618"/>
      <c r="I49" s="619"/>
      <c r="J49" s="281"/>
      <c r="K49" s="293" t="str">
        <f t="shared" si="1"/>
        <v/>
      </c>
    </row>
    <row r="50" spans="1:11" x14ac:dyDescent="0.25">
      <c r="A50" s="297"/>
      <c r="B50" s="615"/>
      <c r="C50" s="623"/>
      <c r="D50" s="624"/>
      <c r="E50" s="624"/>
      <c r="F50" s="617"/>
      <c r="G50" s="712"/>
      <c r="H50" s="618"/>
      <c r="I50" s="619"/>
      <c r="J50" s="281"/>
      <c r="K50" s="293" t="str">
        <f t="shared" si="1"/>
        <v/>
      </c>
    </row>
    <row r="51" spans="1:11" ht="56.25" customHeight="1" x14ac:dyDescent="0.25">
      <c r="A51" s="297"/>
      <c r="B51" s="615"/>
      <c r="C51" s="298"/>
      <c r="D51" s="625" t="s">
        <v>557</v>
      </c>
      <c r="E51" s="622" t="s">
        <v>682</v>
      </c>
      <c r="F51" s="617" t="s">
        <v>589</v>
      </c>
      <c r="G51" s="712"/>
      <c r="H51" s="618"/>
      <c r="I51" s="619"/>
      <c r="J51" s="281"/>
      <c r="K51" s="293" t="str">
        <f t="shared" si="1"/>
        <v/>
      </c>
    </row>
    <row r="52" spans="1:11" x14ac:dyDescent="0.25">
      <c r="A52" s="297"/>
      <c r="B52" s="615"/>
      <c r="C52" s="623"/>
      <c r="D52" s="624"/>
      <c r="E52" s="624"/>
      <c r="F52" s="617"/>
      <c r="G52" s="712"/>
      <c r="H52" s="618"/>
      <c r="I52" s="619"/>
      <c r="J52" s="281"/>
      <c r="K52" s="293" t="str">
        <f t="shared" si="1"/>
        <v/>
      </c>
    </row>
    <row r="53" spans="1:11" x14ac:dyDescent="0.25">
      <c r="A53" s="297" t="s">
        <v>452</v>
      </c>
      <c r="B53" s="595">
        <f>MAX($B$6:B44)+0.01</f>
        <v>5.0199999999999996</v>
      </c>
      <c r="C53" s="2193" t="s">
        <v>459</v>
      </c>
      <c r="D53" s="2194"/>
      <c r="E53" s="2192"/>
      <c r="F53" s="617"/>
      <c r="G53" s="718"/>
      <c r="H53" s="618"/>
      <c r="I53" s="619"/>
      <c r="J53" s="646"/>
      <c r="K53" s="293" t="str">
        <f t="shared" si="1"/>
        <v/>
      </c>
    </row>
    <row r="54" spans="1:11" x14ac:dyDescent="0.25">
      <c r="A54" s="297"/>
      <c r="B54" s="615"/>
      <c r="C54" s="623"/>
      <c r="D54" s="624"/>
      <c r="E54" s="624"/>
      <c r="F54" s="617"/>
      <c r="G54" s="712"/>
      <c r="H54" s="618"/>
      <c r="I54" s="619"/>
      <c r="J54" s="646"/>
      <c r="K54" s="293" t="str">
        <f t="shared" si="1"/>
        <v/>
      </c>
    </row>
    <row r="55" spans="1:11" ht="29.25" customHeight="1" x14ac:dyDescent="0.25">
      <c r="A55" s="297"/>
      <c r="B55" s="615"/>
      <c r="C55" s="298" t="s">
        <v>556</v>
      </c>
      <c r="D55" s="2191" t="s">
        <v>460</v>
      </c>
      <c r="E55" s="2192"/>
      <c r="F55" s="617" t="s">
        <v>589</v>
      </c>
      <c r="G55" s="712"/>
      <c r="H55" s="618"/>
      <c r="I55" s="619"/>
      <c r="J55" s="647"/>
      <c r="K55" s="293" t="str">
        <f t="shared" si="1"/>
        <v/>
      </c>
    </row>
    <row r="56" spans="1:11" x14ac:dyDescent="0.25">
      <c r="A56" s="297"/>
      <c r="B56" s="615"/>
      <c r="C56" s="623"/>
      <c r="D56" s="624"/>
      <c r="E56" s="624"/>
      <c r="F56" s="617"/>
      <c r="G56" s="712"/>
      <c r="H56" s="618"/>
      <c r="I56" s="619"/>
      <c r="J56" s="647"/>
      <c r="K56" s="293" t="str">
        <f t="shared" si="1"/>
        <v/>
      </c>
    </row>
    <row r="57" spans="1:11" ht="27.75" customHeight="1" x14ac:dyDescent="0.25">
      <c r="A57" s="297"/>
      <c r="B57" s="615"/>
      <c r="C57" s="298" t="s">
        <v>557</v>
      </c>
      <c r="D57" s="2191" t="s">
        <v>461</v>
      </c>
      <c r="E57" s="2192"/>
      <c r="F57" s="617" t="s">
        <v>487</v>
      </c>
      <c r="G57" s="712"/>
      <c r="H57" s="618"/>
      <c r="I57" s="619"/>
      <c r="J57" s="647"/>
      <c r="K57" s="293" t="str">
        <f t="shared" si="1"/>
        <v/>
      </c>
    </row>
    <row r="58" spans="1:11" x14ac:dyDescent="0.25">
      <c r="A58" s="297"/>
      <c r="B58" s="615"/>
      <c r="C58" s="623"/>
      <c r="D58" s="622"/>
      <c r="E58" s="574"/>
      <c r="F58" s="617"/>
      <c r="G58" s="712"/>
      <c r="H58" s="618"/>
      <c r="I58" s="619"/>
      <c r="J58" s="647"/>
      <c r="K58" s="293" t="str">
        <f t="shared" si="1"/>
        <v/>
      </c>
    </row>
    <row r="59" spans="1:11" ht="40.5" customHeight="1" x14ac:dyDescent="0.25">
      <c r="A59" s="297"/>
      <c r="B59" s="615"/>
      <c r="C59" s="298" t="s">
        <v>558</v>
      </c>
      <c r="D59" s="2191" t="s">
        <v>462</v>
      </c>
      <c r="E59" s="2192"/>
      <c r="F59" s="617" t="s">
        <v>104</v>
      </c>
      <c r="G59" s="712"/>
      <c r="H59" s="618"/>
      <c r="I59" s="619"/>
      <c r="J59" s="647"/>
      <c r="K59" s="293" t="str">
        <f t="shared" si="1"/>
        <v/>
      </c>
    </row>
    <row r="60" spans="1:11" x14ac:dyDescent="0.25">
      <c r="A60" s="297"/>
      <c r="B60" s="615"/>
      <c r="C60" s="298"/>
      <c r="D60" s="622"/>
      <c r="E60" s="574"/>
      <c r="F60" s="617"/>
      <c r="G60" s="712"/>
      <c r="H60" s="618"/>
      <c r="I60" s="619"/>
      <c r="J60" s="646"/>
      <c r="K60" s="293" t="str">
        <f t="shared" si="1"/>
        <v/>
      </c>
    </row>
    <row r="61" spans="1:11" ht="13.2" customHeight="1" x14ac:dyDescent="0.25">
      <c r="A61" s="297" t="s">
        <v>452</v>
      </c>
      <c r="B61" s="595">
        <f>MAX($B$6:B55)+0.01</f>
        <v>5.0299999999999994</v>
      </c>
      <c r="C61" s="2193" t="s">
        <v>453</v>
      </c>
      <c r="D61" s="2194"/>
      <c r="E61" s="2192"/>
      <c r="F61" s="617"/>
      <c r="G61" s="718"/>
      <c r="H61" s="618"/>
      <c r="I61" s="619"/>
      <c r="J61" s="281"/>
      <c r="K61" s="293" t="str">
        <f t="shared" si="1"/>
        <v/>
      </c>
    </row>
    <row r="62" spans="1:11" x14ac:dyDescent="0.25">
      <c r="A62" s="297"/>
      <c r="B62" s="615"/>
      <c r="C62" s="623"/>
      <c r="D62" s="624"/>
      <c r="E62" s="624"/>
      <c r="F62" s="617"/>
      <c r="G62" s="712"/>
      <c r="H62" s="618"/>
      <c r="I62" s="619"/>
      <c r="J62" s="281"/>
      <c r="K62" s="293" t="str">
        <f t="shared" si="1"/>
        <v/>
      </c>
    </row>
    <row r="63" spans="1:11" ht="13.2" customHeight="1" x14ac:dyDescent="0.25">
      <c r="A63" s="297"/>
      <c r="B63" s="615"/>
      <c r="C63" s="298" t="s">
        <v>556</v>
      </c>
      <c r="D63" s="2191" t="s">
        <v>454</v>
      </c>
      <c r="E63" s="2192"/>
      <c r="F63" s="617" t="s">
        <v>487</v>
      </c>
      <c r="G63" s="712"/>
      <c r="H63" s="618"/>
      <c r="I63" s="619"/>
      <c r="J63" s="281"/>
      <c r="K63" s="293" t="str">
        <f t="shared" si="1"/>
        <v/>
      </c>
    </row>
    <row r="64" spans="1:11" x14ac:dyDescent="0.25">
      <c r="A64" s="297"/>
      <c r="B64" s="615"/>
      <c r="C64" s="623"/>
      <c r="D64" s="624"/>
      <c r="E64" s="624"/>
      <c r="F64" s="617"/>
      <c r="G64" s="712"/>
      <c r="H64" s="618"/>
      <c r="I64" s="619"/>
      <c r="J64" s="281"/>
      <c r="K64" s="293" t="str">
        <f t="shared" si="1"/>
        <v/>
      </c>
    </row>
    <row r="65" spans="1:11" ht="13.2" customHeight="1" x14ac:dyDescent="0.25">
      <c r="A65" s="297"/>
      <c r="B65" s="615"/>
      <c r="C65" s="298" t="s">
        <v>557</v>
      </c>
      <c r="D65" s="2191" t="s">
        <v>455</v>
      </c>
      <c r="E65" s="2192"/>
      <c r="F65" s="617" t="s">
        <v>487</v>
      </c>
      <c r="G65" s="712"/>
      <c r="H65" s="618"/>
      <c r="I65" s="619"/>
      <c r="J65" s="281"/>
      <c r="K65" s="293" t="str">
        <f t="shared" si="1"/>
        <v/>
      </c>
    </row>
    <row r="66" spans="1:11" x14ac:dyDescent="0.25">
      <c r="A66" s="297"/>
      <c r="B66" s="615"/>
      <c r="C66" s="298"/>
      <c r="D66" s="622"/>
      <c r="E66" s="574"/>
      <c r="F66" s="617"/>
      <c r="G66" s="712"/>
      <c r="H66" s="618"/>
      <c r="I66" s="619"/>
      <c r="J66" s="281"/>
      <c r="K66" s="293" t="str">
        <f t="shared" si="1"/>
        <v/>
      </c>
    </row>
    <row r="67" spans="1:11" ht="13.2" customHeight="1" x14ac:dyDescent="0.25">
      <c r="A67" s="297"/>
      <c r="B67" s="595"/>
      <c r="C67" s="298" t="s">
        <v>558</v>
      </c>
      <c r="D67" s="2191" t="s">
        <v>456</v>
      </c>
      <c r="E67" s="2192"/>
      <c r="F67" s="617"/>
      <c r="G67" s="712"/>
      <c r="H67" s="618"/>
      <c r="I67" s="619"/>
      <c r="J67" s="281"/>
      <c r="K67" s="293" t="str">
        <f t="shared" si="1"/>
        <v/>
      </c>
    </row>
    <row r="68" spans="1:11" x14ac:dyDescent="0.25">
      <c r="A68" s="297"/>
      <c r="B68" s="617"/>
      <c r="C68" s="623"/>
      <c r="D68" s="624"/>
      <c r="E68" s="624"/>
      <c r="F68" s="617"/>
      <c r="G68" s="712"/>
      <c r="H68" s="618"/>
      <c r="I68" s="619"/>
      <c r="J68" s="281"/>
      <c r="K68" s="293" t="str">
        <f t="shared" si="1"/>
        <v/>
      </c>
    </row>
    <row r="69" spans="1:11" ht="26.4" x14ac:dyDescent="0.25">
      <c r="A69" s="297"/>
      <c r="B69" s="615"/>
      <c r="C69" s="298"/>
      <c r="D69" s="625" t="s">
        <v>556</v>
      </c>
      <c r="E69" s="622" t="s">
        <v>457</v>
      </c>
      <c r="F69" s="617" t="s">
        <v>487</v>
      </c>
      <c r="G69" s="712"/>
      <c r="H69" s="618"/>
      <c r="I69" s="619"/>
      <c r="J69" s="281"/>
      <c r="K69" s="293" t="str">
        <f t="shared" si="1"/>
        <v/>
      </c>
    </row>
    <row r="70" spans="1:11" x14ac:dyDescent="0.25">
      <c r="A70" s="297"/>
      <c r="B70" s="615"/>
      <c r="C70" s="298"/>
      <c r="D70" s="625"/>
      <c r="E70" s="622"/>
      <c r="F70" s="617"/>
      <c r="G70" s="712"/>
      <c r="H70" s="618"/>
      <c r="I70" s="619"/>
      <c r="J70" s="281"/>
      <c r="K70" s="293"/>
    </row>
    <row r="71" spans="1:11" x14ac:dyDescent="0.25">
      <c r="A71" s="297"/>
      <c r="B71" s="615"/>
      <c r="C71" s="298"/>
      <c r="D71" s="625"/>
      <c r="E71" s="622"/>
      <c r="F71" s="617"/>
      <c r="G71" s="712"/>
      <c r="H71" s="618"/>
      <c r="I71" s="619"/>
      <c r="J71" s="281"/>
      <c r="K71" s="293"/>
    </row>
    <row r="72" spans="1:11" x14ac:dyDescent="0.25">
      <c r="A72" s="297"/>
      <c r="B72" s="615"/>
      <c r="C72" s="298"/>
      <c r="D72" s="625"/>
      <c r="E72" s="622"/>
      <c r="F72" s="617"/>
      <c r="G72" s="712"/>
      <c r="H72" s="618"/>
      <c r="I72" s="619"/>
      <c r="J72" s="281"/>
      <c r="K72" s="293"/>
    </row>
    <row r="73" spans="1:11" x14ac:dyDescent="0.25">
      <c r="A73" s="297"/>
      <c r="B73" s="615"/>
      <c r="C73" s="298"/>
      <c r="D73" s="625"/>
      <c r="E73" s="622"/>
      <c r="F73" s="617"/>
      <c r="G73" s="712"/>
      <c r="H73" s="618"/>
      <c r="I73" s="619"/>
      <c r="J73" s="281"/>
      <c r="K73" s="293"/>
    </row>
    <row r="74" spans="1:11" x14ac:dyDescent="0.25">
      <c r="A74" s="297"/>
      <c r="B74" s="615"/>
      <c r="C74" s="298"/>
      <c r="D74" s="625"/>
      <c r="E74" s="622"/>
      <c r="F74" s="617"/>
      <c r="G74" s="712"/>
      <c r="H74" s="618"/>
      <c r="I74" s="619"/>
      <c r="J74" s="281"/>
      <c r="K74" s="293"/>
    </row>
    <row r="75" spans="1:11" x14ac:dyDescent="0.25">
      <c r="A75" s="297"/>
      <c r="B75" s="615"/>
      <c r="C75" s="298"/>
      <c r="D75" s="625"/>
      <c r="E75" s="622"/>
      <c r="F75" s="617"/>
      <c r="G75" s="712"/>
      <c r="H75" s="618"/>
      <c r="I75" s="619"/>
      <c r="J75" s="281"/>
      <c r="K75" s="293"/>
    </row>
    <row r="76" spans="1:11" x14ac:dyDescent="0.25">
      <c r="A76" s="297"/>
      <c r="B76" s="615"/>
      <c r="C76" s="298"/>
      <c r="D76" s="625"/>
      <c r="E76" s="622"/>
      <c r="F76" s="617"/>
      <c r="G76" s="712"/>
      <c r="H76" s="618"/>
      <c r="I76" s="619"/>
      <c r="J76" s="281"/>
      <c r="K76" s="293"/>
    </row>
    <row r="77" spans="1:11" x14ac:dyDescent="0.25">
      <c r="A77" s="297"/>
      <c r="B77" s="615"/>
      <c r="C77" s="298"/>
      <c r="D77" s="625"/>
      <c r="E77" s="622"/>
      <c r="F77" s="617"/>
      <c r="G77" s="712"/>
      <c r="H77" s="618"/>
      <c r="I77" s="619"/>
      <c r="J77" s="281"/>
      <c r="K77" s="293"/>
    </row>
    <row r="78" spans="1:11" x14ac:dyDescent="0.25">
      <c r="A78" s="297"/>
      <c r="B78" s="615"/>
      <c r="C78" s="298"/>
      <c r="D78" s="625"/>
      <c r="E78" s="622"/>
      <c r="F78" s="617"/>
      <c r="G78" s="712"/>
      <c r="H78" s="618"/>
      <c r="I78" s="619"/>
      <c r="J78" s="281"/>
      <c r="K78" s="293"/>
    </row>
    <row r="79" spans="1:11" x14ac:dyDescent="0.25">
      <c r="A79" s="297"/>
      <c r="B79" s="615"/>
      <c r="C79" s="298"/>
      <c r="D79" s="625"/>
      <c r="E79" s="622"/>
      <c r="F79" s="617"/>
      <c r="G79" s="712"/>
      <c r="H79" s="618"/>
      <c r="I79" s="619"/>
      <c r="J79" s="281"/>
      <c r="K79" s="293"/>
    </row>
    <row r="80" spans="1:11" x14ac:dyDescent="0.25">
      <c r="A80" s="297"/>
      <c r="B80" s="615"/>
      <c r="C80" s="298"/>
      <c r="D80" s="625"/>
      <c r="E80" s="622"/>
      <c r="F80" s="617"/>
      <c r="G80" s="712"/>
      <c r="H80" s="618"/>
      <c r="I80" s="619"/>
      <c r="J80" s="281"/>
      <c r="K80" s="293"/>
    </row>
    <row r="81" spans="1:11" x14ac:dyDescent="0.25">
      <c r="A81" s="580"/>
      <c r="B81" s="581"/>
      <c r="C81" s="581"/>
      <c r="D81" s="581"/>
      <c r="E81" s="581"/>
      <c r="F81" s="582"/>
      <c r="G81" s="719"/>
      <c r="H81" s="583"/>
      <c r="I81" s="584"/>
      <c r="J81" s="633"/>
      <c r="K81" s="648"/>
    </row>
    <row r="82" spans="1:11" x14ac:dyDescent="0.25">
      <c r="A82" s="585"/>
      <c r="B82" s="598" t="e">
        <f>"TOTAL "&amp;#REF!&amp;" CARRIED TO SUMMARY:  CORRECTIVE MAINTENANCE WORK"</f>
        <v>#REF!</v>
      </c>
      <c r="C82" s="586"/>
      <c r="D82" s="586"/>
      <c r="E82" s="586"/>
      <c r="F82" s="587"/>
      <c r="G82" s="720"/>
      <c r="H82" s="588"/>
      <c r="I82" s="649"/>
      <c r="J82" s="650"/>
      <c r="K82" s="284">
        <f>SUM(K43:K80)</f>
        <v>0</v>
      </c>
    </row>
    <row r="83" spans="1:11" x14ac:dyDescent="0.25">
      <c r="A83" s="589"/>
      <c r="B83" s="590"/>
      <c r="C83" s="590"/>
      <c r="D83" s="590"/>
      <c r="E83" s="590"/>
      <c r="F83" s="591"/>
      <c r="G83" s="721"/>
      <c r="H83" s="592"/>
      <c r="I83" s="593"/>
      <c r="J83" s="644"/>
      <c r="K83" s="651"/>
    </row>
  </sheetData>
  <mergeCells count="15">
    <mergeCell ref="C2:I2"/>
    <mergeCell ref="D65:E65"/>
    <mergeCell ref="D47:E47"/>
    <mergeCell ref="D67:E67"/>
    <mergeCell ref="C53:E53"/>
    <mergeCell ref="D55:E55"/>
    <mergeCell ref="D57:E57"/>
    <mergeCell ref="D59:E59"/>
    <mergeCell ref="C61:E61"/>
    <mergeCell ref="D63:E63"/>
    <mergeCell ref="D22:E22"/>
    <mergeCell ref="D26:E26"/>
    <mergeCell ref="D14:E14"/>
    <mergeCell ref="C6:E6"/>
    <mergeCell ref="C8:E8"/>
  </mergeCells>
  <phoneticPr fontId="0" type="noConversion"/>
  <pageMargins left="0.59055118110236204" right="0.196850393700787" top="0.59055118110236204" bottom="0.59055118110236204" header="0.59055118110236204" footer="0.39370078740157499"/>
  <pageSetup paperSize="9" fitToHeight="100" orientation="portrait" blackAndWhite="1" useFirstPageNumber="1" horizontalDpi="300" verticalDpi="300" r:id="rId1"/>
  <headerFooter alignWithMargins="0">
    <oddHeader>&amp;C2.5-&amp;P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1 Admin block</vt:lpstr>
      <vt:lpstr>2 Classroom A</vt:lpstr>
      <vt:lpstr>3 Classroom B</vt:lpstr>
      <vt:lpstr>4 Ablution block - Boys</vt:lpstr>
      <vt:lpstr>5 Ablution block - Girls</vt:lpstr>
      <vt:lpstr>SCH3</vt:lpstr>
      <vt:lpstr>SCH2.3</vt:lpstr>
      <vt:lpstr>SCH2.4</vt:lpstr>
      <vt:lpstr>SCH2.5</vt:lpstr>
      <vt:lpstr>SCH2.6</vt:lpstr>
      <vt:lpstr>M1</vt:lpstr>
      <vt:lpstr>6 Septic Tank</vt:lpstr>
      <vt:lpstr>7 Electrical</vt:lpstr>
      <vt:lpstr>Summary</vt:lpstr>
      <vt:lpstr>'1 Admin block'!Print_Area</vt:lpstr>
      <vt:lpstr>'2 Classroom A'!Print_Area</vt:lpstr>
      <vt:lpstr>'3 Classroom B'!Print_Area</vt:lpstr>
      <vt:lpstr>'4 Ablution block - Boys'!Print_Area</vt:lpstr>
      <vt:lpstr>'5 Ablution block - Girls'!Print_Area</vt:lpstr>
      <vt:lpstr>'6 Septic Tank'!Print_Area</vt:lpstr>
      <vt:lpstr>'7 Electrical'!Print_Area</vt:lpstr>
      <vt:lpstr>'M1'!Print_Area</vt:lpstr>
      <vt:lpstr>SCH2.3!Print_Area</vt:lpstr>
      <vt:lpstr>SCH2.4!Print_Area</vt:lpstr>
      <vt:lpstr>SCH2.5!Print_Area</vt:lpstr>
      <vt:lpstr>SCH2.6!Print_Area</vt:lpstr>
      <vt:lpstr>'SCH3'!Print_Area</vt:lpstr>
      <vt:lpstr>Summary!Print_Area</vt:lpstr>
      <vt:lpstr>'1 Admin block'!Print_Titles</vt:lpstr>
      <vt:lpstr>'2 Classroom A'!Print_Titles</vt:lpstr>
      <vt:lpstr>'3 Classroom B'!Print_Titles</vt:lpstr>
      <vt:lpstr>'4 Ablution block - Boys'!Print_Titles</vt:lpstr>
      <vt:lpstr>'5 Ablution block - Girls'!Print_Titles</vt:lpstr>
      <vt:lpstr>'6 Septic Tank'!Print_Titles</vt:lpstr>
      <vt:lpstr>'M1'!Print_Titles</vt:lpstr>
      <vt:lpstr>SCH2.3!Print_Titles</vt:lpstr>
      <vt:lpstr>SCH2.5!Print_Titles</vt:lpstr>
      <vt:lpstr>SCH2.6!Print_Titles</vt:lpstr>
      <vt:lpstr>'SCH3'!Print_Titles</vt:lpstr>
    </vt:vector>
  </TitlesOfParts>
  <Manager>Philippus Fouche</Manager>
  <Company>Virtual Buro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BOQ Ramatlabama &amp; Skilpadshek</dc:title>
  <dc:creator>Jasper Malan, Evan Cronje</dc:creator>
  <cp:lastModifiedBy>Langelihle Makhoba</cp:lastModifiedBy>
  <cp:lastPrinted>2017-02-21T12:54:37Z</cp:lastPrinted>
  <dcterms:created xsi:type="dcterms:W3CDTF">2000-09-13T22:51:54Z</dcterms:created>
  <dcterms:modified xsi:type="dcterms:W3CDTF">2023-06-22T11:24:57Z</dcterms:modified>
</cp:coreProperties>
</file>