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kokg\Documents\SECURITY WORK FILES\SECURITY PROJECTS - ECOU - ALL\ALARM MONITORING &amp; ARMED RESPONSE - 2023\FINAL DOCUMENTS - 2023\"/>
    </mc:Choice>
  </mc:AlternateContent>
  <xr:revisionPtr revIDLastSave="0" documentId="13_ncr:1_{A7452C7C-B59F-4F51-B1F6-EB1F2FE7AE89}" xr6:coauthVersionLast="47" xr6:coauthVersionMax="47" xr10:uidLastSave="{00000000-0000-0000-0000-000000000000}"/>
  <bookViews>
    <workbookView xWindow="-110" yWindow="-110" windowWidth="19420" windowHeight="10420" firstSheet="1" activeTab="2" xr2:uid="{00000000-000D-0000-FFFF-FFFF00000000}"/>
  </bookViews>
  <sheets>
    <sheet name="Technical Overview" sheetId="4" r:id="rId1"/>
    <sheet name="1. Mandatory Requirements" sheetId="3" r:id="rId2"/>
    <sheet name="2. Technical - Schedule A&amp;B" sheetId="1" r:id="rId3"/>
    <sheet name="3. Control Room Requirements" sheetId="2" r:id="rId4"/>
  </sheets>
  <definedNames>
    <definedName name="_Ref531873130" localSheetId="2">'2. Technical - Schedule A&amp;B'!$B$47</definedName>
    <definedName name="_Toc232953652" localSheetId="2">'2. Technical - Schedule A&amp;B'!#REF!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2" l="1"/>
  <c r="L58" i="2"/>
  <c r="L56" i="2"/>
  <c r="L54" i="2"/>
  <c r="L53" i="2"/>
  <c r="L51" i="2"/>
  <c r="L49" i="2"/>
  <c r="L47" i="2"/>
  <c r="L44" i="2" s="1"/>
  <c r="L39" i="2" s="1"/>
  <c r="L45" i="2"/>
  <c r="L42" i="2"/>
  <c r="L40" i="2"/>
  <c r="L37" i="2"/>
  <c r="L35" i="2"/>
  <c r="L31" i="2"/>
  <c r="L30" i="2" s="1"/>
  <c r="L28" i="2"/>
  <c r="L26" i="2"/>
  <c r="L24" i="2"/>
  <c r="L22" i="2"/>
  <c r="L21" i="2" s="1"/>
  <c r="L19" i="2"/>
  <c r="L17" i="2"/>
  <c r="L15" i="2"/>
  <c r="L13" i="2"/>
  <c r="L12" i="2" s="1"/>
  <c r="L10" i="2"/>
  <c r="L8" i="2"/>
  <c r="L7" i="2" s="1"/>
  <c r="L6" i="2" s="1"/>
  <c r="L4" i="2"/>
  <c r="L3" i="2" s="1"/>
  <c r="J134" i="1"/>
  <c r="I134" i="1"/>
  <c r="M136" i="1" s="1"/>
  <c r="J129" i="1"/>
  <c r="I129" i="1"/>
  <c r="M133" i="1" s="1"/>
  <c r="J123" i="1"/>
  <c r="I123" i="1"/>
  <c r="M122" i="1" s="1"/>
  <c r="J114" i="1"/>
  <c r="J92" i="1"/>
  <c r="I92" i="1"/>
  <c r="M111" i="1" s="1"/>
  <c r="J73" i="1"/>
  <c r="I73" i="1"/>
  <c r="M85" i="1" s="1"/>
  <c r="J68" i="1"/>
  <c r="I68" i="1"/>
  <c r="M72" i="1" s="1"/>
  <c r="J52" i="1"/>
  <c r="I52" i="1"/>
  <c r="M56" i="1" s="1"/>
  <c r="J43" i="1"/>
  <c r="I43" i="1"/>
  <c r="M49" i="1" s="1"/>
  <c r="J13" i="1"/>
  <c r="I13" i="1"/>
  <c r="M41" i="1" s="1"/>
  <c r="J5" i="1"/>
  <c r="I5" i="1"/>
  <c r="M10" i="1" s="1"/>
  <c r="M71" i="1" l="1"/>
  <c r="M135" i="1"/>
  <c r="M137" i="1"/>
  <c r="M11" i="1"/>
  <c r="M25" i="1"/>
  <c r="M98" i="1"/>
  <c r="M70" i="1"/>
  <c r="M101" i="1"/>
  <c r="M42" i="1"/>
  <c r="M14" i="1"/>
  <c r="M88" i="1"/>
  <c r="M24" i="1"/>
  <c r="M89" i="1"/>
  <c r="M105" i="1"/>
  <c r="M131" i="1"/>
  <c r="M107" i="1"/>
  <c r="M132" i="1"/>
  <c r="M74" i="1"/>
  <c r="M109" i="1"/>
  <c r="M29" i="1"/>
  <c r="M57" i="1"/>
  <c r="M78" i="1"/>
  <c r="M93" i="1"/>
  <c r="M110" i="1"/>
  <c r="M90" i="1"/>
  <c r="M106" i="1"/>
  <c r="M26" i="1"/>
  <c r="M54" i="1"/>
  <c r="M33" i="1"/>
  <c r="M79" i="1"/>
  <c r="M112" i="1"/>
  <c r="M34" i="1"/>
  <c r="M59" i="1"/>
  <c r="M80" i="1"/>
  <c r="M96" i="1"/>
  <c r="M36" i="1"/>
  <c r="M66" i="1"/>
  <c r="M81" i="1"/>
  <c r="M97" i="1"/>
  <c r="M115" i="1"/>
  <c r="M28" i="1"/>
  <c r="M58" i="1"/>
  <c r="M95" i="1"/>
  <c r="M38" i="1"/>
  <c r="M83" i="1"/>
  <c r="M99" i="1"/>
  <c r="M39" i="1"/>
  <c r="M84" i="1"/>
  <c r="M87" i="1"/>
  <c r="M102" i="1"/>
  <c r="M124" i="1"/>
  <c r="M104" i="1"/>
  <c r="L62" i="2"/>
  <c r="M50" i="1"/>
  <c r="M27" i="1"/>
  <c r="M37" i="1"/>
  <c r="M44" i="1"/>
  <c r="M64" i="1"/>
  <c r="M116" i="1"/>
  <c r="M125" i="1"/>
  <c r="M65" i="1"/>
  <c r="M82" i="1"/>
  <c r="M100" i="1"/>
  <c r="M108" i="1"/>
  <c r="M117" i="1"/>
  <c r="M126" i="1"/>
  <c r="M45" i="1"/>
  <c r="M119" i="1"/>
  <c r="M127" i="1"/>
  <c r="M8" i="1"/>
  <c r="M21" i="1"/>
  <c r="M30" i="1"/>
  <c r="M40" i="1"/>
  <c r="M47" i="1"/>
  <c r="M55" i="1"/>
  <c r="M67" i="1"/>
  <c r="M121" i="1"/>
  <c r="M128" i="1"/>
  <c r="M6" i="1"/>
  <c r="M7" i="1"/>
  <c r="M46" i="1"/>
  <c r="M9" i="1"/>
  <c r="M23" i="1"/>
  <c r="M32" i="1"/>
  <c r="M48" i="1"/>
  <c r="M77" i="1"/>
  <c r="M94" i="1"/>
  <c r="M103" i="1"/>
  <c r="M12" i="1"/>
  <c r="M51" i="1"/>
</calcChain>
</file>

<file path=xl/sharedStrings.xml><?xml version="1.0" encoding="utf-8"?>
<sst xmlns="http://schemas.openxmlformats.org/spreadsheetml/2006/main" count="434" uniqueCount="306">
  <si>
    <t xml:space="preserve">TECHNICAL REQUIREMENTS OVERVIEW </t>
  </si>
  <si>
    <t>Instructions:</t>
  </si>
  <si>
    <t>Some technical requirements relate to the the tenderer's future operations with Eskom, should their tender be successful. Tenderers are required to state their compliance upfront and provide information where required.</t>
  </si>
  <si>
    <t>As part of Schedule A, Eskom may require specific information to confirm compliance to certain requirements. Where such information is not provided, the tenderer may be penalised in terms of that requirement's score.</t>
  </si>
  <si>
    <t>Where tenderers provide any response other than "comply", the reasons shall be detailed in the column provided.</t>
  </si>
  <si>
    <t>Tenderers will be evaluated on technical requirements in 3 stages, as per the sections below. Each section will only be evaluated if the previous section was passed. The threshold to pass sections 2 and 3 is 75%.</t>
  </si>
  <si>
    <t>Nr</t>
  </si>
  <si>
    <t>Section</t>
  </si>
  <si>
    <t>Sec. weight</t>
  </si>
  <si>
    <t>Sub Section</t>
  </si>
  <si>
    <t>Sub weight</t>
  </si>
  <si>
    <t>Mandatory/ Gatekeepers</t>
  </si>
  <si>
    <t>n/a</t>
  </si>
  <si>
    <t>Technical</t>
  </si>
  <si>
    <t>1. Overview</t>
  </si>
  <si>
    <t>2. Monitoring</t>
  </si>
  <si>
    <t>3. Armed Response Service</t>
  </si>
  <si>
    <t>4. Equipment and Software</t>
  </si>
  <si>
    <t>5. Interactions with others</t>
  </si>
  <si>
    <t>6. Standard operating Procedures (SOP)</t>
  </si>
  <si>
    <t>7. Security Officers providing response services</t>
  </si>
  <si>
    <t>8. Response vehicles (RV's)</t>
  </si>
  <si>
    <t>9. Control of firearms</t>
  </si>
  <si>
    <t>10. Contingency plan</t>
  </si>
  <si>
    <t>11. General</t>
  </si>
  <si>
    <t>Control Room - Site Visit</t>
  </si>
  <si>
    <t>1. Company Organogram/structure visible</t>
  </si>
  <si>
    <t>2. Physical Control Room Layout</t>
  </si>
  <si>
    <t>3. Control room electronic infrastructure</t>
  </si>
  <si>
    <t>4. Control Room Operations</t>
  </si>
  <si>
    <t xml:space="preserve">APPENDIX A - TECHNICAL MANDATORY REQUIREMENTS </t>
  </si>
  <si>
    <t>Mandatory requirements</t>
  </si>
  <si>
    <t>Item</t>
  </si>
  <si>
    <t>Criteria</t>
  </si>
  <si>
    <t>Returnable / explanation</t>
  </si>
  <si>
    <t>Score: y/n</t>
  </si>
  <si>
    <t>Evaluator comments / notes</t>
  </si>
  <si>
    <t>1.1</t>
  </si>
  <si>
    <t>1.2</t>
  </si>
  <si>
    <t>Is the company registered with PSIRA?</t>
  </si>
  <si>
    <t>1.3</t>
  </si>
  <si>
    <t>Provide a valid letter of good standing from PSIRA for the company, valid at time of tendering.  Proof of applying for such a letter  will suffice during tender evaluation stage, however, the letter must be in order before contract award. To request for a letter of good standing, you should write a request on a company letterhead, submit your latest monthly returns and attach the proof of payment for the request and send it through to your account administrator or to info@psira.co.za.</t>
  </si>
  <si>
    <t>vvv</t>
  </si>
  <si>
    <t>1.4</t>
  </si>
  <si>
    <t>Are the company director(s) and owner(s) South African.</t>
  </si>
  <si>
    <t>Provide proof that company directors/owners are South African (proof of valid SA identity document).</t>
  </si>
  <si>
    <t>1.5</t>
  </si>
  <si>
    <t>1.6</t>
  </si>
  <si>
    <t>Provide valid proof of public liability insurance  (letters of intent will not be accepted)</t>
  </si>
  <si>
    <t>Threshold to pass mandatory requirements - 100%</t>
  </si>
  <si>
    <t xml:space="preserve">SCHEDULE A &amp; B - TECHNICAL EVALUATION CRITERIA </t>
  </si>
  <si>
    <t>Requirements</t>
  </si>
  <si>
    <t>Schedule A - Eskom Requirements</t>
  </si>
  <si>
    <t>Schedule B - Tenderer to complete</t>
  </si>
  <si>
    <t>C3.1 Service Information</t>
  </si>
  <si>
    <t>Eskom's specific requirement</t>
  </si>
  <si>
    <t>Tenderer proof required
(Where no specific proof is required, tenderer shall still state their compliance.)</t>
  </si>
  <si>
    <r>
      <rPr>
        <i/>
        <u/>
        <sz val="11"/>
        <rFont val="Calibri"/>
        <family val="2"/>
        <scheme val="minor"/>
      </rPr>
      <t>Tenderer's response</t>
    </r>
    <r>
      <rPr>
        <i/>
        <sz val="11"/>
        <rFont val="Calibri"/>
        <family val="2"/>
        <scheme val="minor"/>
      </rPr>
      <t xml:space="preserve">
Valid responses: Comply, Partially comply (state reasons), Do not comply (state reasons) </t>
    </r>
  </si>
  <si>
    <t>Proof provided / reasons for Partial Complaince or No-compliance</t>
  </si>
  <si>
    <t>Section  Wght.</t>
  </si>
  <si>
    <t>Sub-weight/
section</t>
  </si>
  <si>
    <r>
      <rPr>
        <b/>
        <sz val="11"/>
        <color theme="1"/>
        <rFont val="Calibri"/>
        <family val="2"/>
        <scheme val="minor"/>
      </rPr>
      <t>Evaluation criteria</t>
    </r>
    <r>
      <rPr>
        <sz val="11"/>
        <color theme="1"/>
        <rFont val="Calibri"/>
        <family val="2"/>
        <scheme val="minor"/>
      </rPr>
      <t xml:space="preserve">
Do Not Comply:-2
Partial Comply :1
Comply :3</t>
    </r>
  </si>
  <si>
    <t>Score</t>
  </si>
  <si>
    <t>Line score</t>
  </si>
  <si>
    <r>
      <t>1</t>
    </r>
    <r>
      <rPr>
        <b/>
        <sz val="7"/>
        <rFont val="Times New Roman"/>
        <family val="1"/>
      </rPr>
      <t xml:space="preserve">          </t>
    </r>
    <r>
      <rPr>
        <b/>
        <sz val="12"/>
        <rFont val="Arial"/>
        <family val="2"/>
      </rPr>
      <t>Overview</t>
    </r>
  </si>
  <si>
    <t>state compliance</t>
  </si>
  <si>
    <t>&lt;20 sites: -2
&lt;60 sites: 1
&gt;60 sites: 3</t>
  </si>
  <si>
    <t>Already scored at Gatekeeper, check map for compliance</t>
  </si>
  <si>
    <r>
      <t>2</t>
    </r>
    <r>
      <rPr>
        <b/>
        <sz val="10"/>
        <rFont val="Times New Roman"/>
        <family val="1"/>
      </rPr>
      <t xml:space="preserve">          </t>
    </r>
    <r>
      <rPr>
        <b/>
        <sz val="10"/>
        <rFont val="Arial"/>
        <family val="2"/>
      </rPr>
      <t>Monitoring</t>
    </r>
  </si>
  <si>
    <r>
      <t xml:space="preserve">Provide detail of all current </t>
    </r>
    <r>
      <rPr>
        <u/>
        <sz val="10"/>
        <rFont val="Calibri"/>
        <family val="2"/>
        <scheme val="minor"/>
      </rPr>
      <t>types of assets</t>
    </r>
    <r>
      <rPr>
        <sz val="10"/>
        <rFont val="Calibri"/>
        <family val="2"/>
        <scheme val="minor"/>
      </rPr>
      <t xml:space="preserve"> monitored remotely.</t>
    </r>
  </si>
  <si>
    <t>Confirm assets other than residential is monitored. Check for industrial premises.</t>
  </si>
  <si>
    <t>state compliance (using the Eskom provided Video Management System)</t>
  </si>
  <si>
    <t>Provide detail of any other 3rd party provided monitoring systems to which the control centre currently integrate or operate, if any.</t>
  </si>
  <si>
    <t>(preamble)</t>
  </si>
  <si>
    <r>
      <t>g)</t>
    </r>
    <r>
      <rPr>
        <sz val="10"/>
        <rFont val="Times New Roman"/>
        <family val="1"/>
      </rPr>
      <t xml:space="preserve">    </t>
    </r>
    <r>
      <rPr>
        <sz val="10"/>
        <rFont val="Arial"/>
        <family val="2"/>
      </rPr>
      <t>Sites that are of high risk and short of technology.</t>
    </r>
  </si>
  <si>
    <r>
      <t>vi)</t>
    </r>
    <r>
      <rPr>
        <sz val="10"/>
        <rFont val="Times New Roman"/>
        <family val="1"/>
      </rPr>
      <t xml:space="preserve">    </t>
    </r>
    <r>
      <rPr>
        <sz val="10"/>
        <rFont val="Arial"/>
        <family val="2"/>
      </rPr>
      <t>Time elapsed between dispatch and on-site arrival of vehicle response company.</t>
    </r>
  </si>
  <si>
    <r>
      <t>2.7</t>
    </r>
    <r>
      <rPr>
        <sz val="10"/>
        <rFont val="Times New Roman"/>
        <family val="1"/>
      </rPr>
      <t xml:space="preserve">  </t>
    </r>
    <r>
      <rPr>
        <sz val="10"/>
        <rFont val="Arial"/>
        <family val="2"/>
      </rPr>
      <t>The Employer shall be given access to the Security Monitoring Centre when required.</t>
    </r>
  </si>
  <si>
    <r>
      <t>3</t>
    </r>
    <r>
      <rPr>
        <b/>
        <sz val="10"/>
        <rFont val="Times New Roman"/>
        <family val="1"/>
      </rPr>
      <t>       </t>
    </r>
    <r>
      <rPr>
        <b/>
        <sz val="10"/>
        <rFont val="Arial"/>
        <family val="2"/>
      </rPr>
      <t>Armed Response service</t>
    </r>
  </si>
  <si>
    <r>
      <t>4</t>
    </r>
    <r>
      <rPr>
        <b/>
        <sz val="10"/>
        <rFont val="Times New Roman"/>
        <family val="1"/>
      </rPr>
      <t xml:space="preserve">          </t>
    </r>
    <r>
      <rPr>
        <b/>
        <sz val="10"/>
        <rFont val="Arial"/>
        <family val="2"/>
      </rPr>
      <t>Equipment and Software</t>
    </r>
  </si>
  <si>
    <r>
      <t>4.1</t>
    </r>
    <r>
      <rPr>
        <sz val="10"/>
        <rFont val="Times New Roman"/>
        <family val="1"/>
      </rPr>
      <t xml:space="preserve">  </t>
    </r>
    <r>
      <rPr>
        <sz val="10"/>
        <rFont val="Arial"/>
        <family val="2"/>
      </rPr>
      <t>The Contractor will provide the following site equipment and services:</t>
    </r>
  </si>
  <si>
    <t>State site equipment offered</t>
  </si>
  <si>
    <r>
      <t>b)</t>
    </r>
    <r>
      <rPr>
        <sz val="10"/>
        <rFont val="Times New Roman"/>
        <family val="1"/>
      </rPr>
      <t xml:space="preserve">    </t>
    </r>
    <r>
      <rPr>
        <sz val="10"/>
        <rFont val="Arial"/>
        <family val="2"/>
      </rPr>
      <t>Upon the Employer’s request, it may be required from the Contractor to remove the site equipment of previous service providers and return such equipment to Eskom. As part of this the Contractor shall take detailed photos of the state of equipment (before removal) and provide this to the Employer.</t>
    </r>
  </si>
  <si>
    <r>
      <t>4.3</t>
    </r>
    <r>
      <rPr>
        <sz val="10"/>
        <rFont val="Times New Roman"/>
        <family val="1"/>
      </rPr>
      <t xml:space="preserve">  </t>
    </r>
    <r>
      <rPr>
        <sz val="10"/>
        <rFont val="Arial"/>
        <family val="2"/>
      </rPr>
      <t>The Employer will provide the following equipment and software:</t>
    </r>
  </si>
  <si>
    <t>(for information)</t>
  </si>
  <si>
    <r>
      <t>4.5</t>
    </r>
    <r>
      <rPr>
        <sz val="10"/>
        <rFont val="Times New Roman"/>
        <family val="1"/>
      </rPr>
      <t xml:space="preserve">  </t>
    </r>
    <r>
      <rPr>
        <sz val="10"/>
        <rFont val="Arial"/>
        <family val="2"/>
      </rPr>
      <t>Back-up power (AC or DC) to all monitoring equipment at the contractor’s monitoring centre, shall be provided by the contractor. Main power supply interruptions shall be restored within the standby time. If not possible, the employer must be notified as soon as possible, where an agreement shall follow.</t>
    </r>
  </si>
  <si>
    <r>
      <t xml:space="preserve">Provide detail of </t>
    </r>
    <r>
      <rPr>
        <u/>
        <sz val="10"/>
        <rFont val="Calibri"/>
        <family val="2"/>
        <scheme val="minor"/>
      </rPr>
      <t>current</t>
    </r>
    <r>
      <rPr>
        <sz val="10"/>
        <rFont val="Calibri"/>
        <family val="2"/>
        <scheme val="minor"/>
      </rPr>
      <t xml:space="preserve"> mitigation strategies in place to address this requirement.</t>
    </r>
  </si>
  <si>
    <t>4.8  Equipment belonging to Contractor remains the property of the contractor for monitoring purposes. Nearing the end of the contract, the Contractor shall engage with the Employer to arrange for the removal of the Contractor's monitoring equipment at the Employer's sites. This shall occur after the end of the contract and unless agreed to otherwise at that time, at the expense of the Contractor.</t>
  </si>
  <si>
    <r>
      <t>5</t>
    </r>
    <r>
      <rPr>
        <b/>
        <sz val="10"/>
        <rFont val="Times New Roman"/>
        <family val="1"/>
      </rPr>
      <t xml:space="preserve">          </t>
    </r>
    <r>
      <rPr>
        <b/>
        <sz val="10"/>
        <rFont val="Arial"/>
        <family val="2"/>
      </rPr>
      <t>Interactions with others</t>
    </r>
  </si>
  <si>
    <r>
      <t>5.1</t>
    </r>
    <r>
      <rPr>
        <sz val="10"/>
        <rFont val="Times New Roman"/>
        <family val="1"/>
      </rPr>
      <t xml:space="preserve">  </t>
    </r>
    <r>
      <rPr>
        <sz val="10"/>
        <rFont val="Arial"/>
        <family val="2"/>
      </rPr>
      <t>The Contractor is required to interact with others, including, but not limited to, the following:</t>
    </r>
  </si>
  <si>
    <r>
      <t>6</t>
    </r>
    <r>
      <rPr>
        <b/>
        <sz val="10"/>
        <rFont val="Times New Roman"/>
        <family val="1"/>
      </rPr>
      <t xml:space="preserve">          </t>
    </r>
    <r>
      <rPr>
        <b/>
        <sz val="10"/>
        <rFont val="Arial"/>
        <family val="2"/>
      </rPr>
      <t>Standard Operating Procedures (SOP)</t>
    </r>
  </si>
  <si>
    <r>
      <t>6.2</t>
    </r>
    <r>
      <rPr>
        <sz val="10"/>
        <rFont val="Times New Roman"/>
        <family val="1"/>
      </rPr>
      <t xml:space="preserve">  </t>
    </r>
    <r>
      <rPr>
        <sz val="10"/>
        <rFont val="Arial"/>
        <family val="2"/>
      </rPr>
      <t>Generic Standard Operating Procedure as follows:</t>
    </r>
  </si>
  <si>
    <r>
      <t>i)</t>
    </r>
    <r>
      <rPr>
        <sz val="10"/>
        <rFont val="Times New Roman"/>
        <family val="1"/>
      </rPr>
      <t xml:space="preserve">      </t>
    </r>
    <r>
      <rPr>
        <sz val="10"/>
        <rFont val="Arial"/>
        <family val="2"/>
      </rPr>
      <t>For any alarm received:</t>
    </r>
  </si>
  <si>
    <t>(3)   If the site is a substation, unauthorised entry is not allowed. The cause of the alarm shall be investigated through the outer perimeter fence.</t>
  </si>
  <si>
    <r>
      <t>(4)</t>
    </r>
    <r>
      <rPr>
        <sz val="10"/>
        <rFont val="Times New Roman"/>
        <family val="1"/>
      </rPr>
      <t xml:space="preserve">   </t>
    </r>
    <r>
      <rPr>
        <sz val="10"/>
        <rFont val="Arial"/>
        <family val="2"/>
      </rPr>
      <t>If the site is not a substation, and intrusion was detected, where possible, safely access and investigate the premises:</t>
    </r>
  </si>
  <si>
    <r>
      <t>iii)</t>
    </r>
    <r>
      <rPr>
        <sz val="10"/>
        <rFont val="Times New Roman"/>
        <family val="1"/>
      </rPr>
      <t xml:space="preserve">    </t>
    </r>
    <r>
      <rPr>
        <sz val="10"/>
        <rFont val="Arial"/>
        <family val="2"/>
      </rPr>
      <t>For any panic received:</t>
    </r>
  </si>
  <si>
    <r>
      <t>(2)</t>
    </r>
    <r>
      <rPr>
        <sz val="10"/>
        <rFont val="Times New Roman"/>
        <family val="1"/>
      </rPr>
      <t xml:space="preserve">   </t>
    </r>
    <r>
      <rPr>
        <sz val="10"/>
        <rFont val="Arial"/>
        <family val="2"/>
      </rPr>
      <t>On-site, find the person who pressed the panic:</t>
    </r>
  </si>
  <si>
    <r>
      <t>(b)</t>
    </r>
    <r>
      <rPr>
        <sz val="10"/>
        <rFont val="Times New Roman"/>
        <family val="1"/>
      </rPr>
      <t xml:space="preserve">   </t>
    </r>
    <r>
      <rPr>
        <sz val="10"/>
        <rFont val="Arial"/>
        <family val="2"/>
      </rPr>
      <t>Report if the panic was misused.</t>
    </r>
  </si>
  <si>
    <r>
      <t>6.3</t>
    </r>
    <r>
      <rPr>
        <sz val="10"/>
        <rFont val="Times New Roman"/>
        <family val="1"/>
      </rPr>
      <t xml:space="preserve">  </t>
    </r>
    <r>
      <rPr>
        <sz val="10"/>
        <rFont val="Arial"/>
        <family val="2"/>
      </rPr>
      <t>Site specific SOP’s will be communicated as necessary.</t>
    </r>
  </si>
  <si>
    <r>
      <t>7</t>
    </r>
    <r>
      <rPr>
        <b/>
        <sz val="10"/>
        <rFont val="Times New Roman"/>
        <family val="1"/>
      </rPr>
      <t xml:space="preserve">          </t>
    </r>
    <r>
      <rPr>
        <b/>
        <sz val="10"/>
        <rFont val="Arial"/>
        <family val="2"/>
      </rPr>
      <t>Security Officers providing a response service</t>
    </r>
  </si>
  <si>
    <t>Eskom may require proof prior to tender award, or as and when needed.</t>
  </si>
  <si>
    <t>Recommendation</t>
  </si>
  <si>
    <r>
      <rPr>
        <b/>
        <sz val="10"/>
        <rFont val="Times New Roman"/>
        <family val="1"/>
      </rPr>
      <t xml:space="preserve">8          </t>
    </r>
    <r>
      <rPr>
        <b/>
        <sz val="10"/>
        <rFont val="Arial"/>
        <family val="2"/>
      </rPr>
      <t>Response vehicles (RV)</t>
    </r>
  </si>
  <si>
    <r>
      <t>9</t>
    </r>
    <r>
      <rPr>
        <b/>
        <sz val="10"/>
        <rFont val="Times New Roman"/>
        <family val="1"/>
      </rPr>
      <t xml:space="preserve">          </t>
    </r>
    <r>
      <rPr>
        <b/>
        <sz val="10"/>
        <rFont val="Arial"/>
        <family val="2"/>
      </rPr>
      <t>Control of firearms</t>
    </r>
  </si>
  <si>
    <t xml:space="preserve">9.2  The Contractor and/or sub-contractor is/are responsible for providing firearms, ammunition, firearm safe and registers as per the Firearm Act; and assign  duties to a competent person for amoury management. </t>
  </si>
  <si>
    <r>
      <t>10</t>
    </r>
    <r>
      <rPr>
        <b/>
        <sz val="10"/>
        <rFont val="Times New Roman"/>
        <family val="1"/>
      </rPr>
      <t xml:space="preserve">          </t>
    </r>
    <r>
      <rPr>
        <b/>
        <sz val="10"/>
        <rFont val="Arial"/>
        <family val="2"/>
      </rPr>
      <t>Contingency plan</t>
    </r>
  </si>
  <si>
    <r>
      <t>10.1</t>
    </r>
    <r>
      <rPr>
        <sz val="10"/>
        <rFont val="Times New Roman"/>
        <family val="1"/>
      </rPr>
      <t xml:space="preserve">  </t>
    </r>
    <r>
      <rPr>
        <sz val="10"/>
        <rFont val="Arial"/>
        <family val="2"/>
      </rPr>
      <t>The Contractor must have contingency plans in place for at least the following:</t>
    </r>
  </si>
  <si>
    <t>State detail of contingency</t>
  </si>
  <si>
    <r>
      <t>11</t>
    </r>
    <r>
      <rPr>
        <b/>
        <sz val="10"/>
        <rFont val="Times New Roman"/>
        <family val="1"/>
      </rPr>
      <t xml:space="preserve">       </t>
    </r>
    <r>
      <rPr>
        <b/>
        <sz val="10"/>
        <rFont val="Arial"/>
        <family val="2"/>
      </rPr>
      <t>General</t>
    </r>
  </si>
  <si>
    <t xml:space="preserve">Tenderer to provide information on how compliance against this requirement will be achieved. </t>
  </si>
  <si>
    <t>Total</t>
  </si>
  <si>
    <t>Threshold to pass technical Evaluation - 75%</t>
  </si>
  <si>
    <t xml:space="preserve">Security Control room site visit - Evaluation Criteria </t>
  </si>
  <si>
    <t>Evaluator notes</t>
  </si>
  <si>
    <t>Evaluator score (Comply, Partial comply, Non-comply)</t>
  </si>
  <si>
    <t>Sub-Sub-weight/
section</t>
  </si>
  <si>
    <t>Evaluation criteria
Do Not Comply:-2
Partial Comply :1
Comply :3</t>
  </si>
  <si>
    <t xml:space="preserve"> Company Organogram/structure visible</t>
  </si>
  <si>
    <t>(Show proof of structure)</t>
  </si>
  <si>
    <t>Physical Control Room Layout</t>
  </si>
  <si>
    <t>Construction</t>
  </si>
  <si>
    <t>2.1.1</t>
  </si>
  <si>
    <t>Walls of cement mortar brick should be at least 230mm thick</t>
  </si>
  <si>
    <t>(Visual inspection of door or window width)</t>
  </si>
  <si>
    <t>2.1.2</t>
  </si>
  <si>
    <t xml:space="preserve">Roof/ceiling shall of reinforced concrete or steel of same strength </t>
  </si>
  <si>
    <t>(Visually inspection, may require proof e.g. building plans)</t>
  </si>
  <si>
    <t>Emergency exits</t>
  </si>
  <si>
    <t>2.2.1</t>
  </si>
  <si>
    <t>A single door is accepted and shall be easily opened from inside</t>
  </si>
  <si>
    <t>(Visual inspection)</t>
  </si>
  <si>
    <t>2.2.2</t>
  </si>
  <si>
    <t>Comply with local fire regulations</t>
  </si>
  <si>
    <t>(Show proof of compliance)</t>
  </si>
  <si>
    <t>2.2.3</t>
  </si>
  <si>
    <t>24hr alarm and monitored with reaction service</t>
  </si>
  <si>
    <t>2.2.4</t>
  </si>
  <si>
    <t>Tamper proof from outside</t>
  </si>
  <si>
    <t>Access Control</t>
  </si>
  <si>
    <t>2.3.1</t>
  </si>
  <si>
    <t>A normal entrance shall comprise of at least two interlocked doors separated by a lobby</t>
  </si>
  <si>
    <t>2.3.2</t>
  </si>
  <si>
    <t>Both doors cannot be opened simultaneously</t>
  </si>
  <si>
    <t>2.3.3</t>
  </si>
  <si>
    <t>The area between interlocked doors may not have other permitted openings</t>
  </si>
  <si>
    <t>2.3.4</t>
  </si>
  <si>
    <t>The lobby shall be of the same construction as the central station</t>
  </si>
  <si>
    <t>CCTV</t>
  </si>
  <si>
    <t>2.4.1</t>
  </si>
  <si>
    <t>All openings to be monitored by vandal resistant cameras</t>
  </si>
  <si>
    <t>(Visual inspection of cameras located at openings)</t>
  </si>
  <si>
    <t>2.4.2</t>
  </si>
  <si>
    <t>(Visual inspection of recordings)</t>
  </si>
  <si>
    <t>Control room electronic infrastructure</t>
  </si>
  <si>
    <t>Adequate IT equipment</t>
  </si>
  <si>
    <t>(Visual inspection and visibility of servers, computers, modems, phones, base station, communication mast)</t>
  </si>
  <si>
    <t>Sufficient screens and space to monitor remote CCTV sites</t>
  </si>
  <si>
    <t>(Visual inspection and visibility of monitoring screens and space for control room operators to work effective  )</t>
  </si>
  <si>
    <t>Back-up power</t>
  </si>
  <si>
    <t>3.3.1</t>
  </si>
  <si>
    <t>By means of generator and battery-inverter system correctly sized for the load</t>
  </si>
  <si>
    <t>(Visually inspect generator and UPS capacity and the load to UPS)</t>
  </si>
  <si>
    <t>3.3.2</t>
  </si>
  <si>
    <t>No power interruption to the load in the event of main power failure</t>
  </si>
  <si>
    <t>(Manually switch the power from the mains to off and check operation )</t>
  </si>
  <si>
    <t>3.3.3</t>
  </si>
  <si>
    <t>At least 24hr stand-by power is required</t>
  </si>
  <si>
    <t>(By proof of nameplate info and calculations)</t>
  </si>
  <si>
    <t>3.3.4</t>
  </si>
  <si>
    <t>Recharging of batteries to full capacity shall be within 24hrs</t>
  </si>
  <si>
    <t>(By means of charger nameplate info and calculations provided)</t>
  </si>
  <si>
    <t>Control Room Operations</t>
  </si>
  <si>
    <t>Shift workers</t>
  </si>
  <si>
    <t>(Visually inspect shift register)</t>
  </si>
  <si>
    <t>Control Room supervisor(s) visible</t>
  </si>
  <si>
    <t>Operators dealing with incoming alarms</t>
  </si>
  <si>
    <t>(Visual inspection, if no incoming alarms, ask for an explanation on the process that is followed)</t>
  </si>
  <si>
    <t>Communication between clients and response teams during an event</t>
  </si>
  <si>
    <t>(Visual inspection, if no incoming event, ask for an explanation on the process that is followed after an intrusion event)</t>
  </si>
  <si>
    <t>Threshold to pass site visit - 75%</t>
  </si>
  <si>
    <t>12. Schedule of deficiency and penalties</t>
  </si>
  <si>
    <t>1.7</t>
  </si>
  <si>
    <t>Are the company's security officers in good standing with PSIRA?</t>
  </si>
  <si>
    <t>Provide valid proof of the PSIRA certificates of the security officers.</t>
  </si>
  <si>
    <t>Confirmation of location (street address) of the control room on a company letter head.</t>
  </si>
  <si>
    <t>Is the company UIF, COIDA, Provident Fund compliant at the time of tendering.</t>
  </si>
  <si>
    <t>Is the company  in good standing with PSIRA as a security service provider at the time of tendering.</t>
  </si>
  <si>
    <t>SAPS Clearance Certificate.</t>
  </si>
  <si>
    <t>1.8</t>
  </si>
  <si>
    <t>1.9</t>
  </si>
  <si>
    <t>Provide valid proof of  PSIRA certificate for the company (Must be company registration, and not to be confused with individual PSIRA registration).Chapter 3, section 20, par 1(a) and Section 25. PSIRA registration - Date issued. Verify CK numbr on PSIRA certificate with company CK1 or CK2 registration number.</t>
  </si>
  <si>
    <t>Proof of registration in terms of the Companies Act (CIPC)</t>
  </si>
  <si>
    <t>CIPC documentation.</t>
  </si>
  <si>
    <t>Does the company have public liability insurance?</t>
  </si>
  <si>
    <t>Include the GPS coordinates of the control room.</t>
  </si>
  <si>
    <t>Clearly indicate the amount of sites and areas serviced.</t>
  </si>
  <si>
    <r>
      <t>f)</t>
    </r>
    <r>
      <rPr>
        <sz val="10"/>
        <rFont val="Times New Roman"/>
        <family val="1"/>
      </rPr>
      <t xml:space="preserve">     </t>
    </r>
    <r>
      <rPr>
        <sz val="10"/>
        <rFont val="Arial"/>
        <family val="2"/>
      </rPr>
      <t>Any site with employer assets and infrastructure (mini-substations, reclosers, pole-mount transformers, etc.).</t>
    </r>
  </si>
  <si>
    <r>
      <t>2.2</t>
    </r>
    <r>
      <rPr>
        <sz val="10"/>
        <rFont val="Times New Roman"/>
        <family val="1"/>
      </rPr>
      <t> </t>
    </r>
    <r>
      <rPr>
        <sz val="10"/>
        <rFont val="Arial"/>
        <family val="2"/>
      </rPr>
      <t>Video alarm pop-ups may fail due to communication errors. At sites where a camera system forms part of the security system on site, the Contractor will attempt a ‘dial in’ or connect to the site when a text based alarm is received and no video alarm, and use the camera feeds to confirm the alarm as positive. The Contractor’s operator will then further make use of the camera system where possible to assist the response team and use the deterrent system where available. If no ‘dial in’ or connection could be established within a reasonable time, response should still follow.</t>
    </r>
  </si>
  <si>
    <t>8.7 RV's must be equipped with a fire extinguisher, a suitable first aid kit and must comply with maintenance schedules.</t>
  </si>
  <si>
    <t>2.4.3</t>
  </si>
  <si>
    <t xml:space="preserve">Recordings of incidents must be downloaded and  handed over to the employer within 24 hours of the incident. </t>
  </si>
  <si>
    <t>Video recordings shall be kept for at least  3 months with at least 25 frames per second with date and time stamp.</t>
  </si>
  <si>
    <t>2.4.4</t>
  </si>
  <si>
    <t>Recordings of incidents must be safeguarded and downloaded in consulation with SAPSs LCRC (Local Criminal Record Center). In order to ensure compliance with evidentiary rules, the Contractor must assist the SAPS LCRC officer with the downloading of the footage for purposes of criminal proceedings.</t>
  </si>
  <si>
    <t>Functional control room located in the region or reasonal proxility to the sites where services will be rendered.</t>
  </si>
  <si>
    <t>SAPS Clearance Certificate for all company directors and owners not older than 3 months at the time of tendering.</t>
  </si>
  <si>
    <t xml:space="preserve">Provide proof of valid UIF (Proof of payment to SARS will be accepted), COIDA and Provident Fund compliance certificates. </t>
  </si>
  <si>
    <t>2.4 The Contractor shall provide dedicated persons to monitor and analyse all alarm events in a format regularly agreed to with the Employer.</t>
  </si>
  <si>
    <r>
      <t>3.8</t>
    </r>
    <r>
      <rPr>
        <sz val="10"/>
        <rFont val="Times New Roman"/>
        <family val="1"/>
      </rPr>
      <t xml:space="preserve">  </t>
    </r>
    <r>
      <rPr>
        <sz val="10"/>
        <rFont val="Arial"/>
        <family val="2"/>
      </rPr>
      <t>For each instance that response is required in terms of this contract, the Contractor will provide the Employer with proof of response to site and response times in a format to be agreed to between the Contractor and the Employer.</t>
    </r>
  </si>
  <si>
    <r>
      <t>4.6</t>
    </r>
    <r>
      <rPr>
        <sz val="10"/>
        <rFont val="Times New Roman"/>
        <family val="1"/>
      </rPr>
      <t xml:space="preserve">  </t>
    </r>
    <r>
      <rPr>
        <sz val="10"/>
        <rFont val="Arial"/>
        <family val="2"/>
      </rPr>
      <t>The Employer will be responsible for supplying the communication medium between the Contractor’s Security Monitoring Centre and the sites for the VMS platform. The Contractor shall allow the Employer to install the necessary equipment (antennae’s, Ethernet line, etc.) at their premises when required, or when due for upgrade. The contractor may be required to provide an internet facility of at least 4mbps, should a VPN be utilised to access these services.</t>
    </r>
  </si>
  <si>
    <r>
      <t>4.7</t>
    </r>
    <r>
      <rPr>
        <sz val="10"/>
        <rFont val="Times New Roman"/>
        <family val="1"/>
      </rPr>
      <t xml:space="preserve">  </t>
    </r>
    <r>
      <rPr>
        <sz val="10"/>
        <rFont val="Arial"/>
        <family val="2"/>
      </rPr>
      <t>The Employer installed equipment remains the Employer’s assets and the Employer will also maintain the equipment; the contractor shall assist where necessary. The Contractor will allo. the Employer access to their control room to remove this equipment when the contract expires or should the contract be terminated for any reason.</t>
    </r>
  </si>
  <si>
    <r>
      <t>6.1</t>
    </r>
    <r>
      <rPr>
        <sz val="10"/>
        <rFont val="Times New Roman"/>
        <family val="1"/>
      </rPr>
      <t xml:space="preserve">  </t>
    </r>
    <r>
      <rPr>
        <sz val="10"/>
        <rFont val="Arial"/>
        <family val="2"/>
      </rPr>
      <t>The Employer provides the Contractor with a generic standard operating procedure (SOP) applicable to all sites, and where the Employer deem it necessary, site specific SOPs. These SOPs will form part of the terms of this contract.</t>
    </r>
  </si>
  <si>
    <r>
      <t>(b)</t>
    </r>
    <r>
      <rPr>
        <sz val="10"/>
        <rFont val="Times New Roman"/>
        <family val="1"/>
      </rPr>
      <t xml:space="preserve">   </t>
    </r>
    <r>
      <rPr>
        <sz val="10"/>
        <rFont val="Arial"/>
        <family val="2"/>
      </rPr>
      <t>If the intrusion is still in progress, call for back-up and take response action only when the intruder(s) escapes the substation perimeter. Contact the local SAPS. Contact the site owner/key holder to assist with entry. If the site owner is unavailable, contact the Resource Management Centre to ascertain who the Employer security standby persons are to assist.</t>
    </r>
  </si>
  <si>
    <r>
      <t>(b)</t>
    </r>
    <r>
      <rPr>
        <sz val="10"/>
        <rFont val="Times New Roman"/>
        <family val="1"/>
      </rPr>
      <t xml:space="preserve">   </t>
    </r>
    <r>
      <rPr>
        <sz val="10"/>
        <rFont val="Arial"/>
        <family val="2"/>
      </rPr>
      <t>If intrusion is still in progress, call for back-up and take response action. Contact the local SAPS and the site owner/key holder to assist. If the site owner is unavailable, contact the Resource Management Centre to find out who the Employer security standby persons to assist.</t>
    </r>
  </si>
  <si>
    <t>8.8 Spare wheel, jacks and wheel spanners must be available at all times.</t>
  </si>
  <si>
    <r>
      <t>9.1</t>
    </r>
    <r>
      <rPr>
        <sz val="10"/>
        <rFont val="Times New Roman"/>
        <family val="1"/>
      </rPr>
      <t xml:space="preserve">  </t>
    </r>
    <r>
      <rPr>
        <sz val="10"/>
        <rFont val="Arial"/>
        <family val="2"/>
      </rPr>
      <t>Only security service approved firearms, namely 9mm pistol, rifles and shot guns may be allowed for usage in terms of this contract.</t>
    </r>
  </si>
  <si>
    <r>
      <t>9.3</t>
    </r>
    <r>
      <rPr>
        <sz val="10"/>
        <rFont val="Times New Roman"/>
        <family val="1"/>
      </rPr>
      <t xml:space="preserve">  </t>
    </r>
    <r>
      <rPr>
        <sz val="10"/>
        <rFont val="Arial"/>
        <family val="2"/>
      </rPr>
      <t>The Contractor and/or sub-contractor will provide equipment / facilities for making firearms safe and ensure that a documented procedure to this effect is in place.</t>
    </r>
  </si>
  <si>
    <r>
      <t>7.2</t>
    </r>
    <r>
      <rPr>
        <sz val="10"/>
        <rFont val="Times New Roman"/>
        <family val="1"/>
      </rPr>
      <t xml:space="preserve">  </t>
    </r>
    <r>
      <rPr>
        <sz val="10"/>
        <rFont val="Arial"/>
        <family val="2"/>
      </rPr>
      <t>Security Officer must be in possession of the their PSIRA and company ID cards at all times.</t>
    </r>
  </si>
  <si>
    <r>
      <t>7.3</t>
    </r>
    <r>
      <rPr>
        <sz val="10"/>
        <rFont val="Times New Roman"/>
        <family val="1"/>
      </rPr>
      <t xml:space="preserve">  </t>
    </r>
    <r>
      <rPr>
        <sz val="10"/>
        <rFont val="Arial"/>
        <family val="2"/>
      </rPr>
      <t>Armed Security Officers must possess firearm competency certificates (issued by SAPS) and carry it at all times.</t>
    </r>
  </si>
  <si>
    <r>
      <t>7.4</t>
    </r>
    <r>
      <rPr>
        <sz val="10"/>
        <rFont val="Times New Roman"/>
        <family val="1"/>
      </rPr>
      <t xml:space="preserve">  </t>
    </r>
    <r>
      <rPr>
        <sz val="10"/>
        <rFont val="Arial"/>
        <family val="2"/>
      </rPr>
      <t>Armed Security Officers must carry Firearm permits as per the Firearm Control Act (FCA).</t>
    </r>
  </si>
  <si>
    <r>
      <t>7.5</t>
    </r>
    <r>
      <rPr>
        <sz val="10"/>
        <rFont val="Times New Roman"/>
        <family val="1"/>
      </rPr>
      <t xml:space="preserve">  </t>
    </r>
    <r>
      <rPr>
        <sz val="10"/>
        <rFont val="Arial"/>
        <family val="2"/>
      </rPr>
      <t>Armed Security Officers must have completed SASSETA training on the specific firearms they are expected to use.</t>
    </r>
  </si>
  <si>
    <r>
      <t>8.1</t>
    </r>
    <r>
      <rPr>
        <sz val="10"/>
        <rFont val="Times New Roman"/>
        <family val="1"/>
      </rPr>
      <t xml:space="preserve">  </t>
    </r>
    <r>
      <rPr>
        <sz val="10"/>
        <rFont val="Arial"/>
        <family val="2"/>
      </rPr>
      <t>The RV's shall be used solely for the purpose of providing a response service in a predetermined area to clients.</t>
    </r>
  </si>
  <si>
    <r>
      <t>8.2</t>
    </r>
    <r>
      <rPr>
        <sz val="10"/>
        <rFont val="Times New Roman"/>
        <family val="1"/>
      </rPr>
      <t xml:space="preserve">  </t>
    </r>
    <r>
      <rPr>
        <sz val="10"/>
        <rFont val="Arial"/>
        <family val="2"/>
      </rPr>
      <t>The RV will be clearly marked with resonse company name, logo, contact details, and state that it is a 24/7 response service.</t>
    </r>
  </si>
  <si>
    <r>
      <t>8.3</t>
    </r>
    <r>
      <rPr>
        <sz val="10"/>
        <rFont val="Times New Roman"/>
        <family val="1"/>
      </rPr>
      <t xml:space="preserve">  </t>
    </r>
    <r>
      <rPr>
        <sz val="10"/>
        <rFont val="Arial"/>
        <family val="2"/>
      </rPr>
      <t>RV roof lights must comply with the Road Traffic Act.</t>
    </r>
  </si>
  <si>
    <r>
      <t>8.4</t>
    </r>
    <r>
      <rPr>
        <sz val="10"/>
        <rFont val="Times New Roman"/>
        <family val="1"/>
      </rPr>
      <t xml:space="preserve">  </t>
    </r>
    <r>
      <rPr>
        <sz val="10"/>
        <rFont val="Arial"/>
        <family val="2"/>
      </rPr>
      <t>GPS tracking device within a RV is recommended.</t>
    </r>
  </si>
  <si>
    <r>
      <t>8.5</t>
    </r>
    <r>
      <rPr>
        <sz val="10"/>
        <rFont val="Times New Roman"/>
        <family val="1"/>
      </rPr>
      <t xml:space="preserve">  </t>
    </r>
    <r>
      <rPr>
        <sz val="10"/>
        <rFont val="Arial"/>
        <family val="2"/>
      </rPr>
      <t>A RV must always be in a good mechanical condition.</t>
    </r>
  </si>
  <si>
    <t>8.6 It is recommended that a RV must not be older than 5 years or exceed 400000km.</t>
  </si>
  <si>
    <r>
      <t>9.4</t>
    </r>
    <r>
      <rPr>
        <sz val="10"/>
        <rFont val="Times New Roman"/>
        <family val="1"/>
      </rPr>
      <t xml:space="preserve">  </t>
    </r>
    <r>
      <rPr>
        <sz val="10"/>
        <rFont val="Arial"/>
        <family val="2"/>
      </rPr>
      <t>Only firearms licensed in the Contractor’s and/or sub-contractor’s name may be utilised to perform the service. The Contractor and/or sub-contractor will ensure that Security Officers’ private firearms are not utilised for the purpose of providing the service.</t>
    </r>
  </si>
  <si>
    <r>
      <t>9.5</t>
    </r>
    <r>
      <rPr>
        <sz val="10"/>
        <rFont val="Times New Roman"/>
        <family val="1"/>
      </rPr>
      <t xml:space="preserve">  </t>
    </r>
    <r>
      <rPr>
        <sz val="10"/>
        <rFont val="Arial"/>
        <family val="2"/>
      </rPr>
      <t>Each armed security officer must be provided with two full ammunition magazines.</t>
    </r>
  </si>
  <si>
    <r>
      <t>7.7</t>
    </r>
    <r>
      <rPr>
        <sz val="10"/>
        <rFont val="Times New Roman"/>
        <family val="1"/>
      </rPr>
      <t xml:space="preserve">  </t>
    </r>
    <r>
      <rPr>
        <sz val="10"/>
        <rFont val="Arial"/>
        <family val="2"/>
      </rPr>
      <t>Armed Security Officers must have undergone Regulation 21 training and continue to do so twice per year.</t>
    </r>
  </si>
  <si>
    <t>7.8  Security Officers must be trained (SASSETA registered) on all legislative requirements stated in PSIRA and FCA where applicable.</t>
  </si>
  <si>
    <r>
      <t>7.9</t>
    </r>
    <r>
      <rPr>
        <sz val="10"/>
        <rFont val="Times New Roman"/>
        <family val="1"/>
      </rPr>
      <t xml:space="preserve">  </t>
    </r>
    <r>
      <rPr>
        <sz val="10"/>
        <rFont val="Arial"/>
        <family val="2"/>
      </rPr>
      <t>Security Officers will be expected to sign a declaration of Secrecy before commencement of their duties in terms of this contract.</t>
    </r>
  </si>
  <si>
    <r>
      <t>7.10</t>
    </r>
    <r>
      <rPr>
        <sz val="10"/>
        <rFont val="Times New Roman"/>
        <family val="1"/>
      </rPr>
      <t xml:space="preserve">  </t>
    </r>
    <r>
      <rPr>
        <sz val="10"/>
        <rFont val="Arial"/>
        <family val="2"/>
      </rPr>
      <t>Security Officers may be subjected to a screening process.</t>
    </r>
  </si>
  <si>
    <r>
      <t>7.12</t>
    </r>
    <r>
      <rPr>
        <sz val="10"/>
        <rFont val="Times New Roman"/>
        <family val="1"/>
      </rPr>
      <t>  </t>
    </r>
    <r>
      <rPr>
        <sz val="10"/>
        <rFont val="Arial"/>
        <family val="2"/>
      </rPr>
      <t>Security Officers should be able to read and write and express themselves in English.</t>
    </r>
  </si>
  <si>
    <r>
      <t>7.13</t>
    </r>
    <r>
      <rPr>
        <sz val="10"/>
        <rFont val="Times New Roman"/>
        <family val="1"/>
      </rPr>
      <t>  </t>
    </r>
    <r>
      <rPr>
        <sz val="10"/>
        <rFont val="Arial"/>
        <family val="2"/>
      </rPr>
      <t>Security Officers may be required to undergo a polygraph test as and when required.</t>
    </r>
  </si>
  <si>
    <r>
      <t>7.14</t>
    </r>
    <r>
      <rPr>
        <sz val="10"/>
        <rFont val="Times New Roman"/>
        <family val="1"/>
      </rPr>
      <t>  </t>
    </r>
    <r>
      <rPr>
        <sz val="10"/>
        <rFont val="Arial"/>
        <family val="2"/>
      </rPr>
      <t>Security Officers performing driving activities as part of their tasks should have undergone an advanced driver training course at an accredited institution.</t>
    </r>
  </si>
  <si>
    <t>7.15  Security Officers should be trained on all Standard Operating Procedures and should have access to all SOPs for reference.</t>
  </si>
  <si>
    <r>
      <t>7.16</t>
    </r>
    <r>
      <rPr>
        <sz val="10"/>
        <rFont val="Times New Roman"/>
        <family val="1"/>
      </rPr>
      <t>  </t>
    </r>
    <r>
      <rPr>
        <sz val="10"/>
        <rFont val="Arial"/>
        <family val="2"/>
      </rPr>
      <t>The Contractor must comply with all legislative requirements (PSIRA Regulation 13) in terms of uniforms.</t>
    </r>
  </si>
  <si>
    <r>
      <t>7.17</t>
    </r>
    <r>
      <rPr>
        <sz val="10"/>
        <rFont val="Times New Roman"/>
        <family val="1"/>
      </rPr>
      <t>  </t>
    </r>
    <r>
      <rPr>
        <sz val="10"/>
        <rFont val="Arial"/>
        <family val="2"/>
      </rPr>
      <t>Uniform items must be kept in a clean, neat and good condition at all times and must be functional for the various environments to which the officer may be dispatched.</t>
    </r>
  </si>
  <si>
    <t>7.18  Bullet proof vests shall be worn as part of the uniform by all Security Officers (as per Eskom Policy for ballistic resistance of body armour 32-1133).</t>
  </si>
  <si>
    <r>
      <t>7.19</t>
    </r>
    <r>
      <rPr>
        <sz val="10"/>
        <rFont val="Times New Roman"/>
        <family val="1"/>
      </rPr>
      <t xml:space="preserve">   </t>
    </r>
    <r>
      <rPr>
        <sz val="10"/>
        <rFont val="Arial"/>
        <family val="2"/>
      </rPr>
      <t>For hygiene and safety reasons, each Security Officer must be issued with his/her own bullet proof vest.</t>
    </r>
  </si>
  <si>
    <r>
      <t>7.20</t>
    </r>
    <r>
      <rPr>
        <sz val="10"/>
        <rFont val="Times New Roman"/>
        <family val="1"/>
      </rPr>
      <t>   </t>
    </r>
    <r>
      <rPr>
        <sz val="10"/>
        <rFont val="Arial"/>
        <family val="2"/>
      </rPr>
      <t>Security Officers shall be paid at least the minimum wage specified on the Sectoral Determination of the Private Security Sector, South Africa and will be registered with the Department of Labour for UIF, COID and provident fund.</t>
    </r>
  </si>
  <si>
    <t>7.21  It is recommended that armed security officers must have at least 2 years security experience.</t>
  </si>
  <si>
    <t>11.1 The principal contractor shall ensure all sub-contractors comply with the requirements stipulated in this document.  The Employer reserves the right to evaluate the principal contractor and all sub-contractors at any time to ensure compliance.</t>
  </si>
  <si>
    <r>
      <t>11.2</t>
    </r>
    <r>
      <rPr>
        <sz val="10"/>
        <rFont val="Times New Roman"/>
        <family val="1"/>
      </rPr>
      <t> </t>
    </r>
    <r>
      <rPr>
        <sz val="10"/>
        <rFont val="Arial"/>
        <family val="2"/>
      </rPr>
      <t>The Contractor will update the Employer regarding any changes to employees which are involved in performing the service. Such update will include a revised company organogram, contact details and proof of relevant training and registration as specified in this document.</t>
    </r>
  </si>
  <si>
    <r>
      <t>11.3</t>
    </r>
    <r>
      <rPr>
        <sz val="10"/>
        <rFont val="Times New Roman"/>
        <family val="1"/>
      </rPr>
      <t>  </t>
    </r>
    <r>
      <rPr>
        <sz val="10"/>
        <rFont val="Arial"/>
        <family val="2"/>
      </rPr>
      <t>The Contractor will report the total number of employees and total man hours spent performing this service to the Employer on a monthly basis in a format as specified by the Employer from time to time.</t>
    </r>
  </si>
  <si>
    <t>1.2 Functional control rooms (Main Contractors &amp; Subcontractors where applicable).</t>
  </si>
  <si>
    <r>
      <t>1.1</t>
    </r>
    <r>
      <rPr>
        <sz val="10"/>
        <rFont val="Times New Roman"/>
        <family val="1"/>
      </rPr>
      <t> </t>
    </r>
    <r>
      <rPr>
        <sz val="10"/>
        <rFont val="Arial"/>
        <family val="2"/>
      </rPr>
      <t>This contract covers the 24 hour monitoring of, and response to, the Employer’s sites as specified in the Service Information.  These sites have security systems consisting of various technology that may include, but not limited to, the following: Building intrusion with passive infrared (PIR) sensors and sirens, indoor &amp; outdoor intrusion with camera sensors and deterrent systems such as Public Address, automated voice horns and security lights.</t>
    </r>
  </si>
  <si>
    <r>
      <t>1.3</t>
    </r>
    <r>
      <rPr>
        <sz val="10"/>
        <rFont val="Times New Roman"/>
        <family val="1"/>
      </rPr>
      <t> </t>
    </r>
    <r>
      <rPr>
        <sz val="10"/>
        <rFont val="Arial"/>
        <family val="2"/>
      </rPr>
      <t>The service will be provided on a per site basis as agreed to and updated as required. The list of sites will be provided monthly with the billing statement.</t>
    </r>
  </si>
  <si>
    <r>
      <t>1.5</t>
    </r>
    <r>
      <rPr>
        <sz val="10"/>
        <rFont val="Times New Roman"/>
        <family val="1"/>
      </rPr>
      <t> </t>
    </r>
    <r>
      <rPr>
        <sz val="10"/>
        <rFont val="Arial"/>
        <family val="2"/>
      </rPr>
      <t>The monitoring and operating of these systems will be provided at a fixed monthly fee per site.</t>
    </r>
  </si>
  <si>
    <r>
      <t>1.6</t>
    </r>
    <r>
      <rPr>
        <sz val="10"/>
        <rFont val="Times New Roman"/>
        <family val="1"/>
      </rPr>
      <t> </t>
    </r>
    <r>
      <rPr>
        <sz val="10"/>
        <rFont val="Arial"/>
        <family val="2"/>
      </rPr>
      <t>The response service will be provided at a fixed monthly fee per site for the first 15 number of responses per site. Each response service in addition to this number will be paid at a fixed rate per response.</t>
    </r>
  </si>
  <si>
    <r>
      <t>1.7</t>
    </r>
    <r>
      <rPr>
        <sz val="10"/>
        <rFont val="Times New Roman"/>
        <family val="1"/>
      </rPr>
      <t> </t>
    </r>
    <r>
      <rPr>
        <sz val="10"/>
        <rFont val="Arial"/>
        <family val="2"/>
      </rPr>
      <t>The response teams must be adequately equipped to react to a wide variety of different site conditions, including rural sites which may require vehicles with high ground clearance or sites in high crime areas.</t>
    </r>
  </si>
  <si>
    <r>
      <t>2.1</t>
    </r>
    <r>
      <rPr>
        <sz val="10"/>
        <rFont val="Times New Roman"/>
        <family val="1"/>
      </rPr>
      <t> </t>
    </r>
    <r>
      <rPr>
        <sz val="10"/>
        <rFont val="Arial"/>
        <family val="2"/>
      </rPr>
      <t xml:space="preserve">The contract includes ‘black screen monitoring’  services (the pop-up of text alarms only, video alarms only, or both) </t>
    </r>
    <r>
      <rPr>
        <u/>
        <sz val="10"/>
        <rFont val="Arial"/>
        <family val="2"/>
      </rPr>
      <t>which may not be further sub-contracted</t>
    </r>
    <r>
      <rPr>
        <sz val="10"/>
        <rFont val="Arial"/>
        <family val="2"/>
      </rPr>
      <t>, and is for the following types of sites:</t>
    </r>
  </si>
  <si>
    <r>
      <t>2.3</t>
    </r>
    <r>
      <rPr>
        <sz val="10"/>
        <rFont val="Times New Roman"/>
        <family val="1"/>
      </rPr>
      <t> </t>
    </r>
    <r>
      <rPr>
        <sz val="10"/>
        <rFont val="Arial"/>
        <family val="2"/>
      </rPr>
      <t>The Contractor shall inform the Employer timeously, of any circumstance, which they are aware of, that will prevent them from providing optimal service. This includes, but is not limited to:</t>
    </r>
  </si>
  <si>
    <r>
      <t>2.5</t>
    </r>
    <r>
      <rPr>
        <sz val="10"/>
        <rFont val="Times New Roman"/>
        <family val="1"/>
      </rPr>
      <t> </t>
    </r>
    <r>
      <rPr>
        <sz val="10"/>
        <rFont val="Arial"/>
        <family val="2"/>
      </rPr>
      <t>The Contractor shall provide monthly reports to the Employer detailing:</t>
    </r>
  </si>
  <si>
    <r>
      <t>2.6</t>
    </r>
    <r>
      <rPr>
        <sz val="10"/>
        <rFont val="Times New Roman"/>
        <family val="1"/>
      </rPr>
      <t> </t>
    </r>
    <r>
      <rPr>
        <sz val="10"/>
        <rFont val="Arial"/>
        <family val="2"/>
      </rPr>
      <t>As a minimum, incident reports shall include:</t>
    </r>
  </si>
  <si>
    <r>
      <t>4.2</t>
    </r>
    <r>
      <rPr>
        <sz val="10"/>
        <rFont val="Times New Roman"/>
        <family val="1"/>
      </rPr>
      <t> </t>
    </r>
    <r>
      <rPr>
        <sz val="10"/>
        <rFont val="Arial"/>
        <family val="2"/>
      </rPr>
      <t>The Contractor will provide the following Control Room equipment and software:</t>
    </r>
  </si>
  <si>
    <r>
      <t>c)</t>
    </r>
    <r>
      <rPr>
        <sz val="10"/>
        <rFont val="Times New Roman"/>
        <family val="1"/>
      </rPr>
      <t>   </t>
    </r>
    <r>
      <rPr>
        <sz val="10"/>
        <rFont val="Arial"/>
        <family val="2"/>
      </rPr>
      <t>Alarm event management system (e.g. Listener or Patriot), which is compatible with, but not limited to, Paradox systems.</t>
    </r>
  </si>
  <si>
    <r>
      <t>b)</t>
    </r>
    <r>
      <rPr>
        <sz val="10"/>
        <rFont val="Times New Roman"/>
        <family val="1"/>
      </rPr>
      <t>  </t>
    </r>
    <r>
      <rPr>
        <sz val="10"/>
        <rFont val="Arial"/>
        <family val="2"/>
      </rPr>
      <t>CamControl Pro software as the Video Management System (VMS).</t>
    </r>
  </si>
  <si>
    <t>1.4 New sites will be added to the contract as new security systems are installed. Each new site will be included as part of this contract. Similarly, defective sites will be removed from the contract for as long as repairs are being conducted.</t>
  </si>
  <si>
    <r>
      <t>a)</t>
    </r>
    <r>
      <rPr>
        <sz val="10"/>
        <rFont val="Times New Roman"/>
        <family val="1"/>
      </rPr>
      <t>    </t>
    </r>
    <r>
      <rPr>
        <sz val="10"/>
        <rFont val="Arial"/>
        <family val="2"/>
      </rPr>
      <t>Substations.</t>
    </r>
  </si>
  <si>
    <r>
      <t>b)</t>
    </r>
    <r>
      <rPr>
        <sz val="10"/>
        <rFont val="Times New Roman"/>
        <family val="1"/>
      </rPr>
      <t xml:space="preserve">    </t>
    </r>
    <r>
      <rPr>
        <sz val="10"/>
        <rFont val="Arial"/>
        <family val="2"/>
      </rPr>
      <t>Customer Network Centres (CNCs).</t>
    </r>
  </si>
  <si>
    <r>
      <t>c)</t>
    </r>
    <r>
      <rPr>
        <sz val="10"/>
        <rFont val="Times New Roman"/>
        <family val="1"/>
      </rPr>
      <t>    </t>
    </r>
    <r>
      <rPr>
        <sz val="10"/>
        <rFont val="Arial"/>
        <family val="2"/>
      </rPr>
      <t>Training facilities.</t>
    </r>
  </si>
  <si>
    <t>d)   Customer Services Hubs.</t>
  </si>
  <si>
    <r>
      <t>e)</t>
    </r>
    <r>
      <rPr>
        <sz val="10"/>
        <rFont val="Times New Roman"/>
        <family val="1"/>
      </rPr>
      <t>    </t>
    </r>
    <r>
      <rPr>
        <sz val="10"/>
        <rFont val="Arial"/>
        <family val="2"/>
      </rPr>
      <t>Office complex.</t>
    </r>
  </si>
  <si>
    <r>
      <t>a)</t>
    </r>
    <r>
      <rPr>
        <sz val="10"/>
        <rFont val="Times New Roman"/>
        <family val="1"/>
      </rPr>
      <t xml:space="preserve">    </t>
    </r>
    <r>
      <rPr>
        <sz val="10"/>
        <rFont val="Arial"/>
        <family val="2"/>
      </rPr>
      <t>Loss of power supply to equipment on site.</t>
    </r>
  </si>
  <si>
    <r>
      <t>b)</t>
    </r>
    <r>
      <rPr>
        <sz val="10"/>
        <rFont val="Times New Roman"/>
        <family val="1"/>
      </rPr>
      <t xml:space="preserve">    </t>
    </r>
    <r>
      <rPr>
        <sz val="10"/>
        <rFont val="Arial"/>
        <family val="2"/>
      </rPr>
      <t>Loss of communications with equipment on site.</t>
    </r>
  </si>
  <si>
    <r>
      <t>c)</t>
    </r>
    <r>
      <rPr>
        <sz val="10"/>
        <rFont val="Times New Roman"/>
        <family val="1"/>
      </rPr>
      <t xml:space="preserve">    </t>
    </r>
    <r>
      <rPr>
        <sz val="10"/>
        <rFont val="Arial"/>
        <family val="2"/>
      </rPr>
      <t>Offline equipment.</t>
    </r>
  </si>
  <si>
    <r>
      <t>d)</t>
    </r>
    <r>
      <rPr>
        <sz val="10"/>
        <rFont val="Times New Roman"/>
        <family val="1"/>
      </rPr>
      <t xml:space="preserve">    </t>
    </r>
    <r>
      <rPr>
        <sz val="10"/>
        <rFont val="Arial"/>
        <family val="2"/>
      </rPr>
      <t>Broken/faulty equipment.</t>
    </r>
  </si>
  <si>
    <r>
      <t>e)</t>
    </r>
    <r>
      <rPr>
        <sz val="10"/>
        <rFont val="Times New Roman"/>
        <family val="1"/>
      </rPr>
      <t xml:space="preserve">    </t>
    </r>
    <r>
      <rPr>
        <sz val="10"/>
        <rFont val="Arial"/>
        <family val="2"/>
      </rPr>
      <t>Equipment not configured optimally.</t>
    </r>
  </si>
  <si>
    <r>
      <t>f)</t>
    </r>
    <r>
      <rPr>
        <sz val="10"/>
        <rFont val="Times New Roman"/>
        <family val="1"/>
      </rPr>
      <t xml:space="preserve">     </t>
    </r>
    <r>
      <rPr>
        <sz val="10"/>
        <rFont val="Arial"/>
        <family val="2"/>
      </rPr>
      <t>Equipment providing nuisance and/or false alarms.</t>
    </r>
  </si>
  <si>
    <r>
      <t>i)</t>
    </r>
    <r>
      <rPr>
        <sz val="10"/>
        <rFont val="Times New Roman"/>
        <family val="1"/>
      </rPr>
      <t>     S</t>
    </r>
    <r>
      <rPr>
        <sz val="10"/>
        <rFont val="Arial"/>
        <family val="2"/>
      </rPr>
      <t>ite status.</t>
    </r>
  </si>
  <si>
    <r>
      <t>ii)</t>
    </r>
    <r>
      <rPr>
        <sz val="10"/>
        <rFont val="Times New Roman"/>
        <family val="1"/>
      </rPr>
      <t>    A</t>
    </r>
    <r>
      <rPr>
        <sz val="10"/>
        <rFont val="Arial"/>
        <family val="2"/>
      </rPr>
      <t>larm activations.</t>
    </r>
  </si>
  <si>
    <r>
      <t>iii)</t>
    </r>
    <r>
      <rPr>
        <sz val="10"/>
        <rFont val="Times New Roman"/>
        <family val="1"/>
      </rPr>
      <t>   R</t>
    </r>
    <r>
      <rPr>
        <sz val="10"/>
        <rFont val="Arial"/>
        <family val="2"/>
      </rPr>
      <t>esponses to incidents within the preceding 24 hours.</t>
    </r>
  </si>
  <si>
    <r>
      <t>i)</t>
    </r>
    <r>
      <rPr>
        <sz val="10"/>
        <rFont val="Times New Roman"/>
        <family val="1"/>
      </rPr>
      <t xml:space="preserve">      </t>
    </r>
    <r>
      <rPr>
        <sz val="10"/>
        <rFont val="Arial"/>
        <family val="2"/>
      </rPr>
      <t>Site name.</t>
    </r>
  </si>
  <si>
    <r>
      <t>ii)</t>
    </r>
    <r>
      <rPr>
        <sz val="10"/>
        <rFont val="Times New Roman"/>
        <family val="1"/>
      </rPr>
      <t xml:space="preserve">     </t>
    </r>
    <r>
      <rPr>
        <sz val="10"/>
        <rFont val="Arial"/>
        <family val="2"/>
      </rPr>
      <t>Time of incident.</t>
    </r>
  </si>
  <si>
    <r>
      <t>iii)</t>
    </r>
    <r>
      <rPr>
        <sz val="10"/>
        <rFont val="Times New Roman"/>
        <family val="1"/>
      </rPr>
      <t xml:space="preserve">    </t>
    </r>
    <r>
      <rPr>
        <sz val="10"/>
        <rFont val="Arial"/>
        <family val="2"/>
      </rPr>
      <t>Trigger for incident (passive, contact, video, etc. or any combination).</t>
    </r>
  </si>
  <si>
    <r>
      <t>iv)</t>
    </r>
    <r>
      <rPr>
        <sz val="10"/>
        <rFont val="Times New Roman"/>
        <family val="1"/>
      </rPr>
      <t xml:space="preserve">    </t>
    </r>
    <r>
      <rPr>
        <sz val="10"/>
        <rFont val="Arial"/>
        <family val="2"/>
      </rPr>
      <t>Zone name and number.</t>
    </r>
  </si>
  <si>
    <r>
      <t>v)</t>
    </r>
    <r>
      <rPr>
        <sz val="10"/>
        <rFont val="Times New Roman"/>
        <family val="1"/>
      </rPr>
      <t xml:space="preserve">     </t>
    </r>
    <r>
      <rPr>
        <sz val="10"/>
        <rFont val="Arial"/>
        <family val="2"/>
      </rPr>
      <t>Name of dispatched vehicle response company.</t>
    </r>
  </si>
  <si>
    <t>3.1 For sites with CCTV remote viewing capability, response is only required if a positive alarm is identified. Where no visual alarm verification is possible, all text based alarms shall be treated as a positive alarm.</t>
  </si>
  <si>
    <r>
      <t>3.2</t>
    </r>
    <r>
      <rPr>
        <sz val="10"/>
        <rFont val="Times New Roman"/>
        <family val="1"/>
      </rPr>
      <t> </t>
    </r>
    <r>
      <rPr>
        <sz val="10"/>
        <rFont val="Arial"/>
        <family val="2"/>
      </rPr>
      <t>For sites with a building intrusion system with indoor/outdoor PIR sensors only, response is required for all text alarms unless otherwise agreed to with the Employer.</t>
    </r>
  </si>
  <si>
    <t>3.3 The Contractor shall provide response services, either in their own capacity or by sub-contracting the services of local service providers. The Contractor shall provide the Employer with a list stating the vehicle response sub-contractors per site, and inform the Employer of any changes to this list.</t>
  </si>
  <si>
    <t>3.4 Response times to alarms should be relative to the distance required to travel to the site.  All responses to sites should be done in conjunction with the legal speed limit in the area of response.</t>
  </si>
  <si>
    <r>
      <t>3.5</t>
    </r>
    <r>
      <rPr>
        <sz val="10"/>
        <rFont val="Times New Roman"/>
        <family val="1"/>
      </rPr>
      <t> </t>
    </r>
    <r>
      <rPr>
        <sz val="10"/>
        <rFont val="Arial"/>
        <family val="2"/>
      </rPr>
      <t>Armed response is expected at all sites. Where this cannot be achieved, or as stated in 3.4 above, the Employer shall be informed in writing and include the expected duration of inactive or delayed service.</t>
    </r>
  </si>
  <si>
    <r>
      <t>3.6</t>
    </r>
    <r>
      <rPr>
        <sz val="10"/>
        <rFont val="Times New Roman"/>
        <family val="1"/>
      </rPr>
      <t xml:space="preserve">  </t>
    </r>
    <r>
      <rPr>
        <sz val="10"/>
        <rFont val="Arial"/>
        <family val="2"/>
      </rPr>
      <t>Within a period of 3 (three) calendar months after the awarding of the tender, the contractor's nominated employees must be trained and authorised for Eskom's High Voltage Regulations ("HV Regs") for ground level access. The authorisation will be valid for a period of 5 (five) years. This training costs will be for the Contractor's account. The successful tenderer must submit in writing a list of his employees who will undergo the HV Regs training within seven (7) working days after the awarding of the tender to the Employer. During the training period of three (3) months, the Contractor’s response teams  are not allowed entry to restricted areas without a suitably authorised employee from the Employer or the Contractor's employee must be suitably authorised. When dispatched to a site, the response team is required to do a thorough perimeter inspection to look for signs of forced entry. The Contractor shall inspect inside the site only when deemed necessary and only under the supervision of the Employer’s employee from the time he/she has arrived on site until such time that the Contractor's employee was authorised for Eskom's HV Regs.</t>
    </r>
  </si>
  <si>
    <r>
      <t>3.7</t>
    </r>
    <r>
      <rPr>
        <sz val="10"/>
        <rFont val="Times New Roman"/>
        <family val="1"/>
      </rPr>
      <t xml:space="preserve">  </t>
    </r>
    <r>
      <rPr>
        <sz val="10"/>
        <rFont val="Arial"/>
        <family val="2"/>
      </rPr>
      <t>Extraordinary circumstances which the Contractor is unable to deal with must be escalated to the Employer’s SHEQS Department for strategic direction.</t>
    </r>
  </si>
  <si>
    <r>
      <t>a)</t>
    </r>
    <r>
      <rPr>
        <sz val="10"/>
        <rFont val="Times New Roman"/>
        <family val="1"/>
      </rPr>
      <t xml:space="preserve">     </t>
    </r>
    <r>
      <rPr>
        <sz val="10"/>
        <rFont val="Arial"/>
        <family val="2"/>
      </rPr>
      <t>Site FSK modem or similar to interface Contact ID signals to GSM (SMS and GPRS), to relay text alarms to the Control room base station. The modem shall include two sims or a global sim. The option to utilise Eskom's own monitoring infrastructure (modems and base stations) in place of the Contractor's equipment for the interfacing of signals shall be supported by the Contractor, as and when Eskom requires so.</t>
    </r>
  </si>
  <si>
    <r>
      <t xml:space="preserve">a) </t>
    </r>
    <r>
      <rPr>
        <sz val="10"/>
        <rFont val="Times New Roman"/>
        <family val="1"/>
      </rPr>
      <t> </t>
    </r>
    <r>
      <rPr>
        <sz val="10"/>
        <rFont val="Arial"/>
        <family val="2"/>
      </rPr>
      <t>FSK or similar base station to connect with the telecommunications network equipment used.</t>
    </r>
  </si>
  <si>
    <t>b) Desktop or laptop computer(s) (minimum Intel i7 or equivalent CPU, minimum 12GB RAM and 4TB hard disc space, preferably of SSD type), 3 screens (23” or larger), microphone, speakers, keyboard, mouse, as suitable for security control room applications and as required by the employer.</t>
  </si>
  <si>
    <r>
      <t>a)</t>
    </r>
    <r>
      <rPr>
        <sz val="10"/>
        <rFont val="Times New Roman"/>
        <family val="1"/>
      </rPr>
      <t>  </t>
    </r>
    <r>
      <rPr>
        <sz val="10"/>
        <rFont val="Arial"/>
        <family val="2"/>
      </rPr>
      <t>Paradox base station (IPRS-7 or IPR512), and interface to Eskom’s telecommunications network, used as main or back-up communications.</t>
    </r>
  </si>
  <si>
    <r>
      <t>4.4</t>
    </r>
    <r>
      <rPr>
        <sz val="10"/>
        <rFont val="Times New Roman"/>
        <family val="1"/>
      </rPr>
      <t xml:space="preserve">  </t>
    </r>
    <r>
      <rPr>
        <sz val="10"/>
        <rFont val="Arial"/>
        <family val="2"/>
      </rPr>
      <t>The Employer may at any time, upgrade the VMS platform (equipment and/or software) and update the standard operating procedures around these.</t>
    </r>
  </si>
  <si>
    <r>
      <t>(1)</t>
    </r>
    <r>
      <rPr>
        <sz val="10"/>
        <rFont val="Times New Roman"/>
        <family val="1"/>
      </rPr>
      <t xml:space="preserve">   </t>
    </r>
    <r>
      <rPr>
        <sz val="10"/>
        <rFont val="Arial"/>
        <family val="2"/>
      </rPr>
      <t>Verify the alarm if possible with the VMS platform.</t>
    </r>
  </si>
  <si>
    <r>
      <t>(2)</t>
    </r>
    <r>
      <rPr>
        <sz val="10"/>
        <rFont val="Times New Roman"/>
        <family val="1"/>
      </rPr>
      <t xml:space="preserve">   </t>
    </r>
    <r>
      <rPr>
        <sz val="10"/>
        <rFont val="Arial"/>
        <family val="2"/>
      </rPr>
      <t>For verified and unverified alarms, send response vehicle to site.</t>
    </r>
  </si>
  <si>
    <r>
      <t>(a)</t>
    </r>
    <r>
      <rPr>
        <sz val="10"/>
        <rFont val="Times New Roman"/>
        <family val="1"/>
      </rPr>
      <t xml:space="preserve">   </t>
    </r>
    <r>
      <rPr>
        <sz val="10"/>
        <rFont val="Arial"/>
        <family val="2"/>
      </rPr>
      <t>If an intrusion was detected with no intruder detected at the time of response, the site owner shall be notified with the details as seen from the perimeter.</t>
    </r>
  </si>
  <si>
    <r>
      <t>(a)</t>
    </r>
    <r>
      <rPr>
        <sz val="10"/>
        <rFont val="Times New Roman"/>
        <family val="1"/>
      </rPr>
      <t xml:space="preserve">   </t>
    </r>
    <r>
      <rPr>
        <sz val="10"/>
        <rFont val="Arial"/>
        <family val="2"/>
      </rPr>
      <t>If the intrusion was detected with no intruder at time of response, the site owner shall be notified with the details as seen on site.</t>
    </r>
  </si>
  <si>
    <r>
      <t>ii)</t>
    </r>
    <r>
      <rPr>
        <sz val="10"/>
        <rFont val="Times New Roman"/>
        <family val="1"/>
      </rPr>
      <t xml:space="preserve">     </t>
    </r>
    <r>
      <rPr>
        <sz val="10"/>
        <rFont val="Arial"/>
        <family val="2"/>
      </rPr>
      <t>All suspects to be taken into police custody.</t>
    </r>
  </si>
  <si>
    <r>
      <t>(1)</t>
    </r>
    <r>
      <rPr>
        <sz val="10"/>
        <rFont val="Times New Roman"/>
        <family val="1"/>
      </rPr>
      <t xml:space="preserve">   </t>
    </r>
    <r>
      <rPr>
        <sz val="10"/>
        <rFont val="Arial"/>
        <family val="2"/>
      </rPr>
      <t>Send a response vehicle to site.</t>
    </r>
  </si>
  <si>
    <r>
      <t>(a)</t>
    </r>
    <r>
      <rPr>
        <sz val="10"/>
        <rFont val="Times New Roman"/>
        <family val="1"/>
      </rPr>
      <t xml:space="preserve">   </t>
    </r>
    <r>
      <rPr>
        <sz val="10"/>
        <rFont val="Arial"/>
        <family val="2"/>
      </rPr>
      <t>Assist where possible.</t>
    </r>
  </si>
  <si>
    <t>a) The Employer's guarding services.</t>
  </si>
  <si>
    <r>
      <t>b)</t>
    </r>
    <r>
      <rPr>
        <sz val="10"/>
        <rFont val="Times New Roman"/>
        <family val="1"/>
      </rPr>
      <t> </t>
    </r>
    <r>
      <rPr>
        <sz val="10"/>
        <rFont val="Arial"/>
        <family val="2"/>
      </rPr>
      <t>Security System Installation / Maintenance contractors: the Contractor will liaise with the installation company during commissioning and maintenance activities.</t>
    </r>
  </si>
  <si>
    <r>
      <t>c)</t>
    </r>
    <r>
      <rPr>
        <sz val="10"/>
        <rFont val="Times New Roman"/>
        <family val="1"/>
      </rPr>
      <t> </t>
    </r>
    <r>
      <rPr>
        <sz val="10"/>
        <rFont val="Arial"/>
        <family val="2"/>
      </rPr>
      <t>Eskom Employees.</t>
    </r>
  </si>
  <si>
    <r>
      <t>7.1</t>
    </r>
    <r>
      <rPr>
        <sz val="10"/>
        <rFont val="Times New Roman"/>
        <family val="1"/>
      </rPr>
      <t xml:space="preserve">  </t>
    </r>
    <r>
      <rPr>
        <sz val="10"/>
        <rFont val="Arial"/>
        <family val="2"/>
      </rPr>
      <t>All Security Officers must be registered with the Private Security Industry Regulatory Authority (PSIRA) at the required Grade C.</t>
    </r>
  </si>
  <si>
    <t>7.6  Armed Security Officers must have completed the specific Unit Standards for the firearms they will be using.</t>
  </si>
  <si>
    <r>
      <t>7.11</t>
    </r>
    <r>
      <rPr>
        <sz val="10"/>
        <rFont val="Times New Roman"/>
        <family val="1"/>
      </rPr>
      <t>  </t>
    </r>
    <r>
      <rPr>
        <sz val="10"/>
        <rFont val="Arial"/>
        <family val="2"/>
      </rPr>
      <t>Security Officers shall not have a criminal record and shall disclose all pending criminal prosecutions against them. NOTE that contractor employees with a criminal record may be used to render a service to the Employer. Criminal record clearace certificates must be provided to the Employer to proof compliance with this provision.</t>
    </r>
  </si>
  <si>
    <r>
      <t>a)</t>
    </r>
    <r>
      <rPr>
        <sz val="10"/>
        <rFont val="Times New Roman"/>
        <family val="1"/>
      </rPr>
      <t xml:space="preserve">     </t>
    </r>
    <r>
      <rPr>
        <sz val="10"/>
        <rFont val="Arial"/>
        <family val="2"/>
      </rPr>
      <t>Strike / labour unrest amongst own employees.</t>
    </r>
  </si>
  <si>
    <r>
      <t>b)</t>
    </r>
    <r>
      <rPr>
        <sz val="10"/>
        <rFont val="Times New Roman"/>
        <family val="1"/>
      </rPr>
      <t xml:space="preserve">    </t>
    </r>
    <r>
      <rPr>
        <sz val="10"/>
        <rFont val="Arial"/>
        <family val="2"/>
      </rPr>
      <t>Shortage of manpower due to e.g., absenteeism, sick leave, annual leave, etc.</t>
    </r>
  </si>
  <si>
    <r>
      <t>c)</t>
    </r>
    <r>
      <rPr>
        <sz val="10"/>
        <rFont val="Times New Roman"/>
        <family val="1"/>
      </rPr>
      <t xml:space="preserve">     </t>
    </r>
    <r>
      <rPr>
        <sz val="10"/>
        <rFont val="Arial"/>
        <family val="2"/>
      </rPr>
      <t>Equipment failure, e.g., vehicle breakdown and communication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</si>
</sst>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0"/>
      <color theme="1"/>
      <name val="Arial"/>
      <family val="2"/>
    </font>
    <font>
      <b/>
      <i/>
      <sz val="11"/>
      <color theme="1"/>
      <name val="Calibri"/>
      <family val="2"/>
      <scheme val="minor"/>
    </font>
    <font>
      <sz val="11"/>
      <color theme="1"/>
      <name val="Arial"/>
      <family val="2"/>
    </font>
    <font>
      <b/>
      <sz val="11"/>
      <color theme="1"/>
      <name val="Arial"/>
      <family val="2"/>
    </font>
    <font>
      <sz val="10"/>
      <color theme="1"/>
      <name val="Calibri"/>
      <family val="2"/>
      <scheme val="minor"/>
    </font>
    <font>
      <b/>
      <sz val="10"/>
      <color theme="1"/>
      <name val="Arial"/>
      <family val="2"/>
    </font>
    <font>
      <b/>
      <sz val="10"/>
      <color theme="1"/>
      <name val="Calibri"/>
      <family val="2"/>
      <scheme val="minor"/>
    </font>
    <font>
      <b/>
      <i/>
      <sz val="11"/>
      <color theme="1"/>
      <name val="Arial"/>
      <family val="2"/>
    </font>
    <font>
      <sz val="10"/>
      <name val="Arial"/>
      <family val="2"/>
    </font>
    <font>
      <sz val="10"/>
      <name val="Times New Roman"/>
      <family val="1"/>
    </font>
    <font>
      <sz val="11"/>
      <name val="Arial"/>
      <family val="2"/>
    </font>
    <font>
      <sz val="10"/>
      <name val="Calibri"/>
      <family val="2"/>
      <scheme val="minor"/>
    </font>
    <font>
      <b/>
      <sz val="11"/>
      <name val="Arial"/>
      <family val="2"/>
    </font>
    <font>
      <sz val="11"/>
      <name val="Calibri"/>
      <family val="2"/>
      <scheme val="minor"/>
    </font>
    <font>
      <i/>
      <sz val="11"/>
      <name val="Calibri"/>
      <family val="2"/>
      <scheme val="minor"/>
    </font>
    <font>
      <i/>
      <u/>
      <sz val="11"/>
      <name val="Calibri"/>
      <family val="2"/>
      <scheme val="minor"/>
    </font>
    <font>
      <b/>
      <sz val="12"/>
      <name val="Arial"/>
      <family val="2"/>
    </font>
    <font>
      <b/>
      <sz val="7"/>
      <name val="Times New Roman"/>
      <family val="1"/>
    </font>
    <font>
      <b/>
      <sz val="10"/>
      <name val="Arial"/>
      <family val="2"/>
    </font>
    <font>
      <b/>
      <sz val="10"/>
      <name val="Times New Roman"/>
      <family val="1"/>
    </font>
    <font>
      <u/>
      <sz val="10"/>
      <name val="Arial"/>
      <family val="2"/>
    </font>
    <font>
      <u/>
      <sz val="10"/>
      <name val="Calibri"/>
      <family val="2"/>
      <scheme val="minor"/>
    </font>
    <font>
      <b/>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241">
    <xf numFmtId="0" fontId="0" fillId="0" borderId="0" xfId="0"/>
    <xf numFmtId="0" fontId="0" fillId="0" borderId="0" xfId="0" applyAlignment="1">
      <alignment horizontal="center"/>
    </xf>
    <xf numFmtId="0" fontId="0" fillId="0" borderId="0" xfId="0" applyAlignment="1">
      <alignment wrapText="1"/>
    </xf>
    <xf numFmtId="0" fontId="0" fillId="3" borderId="0" xfId="0" applyFill="1"/>
    <xf numFmtId="0" fontId="0" fillId="0" borderId="0" xfId="0" applyAlignment="1">
      <alignment horizontal="left" vertical="center" wrapText="1"/>
    </xf>
    <xf numFmtId="9" fontId="0" fillId="0" borderId="0" xfId="1" applyFont="1"/>
    <xf numFmtId="9" fontId="0" fillId="0" borderId="0" xfId="1" applyFont="1" applyAlignment="1">
      <alignment wrapText="1"/>
    </xf>
    <xf numFmtId="0" fontId="0" fillId="0" borderId="0" xfId="0"/>
    <xf numFmtId="0" fontId="0" fillId="0" borderId="0" xfId="0" applyNumberFormat="1"/>
    <xf numFmtId="0" fontId="0" fillId="0" borderId="0" xfId="0" applyAlignment="1">
      <alignment horizontal="left" vertical="top" wrapText="1"/>
    </xf>
    <xf numFmtId="0" fontId="0" fillId="0" borderId="0" xfId="0" applyAlignment="1">
      <alignment vertical="top" wrapText="1"/>
    </xf>
    <xf numFmtId="0" fontId="0" fillId="0" borderId="0" xfId="0" quotePrefix="1" applyAlignment="1">
      <alignment vertical="top" wrapText="1"/>
    </xf>
    <xf numFmtId="0" fontId="0" fillId="0" borderId="0" xfId="0" applyAlignment="1">
      <alignment horizontal="center" wrapText="1"/>
    </xf>
    <xf numFmtId="0" fontId="6"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7" fillId="2" borderId="4" xfId="0" applyFont="1" applyFill="1" applyBorder="1"/>
    <xf numFmtId="49" fontId="6" fillId="0" borderId="9" xfId="0" applyNumberFormat="1" applyFont="1" applyBorder="1" applyAlignment="1">
      <alignment vertical="top"/>
    </xf>
    <xf numFmtId="0" fontId="6" fillId="4" borderId="4" xfId="0" applyFont="1" applyFill="1" applyBorder="1" applyAlignment="1">
      <alignment horizontal="left" vertical="top" wrapText="1"/>
    </xf>
    <xf numFmtId="0" fontId="6" fillId="4" borderId="10" xfId="0" applyFont="1" applyFill="1" applyBorder="1" applyAlignment="1">
      <alignment vertical="top" wrapText="1"/>
    </xf>
    <xf numFmtId="0" fontId="6" fillId="0" borderId="4" xfId="0" applyFont="1" applyBorder="1"/>
    <xf numFmtId="0" fontId="6" fillId="0" borderId="4" xfId="0" applyFont="1" applyFill="1" applyBorder="1"/>
    <xf numFmtId="0" fontId="6" fillId="0" borderId="5" xfId="0" applyFont="1" applyBorder="1"/>
    <xf numFmtId="0" fontId="3" fillId="0" borderId="0" xfId="0" applyFont="1"/>
    <xf numFmtId="9" fontId="6" fillId="0" borderId="0" xfId="0" applyNumberFormat="1" applyFont="1"/>
    <xf numFmtId="9" fontId="6" fillId="0" borderId="0" xfId="1" applyFont="1" applyAlignment="1">
      <alignment wrapText="1"/>
    </xf>
    <xf numFmtId="9" fontId="6" fillId="0" borderId="0" xfId="1" applyFont="1" applyAlignment="1">
      <alignment horizontal="center" wrapText="1"/>
    </xf>
    <xf numFmtId="0" fontId="6" fillId="0" borderId="0" xfId="0" applyFont="1" applyAlignment="1">
      <alignment horizontal="center"/>
    </xf>
    <xf numFmtId="0" fontId="0" fillId="0" borderId="0" xfId="0" applyFont="1"/>
    <xf numFmtId="0" fontId="8" fillId="0" borderId="0" xfId="0" applyFont="1"/>
    <xf numFmtId="0" fontId="8" fillId="3" borderId="0" xfId="0" applyFont="1" applyFill="1"/>
    <xf numFmtId="0" fontId="8" fillId="0" borderId="0" xfId="0" applyFont="1" applyAlignment="1">
      <alignment horizontal="left" vertical="center" wrapText="1"/>
    </xf>
    <xf numFmtId="0" fontId="8" fillId="0" borderId="0" xfId="0" applyFont="1" applyAlignment="1">
      <alignment horizontal="center" wrapText="1"/>
    </xf>
    <xf numFmtId="0" fontId="8" fillId="0" borderId="0" xfId="0" applyFont="1" applyAlignment="1">
      <alignment wrapText="1"/>
    </xf>
    <xf numFmtId="9" fontId="8" fillId="0" borderId="0" xfId="1" applyFont="1" applyAlignment="1">
      <alignment wrapText="1"/>
    </xf>
    <xf numFmtId="0" fontId="6" fillId="0" borderId="0" xfId="0" applyFont="1" applyAlignment="1"/>
    <xf numFmtId="0" fontId="6" fillId="0" borderId="0" xfId="0" applyFont="1" applyAlignment="1">
      <alignment horizontal="center" wrapText="1"/>
    </xf>
    <xf numFmtId="0" fontId="4" fillId="3" borderId="18" xfId="0" applyFont="1" applyFill="1" applyBorder="1"/>
    <xf numFmtId="0" fontId="4" fillId="3" borderId="10" xfId="0" applyFont="1" applyFill="1" applyBorder="1"/>
    <xf numFmtId="0" fontId="4" fillId="3" borderId="0" xfId="0" applyFont="1" applyFill="1"/>
    <xf numFmtId="9" fontId="9" fillId="3" borderId="11" xfId="1" applyFont="1" applyFill="1" applyBorder="1"/>
    <xf numFmtId="9" fontId="9" fillId="3" borderId="0" xfId="1" applyFont="1" applyFill="1" applyBorder="1"/>
    <xf numFmtId="0" fontId="4" fillId="3" borderId="0" xfId="0" applyFont="1" applyFill="1" applyBorder="1"/>
    <xf numFmtId="0" fontId="4" fillId="3" borderId="32" xfId="0" applyFont="1" applyFill="1" applyBorder="1"/>
    <xf numFmtId="0" fontId="4" fillId="0" borderId="0" xfId="0" applyFont="1"/>
    <xf numFmtId="0" fontId="4" fillId="0" borderId="9" xfId="0" applyFont="1" applyBorder="1"/>
    <xf numFmtId="0" fontId="4" fillId="0" borderId="4" xfId="0" applyFont="1" applyBorder="1"/>
    <xf numFmtId="0" fontId="4" fillId="0" borderId="18" xfId="0" applyFont="1" applyBorder="1"/>
    <xf numFmtId="0" fontId="4" fillId="0" borderId="10" xfId="0" applyFont="1" applyBorder="1"/>
    <xf numFmtId="0" fontId="4" fillId="0" borderId="11" xfId="0" applyFont="1" applyBorder="1"/>
    <xf numFmtId="9" fontId="4" fillId="0" borderId="0" xfId="1" applyFont="1" applyBorder="1"/>
    <xf numFmtId="0" fontId="4" fillId="0" borderId="0" xfId="0" applyFont="1" applyBorder="1"/>
    <xf numFmtId="0" fontId="4" fillId="5" borderId="25" xfId="0" applyFont="1" applyFill="1" applyBorder="1"/>
    <xf numFmtId="0" fontId="4" fillId="0" borderId="12" xfId="0" applyFont="1" applyBorder="1"/>
    <xf numFmtId="9" fontId="4" fillId="3" borderId="0" xfId="1" applyFont="1" applyFill="1" applyBorder="1"/>
    <xf numFmtId="0" fontId="4" fillId="3" borderId="25" xfId="0" applyFont="1" applyFill="1" applyBorder="1"/>
    <xf numFmtId="9" fontId="4" fillId="0" borderId="11" xfId="1" applyFont="1" applyBorder="1"/>
    <xf numFmtId="0" fontId="4" fillId="0" borderId="12" xfId="0" applyNumberFormat="1" applyFont="1" applyBorder="1"/>
    <xf numFmtId="0" fontId="4" fillId="0" borderId="7" xfId="0" applyFont="1" applyBorder="1"/>
    <xf numFmtId="9" fontId="4" fillId="0" borderId="13" xfId="1" applyFont="1" applyBorder="1"/>
    <xf numFmtId="9" fontId="4" fillId="0" borderId="14" xfId="1" applyFont="1" applyBorder="1"/>
    <xf numFmtId="0" fontId="4" fillId="0" borderId="14" xfId="0" applyFont="1" applyBorder="1"/>
    <xf numFmtId="0" fontId="9" fillId="3" borderId="9" xfId="0" applyFont="1" applyFill="1" applyBorder="1"/>
    <xf numFmtId="0" fontId="9" fillId="3" borderId="4" xfId="0" applyFont="1" applyFill="1" applyBorder="1"/>
    <xf numFmtId="0" fontId="6" fillId="2" borderId="20" xfId="0" applyFont="1" applyFill="1" applyBorder="1"/>
    <xf numFmtId="0" fontId="7" fillId="2" borderId="20" xfId="0" applyFont="1" applyFill="1" applyBorder="1"/>
    <xf numFmtId="0" fontId="7" fillId="2" borderId="29" xfId="0" applyFont="1" applyFill="1" applyBorder="1"/>
    <xf numFmtId="9" fontId="7" fillId="2" borderId="29" xfId="1" applyFont="1" applyFill="1" applyBorder="1"/>
    <xf numFmtId="0" fontId="7" fillId="2" borderId="21" xfId="0" applyFont="1" applyFill="1" applyBorder="1"/>
    <xf numFmtId="49" fontId="6" fillId="0" borderId="9" xfId="0" applyNumberFormat="1" applyFont="1" applyFill="1" applyBorder="1" applyAlignment="1">
      <alignment vertical="top"/>
    </xf>
    <xf numFmtId="0" fontId="6" fillId="0" borderId="0" xfId="0" applyFont="1" applyFill="1" applyAlignment="1">
      <alignment vertical="top" wrapText="1"/>
    </xf>
    <xf numFmtId="0" fontId="6" fillId="0" borderId="0" xfId="0" applyFont="1" applyFill="1"/>
    <xf numFmtId="0" fontId="9" fillId="0" borderId="4" xfId="0" applyFont="1" applyBorder="1"/>
    <xf numFmtId="0" fontId="9" fillId="0" borderId="9" xfId="0" applyFont="1" applyBorder="1"/>
    <xf numFmtId="0" fontId="4" fillId="0" borderId="0" xfId="0" applyNumberFormat="1" applyFont="1" applyBorder="1"/>
    <xf numFmtId="0" fontId="9" fillId="0" borderId="12" xfId="0" applyNumberFormat="1" applyFont="1" applyBorder="1"/>
    <xf numFmtId="0" fontId="9" fillId="3" borderId="12" xfId="0" applyNumberFormat="1" applyFont="1" applyFill="1" applyBorder="1"/>
    <xf numFmtId="0" fontId="4" fillId="0" borderId="25" xfId="0" applyFont="1" applyFill="1" applyBorder="1"/>
    <xf numFmtId="0" fontId="4" fillId="0" borderId="0" xfId="0" applyFont="1" applyFill="1" applyBorder="1"/>
    <xf numFmtId="0" fontId="9" fillId="0" borderId="26" xfId="0" applyFont="1" applyFill="1" applyBorder="1"/>
    <xf numFmtId="9" fontId="9" fillId="0" borderId="15" xfId="1" applyFont="1" applyBorder="1"/>
    <xf numFmtId="10" fontId="8" fillId="0" borderId="0" xfId="0" applyNumberFormat="1" applyFont="1" applyAlignment="1">
      <alignment horizontal="center"/>
    </xf>
    <xf numFmtId="0" fontId="12" fillId="4" borderId="9" xfId="0" applyFont="1" applyFill="1" applyBorder="1" applyAlignment="1">
      <alignment horizontal="justify" vertical="center"/>
    </xf>
    <xf numFmtId="164" fontId="0" fillId="0" borderId="0" xfId="1" applyNumberFormat="1" applyFont="1" applyAlignment="1">
      <alignment horizontal="center" wrapText="1"/>
    </xf>
    <xf numFmtId="164" fontId="6" fillId="0" borderId="0" xfId="1" applyNumberFormat="1" applyFont="1" applyAlignment="1">
      <alignment horizontal="center" wrapText="1"/>
    </xf>
    <xf numFmtId="164" fontId="8" fillId="0" borderId="0" xfId="1" applyNumberFormat="1" applyFont="1" applyAlignment="1">
      <alignment horizontal="center" wrapText="1"/>
    </xf>
    <xf numFmtId="0" fontId="4" fillId="0" borderId="5" xfId="0" applyFont="1" applyFill="1" applyBorder="1"/>
    <xf numFmtId="0" fontId="4" fillId="0" borderId="6" xfId="0" applyFont="1" applyFill="1" applyBorder="1"/>
    <xf numFmtId="0" fontId="4" fillId="0" borderId="19" xfId="0" applyFont="1" applyFill="1" applyBorder="1"/>
    <xf numFmtId="164" fontId="2" fillId="3" borderId="4" xfId="1" applyNumberFormat="1" applyFont="1" applyFill="1" applyBorder="1" applyAlignment="1">
      <alignment horizontal="center" wrapText="1"/>
    </xf>
    <xf numFmtId="0" fontId="0" fillId="3" borderId="4" xfId="0" applyFill="1" applyBorder="1" applyAlignment="1">
      <alignment wrapText="1"/>
    </xf>
    <xf numFmtId="0" fontId="0" fillId="3" borderId="4" xfId="0" applyFill="1" applyBorder="1" applyAlignment="1">
      <alignment horizontal="right" wrapText="1"/>
    </xf>
    <xf numFmtId="0" fontId="8" fillId="0" borderId="4" xfId="0" applyFont="1" applyBorder="1" applyAlignment="1">
      <alignment wrapText="1"/>
    </xf>
    <xf numFmtId="164" fontId="10" fillId="3" borderId="4" xfId="1" applyNumberFormat="1" applyFont="1" applyFill="1" applyBorder="1" applyAlignment="1">
      <alignment horizontal="center" wrapText="1"/>
    </xf>
    <xf numFmtId="0" fontId="8" fillId="3" borderId="4" xfId="0" applyFont="1" applyFill="1" applyBorder="1" applyAlignment="1">
      <alignment wrapText="1"/>
    </xf>
    <xf numFmtId="0" fontId="8" fillId="3" borderId="4" xfId="0" applyFont="1" applyFill="1" applyBorder="1" applyAlignment="1">
      <alignment horizontal="right"/>
    </xf>
    <xf numFmtId="0" fontId="8" fillId="0" borderId="4" xfId="0" applyFont="1" applyFill="1" applyBorder="1" applyAlignment="1">
      <alignment horizontal="right" wrapText="1"/>
    </xf>
    <xf numFmtId="0" fontId="8" fillId="3" borderId="4" xfId="0" applyFont="1" applyFill="1" applyBorder="1" applyAlignment="1">
      <alignment horizontal="right" wrapText="1"/>
    </xf>
    <xf numFmtId="9" fontId="2" fillId="3" borderId="9" xfId="1" applyFont="1" applyFill="1" applyBorder="1" applyAlignment="1">
      <alignment wrapText="1"/>
    </xf>
    <xf numFmtId="0" fontId="0" fillId="3" borderId="10" xfId="0" applyFill="1" applyBorder="1" applyAlignment="1">
      <alignment horizontal="center"/>
    </xf>
    <xf numFmtId="9" fontId="8" fillId="0" borderId="9" xfId="1" applyFont="1" applyBorder="1" applyAlignment="1">
      <alignment wrapText="1"/>
    </xf>
    <xf numFmtId="0" fontId="8" fillId="0" borderId="10" xfId="0" applyFont="1" applyBorder="1" applyAlignment="1">
      <alignment horizontal="center"/>
    </xf>
    <xf numFmtId="9" fontId="10" fillId="3" borderId="9" xfId="1" applyFont="1" applyFill="1" applyBorder="1" applyAlignment="1">
      <alignment wrapText="1"/>
    </xf>
    <xf numFmtId="0" fontId="8" fillId="3" borderId="10" xfId="0" applyFont="1" applyFill="1" applyBorder="1" applyAlignment="1">
      <alignment horizontal="center"/>
    </xf>
    <xf numFmtId="0" fontId="8" fillId="0" borderId="10" xfId="0" applyFont="1" applyFill="1" applyBorder="1" applyAlignment="1">
      <alignment horizontal="center"/>
    </xf>
    <xf numFmtId="0" fontId="14" fillId="4" borderId="4" xfId="0" applyFont="1" applyFill="1" applyBorder="1" applyAlignment="1">
      <alignment horizontal="left" vertical="top" wrapText="1"/>
    </xf>
    <xf numFmtId="9" fontId="5" fillId="2" borderId="33" xfId="1" applyFont="1" applyFill="1" applyBorder="1" applyAlignment="1">
      <alignment horizontal="center" textRotation="90" wrapText="1"/>
    </xf>
    <xf numFmtId="164" fontId="5" fillId="2" borderId="34" xfId="1" applyNumberFormat="1" applyFont="1" applyFill="1" applyBorder="1" applyAlignment="1">
      <alignment horizontal="center" wrapText="1"/>
    </xf>
    <xf numFmtId="0" fontId="0" fillId="2" borderId="34" xfId="0" applyFont="1" applyFill="1" applyBorder="1" applyAlignment="1">
      <alignment wrapText="1"/>
    </xf>
    <xf numFmtId="0" fontId="2" fillId="2" borderId="34" xfId="0" applyFont="1" applyFill="1" applyBorder="1" applyAlignment="1">
      <alignment wrapText="1"/>
    </xf>
    <xf numFmtId="0" fontId="2" fillId="2" borderId="35" xfId="0" applyFont="1" applyFill="1" applyBorder="1" applyAlignment="1">
      <alignment horizontal="center" wrapText="1"/>
    </xf>
    <xf numFmtId="164" fontId="8" fillId="0" borderId="4" xfId="1" applyNumberFormat="1" applyFont="1" applyFill="1" applyBorder="1" applyAlignment="1">
      <alignment horizontal="center" wrapText="1"/>
    </xf>
    <xf numFmtId="0" fontId="4" fillId="0" borderId="5" xfId="0" applyFont="1" applyBorder="1" applyAlignment="1">
      <alignment horizontal="center" vertical="center"/>
    </xf>
    <xf numFmtId="0" fontId="4" fillId="7" borderId="4" xfId="0" applyFont="1" applyFill="1" applyBorder="1" applyAlignment="1">
      <alignment wrapText="1"/>
    </xf>
    <xf numFmtId="0" fontId="4" fillId="7" borderId="4" xfId="0" applyFont="1" applyFill="1" applyBorder="1"/>
    <xf numFmtId="0" fontId="14" fillId="4" borderId="10" xfId="0" applyFont="1" applyFill="1" applyBorder="1" applyAlignment="1">
      <alignment horizontal="left" vertical="top" wrapText="1"/>
    </xf>
    <xf numFmtId="9" fontId="4" fillId="0" borderId="4" xfId="1" applyFont="1" applyBorder="1"/>
    <xf numFmtId="9" fontId="4" fillId="0" borderId="10" xfId="1" applyFont="1" applyBorder="1"/>
    <xf numFmtId="9" fontId="4" fillId="0" borderId="10" xfId="1" applyFont="1" applyFill="1" applyBorder="1"/>
    <xf numFmtId="0" fontId="4" fillId="0" borderId="5" xfId="0" applyFont="1" applyBorder="1"/>
    <xf numFmtId="0" fontId="4" fillId="0" borderId="6" xfId="0" applyFont="1" applyBorder="1"/>
    <xf numFmtId="9" fontId="4" fillId="0" borderId="6" xfId="1" applyFont="1" applyBorder="1"/>
    <xf numFmtId="9" fontId="4" fillId="0" borderId="7" xfId="1" applyFont="1" applyBorder="1"/>
    <xf numFmtId="0" fontId="9" fillId="0" borderId="22" xfId="0" applyFont="1" applyBorder="1"/>
    <xf numFmtId="0" fontId="9" fillId="0" borderId="16" xfId="0" applyFont="1" applyBorder="1"/>
    <xf numFmtId="9" fontId="4" fillId="0" borderId="16" xfId="1" applyFont="1" applyBorder="1"/>
    <xf numFmtId="9" fontId="4" fillId="0" borderId="23" xfId="1" applyFont="1" applyBorder="1"/>
    <xf numFmtId="0" fontId="7" fillId="3" borderId="36" xfId="0" applyFont="1" applyFill="1" applyBorder="1"/>
    <xf numFmtId="0" fontId="7" fillId="3" borderId="37" xfId="0" applyFont="1" applyFill="1" applyBorder="1"/>
    <xf numFmtId="9" fontId="6" fillId="3" borderId="37" xfId="1" applyFont="1" applyFill="1" applyBorder="1"/>
    <xf numFmtId="0" fontId="6" fillId="3" borderId="37" xfId="0" applyFont="1" applyFill="1" applyBorder="1"/>
    <xf numFmtId="9" fontId="6" fillId="3" borderId="38" xfId="0" quotePrefix="1" applyNumberFormat="1" applyFont="1" applyFill="1" applyBorder="1"/>
    <xf numFmtId="0" fontId="7" fillId="3" borderId="20" xfId="0" applyFont="1" applyFill="1" applyBorder="1"/>
    <xf numFmtId="0" fontId="7" fillId="3" borderId="29" xfId="0" applyFont="1" applyFill="1" applyBorder="1"/>
    <xf numFmtId="9" fontId="6" fillId="3" borderId="29" xfId="1" applyFont="1" applyFill="1" applyBorder="1"/>
    <xf numFmtId="0" fontId="6" fillId="3" borderId="29" xfId="0" applyFont="1" applyFill="1" applyBorder="1"/>
    <xf numFmtId="0" fontId="6" fillId="3" borderId="21" xfId="0" applyFont="1" applyFill="1" applyBorder="1"/>
    <xf numFmtId="0" fontId="4" fillId="0" borderId="22" xfId="0" applyFont="1" applyBorder="1"/>
    <xf numFmtId="0" fontId="4" fillId="0" borderId="16" xfId="0" applyFont="1" applyBorder="1"/>
    <xf numFmtId="9" fontId="4" fillId="0" borderId="23" xfId="1" applyFont="1" applyFill="1" applyBorder="1"/>
    <xf numFmtId="0" fontId="14" fillId="4" borderId="10" xfId="0" applyFont="1" applyFill="1" applyBorder="1" applyAlignment="1">
      <alignment vertical="top" wrapText="1"/>
    </xf>
    <xf numFmtId="0" fontId="7" fillId="2" borderId="21" xfId="0" applyFont="1" applyFill="1" applyBorder="1" applyAlignment="1">
      <alignment wrapText="1"/>
    </xf>
    <xf numFmtId="9" fontId="11" fillId="2" borderId="1" xfId="1" applyFont="1" applyFill="1" applyBorder="1" applyAlignment="1">
      <alignment horizontal="center" textRotation="90" wrapText="1"/>
    </xf>
    <xf numFmtId="9" fontId="11" fillId="2" borderId="2" xfId="1" applyFont="1" applyFill="1" applyBorder="1" applyAlignment="1">
      <alignment horizontal="center" wrapText="1"/>
    </xf>
    <xf numFmtId="0" fontId="7" fillId="2" borderId="31" xfId="0" applyFont="1" applyFill="1" applyBorder="1" applyAlignment="1">
      <alignment wrapText="1"/>
    </xf>
    <xf numFmtId="0" fontId="7" fillId="2" borderId="3" xfId="0" applyFont="1" applyFill="1" applyBorder="1" applyAlignment="1">
      <alignment horizontal="center" wrapText="1"/>
    </xf>
    <xf numFmtId="0" fontId="16" fillId="0" borderId="1" xfId="0" applyFont="1" applyBorder="1" applyAlignment="1">
      <alignment horizontal="center" vertical="center"/>
    </xf>
    <xf numFmtId="0" fontId="14" fillId="0" borderId="3" xfId="0" applyFont="1" applyBorder="1"/>
    <xf numFmtId="0" fontId="16" fillId="2" borderId="13" xfId="0" applyFont="1" applyFill="1" applyBorder="1" applyAlignment="1">
      <alignment vertical="center"/>
    </xf>
    <xf numFmtId="0" fontId="17" fillId="2" borderId="15" xfId="0" applyFont="1" applyFill="1" applyBorder="1"/>
    <xf numFmtId="0" fontId="18" fillId="2" borderId="17" xfId="0" applyFont="1" applyFill="1" applyBorder="1" applyAlignment="1">
      <alignment horizontal="center" wrapText="1"/>
    </xf>
    <xf numFmtId="0" fontId="18" fillId="2" borderId="24" xfId="0" applyFont="1" applyFill="1" applyBorder="1" applyAlignment="1">
      <alignment horizontal="center" wrapText="1"/>
    </xf>
    <xf numFmtId="0" fontId="18" fillId="0" borderId="22" xfId="0" applyFont="1" applyFill="1" applyBorder="1" applyAlignment="1">
      <alignment horizontal="center" wrapText="1"/>
    </xf>
    <xf numFmtId="0" fontId="18" fillId="0" borderId="23" xfId="0" applyFont="1" applyFill="1" applyBorder="1" applyAlignment="1">
      <alignment horizontal="center" wrapText="1"/>
    </xf>
    <xf numFmtId="0" fontId="20" fillId="3" borderId="11" xfId="0" applyFont="1" applyFill="1" applyBorder="1" applyAlignment="1">
      <alignment horizontal="left" vertical="center" indent="4"/>
    </xf>
    <xf numFmtId="0" fontId="17" fillId="3" borderId="12" xfId="0" applyFont="1" applyFill="1" applyBorder="1"/>
    <xf numFmtId="0" fontId="17" fillId="3" borderId="28" xfId="0" applyFont="1" applyFill="1" applyBorder="1" applyAlignment="1">
      <alignment horizontal="left" vertical="center" wrapText="1"/>
    </xf>
    <xf numFmtId="0" fontId="17" fillId="3" borderId="18" xfId="0" applyFont="1" applyFill="1" applyBorder="1" applyAlignment="1">
      <alignment horizontal="center" wrapText="1"/>
    </xf>
    <xf numFmtId="0" fontId="17" fillId="3" borderId="9" xfId="0" applyFont="1" applyFill="1" applyBorder="1" applyAlignment="1">
      <alignment wrapText="1"/>
    </xf>
    <xf numFmtId="0" fontId="17" fillId="3" borderId="10" xfId="0" applyFont="1" applyFill="1" applyBorder="1" applyAlignment="1">
      <alignment wrapText="1"/>
    </xf>
    <xf numFmtId="0" fontId="15" fillId="0" borderId="10" xfId="0" applyFont="1" applyBorder="1"/>
    <xf numFmtId="0" fontId="15" fillId="4" borderId="9" xfId="0" applyFont="1" applyFill="1" applyBorder="1" applyAlignment="1">
      <alignment wrapText="1"/>
    </xf>
    <xf numFmtId="0" fontId="15" fillId="4" borderId="10" xfId="0" applyFont="1" applyFill="1" applyBorder="1" applyAlignment="1">
      <alignment wrapText="1"/>
    </xf>
    <xf numFmtId="0" fontId="22" fillId="3" borderId="9" xfId="0" applyFont="1" applyFill="1" applyBorder="1" applyAlignment="1">
      <alignment horizontal="left" vertical="center" indent="4"/>
    </xf>
    <xf numFmtId="0" fontId="15" fillId="3" borderId="10" xfId="0" applyFont="1" applyFill="1" applyBorder="1"/>
    <xf numFmtId="0" fontId="15" fillId="3" borderId="28" xfId="0" applyFont="1" applyFill="1" applyBorder="1" applyAlignment="1">
      <alignment horizontal="left" vertical="center" wrapText="1"/>
    </xf>
    <xf numFmtId="0" fontId="15" fillId="3" borderId="18" xfId="0" applyFont="1" applyFill="1" applyBorder="1" applyAlignment="1">
      <alignment horizontal="center" wrapText="1"/>
    </xf>
    <xf numFmtId="0" fontId="15" fillId="3" borderId="9" xfId="0" applyFont="1" applyFill="1" applyBorder="1" applyAlignment="1">
      <alignment wrapText="1"/>
    </xf>
    <xf numFmtId="0" fontId="15" fillId="3" borderId="10" xfId="0" applyFont="1" applyFill="1" applyBorder="1" applyAlignment="1">
      <alignment wrapText="1"/>
    </xf>
    <xf numFmtId="0" fontId="12" fillId="4" borderId="9" xfId="0" applyFont="1" applyFill="1" applyBorder="1" applyAlignment="1">
      <alignment horizontal="justify" vertical="center" wrapText="1"/>
    </xf>
    <xf numFmtId="0" fontId="15" fillId="0" borderId="28" xfId="0" applyFont="1" applyFill="1" applyBorder="1" applyAlignment="1">
      <alignment horizontal="left" vertical="center" wrapText="1"/>
    </xf>
    <xf numFmtId="0" fontId="15" fillId="6" borderId="28" xfId="0" applyFont="1" applyFill="1" applyBorder="1" applyAlignment="1">
      <alignment horizontal="left" vertical="center" wrapText="1"/>
    </xf>
    <xf numFmtId="0" fontId="12" fillId="4" borderId="5" xfId="0" applyFont="1" applyFill="1" applyBorder="1" applyAlignment="1">
      <alignment horizontal="justify" vertical="center"/>
    </xf>
    <xf numFmtId="0" fontId="15" fillId="0" borderId="7" xfId="0" applyFont="1" applyBorder="1"/>
    <xf numFmtId="0" fontId="15" fillId="0" borderId="8" xfId="0" applyFont="1" applyBorder="1" applyAlignment="1">
      <alignment horizontal="left" vertical="center" wrapText="1"/>
    </xf>
    <xf numFmtId="0" fontId="15" fillId="0" borderId="19" xfId="0" applyFont="1" applyBorder="1" applyAlignment="1">
      <alignment horizontal="center" wrapText="1"/>
    </xf>
    <xf numFmtId="0" fontId="15" fillId="4" borderId="5" xfId="0" applyFont="1" applyFill="1" applyBorder="1" applyAlignment="1">
      <alignment wrapText="1"/>
    </xf>
    <xf numFmtId="0" fontId="15" fillId="4" borderId="7" xfId="0" applyFont="1" applyFill="1" applyBorder="1" applyAlignment="1">
      <alignment wrapText="1"/>
    </xf>
    <xf numFmtId="0" fontId="15" fillId="0" borderId="18" xfId="0" applyFont="1" applyBorder="1" applyAlignment="1">
      <alignment horizontal="center" wrapText="1"/>
    </xf>
    <xf numFmtId="164" fontId="8" fillId="0" borderId="4" xfId="1" applyNumberFormat="1" applyFont="1" applyBorder="1" applyAlignment="1">
      <alignment horizontal="center" wrapText="1"/>
    </xf>
    <xf numFmtId="0" fontId="8" fillId="5" borderId="4" xfId="0" applyFont="1" applyFill="1" applyBorder="1" applyAlignment="1">
      <alignment horizontal="right" wrapText="1"/>
    </xf>
    <xf numFmtId="0" fontId="15" fillId="0" borderId="28" xfId="0" applyFont="1" applyBorder="1" applyAlignment="1">
      <alignment horizontal="left" vertical="center" wrapText="1"/>
    </xf>
    <xf numFmtId="0" fontId="7" fillId="2" borderId="22" xfId="0" applyFont="1" applyFill="1" applyBorder="1" applyAlignment="1">
      <alignment vertical="center"/>
    </xf>
    <xf numFmtId="0" fontId="7" fillId="2" borderId="16" xfId="0" applyFont="1" applyFill="1" applyBorder="1" applyAlignment="1">
      <alignment horizontal="left" vertical="center" wrapText="1"/>
    </xf>
    <xf numFmtId="0" fontId="7" fillId="2" borderId="23" xfId="0" applyFont="1" applyFill="1" applyBorder="1" applyAlignment="1">
      <alignment vertical="center" wrapText="1"/>
    </xf>
    <xf numFmtId="0" fontId="15" fillId="0" borderId="0" xfId="0" applyFont="1" applyBorder="1"/>
    <xf numFmtId="0" fontId="15" fillId="0" borderId="0" xfId="0" applyFont="1" applyBorder="1" applyAlignment="1">
      <alignment horizontal="left" vertical="center" wrapText="1"/>
    </xf>
    <xf numFmtId="0" fontId="15" fillId="0" borderId="0" xfId="0" applyFont="1" applyBorder="1" applyAlignment="1">
      <alignment horizontal="center" wrapText="1"/>
    </xf>
    <xf numFmtId="0" fontId="15" fillId="4" borderId="0" xfId="0" applyFont="1" applyFill="1" applyBorder="1" applyAlignment="1">
      <alignment wrapText="1"/>
    </xf>
    <xf numFmtId="9" fontId="8" fillId="0" borderId="0" xfId="1" applyFont="1" applyBorder="1" applyAlignment="1">
      <alignment wrapText="1"/>
    </xf>
    <xf numFmtId="164" fontId="8" fillId="0" borderId="0" xfId="1" applyNumberFormat="1" applyFont="1" applyBorder="1" applyAlignment="1">
      <alignment horizontal="center" wrapText="1"/>
    </xf>
    <xf numFmtId="0" fontId="8" fillId="0" borderId="0" xfId="0" applyFont="1" applyBorder="1" applyAlignment="1">
      <alignment wrapText="1"/>
    </xf>
    <xf numFmtId="0" fontId="8" fillId="5" borderId="0" xfId="0" applyFont="1" applyFill="1" applyBorder="1" applyAlignment="1">
      <alignment horizontal="right" wrapText="1"/>
    </xf>
    <xf numFmtId="0" fontId="8" fillId="0" borderId="12" xfId="0" applyFont="1" applyBorder="1" applyAlignment="1">
      <alignment horizontal="center"/>
    </xf>
    <xf numFmtId="0" fontId="9" fillId="0" borderId="41" xfId="0" applyFont="1" applyBorder="1"/>
    <xf numFmtId="0" fontId="9" fillId="0" borderId="42" xfId="0" applyFont="1" applyBorder="1"/>
    <xf numFmtId="9" fontId="4" fillId="0" borderId="42" xfId="1" applyFont="1" applyBorder="1"/>
    <xf numFmtId="9" fontId="4" fillId="0" borderId="40" xfId="1" applyFont="1" applyBorder="1"/>
    <xf numFmtId="0" fontId="4" fillId="0" borderId="43" xfId="0" applyFont="1" applyBorder="1"/>
    <xf numFmtId="9" fontId="6" fillId="3" borderId="21" xfId="0" quotePrefix="1" applyNumberFormat="1" applyFont="1" applyFill="1" applyBorder="1"/>
    <xf numFmtId="0" fontId="15" fillId="0" borderId="28" xfId="0" applyFont="1" applyBorder="1" applyAlignment="1">
      <alignment horizontal="left" vertical="center" wrapText="1"/>
    </xf>
    <xf numFmtId="0" fontId="12" fillId="4" borderId="9" xfId="0" applyFont="1" applyFill="1" applyBorder="1" applyAlignment="1">
      <alignment horizontal="justify" vertical="top"/>
    </xf>
    <xf numFmtId="0" fontId="4" fillId="0" borderId="4" xfId="0" applyFont="1" applyBorder="1" applyAlignment="1">
      <alignment wrapText="1"/>
    </xf>
    <xf numFmtId="164" fontId="8" fillId="0" borderId="4" xfId="1" applyNumberFormat="1" applyFont="1" applyBorder="1" applyAlignment="1">
      <alignment horizontal="center" wrapText="1"/>
    </xf>
    <xf numFmtId="0" fontId="8" fillId="5" borderId="4" xfId="0" applyFont="1" applyFill="1" applyBorder="1" applyAlignment="1">
      <alignment horizontal="right" wrapText="1"/>
    </xf>
    <xf numFmtId="0" fontId="15" fillId="0" borderId="28" xfId="0" applyFont="1" applyBorder="1" applyAlignment="1">
      <alignment horizontal="left" vertical="center" wrapText="1"/>
    </xf>
    <xf numFmtId="9" fontId="3" fillId="0" borderId="0" xfId="1" applyFont="1" applyAlignment="1">
      <alignment horizontal="center"/>
    </xf>
    <xf numFmtId="0" fontId="4" fillId="0" borderId="30"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7" fillId="2" borderId="30" xfId="0" applyFont="1" applyFill="1" applyBorder="1" applyAlignment="1"/>
    <xf numFmtId="0" fontId="7" fillId="2" borderId="2" xfId="0" applyFont="1" applyFill="1" applyBorder="1" applyAlignment="1"/>
    <xf numFmtId="0" fontId="7" fillId="2" borderId="3" xfId="0" applyFont="1" applyFill="1" applyBorder="1" applyAlignment="1"/>
    <xf numFmtId="0" fontId="7" fillId="0" borderId="6" xfId="0" applyFont="1" applyBorder="1" applyAlignment="1">
      <alignment horizontal="left" vertical="top" wrapText="1"/>
    </xf>
    <xf numFmtId="0" fontId="6" fillId="0" borderId="7" xfId="0" applyFont="1" applyBorder="1" applyAlignment="1">
      <alignment vertical="top"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6" fillId="0" borderId="2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0" xfId="0" applyFont="1" applyBorder="1" applyAlignment="1">
      <alignment horizontal="center" wrapText="1"/>
    </xf>
    <xf numFmtId="0" fontId="16" fillId="0" borderId="21" xfId="0" applyFont="1" applyBorder="1" applyAlignment="1">
      <alignment horizontal="center" wrapText="1"/>
    </xf>
    <xf numFmtId="0" fontId="15" fillId="0" borderId="18" xfId="0" applyFont="1" applyBorder="1" applyAlignment="1">
      <alignment horizontal="center" wrapText="1"/>
    </xf>
    <xf numFmtId="0" fontId="15" fillId="4" borderId="9" xfId="0" applyFont="1" applyFill="1" applyBorder="1" applyAlignment="1">
      <alignment horizontal="center" wrapText="1"/>
    </xf>
    <xf numFmtId="0" fontId="15" fillId="4" borderId="10" xfId="0" applyFont="1" applyFill="1" applyBorder="1" applyAlignment="1">
      <alignment horizontal="center" wrapText="1"/>
    </xf>
    <xf numFmtId="0" fontId="7" fillId="0" borderId="6" xfId="0" applyFont="1" applyFill="1" applyBorder="1" applyAlignment="1">
      <alignment horizontal="left" vertical="top" wrapText="1"/>
    </xf>
    <xf numFmtId="0" fontId="6" fillId="0" borderId="7" xfId="0" applyFont="1" applyFill="1" applyBorder="1" applyAlignment="1">
      <alignment vertical="top" wrapText="1"/>
    </xf>
    <xf numFmtId="0" fontId="8" fillId="0" borderId="10" xfId="0" applyFont="1" applyBorder="1" applyAlignment="1">
      <alignment horizontal="center" wrapText="1"/>
    </xf>
    <xf numFmtId="0" fontId="8" fillId="0" borderId="9" xfId="0" applyFont="1" applyBorder="1" applyAlignment="1">
      <alignment horizontal="center" wrapText="1"/>
    </xf>
    <xf numFmtId="164" fontId="8" fillId="0" borderId="4" xfId="1" applyNumberFormat="1" applyFont="1" applyBorder="1" applyAlignment="1">
      <alignment horizontal="center" wrapText="1"/>
    </xf>
    <xf numFmtId="0" fontId="8" fillId="0" borderId="4" xfId="0" applyFont="1" applyBorder="1" applyAlignment="1">
      <alignment horizontal="center" wrapText="1"/>
    </xf>
    <xf numFmtId="0" fontId="8" fillId="5" borderId="4" xfId="0" applyFont="1" applyFill="1" applyBorder="1" applyAlignment="1">
      <alignment horizontal="right" wrapText="1"/>
    </xf>
    <xf numFmtId="0" fontId="15" fillId="0" borderId="28" xfId="0" applyFont="1" applyBorder="1" applyAlignment="1">
      <alignment horizontal="left"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23" xfId="0" applyFont="1" applyBorder="1" applyAlignment="1">
      <alignment horizontal="center" vertical="center" wrapText="1"/>
    </xf>
    <xf numFmtId="0" fontId="7" fillId="2" borderId="1" xfId="0" applyFont="1" applyFill="1" applyBorder="1" applyAlignment="1">
      <alignment horizontal="center" wrapText="1"/>
    </xf>
    <xf numFmtId="0" fontId="7" fillId="2" borderId="27" xfId="0" applyFont="1" applyFill="1" applyBorder="1" applyAlignment="1">
      <alignment horizontal="center" wrapText="1"/>
    </xf>
    <xf numFmtId="0" fontId="7" fillId="7" borderId="6" xfId="0" applyFont="1" applyFill="1" applyBorder="1" applyAlignment="1">
      <alignment horizontal="left" vertical="top" wrapText="1"/>
    </xf>
    <xf numFmtId="0" fontId="6" fillId="7" borderId="7" xfId="0" applyFont="1" applyFill="1" applyBorder="1" applyAlignment="1">
      <alignment vertical="top" wrapText="1"/>
    </xf>
    <xf numFmtId="0" fontId="12" fillId="7" borderId="0" xfId="0" applyFont="1" applyFill="1" applyBorder="1" applyAlignment="1">
      <alignment horizontal="justify"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opLeftCell="A7" zoomScale="115" zoomScaleNormal="115" workbookViewId="0">
      <selection activeCell="J23" sqref="J23"/>
    </sheetView>
  </sheetViews>
  <sheetFormatPr defaultRowHeight="14.5" x14ac:dyDescent="0.35"/>
  <cols>
    <col min="1" max="1" width="1.453125" style="7" customWidth="1"/>
    <col min="2" max="2" width="3.453125" bestFit="1" customWidth="1"/>
    <col min="3" max="3" width="26.453125" bestFit="1" customWidth="1"/>
    <col min="4" max="4" width="14.08984375" style="5" customWidth="1"/>
    <col min="5" max="5" width="43.36328125" customWidth="1"/>
    <col min="6" max="6" width="12.90625" customWidth="1"/>
  </cols>
  <sheetData>
    <row r="1" spans="2:6" ht="15" customHeight="1" x14ac:dyDescent="0.35">
      <c r="B1" s="206" t="s">
        <v>0</v>
      </c>
      <c r="C1" s="206"/>
      <c r="D1" s="206"/>
      <c r="E1" s="206"/>
      <c r="F1" s="206"/>
    </row>
    <row r="2" spans="2:6" s="7" customFormat="1" ht="15" thickBot="1" x14ac:dyDescent="0.4">
      <c r="D2" s="5"/>
    </row>
    <row r="3" spans="2:6" s="13" customFormat="1" thickBot="1" x14ac:dyDescent="0.35">
      <c r="B3" s="64"/>
      <c r="C3" s="210" t="s">
        <v>1</v>
      </c>
      <c r="D3" s="211"/>
      <c r="E3" s="211"/>
      <c r="F3" s="212"/>
    </row>
    <row r="4" spans="2:6" s="44" customFormat="1" ht="36" customHeight="1" thickBot="1" x14ac:dyDescent="0.3">
      <c r="B4" s="112">
        <v>1</v>
      </c>
      <c r="C4" s="207" t="s">
        <v>2</v>
      </c>
      <c r="D4" s="208"/>
      <c r="E4" s="208"/>
      <c r="F4" s="209"/>
    </row>
    <row r="5" spans="2:6" s="44" customFormat="1" ht="36" customHeight="1" thickBot="1" x14ac:dyDescent="0.3">
      <c r="B5" s="112">
        <v>2</v>
      </c>
      <c r="C5" s="207" t="s">
        <v>3</v>
      </c>
      <c r="D5" s="208"/>
      <c r="E5" s="208"/>
      <c r="F5" s="209"/>
    </row>
    <row r="6" spans="2:6" s="44" customFormat="1" ht="27" customHeight="1" thickBot="1" x14ac:dyDescent="0.3">
      <c r="B6" s="112">
        <v>3</v>
      </c>
      <c r="C6" s="207" t="s">
        <v>4</v>
      </c>
      <c r="D6" s="208"/>
      <c r="E6" s="208"/>
      <c r="F6" s="209"/>
    </row>
    <row r="7" spans="2:6" s="44" customFormat="1" ht="30" customHeight="1" thickBot="1" x14ac:dyDescent="0.3">
      <c r="B7" s="112">
        <v>4</v>
      </c>
      <c r="C7" s="207" t="s">
        <v>5</v>
      </c>
      <c r="D7" s="208"/>
      <c r="E7" s="208"/>
      <c r="F7" s="209"/>
    </row>
    <row r="8" spans="2:6" ht="15" thickBot="1" x14ac:dyDescent="0.4">
      <c r="B8" s="7"/>
      <c r="C8" s="7"/>
      <c r="E8" s="7"/>
      <c r="F8" s="7"/>
    </row>
    <row r="9" spans="2:6" s="13" customFormat="1" thickBot="1" x14ac:dyDescent="0.35">
      <c r="B9" s="65" t="s">
        <v>6</v>
      </c>
      <c r="C9" s="66" t="s">
        <v>7</v>
      </c>
      <c r="D9" s="67" t="s">
        <v>8</v>
      </c>
      <c r="E9" s="66" t="s">
        <v>9</v>
      </c>
      <c r="F9" s="68" t="s">
        <v>10</v>
      </c>
    </row>
    <row r="10" spans="2:6" s="13" customFormat="1" thickBot="1" x14ac:dyDescent="0.35">
      <c r="B10" s="132">
        <v>1</v>
      </c>
      <c r="C10" s="133" t="s">
        <v>11</v>
      </c>
      <c r="D10" s="134" t="s">
        <v>12</v>
      </c>
      <c r="E10" s="135"/>
      <c r="F10" s="136"/>
    </row>
    <row r="11" spans="2:6" s="13" customFormat="1" thickBot="1" x14ac:dyDescent="0.35">
      <c r="B11" s="127">
        <v>2</v>
      </c>
      <c r="C11" s="128" t="s">
        <v>13</v>
      </c>
      <c r="D11" s="129">
        <v>0.7</v>
      </c>
      <c r="E11" s="130"/>
      <c r="F11" s="131">
        <v>0.7</v>
      </c>
    </row>
    <row r="12" spans="2:6" s="44" customFormat="1" ht="13" x14ac:dyDescent="0.3">
      <c r="B12" s="123"/>
      <c r="C12" s="124"/>
      <c r="D12" s="125"/>
      <c r="E12" s="125" t="s">
        <v>14</v>
      </c>
      <c r="F12" s="126">
        <v>0.1</v>
      </c>
    </row>
    <row r="13" spans="2:6" s="44" customFormat="1" ht="13" x14ac:dyDescent="0.3">
      <c r="B13" s="73"/>
      <c r="C13" s="72"/>
      <c r="D13" s="116"/>
      <c r="E13" s="46" t="s">
        <v>15</v>
      </c>
      <c r="F13" s="117">
        <v>0.15</v>
      </c>
    </row>
    <row r="14" spans="2:6" s="44" customFormat="1" ht="13" x14ac:dyDescent="0.3">
      <c r="B14" s="73"/>
      <c r="C14" s="72"/>
      <c r="D14" s="116"/>
      <c r="E14" s="46" t="s">
        <v>16</v>
      </c>
      <c r="F14" s="117">
        <v>0.15</v>
      </c>
    </row>
    <row r="15" spans="2:6" s="44" customFormat="1" ht="13" x14ac:dyDescent="0.3">
      <c r="B15" s="73"/>
      <c r="C15" s="72"/>
      <c r="D15" s="116"/>
      <c r="E15" s="46" t="s">
        <v>17</v>
      </c>
      <c r="F15" s="117">
        <v>0.1</v>
      </c>
    </row>
    <row r="16" spans="2:6" s="44" customFormat="1" ht="13" x14ac:dyDescent="0.3">
      <c r="B16" s="73"/>
      <c r="C16" s="72"/>
      <c r="D16" s="116"/>
      <c r="E16" s="46" t="s">
        <v>18</v>
      </c>
      <c r="F16" s="117">
        <v>0.05</v>
      </c>
    </row>
    <row r="17" spans="2:6" s="44" customFormat="1" ht="13" x14ac:dyDescent="0.3">
      <c r="B17" s="73"/>
      <c r="C17" s="72"/>
      <c r="D17" s="116"/>
      <c r="E17" s="46" t="s">
        <v>19</v>
      </c>
      <c r="F17" s="117">
        <v>0.1</v>
      </c>
    </row>
    <row r="18" spans="2:6" s="44" customFormat="1" ht="13" x14ac:dyDescent="0.3">
      <c r="B18" s="73"/>
      <c r="C18" s="72"/>
      <c r="D18" s="116"/>
      <c r="E18" s="46" t="s">
        <v>20</v>
      </c>
      <c r="F18" s="117">
        <v>0.1</v>
      </c>
    </row>
    <row r="19" spans="2:6" s="44" customFormat="1" ht="13" x14ac:dyDescent="0.3">
      <c r="B19" s="73"/>
      <c r="C19" s="72"/>
      <c r="D19" s="116"/>
      <c r="E19" s="46" t="s">
        <v>21</v>
      </c>
      <c r="F19" s="117">
        <v>0.05</v>
      </c>
    </row>
    <row r="20" spans="2:6" s="44" customFormat="1" ht="13" x14ac:dyDescent="0.3">
      <c r="B20" s="73"/>
      <c r="C20" s="72"/>
      <c r="D20" s="116"/>
      <c r="E20" s="46" t="s">
        <v>22</v>
      </c>
      <c r="F20" s="117">
        <v>0.05</v>
      </c>
    </row>
    <row r="21" spans="2:6" s="44" customFormat="1" ht="13" x14ac:dyDescent="0.3">
      <c r="B21" s="73"/>
      <c r="C21" s="72"/>
      <c r="D21" s="116"/>
      <c r="E21" s="46" t="s">
        <v>23</v>
      </c>
      <c r="F21" s="117">
        <v>0.05</v>
      </c>
    </row>
    <row r="22" spans="2:6" s="44" customFormat="1" ht="13" x14ac:dyDescent="0.3">
      <c r="B22" s="73"/>
      <c r="C22" s="72"/>
      <c r="D22" s="116"/>
      <c r="E22" s="46" t="s">
        <v>24</v>
      </c>
      <c r="F22" s="117">
        <v>0.05</v>
      </c>
    </row>
    <row r="23" spans="2:6" s="44" customFormat="1" ht="13.5" thickBot="1" x14ac:dyDescent="0.35">
      <c r="B23" s="194"/>
      <c r="C23" s="195"/>
      <c r="D23" s="196"/>
      <c r="E23" s="198" t="s">
        <v>179</v>
      </c>
      <c r="F23" s="197">
        <v>0.05</v>
      </c>
    </row>
    <row r="24" spans="2:6" s="13" customFormat="1" thickBot="1" x14ac:dyDescent="0.35">
      <c r="B24" s="132">
        <v>3</v>
      </c>
      <c r="C24" s="133" t="s">
        <v>25</v>
      </c>
      <c r="D24" s="134">
        <v>0.3</v>
      </c>
      <c r="E24" s="135"/>
      <c r="F24" s="199">
        <v>0.3</v>
      </c>
    </row>
    <row r="25" spans="2:6" s="44" customFormat="1" ht="12.5" x14ac:dyDescent="0.25">
      <c r="B25" s="137"/>
      <c r="C25" s="138"/>
      <c r="D25" s="125"/>
      <c r="E25" s="125" t="s">
        <v>26</v>
      </c>
      <c r="F25" s="139">
        <v>0.1</v>
      </c>
    </row>
    <row r="26" spans="2:6" s="44" customFormat="1" ht="12.5" x14ac:dyDescent="0.25">
      <c r="B26" s="45"/>
      <c r="C26" s="46"/>
      <c r="D26" s="116"/>
      <c r="E26" s="46" t="s">
        <v>27</v>
      </c>
      <c r="F26" s="118">
        <v>0.3</v>
      </c>
    </row>
    <row r="27" spans="2:6" s="44" customFormat="1" ht="12.5" x14ac:dyDescent="0.25">
      <c r="B27" s="45"/>
      <c r="C27" s="46"/>
      <c r="D27" s="116"/>
      <c r="E27" s="46" t="s">
        <v>28</v>
      </c>
      <c r="F27" s="117">
        <v>0.3</v>
      </c>
    </row>
    <row r="28" spans="2:6" s="44" customFormat="1" ht="13" thickBot="1" x14ac:dyDescent="0.3">
      <c r="B28" s="119"/>
      <c r="C28" s="120"/>
      <c r="D28" s="121"/>
      <c r="E28" s="120" t="s">
        <v>29</v>
      </c>
      <c r="F28" s="122">
        <v>0.3</v>
      </c>
    </row>
  </sheetData>
  <mergeCells count="6">
    <mergeCell ref="B1:F1"/>
    <mergeCell ref="C4:F4"/>
    <mergeCell ref="C3:F3"/>
    <mergeCell ref="C7:F7"/>
    <mergeCell ref="C6:F6"/>
    <mergeCell ref="C5:F5"/>
  </mergeCell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topLeftCell="A7" zoomScale="85" zoomScaleNormal="85" workbookViewId="0">
      <selection activeCell="D11" sqref="D11"/>
    </sheetView>
  </sheetViews>
  <sheetFormatPr defaultRowHeight="14.5" x14ac:dyDescent="0.35"/>
  <cols>
    <col min="1" max="1" width="1.453125" style="7" customWidth="1"/>
    <col min="2" max="2" width="6.6328125" customWidth="1"/>
    <col min="3" max="3" width="66.453125" customWidth="1"/>
    <col min="4" max="4" width="78.453125" customWidth="1"/>
    <col min="5" max="5" width="7.453125" style="7" customWidth="1"/>
    <col min="6" max="6" width="11.54296875" customWidth="1"/>
    <col min="7" max="7" width="57" customWidth="1"/>
  </cols>
  <sheetData>
    <row r="1" spans="2:11" s="13" customFormat="1" ht="15.5" x14ac:dyDescent="0.35">
      <c r="D1" s="23" t="s">
        <v>30</v>
      </c>
    </row>
    <row r="2" spans="2:11" s="13" customFormat="1" thickBot="1" x14ac:dyDescent="0.35">
      <c r="C2" s="14"/>
      <c r="D2" s="15"/>
      <c r="E2" s="15"/>
    </row>
    <row r="3" spans="2:11" s="13" customFormat="1" thickBot="1" x14ac:dyDescent="0.35">
      <c r="B3" s="215" t="s">
        <v>31</v>
      </c>
      <c r="C3" s="216"/>
      <c r="D3" s="217"/>
      <c r="E3" s="15"/>
    </row>
    <row r="4" spans="2:11" s="13" customFormat="1" ht="14" x14ac:dyDescent="0.3">
      <c r="B4" s="182" t="s">
        <v>32</v>
      </c>
      <c r="C4" s="183" t="s">
        <v>33</v>
      </c>
      <c r="D4" s="184" t="s">
        <v>34</v>
      </c>
      <c r="E4" s="15"/>
      <c r="F4" s="16" t="s">
        <v>35</v>
      </c>
      <c r="G4" s="16" t="s">
        <v>36</v>
      </c>
    </row>
    <row r="5" spans="2:11" s="71" customFormat="1" ht="31.5" customHeight="1" x14ac:dyDescent="0.3">
      <c r="B5" s="69" t="s">
        <v>37</v>
      </c>
      <c r="C5" s="105" t="s">
        <v>203</v>
      </c>
      <c r="D5" s="19" t="s">
        <v>183</v>
      </c>
      <c r="E5" s="70"/>
      <c r="F5" s="21"/>
      <c r="G5" s="21"/>
    </row>
    <row r="6" spans="2:11" s="71" customFormat="1" ht="31.5" customHeight="1" x14ac:dyDescent="0.3">
      <c r="B6" s="69" t="s">
        <v>38</v>
      </c>
      <c r="C6" s="105" t="s">
        <v>190</v>
      </c>
      <c r="D6" s="19" t="s">
        <v>191</v>
      </c>
      <c r="E6" s="70"/>
      <c r="F6" s="21"/>
      <c r="G6" s="21"/>
    </row>
    <row r="7" spans="2:11" s="71" customFormat="1" ht="56" x14ac:dyDescent="0.3">
      <c r="B7" s="69" t="s">
        <v>40</v>
      </c>
      <c r="C7" s="105" t="s">
        <v>39</v>
      </c>
      <c r="D7" s="19" t="s">
        <v>189</v>
      </c>
      <c r="E7" s="70"/>
      <c r="F7" s="21"/>
      <c r="G7" s="21"/>
    </row>
    <row r="8" spans="2:11" s="13" customFormat="1" ht="90" customHeight="1" x14ac:dyDescent="0.3">
      <c r="B8" s="17" t="s">
        <v>43</v>
      </c>
      <c r="C8" s="18" t="s">
        <v>185</v>
      </c>
      <c r="D8" s="140" t="s">
        <v>41</v>
      </c>
      <c r="E8" s="15"/>
      <c r="F8" s="20"/>
      <c r="G8" s="20"/>
      <c r="K8" s="13" t="s">
        <v>42</v>
      </c>
    </row>
    <row r="9" spans="2:11" s="13" customFormat="1" ht="20" customHeight="1" x14ac:dyDescent="0.3">
      <c r="B9" s="17" t="s">
        <v>46</v>
      </c>
      <c r="C9" s="18" t="s">
        <v>181</v>
      </c>
      <c r="D9" s="140" t="s">
        <v>182</v>
      </c>
      <c r="E9" s="15"/>
      <c r="F9" s="20"/>
      <c r="G9" s="20"/>
    </row>
    <row r="10" spans="2:11" s="13" customFormat="1" ht="28" x14ac:dyDescent="0.3">
      <c r="B10" s="17" t="s">
        <v>47</v>
      </c>
      <c r="C10" s="18" t="s">
        <v>44</v>
      </c>
      <c r="D10" s="19" t="s">
        <v>45</v>
      </c>
      <c r="E10" s="15"/>
      <c r="F10" s="20"/>
      <c r="G10" s="20"/>
    </row>
    <row r="11" spans="2:11" s="13" customFormat="1" ht="28" x14ac:dyDescent="0.3">
      <c r="B11" s="17" t="s">
        <v>180</v>
      </c>
      <c r="C11" s="105" t="s">
        <v>184</v>
      </c>
      <c r="D11" s="115" t="s">
        <v>205</v>
      </c>
      <c r="E11" s="15"/>
      <c r="F11" s="20"/>
      <c r="G11" s="20"/>
    </row>
    <row r="12" spans="2:11" s="13" customFormat="1" ht="32.5" customHeight="1" x14ac:dyDescent="0.3">
      <c r="B12" s="17" t="s">
        <v>187</v>
      </c>
      <c r="C12" s="105" t="s">
        <v>204</v>
      </c>
      <c r="D12" s="115" t="s">
        <v>186</v>
      </c>
      <c r="E12" s="15"/>
      <c r="F12" s="20"/>
      <c r="G12" s="20"/>
    </row>
    <row r="13" spans="2:11" s="13" customFormat="1" ht="26" customHeight="1" x14ac:dyDescent="0.3">
      <c r="B13" s="17" t="s">
        <v>188</v>
      </c>
      <c r="C13" s="105" t="s">
        <v>192</v>
      </c>
      <c r="D13" s="115" t="s">
        <v>48</v>
      </c>
      <c r="E13" s="15"/>
      <c r="F13" s="20"/>
      <c r="G13" s="20"/>
    </row>
    <row r="14" spans="2:11" s="13" customFormat="1" thickBot="1" x14ac:dyDescent="0.35">
      <c r="B14" s="22"/>
      <c r="C14" s="213" t="s">
        <v>49</v>
      </c>
      <c r="D14" s="214"/>
      <c r="E14" s="15"/>
      <c r="F14" s="20"/>
      <c r="G14" s="20"/>
    </row>
    <row r="15" spans="2:11" x14ac:dyDescent="0.35">
      <c r="B15" s="7"/>
      <c r="C15" s="9"/>
      <c r="D15" s="10"/>
      <c r="E15" s="10"/>
      <c r="F15" s="7"/>
      <c r="G15" s="7"/>
      <c r="H15" s="7"/>
      <c r="I15" s="7"/>
      <c r="J15" s="7"/>
      <c r="K15" s="7"/>
    </row>
    <row r="16" spans="2:11" x14ac:dyDescent="0.35">
      <c r="B16" s="7"/>
      <c r="C16" s="9"/>
      <c r="D16" s="11"/>
      <c r="E16" s="11"/>
      <c r="F16" s="7"/>
      <c r="G16" s="7"/>
      <c r="H16" s="7"/>
      <c r="I16" s="7"/>
      <c r="J16" s="7"/>
      <c r="K16" s="7"/>
    </row>
    <row r="17" spans="2:11" x14ac:dyDescent="0.35">
      <c r="B17" s="7"/>
      <c r="C17" s="9"/>
      <c r="D17" s="11"/>
      <c r="E17" s="11"/>
      <c r="F17" s="7"/>
      <c r="G17" s="7"/>
      <c r="H17" s="7"/>
      <c r="I17" s="7"/>
      <c r="J17" s="7"/>
      <c r="K17" s="7"/>
    </row>
    <row r="18" spans="2:11" x14ac:dyDescent="0.35">
      <c r="B18" s="7"/>
      <c r="C18" s="9"/>
      <c r="D18" s="11"/>
      <c r="E18" s="11"/>
      <c r="F18" s="7"/>
      <c r="G18" s="7"/>
      <c r="H18" s="7"/>
      <c r="I18" s="7"/>
      <c r="J18" s="7"/>
      <c r="K18" s="7"/>
    </row>
    <row r="19" spans="2:11" x14ac:dyDescent="0.35">
      <c r="B19" s="7"/>
      <c r="C19" s="9"/>
      <c r="D19" s="11"/>
      <c r="E19" s="11"/>
      <c r="F19" s="7"/>
      <c r="G19" s="7"/>
      <c r="H19" s="7"/>
      <c r="I19" s="7"/>
      <c r="J19" s="7"/>
      <c r="K19" s="7"/>
    </row>
    <row r="20" spans="2:11" x14ac:dyDescent="0.35">
      <c r="B20" s="7"/>
      <c r="C20" s="9"/>
      <c r="D20" s="10"/>
      <c r="E20" s="10"/>
      <c r="F20" s="7"/>
      <c r="G20" s="7"/>
      <c r="H20" s="7"/>
      <c r="I20" s="7"/>
      <c r="J20" s="7"/>
      <c r="K20" s="7"/>
    </row>
    <row r="21" spans="2:11" x14ac:dyDescent="0.35">
      <c r="B21" s="7"/>
      <c r="C21" s="9"/>
      <c r="D21" s="10"/>
      <c r="E21" s="10"/>
      <c r="F21" s="7"/>
      <c r="G21" s="7"/>
      <c r="H21" s="7"/>
      <c r="I21" s="7"/>
      <c r="J21" s="7"/>
      <c r="K21" s="7"/>
    </row>
  </sheetData>
  <mergeCells count="2">
    <mergeCell ref="C14:D14"/>
    <mergeCell ref="B3:D3"/>
  </mergeCell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9"/>
  <sheetViews>
    <sheetView tabSelected="1" zoomScaleNormal="100" workbookViewId="0">
      <pane ySplit="4" topLeftCell="A5" activePane="bottomLeft" state="frozen"/>
      <selection pane="bottomLeft" activeCell="B144" sqref="B144"/>
    </sheetView>
  </sheetViews>
  <sheetFormatPr defaultRowHeight="14.5" x14ac:dyDescent="0.35"/>
  <cols>
    <col min="1" max="1" width="1.453125" style="7" customWidth="1"/>
    <col min="2" max="2" width="102.6328125" customWidth="1"/>
    <col min="3" max="3" width="7.36328125" customWidth="1"/>
    <col min="4" max="4" width="19.54296875" style="4" customWidth="1"/>
    <col min="5" max="5" width="41" style="12" customWidth="1"/>
    <col min="6" max="6" width="35.6328125" style="2" customWidth="1"/>
    <col min="7" max="7" width="33" style="2" customWidth="1"/>
    <col min="8" max="8" width="7.08984375" customWidth="1"/>
    <col min="9" max="9" width="6.08984375" style="6" customWidth="1"/>
    <col min="10" max="10" width="8" style="83" customWidth="1"/>
    <col min="11" max="11" width="20" style="2" customWidth="1"/>
    <col min="12" max="12" width="9.08984375" style="2"/>
    <col min="13" max="13" width="9.08984375" style="1"/>
  </cols>
  <sheetData>
    <row r="1" spans="2:13" ht="15.5" x14ac:dyDescent="0.35">
      <c r="B1" s="7"/>
      <c r="C1" s="23" t="s">
        <v>50</v>
      </c>
      <c r="H1" s="7"/>
    </row>
    <row r="2" spans="2:13" ht="15" thickBot="1" x14ac:dyDescent="0.4">
      <c r="B2" s="2"/>
      <c r="C2" s="7"/>
      <c r="H2" s="7"/>
    </row>
    <row r="3" spans="2:13" s="13" customFormat="1" thickBot="1" x14ac:dyDescent="0.35">
      <c r="B3" s="146" t="s">
        <v>51</v>
      </c>
      <c r="C3" s="147"/>
      <c r="D3" s="218" t="s">
        <v>52</v>
      </c>
      <c r="E3" s="219"/>
      <c r="F3" s="220" t="s">
        <v>53</v>
      </c>
      <c r="G3" s="221"/>
      <c r="H3" s="24"/>
      <c r="I3" s="25"/>
      <c r="J3" s="84"/>
      <c r="K3" s="26"/>
      <c r="L3" s="26"/>
      <c r="M3" s="27"/>
    </row>
    <row r="4" spans="2:13" s="28" customFormat="1" ht="57.75" customHeight="1" thickBot="1" x14ac:dyDescent="0.4">
      <c r="B4" s="148" t="s">
        <v>54</v>
      </c>
      <c r="C4" s="149"/>
      <c r="D4" s="150" t="s">
        <v>55</v>
      </c>
      <c r="E4" s="151" t="s">
        <v>56</v>
      </c>
      <c r="F4" s="152" t="s">
        <v>57</v>
      </c>
      <c r="G4" s="153" t="s">
        <v>58</v>
      </c>
      <c r="I4" s="106" t="s">
        <v>59</v>
      </c>
      <c r="J4" s="107" t="s">
        <v>60</v>
      </c>
      <c r="K4" s="108" t="s">
        <v>61</v>
      </c>
      <c r="L4" s="109" t="s">
        <v>62</v>
      </c>
      <c r="M4" s="110" t="s">
        <v>63</v>
      </c>
    </row>
    <row r="5" spans="2:13" ht="15.5" x14ac:dyDescent="0.35">
      <c r="B5" s="154" t="s">
        <v>64</v>
      </c>
      <c r="C5" s="155"/>
      <c r="D5" s="156"/>
      <c r="E5" s="157"/>
      <c r="F5" s="158"/>
      <c r="G5" s="159"/>
      <c r="H5" s="3"/>
      <c r="I5" s="98">
        <f>'Technical Overview'!F12</f>
        <v>0.1</v>
      </c>
      <c r="J5" s="89">
        <f>SUM(J6:J12)</f>
        <v>1</v>
      </c>
      <c r="K5" s="90"/>
      <c r="L5" s="91"/>
      <c r="M5" s="99"/>
    </row>
    <row r="6" spans="2:13" s="29" customFormat="1" ht="54.75" customHeight="1" x14ac:dyDescent="0.3">
      <c r="B6" s="82" t="s">
        <v>246</v>
      </c>
      <c r="C6" s="160"/>
      <c r="D6" s="181" t="s">
        <v>65</v>
      </c>
      <c r="E6" s="200" t="s">
        <v>194</v>
      </c>
      <c r="F6" s="161"/>
      <c r="G6" s="162"/>
      <c r="I6" s="100"/>
      <c r="J6" s="179">
        <v>0.3</v>
      </c>
      <c r="K6" s="92" t="s">
        <v>66</v>
      </c>
      <c r="L6" s="180"/>
      <c r="M6" s="101">
        <f>$I$5*J6*L6</f>
        <v>0</v>
      </c>
    </row>
    <row r="7" spans="2:13" s="29" customFormat="1" ht="38.5" customHeight="1" x14ac:dyDescent="0.3">
      <c r="B7" s="82" t="s">
        <v>245</v>
      </c>
      <c r="C7" s="160"/>
      <c r="D7" s="181" t="s">
        <v>65</v>
      </c>
      <c r="E7" s="200" t="s">
        <v>193</v>
      </c>
      <c r="F7" s="161"/>
      <c r="G7" s="162"/>
      <c r="I7" s="100"/>
      <c r="J7" s="179">
        <v>0.1</v>
      </c>
      <c r="K7" s="92" t="s">
        <v>67</v>
      </c>
      <c r="L7" s="180"/>
      <c r="M7" s="101">
        <f t="shared" ref="M7:M12" si="0">$I$5*J7*L7</f>
        <v>0</v>
      </c>
    </row>
    <row r="8" spans="2:13" s="29" customFormat="1" ht="28.5" customHeight="1" x14ac:dyDescent="0.3">
      <c r="B8" s="82" t="s">
        <v>247</v>
      </c>
      <c r="C8" s="160"/>
      <c r="D8" s="181" t="s">
        <v>65</v>
      </c>
      <c r="E8" s="178"/>
      <c r="F8" s="161"/>
      <c r="G8" s="162"/>
      <c r="I8" s="100"/>
      <c r="J8" s="179">
        <v>0.1</v>
      </c>
      <c r="K8" s="92"/>
      <c r="L8" s="180"/>
      <c r="M8" s="101">
        <f t="shared" si="0"/>
        <v>0</v>
      </c>
    </row>
    <row r="9" spans="2:13" s="29" customFormat="1" ht="40.5" customHeight="1" x14ac:dyDescent="0.3">
      <c r="B9" s="82" t="s">
        <v>258</v>
      </c>
      <c r="C9" s="160"/>
      <c r="D9" s="181" t="s">
        <v>65</v>
      </c>
      <c r="E9" s="178"/>
      <c r="F9" s="161"/>
      <c r="G9" s="162"/>
      <c r="I9" s="100"/>
      <c r="J9" s="179">
        <v>0.1</v>
      </c>
      <c r="K9" s="92"/>
      <c r="L9" s="180"/>
      <c r="M9" s="101">
        <f t="shared" si="0"/>
        <v>0</v>
      </c>
    </row>
    <row r="10" spans="2:13" s="29" customFormat="1" ht="17.25" customHeight="1" x14ac:dyDescent="0.3">
      <c r="B10" s="82" t="s">
        <v>248</v>
      </c>
      <c r="C10" s="160"/>
      <c r="D10" s="181" t="s">
        <v>65</v>
      </c>
      <c r="E10" s="178"/>
      <c r="F10" s="161"/>
      <c r="G10" s="162"/>
      <c r="I10" s="100"/>
      <c r="J10" s="179">
        <v>0.15</v>
      </c>
      <c r="K10" s="92"/>
      <c r="L10" s="180"/>
      <c r="M10" s="101">
        <f t="shared" si="0"/>
        <v>0</v>
      </c>
    </row>
    <row r="11" spans="2:13" s="29" customFormat="1" ht="28.5" customHeight="1" x14ac:dyDescent="0.3">
      <c r="B11" s="82" t="s">
        <v>249</v>
      </c>
      <c r="C11" s="160"/>
      <c r="D11" s="181" t="s">
        <v>65</v>
      </c>
      <c r="E11" s="178"/>
      <c r="F11" s="161"/>
      <c r="G11" s="162"/>
      <c r="I11" s="100"/>
      <c r="J11" s="179">
        <v>0.1</v>
      </c>
      <c r="K11" s="92"/>
      <c r="L11" s="180"/>
      <c r="M11" s="101">
        <f t="shared" si="0"/>
        <v>0</v>
      </c>
    </row>
    <row r="12" spans="2:13" s="29" customFormat="1" ht="33" customHeight="1" x14ac:dyDescent="0.3">
      <c r="B12" s="82" t="s">
        <v>250</v>
      </c>
      <c r="C12" s="160"/>
      <c r="D12" s="181" t="s">
        <v>65</v>
      </c>
      <c r="E12" s="178"/>
      <c r="F12" s="161"/>
      <c r="G12" s="162"/>
      <c r="I12" s="100"/>
      <c r="J12" s="179">
        <v>0.15</v>
      </c>
      <c r="K12" s="92"/>
      <c r="L12" s="180"/>
      <c r="M12" s="101">
        <f t="shared" si="0"/>
        <v>0</v>
      </c>
    </row>
    <row r="13" spans="2:13" s="29" customFormat="1" ht="13" x14ac:dyDescent="0.3">
      <c r="B13" s="163" t="s">
        <v>68</v>
      </c>
      <c r="C13" s="164"/>
      <c r="D13" s="165"/>
      <c r="E13" s="166"/>
      <c r="F13" s="167"/>
      <c r="G13" s="168"/>
      <c r="H13" s="30"/>
      <c r="I13" s="102">
        <f>'Technical Overview'!F13</f>
        <v>0.15</v>
      </c>
      <c r="J13" s="93">
        <f>SUM(J14:J42)</f>
        <v>1.0000000000000002</v>
      </c>
      <c r="K13" s="94"/>
      <c r="L13" s="95"/>
      <c r="M13" s="103"/>
    </row>
    <row r="14" spans="2:13" s="29" customFormat="1" ht="33" customHeight="1" x14ac:dyDescent="0.3">
      <c r="B14" s="82" t="s">
        <v>251</v>
      </c>
      <c r="C14" s="160"/>
      <c r="D14" s="232" t="s">
        <v>65</v>
      </c>
      <c r="E14" s="222" t="s">
        <v>69</v>
      </c>
      <c r="F14" s="223"/>
      <c r="G14" s="224"/>
      <c r="I14" s="228"/>
      <c r="J14" s="229">
        <v>0.1</v>
      </c>
      <c r="K14" s="230" t="s">
        <v>70</v>
      </c>
      <c r="L14" s="231"/>
      <c r="M14" s="227">
        <f>$I$13*J14*L14</f>
        <v>0</v>
      </c>
    </row>
    <row r="15" spans="2:13" s="29" customFormat="1" ht="13" x14ac:dyDescent="0.3">
      <c r="B15" s="82" t="s">
        <v>259</v>
      </c>
      <c r="C15" s="160"/>
      <c r="D15" s="232"/>
      <c r="E15" s="222"/>
      <c r="F15" s="223"/>
      <c r="G15" s="224"/>
      <c r="I15" s="228"/>
      <c r="J15" s="229"/>
      <c r="K15" s="230"/>
      <c r="L15" s="231"/>
      <c r="M15" s="227"/>
    </row>
    <row r="16" spans="2:13" s="29" customFormat="1" ht="13" x14ac:dyDescent="0.3">
      <c r="B16" s="82" t="s">
        <v>260</v>
      </c>
      <c r="C16" s="160"/>
      <c r="D16" s="232"/>
      <c r="E16" s="222"/>
      <c r="F16" s="223"/>
      <c r="G16" s="224"/>
      <c r="I16" s="228"/>
      <c r="J16" s="229"/>
      <c r="K16" s="230"/>
      <c r="L16" s="231"/>
      <c r="M16" s="227"/>
    </row>
    <row r="17" spans="2:13" s="29" customFormat="1" ht="13" x14ac:dyDescent="0.3">
      <c r="B17" s="82" t="s">
        <v>261</v>
      </c>
      <c r="C17" s="160"/>
      <c r="D17" s="232"/>
      <c r="E17" s="222"/>
      <c r="F17" s="223"/>
      <c r="G17" s="224"/>
      <c r="I17" s="228"/>
      <c r="J17" s="229"/>
      <c r="K17" s="230"/>
      <c r="L17" s="231"/>
      <c r="M17" s="227"/>
    </row>
    <row r="18" spans="2:13" s="29" customFormat="1" ht="13" x14ac:dyDescent="0.3">
      <c r="B18" s="82" t="s">
        <v>262</v>
      </c>
      <c r="C18" s="160"/>
      <c r="D18" s="232"/>
      <c r="E18" s="222"/>
      <c r="F18" s="223"/>
      <c r="G18" s="224"/>
      <c r="I18" s="228"/>
      <c r="J18" s="229"/>
      <c r="K18" s="230"/>
      <c r="L18" s="231"/>
      <c r="M18" s="227"/>
    </row>
    <row r="19" spans="2:13" s="29" customFormat="1" ht="13" x14ac:dyDescent="0.3">
      <c r="B19" s="82" t="s">
        <v>263</v>
      </c>
      <c r="C19" s="160"/>
      <c r="D19" s="232"/>
      <c r="E19" s="222"/>
      <c r="F19" s="223"/>
      <c r="G19" s="224"/>
      <c r="I19" s="228"/>
      <c r="J19" s="229"/>
      <c r="K19" s="230"/>
      <c r="L19" s="231"/>
      <c r="M19" s="227"/>
    </row>
    <row r="20" spans="2:13" s="29" customFormat="1" ht="21" customHeight="1" x14ac:dyDescent="0.3">
      <c r="B20" s="82" t="s">
        <v>195</v>
      </c>
      <c r="C20" s="160"/>
      <c r="D20" s="232"/>
      <c r="E20" s="222"/>
      <c r="F20" s="223"/>
      <c r="G20" s="224"/>
      <c r="I20" s="228"/>
      <c r="J20" s="229"/>
      <c r="K20" s="230"/>
      <c r="L20" s="231"/>
      <c r="M20" s="227"/>
    </row>
    <row r="21" spans="2:13" s="29" customFormat="1" ht="63" x14ac:dyDescent="0.3">
      <c r="B21" s="169" t="s">
        <v>196</v>
      </c>
      <c r="C21" s="160"/>
      <c r="D21" s="181" t="s">
        <v>71</v>
      </c>
      <c r="E21" s="178" t="s">
        <v>72</v>
      </c>
      <c r="F21" s="161"/>
      <c r="G21" s="162"/>
      <c r="I21" s="100"/>
      <c r="J21" s="179">
        <v>0.1</v>
      </c>
      <c r="K21" s="92"/>
      <c r="L21" s="180"/>
      <c r="M21" s="101">
        <f>$I$13*J21*L21</f>
        <v>0</v>
      </c>
    </row>
    <row r="22" spans="2:13" s="29" customFormat="1" ht="30" customHeight="1" x14ac:dyDescent="0.3">
      <c r="B22" s="82" t="s">
        <v>252</v>
      </c>
      <c r="C22" s="160"/>
      <c r="D22" s="181" t="s">
        <v>73</v>
      </c>
      <c r="E22" s="178"/>
      <c r="F22" s="161"/>
      <c r="G22" s="162"/>
      <c r="I22" s="100"/>
      <c r="J22" s="179"/>
      <c r="K22" s="92"/>
      <c r="L22" s="96"/>
      <c r="M22" s="104"/>
    </row>
    <row r="23" spans="2:13" s="29" customFormat="1" ht="13" x14ac:dyDescent="0.3">
      <c r="B23" s="82" t="s">
        <v>264</v>
      </c>
      <c r="C23" s="160"/>
      <c r="D23" s="181" t="s">
        <v>65</v>
      </c>
      <c r="E23" s="178"/>
      <c r="F23" s="161"/>
      <c r="G23" s="162"/>
      <c r="I23" s="100"/>
      <c r="J23" s="179">
        <v>0.02</v>
      </c>
      <c r="K23" s="92"/>
      <c r="L23" s="180"/>
      <c r="M23" s="101">
        <f t="shared" ref="M23:M30" si="1">$I$13*J23*L23</f>
        <v>0</v>
      </c>
    </row>
    <row r="24" spans="2:13" s="29" customFormat="1" ht="13" x14ac:dyDescent="0.3">
      <c r="B24" s="82" t="s">
        <v>265</v>
      </c>
      <c r="C24" s="160"/>
      <c r="D24" s="181" t="s">
        <v>65</v>
      </c>
      <c r="E24" s="178"/>
      <c r="F24" s="161"/>
      <c r="G24" s="162"/>
      <c r="I24" s="100"/>
      <c r="J24" s="179">
        <v>0.02</v>
      </c>
      <c r="K24" s="92"/>
      <c r="L24" s="180"/>
      <c r="M24" s="101">
        <f t="shared" si="1"/>
        <v>0</v>
      </c>
    </row>
    <row r="25" spans="2:13" s="29" customFormat="1" ht="13" x14ac:dyDescent="0.3">
      <c r="B25" s="82" t="s">
        <v>266</v>
      </c>
      <c r="C25" s="160"/>
      <c r="D25" s="181" t="s">
        <v>65</v>
      </c>
      <c r="E25" s="178"/>
      <c r="F25" s="161"/>
      <c r="G25" s="162"/>
      <c r="I25" s="100"/>
      <c r="J25" s="179">
        <v>0.02</v>
      </c>
      <c r="K25" s="92"/>
      <c r="L25" s="180"/>
      <c r="M25" s="101">
        <f t="shared" si="1"/>
        <v>0</v>
      </c>
    </row>
    <row r="26" spans="2:13" s="29" customFormat="1" ht="13" x14ac:dyDescent="0.3">
      <c r="B26" s="82" t="s">
        <v>267</v>
      </c>
      <c r="C26" s="160"/>
      <c r="D26" s="181" t="s">
        <v>65</v>
      </c>
      <c r="E26" s="178"/>
      <c r="F26" s="161"/>
      <c r="G26" s="162"/>
      <c r="I26" s="100"/>
      <c r="J26" s="179">
        <v>0.02</v>
      </c>
      <c r="K26" s="92"/>
      <c r="L26" s="180"/>
      <c r="M26" s="101">
        <f t="shared" si="1"/>
        <v>0</v>
      </c>
    </row>
    <row r="27" spans="2:13" s="29" customFormat="1" ht="13" x14ac:dyDescent="0.3">
      <c r="B27" s="82" t="s">
        <v>268</v>
      </c>
      <c r="C27" s="160"/>
      <c r="D27" s="181" t="s">
        <v>65</v>
      </c>
      <c r="E27" s="178"/>
      <c r="F27" s="161"/>
      <c r="G27" s="162"/>
      <c r="I27" s="100"/>
      <c r="J27" s="179">
        <v>0.02</v>
      </c>
      <c r="K27" s="92"/>
      <c r="L27" s="180"/>
      <c r="M27" s="101">
        <f t="shared" si="1"/>
        <v>0</v>
      </c>
    </row>
    <row r="28" spans="2:13" s="29" customFormat="1" ht="13" x14ac:dyDescent="0.3">
      <c r="B28" s="82" t="s">
        <v>269</v>
      </c>
      <c r="C28" s="160"/>
      <c r="D28" s="181" t="s">
        <v>65</v>
      </c>
      <c r="E28" s="178"/>
      <c r="F28" s="161"/>
      <c r="G28" s="162"/>
      <c r="I28" s="100"/>
      <c r="J28" s="179">
        <v>0.02</v>
      </c>
      <c r="K28" s="92"/>
      <c r="L28" s="180"/>
      <c r="M28" s="101">
        <f t="shared" si="1"/>
        <v>0</v>
      </c>
    </row>
    <row r="29" spans="2:13" s="29" customFormat="1" ht="13" x14ac:dyDescent="0.3">
      <c r="B29" s="82" t="s">
        <v>74</v>
      </c>
      <c r="C29" s="160"/>
      <c r="D29" s="181" t="s">
        <v>65</v>
      </c>
      <c r="E29" s="178"/>
      <c r="F29" s="161"/>
      <c r="G29" s="162"/>
      <c r="I29" s="100"/>
      <c r="J29" s="179">
        <v>0.02</v>
      </c>
      <c r="K29" s="92"/>
      <c r="L29" s="180"/>
      <c r="M29" s="101">
        <f t="shared" si="1"/>
        <v>0</v>
      </c>
    </row>
    <row r="30" spans="2:13" s="29" customFormat="1" ht="30" customHeight="1" x14ac:dyDescent="0.3">
      <c r="B30" s="82" t="s">
        <v>206</v>
      </c>
      <c r="C30" s="160"/>
      <c r="D30" s="181" t="s">
        <v>65</v>
      </c>
      <c r="E30" s="178"/>
      <c r="F30" s="161"/>
      <c r="G30" s="162"/>
      <c r="I30" s="100"/>
      <c r="J30" s="179">
        <v>0.35</v>
      </c>
      <c r="K30" s="92"/>
      <c r="L30" s="180"/>
      <c r="M30" s="101">
        <f t="shared" si="1"/>
        <v>0</v>
      </c>
    </row>
    <row r="31" spans="2:13" s="29" customFormat="1" ht="19.5" customHeight="1" x14ac:dyDescent="0.3">
      <c r="B31" s="82" t="s">
        <v>253</v>
      </c>
      <c r="C31" s="160"/>
      <c r="D31" s="181" t="s">
        <v>73</v>
      </c>
      <c r="E31" s="178"/>
      <c r="F31" s="161"/>
      <c r="G31" s="162"/>
      <c r="I31" s="100"/>
      <c r="J31" s="179"/>
      <c r="K31" s="92"/>
      <c r="L31" s="96"/>
      <c r="M31" s="104"/>
    </row>
    <row r="32" spans="2:13" s="29" customFormat="1" ht="13" x14ac:dyDescent="0.3">
      <c r="B32" s="82" t="s">
        <v>270</v>
      </c>
      <c r="C32" s="160"/>
      <c r="D32" s="181" t="s">
        <v>65</v>
      </c>
      <c r="E32" s="178"/>
      <c r="F32" s="161"/>
      <c r="G32" s="162"/>
      <c r="I32" s="100"/>
      <c r="J32" s="179">
        <v>0.05</v>
      </c>
      <c r="K32" s="92"/>
      <c r="L32" s="180"/>
      <c r="M32" s="101">
        <f>$I$13*J32*L32</f>
        <v>0</v>
      </c>
    </row>
    <row r="33" spans="2:13" s="29" customFormat="1" ht="13" x14ac:dyDescent="0.3">
      <c r="B33" s="82" t="s">
        <v>271</v>
      </c>
      <c r="C33" s="160"/>
      <c r="D33" s="181" t="s">
        <v>65</v>
      </c>
      <c r="E33" s="178"/>
      <c r="F33" s="161"/>
      <c r="G33" s="162"/>
      <c r="I33" s="100"/>
      <c r="J33" s="179">
        <v>0.05</v>
      </c>
      <c r="K33" s="92"/>
      <c r="L33" s="180"/>
      <c r="M33" s="101">
        <f>$I$13*J33*L33</f>
        <v>0</v>
      </c>
    </row>
    <row r="34" spans="2:13" s="29" customFormat="1" ht="13" x14ac:dyDescent="0.3">
      <c r="B34" s="82" t="s">
        <v>272</v>
      </c>
      <c r="C34" s="160"/>
      <c r="D34" s="181" t="s">
        <v>65</v>
      </c>
      <c r="E34" s="178"/>
      <c r="F34" s="161"/>
      <c r="G34" s="162"/>
      <c r="I34" s="100"/>
      <c r="J34" s="179">
        <v>0.05</v>
      </c>
      <c r="K34" s="92"/>
      <c r="L34" s="180"/>
      <c r="M34" s="101">
        <f>$I$13*J34*L34</f>
        <v>0</v>
      </c>
    </row>
    <row r="35" spans="2:13" s="29" customFormat="1" ht="13" x14ac:dyDescent="0.3">
      <c r="B35" s="82" t="s">
        <v>254</v>
      </c>
      <c r="C35" s="160"/>
      <c r="D35" s="181" t="s">
        <v>73</v>
      </c>
      <c r="E35" s="178"/>
      <c r="F35" s="161"/>
      <c r="G35" s="162"/>
      <c r="I35" s="100"/>
      <c r="J35" s="179"/>
      <c r="K35" s="92"/>
      <c r="L35" s="96"/>
      <c r="M35" s="104"/>
    </row>
    <row r="36" spans="2:13" s="29" customFormat="1" ht="13" x14ac:dyDescent="0.3">
      <c r="B36" s="82" t="s">
        <v>273</v>
      </c>
      <c r="C36" s="160"/>
      <c r="D36" s="181" t="s">
        <v>65</v>
      </c>
      <c r="E36" s="178"/>
      <c r="F36" s="161"/>
      <c r="G36" s="162"/>
      <c r="I36" s="100"/>
      <c r="J36" s="179">
        <v>0.01</v>
      </c>
      <c r="K36" s="92"/>
      <c r="L36" s="180"/>
      <c r="M36" s="101">
        <f t="shared" ref="M36:M42" si="2">$I$13*J36*L36</f>
        <v>0</v>
      </c>
    </row>
    <row r="37" spans="2:13" s="29" customFormat="1" ht="13" x14ac:dyDescent="0.3">
      <c r="B37" s="82" t="s">
        <v>274</v>
      </c>
      <c r="C37" s="160"/>
      <c r="D37" s="181" t="s">
        <v>65</v>
      </c>
      <c r="E37" s="178"/>
      <c r="F37" s="161"/>
      <c r="G37" s="162"/>
      <c r="I37" s="100"/>
      <c r="J37" s="179">
        <v>0.01</v>
      </c>
      <c r="K37" s="92"/>
      <c r="L37" s="180"/>
      <c r="M37" s="101">
        <f t="shared" si="2"/>
        <v>0</v>
      </c>
    </row>
    <row r="38" spans="2:13" s="29" customFormat="1" ht="13" x14ac:dyDescent="0.3">
      <c r="B38" s="82" t="s">
        <v>275</v>
      </c>
      <c r="C38" s="160"/>
      <c r="D38" s="181" t="s">
        <v>65</v>
      </c>
      <c r="E38" s="178"/>
      <c r="F38" s="161"/>
      <c r="G38" s="162"/>
      <c r="I38" s="100"/>
      <c r="J38" s="179">
        <v>0.01</v>
      </c>
      <c r="K38" s="92"/>
      <c r="L38" s="180"/>
      <c r="M38" s="101">
        <f t="shared" si="2"/>
        <v>0</v>
      </c>
    </row>
    <row r="39" spans="2:13" s="29" customFormat="1" ht="13" x14ac:dyDescent="0.3">
      <c r="B39" s="82" t="s">
        <v>276</v>
      </c>
      <c r="C39" s="160"/>
      <c r="D39" s="181" t="s">
        <v>65</v>
      </c>
      <c r="E39" s="178"/>
      <c r="F39" s="161"/>
      <c r="G39" s="162"/>
      <c r="I39" s="100"/>
      <c r="J39" s="179">
        <v>0.01</v>
      </c>
      <c r="K39" s="92"/>
      <c r="L39" s="180"/>
      <c r="M39" s="101">
        <f t="shared" si="2"/>
        <v>0</v>
      </c>
    </row>
    <row r="40" spans="2:13" s="29" customFormat="1" ht="13" x14ac:dyDescent="0.3">
      <c r="B40" s="82" t="s">
        <v>277</v>
      </c>
      <c r="C40" s="160"/>
      <c r="D40" s="181" t="s">
        <v>65</v>
      </c>
      <c r="E40" s="178"/>
      <c r="F40" s="161"/>
      <c r="G40" s="162"/>
      <c r="I40" s="100"/>
      <c r="J40" s="179">
        <v>0.01</v>
      </c>
      <c r="K40" s="92"/>
      <c r="L40" s="180"/>
      <c r="M40" s="101">
        <f t="shared" si="2"/>
        <v>0</v>
      </c>
    </row>
    <row r="41" spans="2:13" s="29" customFormat="1" ht="13" x14ac:dyDescent="0.3">
      <c r="B41" s="82" t="s">
        <v>75</v>
      </c>
      <c r="C41" s="160"/>
      <c r="D41" s="181" t="s">
        <v>65</v>
      </c>
      <c r="E41" s="178"/>
      <c r="F41" s="161"/>
      <c r="G41" s="162"/>
      <c r="I41" s="100"/>
      <c r="J41" s="179">
        <v>0.01</v>
      </c>
      <c r="K41" s="92"/>
      <c r="L41" s="180"/>
      <c r="M41" s="101">
        <f t="shared" si="2"/>
        <v>0</v>
      </c>
    </row>
    <row r="42" spans="2:13" s="29" customFormat="1" ht="13" x14ac:dyDescent="0.3">
      <c r="B42" s="82" t="s">
        <v>76</v>
      </c>
      <c r="C42" s="160"/>
      <c r="D42" s="181" t="s">
        <v>65</v>
      </c>
      <c r="E42" s="178"/>
      <c r="F42" s="161"/>
      <c r="G42" s="162"/>
      <c r="I42" s="100"/>
      <c r="J42" s="179">
        <v>0.1</v>
      </c>
      <c r="K42" s="92"/>
      <c r="L42" s="180"/>
      <c r="M42" s="101">
        <f t="shared" si="2"/>
        <v>0</v>
      </c>
    </row>
    <row r="43" spans="2:13" s="29" customFormat="1" ht="13" x14ac:dyDescent="0.3">
      <c r="B43" s="163" t="s">
        <v>77</v>
      </c>
      <c r="C43" s="164"/>
      <c r="D43" s="165"/>
      <c r="E43" s="166"/>
      <c r="F43" s="167"/>
      <c r="G43" s="168"/>
      <c r="H43" s="30"/>
      <c r="I43" s="102">
        <f>'Technical Overview'!F14</f>
        <v>0.15</v>
      </c>
      <c r="J43" s="93">
        <f>SUM(J44:J51)</f>
        <v>1</v>
      </c>
      <c r="K43" s="94"/>
      <c r="L43" s="97"/>
      <c r="M43" s="103"/>
    </row>
    <row r="44" spans="2:13" s="29" customFormat="1" ht="29.25" customHeight="1" x14ac:dyDescent="0.3">
      <c r="B44" s="82" t="s">
        <v>278</v>
      </c>
      <c r="C44" s="160"/>
      <c r="D44" s="181" t="s">
        <v>65</v>
      </c>
      <c r="E44" s="178"/>
      <c r="F44" s="161"/>
      <c r="G44" s="162"/>
      <c r="I44" s="100"/>
      <c r="J44" s="179">
        <v>0.05</v>
      </c>
      <c r="K44" s="92"/>
      <c r="L44" s="180"/>
      <c r="M44" s="101">
        <f>$I$43*J44*L44</f>
        <v>0</v>
      </c>
    </row>
    <row r="45" spans="2:13" s="29" customFormat="1" ht="27.75" customHeight="1" x14ac:dyDescent="0.3">
      <c r="B45" s="82" t="s">
        <v>279</v>
      </c>
      <c r="C45" s="160"/>
      <c r="D45" s="181" t="s">
        <v>65</v>
      </c>
      <c r="E45" s="178"/>
      <c r="F45" s="161"/>
      <c r="G45" s="162"/>
      <c r="I45" s="100"/>
      <c r="J45" s="179">
        <v>0.05</v>
      </c>
      <c r="K45" s="92"/>
      <c r="L45" s="180"/>
      <c r="M45" s="101">
        <f t="shared" ref="M45:M51" si="3">$I$43*J45*L45</f>
        <v>0</v>
      </c>
    </row>
    <row r="46" spans="2:13" s="29" customFormat="1" ht="41.25" customHeight="1" x14ac:dyDescent="0.3">
      <c r="B46" s="82" t="s">
        <v>280</v>
      </c>
      <c r="C46" s="160"/>
      <c r="D46" s="181" t="s">
        <v>65</v>
      </c>
      <c r="E46" s="178"/>
      <c r="F46" s="161"/>
      <c r="G46" s="162"/>
      <c r="I46" s="100"/>
      <c r="J46" s="179">
        <v>0.3</v>
      </c>
      <c r="K46" s="92"/>
      <c r="L46" s="180"/>
      <c r="M46" s="101">
        <f t="shared" si="3"/>
        <v>0</v>
      </c>
    </row>
    <row r="47" spans="2:13" s="29" customFormat="1" ht="25" x14ac:dyDescent="0.3">
      <c r="B47" s="82" t="s">
        <v>281</v>
      </c>
      <c r="C47" s="160"/>
      <c r="D47" s="181" t="s">
        <v>65</v>
      </c>
      <c r="E47" s="178"/>
      <c r="F47" s="161"/>
      <c r="G47" s="162"/>
      <c r="I47" s="100"/>
      <c r="J47" s="179">
        <v>0.3</v>
      </c>
      <c r="K47" s="92"/>
      <c r="L47" s="180"/>
      <c r="M47" s="101">
        <f t="shared" si="3"/>
        <v>0</v>
      </c>
    </row>
    <row r="48" spans="2:13" s="29" customFormat="1" ht="25.5" x14ac:dyDescent="0.3">
      <c r="B48" s="82" t="s">
        <v>282</v>
      </c>
      <c r="C48" s="160"/>
      <c r="D48" s="181" t="s">
        <v>65</v>
      </c>
      <c r="E48" s="178"/>
      <c r="F48" s="161"/>
      <c r="G48" s="162"/>
      <c r="I48" s="100"/>
      <c r="J48" s="179">
        <v>0.05</v>
      </c>
      <c r="K48" s="92"/>
      <c r="L48" s="180"/>
      <c r="M48" s="101">
        <f t="shared" si="3"/>
        <v>0</v>
      </c>
    </row>
    <row r="49" spans="2:13" s="29" customFormat="1" ht="129.75" customHeight="1" x14ac:dyDescent="0.3">
      <c r="B49" s="201" t="s">
        <v>283</v>
      </c>
      <c r="C49" s="160"/>
      <c r="D49" s="181" t="s">
        <v>65</v>
      </c>
      <c r="E49" s="178"/>
      <c r="F49" s="161"/>
      <c r="G49" s="162"/>
      <c r="I49" s="100"/>
      <c r="J49" s="179">
        <v>0.05</v>
      </c>
      <c r="K49" s="92"/>
      <c r="L49" s="180"/>
      <c r="M49" s="101">
        <f t="shared" si="3"/>
        <v>0</v>
      </c>
    </row>
    <row r="50" spans="2:13" s="29" customFormat="1" ht="30" customHeight="1" x14ac:dyDescent="0.3">
      <c r="B50" s="82" t="s">
        <v>284</v>
      </c>
      <c r="C50" s="160"/>
      <c r="D50" s="181" t="s">
        <v>65</v>
      </c>
      <c r="E50" s="178"/>
      <c r="F50" s="161"/>
      <c r="G50" s="162"/>
      <c r="I50" s="100"/>
      <c r="J50" s="179">
        <v>0.05</v>
      </c>
      <c r="K50" s="92"/>
      <c r="L50" s="180"/>
      <c r="M50" s="101">
        <f t="shared" si="3"/>
        <v>0</v>
      </c>
    </row>
    <row r="51" spans="2:13" s="29" customFormat="1" ht="25.5" x14ac:dyDescent="0.3">
      <c r="B51" s="82" t="s">
        <v>207</v>
      </c>
      <c r="C51" s="160"/>
      <c r="D51" s="181" t="s">
        <v>65</v>
      </c>
      <c r="E51" s="178"/>
      <c r="F51" s="161"/>
      <c r="G51" s="162"/>
      <c r="I51" s="100"/>
      <c r="J51" s="179">
        <v>0.15</v>
      </c>
      <c r="K51" s="92"/>
      <c r="L51" s="180"/>
      <c r="M51" s="101">
        <f t="shared" si="3"/>
        <v>0</v>
      </c>
    </row>
    <row r="52" spans="2:13" s="29" customFormat="1" ht="13" x14ac:dyDescent="0.3">
      <c r="B52" s="163" t="s">
        <v>78</v>
      </c>
      <c r="C52" s="164"/>
      <c r="D52" s="165"/>
      <c r="E52" s="166"/>
      <c r="F52" s="167"/>
      <c r="G52" s="168"/>
      <c r="H52" s="30"/>
      <c r="I52" s="102">
        <f>'Technical Overview'!F15</f>
        <v>0.1</v>
      </c>
      <c r="J52" s="93">
        <f>SUM(J53:J67)</f>
        <v>0.99999999999999989</v>
      </c>
      <c r="K52" s="94"/>
      <c r="L52" s="97"/>
      <c r="M52" s="103"/>
    </row>
    <row r="53" spans="2:13" s="29" customFormat="1" ht="13" x14ac:dyDescent="0.3">
      <c r="B53" s="82" t="s">
        <v>79</v>
      </c>
      <c r="C53" s="160"/>
      <c r="D53" s="181" t="s">
        <v>73</v>
      </c>
      <c r="E53" s="178"/>
      <c r="F53" s="161"/>
      <c r="G53" s="162"/>
      <c r="I53" s="100"/>
      <c r="J53" s="179"/>
      <c r="K53" s="92"/>
      <c r="L53" s="96"/>
      <c r="M53" s="104"/>
    </row>
    <row r="54" spans="2:13" s="29" customFormat="1" ht="54" customHeight="1" x14ac:dyDescent="0.3">
      <c r="B54" s="82" t="s">
        <v>285</v>
      </c>
      <c r="C54" s="160"/>
      <c r="D54" s="181" t="s">
        <v>65</v>
      </c>
      <c r="E54" s="178" t="s">
        <v>80</v>
      </c>
      <c r="F54" s="161"/>
      <c r="G54" s="162"/>
      <c r="I54" s="100"/>
      <c r="J54" s="179">
        <v>0.2</v>
      </c>
      <c r="K54" s="92"/>
      <c r="L54" s="180"/>
      <c r="M54" s="101">
        <f t="shared" ref="M54:M67" si="4">$I$52*J54*L54</f>
        <v>0</v>
      </c>
    </row>
    <row r="55" spans="2:13" s="29" customFormat="1" ht="42" customHeight="1" x14ac:dyDescent="0.3">
      <c r="B55" s="82" t="s">
        <v>81</v>
      </c>
      <c r="C55" s="160"/>
      <c r="D55" s="181" t="s">
        <v>65</v>
      </c>
      <c r="E55" s="178"/>
      <c r="F55" s="161"/>
      <c r="G55" s="162"/>
      <c r="I55" s="100"/>
      <c r="J55" s="179">
        <v>0.05</v>
      </c>
      <c r="K55" s="92"/>
      <c r="L55" s="180"/>
      <c r="M55" s="101">
        <f t="shared" si="4"/>
        <v>0</v>
      </c>
    </row>
    <row r="56" spans="2:13" s="29" customFormat="1" ht="13" x14ac:dyDescent="0.3">
      <c r="B56" s="82" t="s">
        <v>255</v>
      </c>
      <c r="C56" s="160"/>
      <c r="D56" s="181"/>
      <c r="E56" s="178"/>
      <c r="F56" s="161"/>
      <c r="G56" s="162"/>
      <c r="I56" s="100"/>
      <c r="J56" s="179"/>
      <c r="K56" s="92"/>
      <c r="L56" s="180"/>
      <c r="M56" s="101">
        <f t="shared" si="4"/>
        <v>0</v>
      </c>
    </row>
    <row r="57" spans="2:13" s="29" customFormat="1" ht="13" x14ac:dyDescent="0.3">
      <c r="B57" s="82" t="s">
        <v>286</v>
      </c>
      <c r="C57" s="160"/>
      <c r="D57" s="181" t="s">
        <v>65</v>
      </c>
      <c r="E57" s="178"/>
      <c r="F57" s="161"/>
      <c r="G57" s="162"/>
      <c r="I57" s="100"/>
      <c r="J57" s="179">
        <v>0.1</v>
      </c>
      <c r="K57" s="92"/>
      <c r="L57" s="180"/>
      <c r="M57" s="101">
        <f t="shared" si="4"/>
        <v>0</v>
      </c>
    </row>
    <row r="58" spans="2:13" s="29" customFormat="1" ht="45" customHeight="1" x14ac:dyDescent="0.3">
      <c r="B58" s="82" t="s">
        <v>287</v>
      </c>
      <c r="C58" s="160"/>
      <c r="D58" s="181" t="s">
        <v>65</v>
      </c>
      <c r="E58" s="178"/>
      <c r="F58" s="161"/>
      <c r="G58" s="162"/>
      <c r="I58" s="100"/>
      <c r="J58" s="179">
        <v>0.1</v>
      </c>
      <c r="K58" s="92"/>
      <c r="L58" s="180"/>
      <c r="M58" s="101">
        <f t="shared" si="4"/>
        <v>0</v>
      </c>
    </row>
    <row r="59" spans="2:13" s="29" customFormat="1" ht="13" x14ac:dyDescent="0.3">
      <c r="B59" s="82" t="s">
        <v>256</v>
      </c>
      <c r="C59" s="160"/>
      <c r="D59" s="181" t="s">
        <v>65</v>
      </c>
      <c r="E59" s="178"/>
      <c r="F59" s="161"/>
      <c r="G59" s="162"/>
      <c r="I59" s="100"/>
      <c r="J59" s="179">
        <v>0.05</v>
      </c>
      <c r="K59" s="92"/>
      <c r="L59" s="180"/>
      <c r="M59" s="101">
        <f t="shared" si="4"/>
        <v>0</v>
      </c>
    </row>
    <row r="60" spans="2:13" s="29" customFormat="1" ht="13" x14ac:dyDescent="0.3">
      <c r="B60" s="82" t="s">
        <v>82</v>
      </c>
      <c r="C60" s="160"/>
      <c r="D60" s="181" t="s">
        <v>73</v>
      </c>
      <c r="E60" s="178"/>
      <c r="F60" s="161"/>
      <c r="G60" s="162"/>
      <c r="I60" s="100"/>
      <c r="J60" s="179"/>
      <c r="K60" s="92"/>
      <c r="L60" s="96"/>
      <c r="M60" s="101"/>
    </row>
    <row r="61" spans="2:13" s="29" customFormat="1" ht="25.5" x14ac:dyDescent="0.3">
      <c r="B61" s="82" t="s">
        <v>288</v>
      </c>
      <c r="C61" s="160"/>
      <c r="D61" s="181" t="s">
        <v>83</v>
      </c>
      <c r="E61" s="178"/>
      <c r="F61" s="161"/>
      <c r="G61" s="162"/>
      <c r="I61" s="100"/>
      <c r="J61" s="179"/>
      <c r="K61" s="92"/>
      <c r="L61" s="96"/>
      <c r="M61" s="101"/>
    </row>
    <row r="62" spans="2:13" s="29" customFormat="1" ht="13" x14ac:dyDescent="0.3">
      <c r="B62" s="82" t="s">
        <v>257</v>
      </c>
      <c r="C62" s="160"/>
      <c r="D62" s="181" t="s">
        <v>83</v>
      </c>
      <c r="E62" s="178"/>
      <c r="F62" s="161"/>
      <c r="G62" s="162"/>
      <c r="I62" s="100"/>
      <c r="J62" s="179"/>
      <c r="K62" s="92"/>
      <c r="L62" s="96"/>
      <c r="M62" s="101"/>
    </row>
    <row r="63" spans="2:13" s="29" customFormat="1" ht="28.5" customHeight="1" x14ac:dyDescent="0.3">
      <c r="B63" s="82" t="s">
        <v>289</v>
      </c>
      <c r="C63" s="160"/>
      <c r="D63" s="181" t="s">
        <v>83</v>
      </c>
      <c r="E63" s="178"/>
      <c r="F63" s="161"/>
      <c r="G63" s="162"/>
      <c r="I63" s="100"/>
      <c r="J63" s="179"/>
      <c r="K63" s="92"/>
      <c r="L63" s="96"/>
      <c r="M63" s="101"/>
    </row>
    <row r="64" spans="2:13" s="29" customFormat="1" ht="42.75" customHeight="1" x14ac:dyDescent="0.3">
      <c r="B64" s="82" t="s">
        <v>84</v>
      </c>
      <c r="C64" s="160"/>
      <c r="D64" s="181" t="s">
        <v>65</v>
      </c>
      <c r="E64" s="178" t="s">
        <v>85</v>
      </c>
      <c r="F64" s="161"/>
      <c r="G64" s="162"/>
      <c r="I64" s="100"/>
      <c r="J64" s="179">
        <v>0.2</v>
      </c>
      <c r="K64" s="92"/>
      <c r="L64" s="180"/>
      <c r="M64" s="101">
        <f t="shared" si="4"/>
        <v>0</v>
      </c>
    </row>
    <row r="65" spans="2:13" s="29" customFormat="1" ht="53.25" customHeight="1" x14ac:dyDescent="0.3">
      <c r="B65" s="82" t="s">
        <v>208</v>
      </c>
      <c r="C65" s="160"/>
      <c r="D65" s="181" t="s">
        <v>65</v>
      </c>
      <c r="E65" s="178"/>
      <c r="F65" s="161"/>
      <c r="G65" s="162"/>
      <c r="I65" s="100"/>
      <c r="J65" s="179">
        <v>0.1</v>
      </c>
      <c r="K65" s="92"/>
      <c r="L65" s="180"/>
      <c r="M65" s="101">
        <f t="shared" si="4"/>
        <v>0</v>
      </c>
    </row>
    <row r="66" spans="2:13" s="29" customFormat="1" ht="38" x14ac:dyDescent="0.3">
      <c r="B66" s="82" t="s">
        <v>209</v>
      </c>
      <c r="C66" s="160"/>
      <c r="D66" s="181" t="s">
        <v>65</v>
      </c>
      <c r="E66" s="178"/>
      <c r="F66" s="161"/>
      <c r="G66" s="162"/>
      <c r="I66" s="100"/>
      <c r="J66" s="179">
        <v>0.1</v>
      </c>
      <c r="K66" s="92"/>
      <c r="L66" s="180"/>
      <c r="M66" s="101">
        <f t="shared" si="4"/>
        <v>0</v>
      </c>
    </row>
    <row r="67" spans="2:13" s="29" customFormat="1" ht="50" x14ac:dyDescent="0.3">
      <c r="B67" s="82" t="s">
        <v>86</v>
      </c>
      <c r="C67" s="160"/>
      <c r="D67" s="181" t="s">
        <v>65</v>
      </c>
      <c r="E67" s="178"/>
      <c r="F67" s="161"/>
      <c r="G67" s="162"/>
      <c r="I67" s="100"/>
      <c r="J67" s="179">
        <v>0.1</v>
      </c>
      <c r="K67" s="92"/>
      <c r="L67" s="180"/>
      <c r="M67" s="101">
        <f t="shared" si="4"/>
        <v>0</v>
      </c>
    </row>
    <row r="68" spans="2:13" s="29" customFormat="1" ht="13" x14ac:dyDescent="0.3">
      <c r="B68" s="163" t="s">
        <v>87</v>
      </c>
      <c r="C68" s="164"/>
      <c r="D68" s="165"/>
      <c r="E68" s="166"/>
      <c r="F68" s="167"/>
      <c r="G68" s="168"/>
      <c r="H68" s="30"/>
      <c r="I68" s="102">
        <f>'Technical Overview'!F16</f>
        <v>0.05</v>
      </c>
      <c r="J68" s="93">
        <f>SUM(J69:J72)</f>
        <v>1</v>
      </c>
      <c r="K68" s="94"/>
      <c r="L68" s="97"/>
      <c r="M68" s="103"/>
    </row>
    <row r="69" spans="2:13" s="29" customFormat="1" ht="13" x14ac:dyDescent="0.3">
      <c r="B69" s="82" t="s">
        <v>88</v>
      </c>
      <c r="C69" s="160"/>
      <c r="D69" s="181" t="s">
        <v>73</v>
      </c>
      <c r="E69" s="178"/>
      <c r="F69" s="161"/>
      <c r="G69" s="162"/>
      <c r="I69" s="100"/>
      <c r="J69" s="179"/>
      <c r="K69" s="92"/>
      <c r="L69" s="180"/>
      <c r="M69" s="101"/>
    </row>
    <row r="70" spans="2:13" s="29" customFormat="1" ht="13" x14ac:dyDescent="0.3">
      <c r="B70" s="82" t="s">
        <v>297</v>
      </c>
      <c r="C70" s="160"/>
      <c r="D70" s="181" t="s">
        <v>65</v>
      </c>
      <c r="E70" s="178"/>
      <c r="F70" s="161"/>
      <c r="G70" s="162"/>
      <c r="I70" s="100"/>
      <c r="J70" s="179">
        <v>0.33</v>
      </c>
      <c r="K70" s="92"/>
      <c r="L70" s="180"/>
      <c r="M70" s="101">
        <f>$I$68*J70*L70</f>
        <v>0</v>
      </c>
    </row>
    <row r="71" spans="2:13" s="29" customFormat="1" ht="25.5" x14ac:dyDescent="0.3">
      <c r="B71" s="82" t="s">
        <v>298</v>
      </c>
      <c r="C71" s="160"/>
      <c r="D71" s="181" t="s">
        <v>65</v>
      </c>
      <c r="E71" s="178"/>
      <c r="F71" s="161"/>
      <c r="G71" s="162"/>
      <c r="I71" s="100"/>
      <c r="J71" s="179">
        <v>0.34</v>
      </c>
      <c r="K71" s="92"/>
      <c r="L71" s="180"/>
      <c r="M71" s="101">
        <f>$I$68*J71*L71</f>
        <v>0</v>
      </c>
    </row>
    <row r="72" spans="2:13" s="29" customFormat="1" ht="13" x14ac:dyDescent="0.3">
      <c r="B72" s="82" t="s">
        <v>299</v>
      </c>
      <c r="C72" s="160"/>
      <c r="D72" s="181" t="s">
        <v>65</v>
      </c>
      <c r="E72" s="178"/>
      <c r="F72" s="161"/>
      <c r="G72" s="162"/>
      <c r="I72" s="100"/>
      <c r="J72" s="179">
        <v>0.33</v>
      </c>
      <c r="K72" s="92"/>
      <c r="L72" s="180"/>
      <c r="M72" s="101">
        <f>$I$68*J72*L72</f>
        <v>0</v>
      </c>
    </row>
    <row r="73" spans="2:13" s="29" customFormat="1" ht="13" x14ac:dyDescent="0.3">
      <c r="B73" s="163" t="s">
        <v>89</v>
      </c>
      <c r="C73" s="164"/>
      <c r="D73" s="165"/>
      <c r="E73" s="166"/>
      <c r="F73" s="167"/>
      <c r="G73" s="168"/>
      <c r="H73" s="30"/>
      <c r="I73" s="102">
        <f>'Technical Overview'!F17</f>
        <v>0.1</v>
      </c>
      <c r="J73" s="93">
        <f>SUM(J74:J91)</f>
        <v>1.0000000000000002</v>
      </c>
      <c r="K73" s="94"/>
      <c r="L73" s="97"/>
      <c r="M73" s="103"/>
    </row>
    <row r="74" spans="2:13" s="29" customFormat="1" ht="25.5" x14ac:dyDescent="0.3">
      <c r="B74" s="82" t="s">
        <v>210</v>
      </c>
      <c r="C74" s="160"/>
      <c r="D74" s="181" t="s">
        <v>65</v>
      </c>
      <c r="E74" s="178"/>
      <c r="F74" s="161"/>
      <c r="G74" s="162"/>
      <c r="I74" s="100"/>
      <c r="J74" s="179">
        <v>0.15</v>
      </c>
      <c r="K74" s="92"/>
      <c r="L74" s="180"/>
      <c r="M74" s="101">
        <f>$I$73*J74*L74</f>
        <v>0</v>
      </c>
    </row>
    <row r="75" spans="2:13" s="29" customFormat="1" ht="13" x14ac:dyDescent="0.3">
      <c r="B75" s="82" t="s">
        <v>90</v>
      </c>
      <c r="C75" s="160"/>
      <c r="D75" s="181" t="s">
        <v>73</v>
      </c>
      <c r="E75" s="178"/>
      <c r="F75" s="161"/>
      <c r="G75" s="162"/>
      <c r="I75" s="100"/>
      <c r="J75" s="179"/>
      <c r="K75" s="92"/>
      <c r="L75" s="180"/>
      <c r="M75" s="101"/>
    </row>
    <row r="76" spans="2:13" s="29" customFormat="1" ht="13" x14ac:dyDescent="0.3">
      <c r="B76" s="82" t="s">
        <v>91</v>
      </c>
      <c r="C76" s="160"/>
      <c r="D76" s="181" t="s">
        <v>73</v>
      </c>
      <c r="E76" s="178"/>
      <c r="F76" s="161"/>
      <c r="G76" s="162"/>
      <c r="I76" s="100"/>
      <c r="J76" s="179"/>
      <c r="K76" s="92"/>
      <c r="L76" s="180"/>
      <c r="M76" s="101"/>
    </row>
    <row r="77" spans="2:13" s="29" customFormat="1" ht="13" x14ac:dyDescent="0.3">
      <c r="B77" s="82" t="s">
        <v>290</v>
      </c>
      <c r="C77" s="160"/>
      <c r="D77" s="181" t="s">
        <v>65</v>
      </c>
      <c r="E77" s="178"/>
      <c r="F77" s="161"/>
      <c r="G77" s="162"/>
      <c r="I77" s="100"/>
      <c r="J77" s="179">
        <v>0.1</v>
      </c>
      <c r="K77" s="92"/>
      <c r="L77" s="180"/>
      <c r="M77" s="101">
        <f t="shared" ref="M77:M90" si="5">$I$73*J77*L77</f>
        <v>0</v>
      </c>
    </row>
    <row r="78" spans="2:13" s="29" customFormat="1" ht="13" x14ac:dyDescent="0.3">
      <c r="B78" s="82" t="s">
        <v>291</v>
      </c>
      <c r="C78" s="160"/>
      <c r="D78" s="181" t="s">
        <v>65</v>
      </c>
      <c r="E78" s="178"/>
      <c r="F78" s="161"/>
      <c r="G78" s="162"/>
      <c r="I78" s="100"/>
      <c r="J78" s="179">
        <v>0.1</v>
      </c>
      <c r="K78" s="92"/>
      <c r="L78" s="180"/>
      <c r="M78" s="101">
        <f t="shared" si="5"/>
        <v>0</v>
      </c>
    </row>
    <row r="79" spans="2:13" s="29" customFormat="1" ht="25" x14ac:dyDescent="0.3">
      <c r="B79" s="82" t="s">
        <v>92</v>
      </c>
      <c r="C79" s="160"/>
      <c r="D79" s="181" t="s">
        <v>65</v>
      </c>
      <c r="E79" s="178"/>
      <c r="F79" s="161"/>
      <c r="G79" s="162"/>
      <c r="I79" s="100"/>
      <c r="J79" s="179">
        <v>0.1</v>
      </c>
      <c r="K79" s="92"/>
      <c r="L79" s="180"/>
      <c r="M79" s="101">
        <f t="shared" si="5"/>
        <v>0</v>
      </c>
    </row>
    <row r="80" spans="2:13" s="29" customFormat="1" ht="25.5" x14ac:dyDescent="0.3">
      <c r="B80" s="82" t="s">
        <v>292</v>
      </c>
      <c r="C80" s="160"/>
      <c r="D80" s="181" t="s">
        <v>65</v>
      </c>
      <c r="E80" s="178"/>
      <c r="F80" s="161"/>
      <c r="G80" s="162"/>
      <c r="I80" s="100"/>
      <c r="J80" s="179">
        <v>0.05</v>
      </c>
      <c r="K80" s="92"/>
      <c r="L80" s="180"/>
      <c r="M80" s="101">
        <f t="shared" si="5"/>
        <v>0</v>
      </c>
    </row>
    <row r="81" spans="2:13" s="29" customFormat="1" ht="54.75" customHeight="1" x14ac:dyDescent="0.3">
      <c r="B81" s="82" t="s">
        <v>211</v>
      </c>
      <c r="C81" s="160"/>
      <c r="D81" s="181" t="s">
        <v>65</v>
      </c>
      <c r="E81" s="178"/>
      <c r="F81" s="161"/>
      <c r="G81" s="162"/>
      <c r="I81" s="100"/>
      <c r="J81" s="179">
        <v>0.05</v>
      </c>
      <c r="K81" s="92"/>
      <c r="L81" s="180"/>
      <c r="M81" s="101">
        <f t="shared" si="5"/>
        <v>0</v>
      </c>
    </row>
    <row r="82" spans="2:13" s="29" customFormat="1" ht="13" x14ac:dyDescent="0.3">
      <c r="B82" s="82" t="s">
        <v>93</v>
      </c>
      <c r="C82" s="160"/>
      <c r="D82" s="181" t="s">
        <v>65</v>
      </c>
      <c r="E82" s="178"/>
      <c r="F82" s="161"/>
      <c r="G82" s="162"/>
      <c r="I82" s="100"/>
      <c r="J82" s="179">
        <v>0.1</v>
      </c>
      <c r="K82" s="92"/>
      <c r="L82" s="180"/>
      <c r="M82" s="101">
        <f t="shared" si="5"/>
        <v>0</v>
      </c>
    </row>
    <row r="83" spans="2:13" s="29" customFormat="1" ht="25.5" x14ac:dyDescent="0.3">
      <c r="B83" s="82" t="s">
        <v>293</v>
      </c>
      <c r="C83" s="160"/>
      <c r="D83" s="181" t="s">
        <v>65</v>
      </c>
      <c r="E83" s="178"/>
      <c r="F83" s="161"/>
      <c r="G83" s="162"/>
      <c r="I83" s="100"/>
      <c r="J83" s="179">
        <v>0.05</v>
      </c>
      <c r="K83" s="92"/>
      <c r="L83" s="180"/>
      <c r="M83" s="101">
        <f>$I$73*J83*L83</f>
        <v>0</v>
      </c>
    </row>
    <row r="84" spans="2:13" s="29" customFormat="1" ht="38" x14ac:dyDescent="0.3">
      <c r="B84" s="82" t="s">
        <v>212</v>
      </c>
      <c r="C84" s="160"/>
      <c r="D84" s="181" t="s">
        <v>65</v>
      </c>
      <c r="E84" s="178"/>
      <c r="F84" s="161"/>
      <c r="G84" s="162"/>
      <c r="I84" s="100"/>
      <c r="J84" s="179">
        <v>0.05</v>
      </c>
      <c r="K84" s="92"/>
      <c r="L84" s="180"/>
      <c r="M84" s="101">
        <f t="shared" si="5"/>
        <v>0</v>
      </c>
    </row>
    <row r="85" spans="2:13" s="29" customFormat="1" ht="13" x14ac:dyDescent="0.3">
      <c r="B85" s="82" t="s">
        <v>294</v>
      </c>
      <c r="C85" s="160"/>
      <c r="D85" s="181" t="s">
        <v>65</v>
      </c>
      <c r="E85" s="178"/>
      <c r="F85" s="161"/>
      <c r="G85" s="162"/>
      <c r="I85" s="100"/>
      <c r="J85" s="179">
        <v>0.05</v>
      </c>
      <c r="K85" s="92"/>
      <c r="L85" s="180"/>
      <c r="M85" s="101">
        <f t="shared" si="5"/>
        <v>0</v>
      </c>
    </row>
    <row r="86" spans="2:13" s="29" customFormat="1" ht="13" x14ac:dyDescent="0.3">
      <c r="B86" s="82" t="s">
        <v>94</v>
      </c>
      <c r="C86" s="160"/>
      <c r="D86" s="181" t="s">
        <v>73</v>
      </c>
      <c r="E86" s="178"/>
      <c r="F86" s="161"/>
      <c r="G86" s="162"/>
      <c r="I86" s="100"/>
      <c r="J86" s="179"/>
      <c r="K86" s="92"/>
      <c r="L86" s="180"/>
      <c r="M86" s="101"/>
    </row>
    <row r="87" spans="2:13" s="29" customFormat="1" ht="13" x14ac:dyDescent="0.3">
      <c r="B87" s="82" t="s">
        <v>295</v>
      </c>
      <c r="C87" s="160"/>
      <c r="D87" s="181" t="s">
        <v>65</v>
      </c>
      <c r="E87" s="178"/>
      <c r="F87" s="161"/>
      <c r="G87" s="162"/>
      <c r="I87" s="100"/>
      <c r="J87" s="179">
        <v>0.05</v>
      </c>
      <c r="K87" s="92"/>
      <c r="L87" s="180"/>
      <c r="M87" s="101">
        <f t="shared" si="5"/>
        <v>0</v>
      </c>
    </row>
    <row r="88" spans="2:13" s="29" customFormat="1" ht="13" x14ac:dyDescent="0.3">
      <c r="B88" s="82" t="s">
        <v>95</v>
      </c>
      <c r="C88" s="160"/>
      <c r="D88" s="181" t="s">
        <v>65</v>
      </c>
      <c r="E88" s="178"/>
      <c r="F88" s="161"/>
      <c r="G88" s="162"/>
      <c r="I88" s="100"/>
      <c r="J88" s="179">
        <v>0.05</v>
      </c>
      <c r="K88" s="92"/>
      <c r="L88" s="180"/>
      <c r="M88" s="101">
        <f t="shared" si="5"/>
        <v>0</v>
      </c>
    </row>
    <row r="89" spans="2:13" s="29" customFormat="1" ht="13" x14ac:dyDescent="0.3">
      <c r="B89" s="82" t="s">
        <v>296</v>
      </c>
      <c r="C89" s="160"/>
      <c r="D89" s="181" t="s">
        <v>65</v>
      </c>
      <c r="E89" s="178"/>
      <c r="F89" s="161"/>
      <c r="G89" s="162"/>
      <c r="I89" s="100"/>
      <c r="J89" s="179">
        <v>0.05</v>
      </c>
      <c r="K89" s="92"/>
      <c r="L89" s="180"/>
      <c r="M89" s="101">
        <f t="shared" si="5"/>
        <v>0</v>
      </c>
    </row>
    <row r="90" spans="2:13" s="29" customFormat="1" ht="13" x14ac:dyDescent="0.3">
      <c r="B90" s="82" t="s">
        <v>96</v>
      </c>
      <c r="C90" s="160"/>
      <c r="D90" s="181" t="s">
        <v>65</v>
      </c>
      <c r="E90" s="178"/>
      <c r="F90" s="161"/>
      <c r="G90" s="162"/>
      <c r="I90" s="100"/>
      <c r="J90" s="179">
        <v>0.05</v>
      </c>
      <c r="K90" s="92"/>
      <c r="L90" s="180"/>
      <c r="M90" s="101">
        <f t="shared" si="5"/>
        <v>0</v>
      </c>
    </row>
    <row r="91" spans="2:13" s="29" customFormat="1" ht="13" x14ac:dyDescent="0.3">
      <c r="B91" s="82" t="s">
        <v>97</v>
      </c>
      <c r="C91" s="160"/>
      <c r="D91" s="181" t="s">
        <v>83</v>
      </c>
      <c r="E91" s="178"/>
      <c r="F91" s="161"/>
      <c r="G91" s="162"/>
      <c r="I91" s="100"/>
      <c r="J91" s="179"/>
      <c r="K91" s="92"/>
      <c r="L91" s="96"/>
      <c r="M91" s="101"/>
    </row>
    <row r="92" spans="2:13" s="29" customFormat="1" ht="13" x14ac:dyDescent="0.3">
      <c r="B92" s="163" t="s">
        <v>98</v>
      </c>
      <c r="C92" s="164"/>
      <c r="D92" s="165"/>
      <c r="E92" s="166"/>
      <c r="F92" s="167"/>
      <c r="G92" s="168"/>
      <c r="H92" s="30"/>
      <c r="I92" s="102">
        <f>'Technical Overview'!F18</f>
        <v>0.1</v>
      </c>
      <c r="J92" s="93">
        <f>SUM(J93:J113)</f>
        <v>1.0000000000000002</v>
      </c>
      <c r="K92" s="94"/>
      <c r="L92" s="97"/>
      <c r="M92" s="103"/>
    </row>
    <row r="93" spans="2:13" s="29" customFormat="1" ht="25.5" x14ac:dyDescent="0.3">
      <c r="B93" s="82" t="s">
        <v>300</v>
      </c>
      <c r="C93" s="160"/>
      <c r="D93" s="181" t="s">
        <v>65</v>
      </c>
      <c r="E93" s="233" t="s">
        <v>99</v>
      </c>
      <c r="F93" s="161"/>
      <c r="G93" s="162"/>
      <c r="I93" s="100"/>
      <c r="J93" s="179">
        <v>0.1</v>
      </c>
      <c r="K93" s="92"/>
      <c r="L93" s="180"/>
      <c r="M93" s="101">
        <f>$I$92*J93*L93</f>
        <v>0</v>
      </c>
    </row>
    <row r="94" spans="2:13" s="29" customFormat="1" ht="13" x14ac:dyDescent="0.3">
      <c r="B94" s="82" t="s">
        <v>216</v>
      </c>
      <c r="C94" s="160"/>
      <c r="D94" s="181" t="s">
        <v>65</v>
      </c>
      <c r="E94" s="234"/>
      <c r="F94" s="161"/>
      <c r="G94" s="162"/>
      <c r="I94" s="100"/>
      <c r="J94" s="179">
        <v>2.5000000000000001E-2</v>
      </c>
      <c r="K94" s="92"/>
      <c r="L94" s="180"/>
      <c r="M94" s="101">
        <f t="shared" ref="M94:M112" si="6">$I$92*J94*L94</f>
        <v>0</v>
      </c>
    </row>
    <row r="95" spans="2:13" s="29" customFormat="1" ht="13" x14ac:dyDescent="0.3">
      <c r="B95" s="82" t="s">
        <v>217</v>
      </c>
      <c r="C95" s="160"/>
      <c r="D95" s="181" t="s">
        <v>65</v>
      </c>
      <c r="E95" s="234"/>
      <c r="F95" s="161"/>
      <c r="G95" s="162"/>
      <c r="I95" s="100"/>
      <c r="J95" s="179">
        <v>0.05</v>
      </c>
      <c r="K95" s="92"/>
      <c r="L95" s="180"/>
      <c r="M95" s="101">
        <f t="shared" si="6"/>
        <v>0</v>
      </c>
    </row>
    <row r="96" spans="2:13" s="29" customFormat="1" ht="13" x14ac:dyDescent="0.3">
      <c r="B96" s="82" t="s">
        <v>218</v>
      </c>
      <c r="C96" s="160"/>
      <c r="D96" s="181" t="s">
        <v>65</v>
      </c>
      <c r="E96" s="234"/>
      <c r="F96" s="161"/>
      <c r="G96" s="162"/>
      <c r="I96" s="100"/>
      <c r="J96" s="179">
        <v>0.05</v>
      </c>
      <c r="K96" s="92"/>
      <c r="L96" s="180"/>
      <c r="M96" s="101">
        <f t="shared" si="6"/>
        <v>0</v>
      </c>
    </row>
    <row r="97" spans="2:13" s="29" customFormat="1" ht="13" x14ac:dyDescent="0.3">
      <c r="B97" s="82" t="s">
        <v>219</v>
      </c>
      <c r="C97" s="160"/>
      <c r="D97" s="181" t="s">
        <v>65</v>
      </c>
      <c r="E97" s="234"/>
      <c r="F97" s="161"/>
      <c r="G97" s="162"/>
      <c r="I97" s="100"/>
      <c r="J97" s="179">
        <v>0.05</v>
      </c>
      <c r="K97" s="92"/>
      <c r="L97" s="180"/>
      <c r="M97" s="101">
        <f t="shared" si="6"/>
        <v>0</v>
      </c>
    </row>
    <row r="98" spans="2:13" s="29" customFormat="1" ht="13" x14ac:dyDescent="0.3">
      <c r="B98" s="82" t="s">
        <v>301</v>
      </c>
      <c r="C98" s="160"/>
      <c r="D98" s="205" t="s">
        <v>65</v>
      </c>
      <c r="E98" s="234"/>
      <c r="F98" s="161"/>
      <c r="G98" s="162"/>
      <c r="I98" s="100"/>
      <c r="J98" s="203">
        <v>0.05</v>
      </c>
      <c r="K98" s="92"/>
      <c r="L98" s="204"/>
      <c r="M98" s="101">
        <f t="shared" si="6"/>
        <v>0</v>
      </c>
    </row>
    <row r="99" spans="2:13" s="29" customFormat="1" ht="13" x14ac:dyDescent="0.3">
      <c r="B99" s="82" t="s">
        <v>228</v>
      </c>
      <c r="C99" s="160"/>
      <c r="D99" s="181" t="s">
        <v>65</v>
      </c>
      <c r="E99" s="234"/>
      <c r="F99" s="161"/>
      <c r="G99" s="162"/>
      <c r="I99" s="100"/>
      <c r="J99" s="179">
        <v>0.05</v>
      </c>
      <c r="K99" s="92"/>
      <c r="L99" s="180"/>
      <c r="M99" s="101">
        <f t="shared" si="6"/>
        <v>0</v>
      </c>
    </row>
    <row r="100" spans="2:13" s="29" customFormat="1" ht="25" x14ac:dyDescent="0.3">
      <c r="B100" s="82" t="s">
        <v>229</v>
      </c>
      <c r="C100" s="160"/>
      <c r="D100" s="181" t="s">
        <v>65</v>
      </c>
      <c r="E100" s="234"/>
      <c r="F100" s="161"/>
      <c r="G100" s="162"/>
      <c r="I100" s="100"/>
      <c r="J100" s="179">
        <v>0.05</v>
      </c>
      <c r="K100" s="92"/>
      <c r="L100" s="180"/>
      <c r="M100" s="101">
        <f t="shared" si="6"/>
        <v>0</v>
      </c>
    </row>
    <row r="101" spans="2:13" s="29" customFormat="1" ht="25.5" x14ac:dyDescent="0.3">
      <c r="B101" s="82" t="s">
        <v>230</v>
      </c>
      <c r="C101" s="160"/>
      <c r="D101" s="181" t="s">
        <v>65</v>
      </c>
      <c r="E101" s="234"/>
      <c r="F101" s="161"/>
      <c r="G101" s="162"/>
      <c r="I101" s="100"/>
      <c r="J101" s="179">
        <v>0.05</v>
      </c>
      <c r="K101" s="92"/>
      <c r="L101" s="180"/>
      <c r="M101" s="101">
        <f t="shared" si="6"/>
        <v>0</v>
      </c>
    </row>
    <row r="102" spans="2:13" s="29" customFormat="1" ht="13" x14ac:dyDescent="0.3">
      <c r="B102" s="82" t="s">
        <v>231</v>
      </c>
      <c r="C102" s="160"/>
      <c r="D102" s="181" t="s">
        <v>65</v>
      </c>
      <c r="E102" s="234"/>
      <c r="F102" s="161"/>
      <c r="G102" s="162"/>
      <c r="I102" s="100"/>
      <c r="J102" s="179">
        <v>0.05</v>
      </c>
      <c r="K102" s="92"/>
      <c r="L102" s="180"/>
      <c r="M102" s="101">
        <f t="shared" si="6"/>
        <v>0</v>
      </c>
    </row>
    <row r="103" spans="2:13" s="29" customFormat="1" ht="38" x14ac:dyDescent="0.3">
      <c r="B103" s="82" t="s">
        <v>302</v>
      </c>
      <c r="C103" s="160"/>
      <c r="D103" s="181" t="s">
        <v>65</v>
      </c>
      <c r="E103" s="234"/>
      <c r="F103" s="161"/>
      <c r="G103" s="162"/>
      <c r="I103" s="100"/>
      <c r="J103" s="179">
        <v>0.05</v>
      </c>
      <c r="K103" s="92"/>
      <c r="L103" s="180"/>
      <c r="M103" s="101">
        <f t="shared" si="6"/>
        <v>0</v>
      </c>
    </row>
    <row r="104" spans="2:13" s="29" customFormat="1" ht="13" x14ac:dyDescent="0.3">
      <c r="B104" s="82" t="s">
        <v>232</v>
      </c>
      <c r="C104" s="160"/>
      <c r="D104" s="181" t="s">
        <v>65</v>
      </c>
      <c r="E104" s="234"/>
      <c r="F104" s="161"/>
      <c r="G104" s="162"/>
      <c r="I104" s="100"/>
      <c r="J104" s="179">
        <v>0.05</v>
      </c>
      <c r="K104" s="92"/>
      <c r="L104" s="180"/>
      <c r="M104" s="101">
        <f t="shared" si="6"/>
        <v>0</v>
      </c>
    </row>
    <row r="105" spans="2:13" s="29" customFormat="1" ht="13" x14ac:dyDescent="0.3">
      <c r="B105" s="82" t="s">
        <v>233</v>
      </c>
      <c r="C105" s="160"/>
      <c r="D105" s="181" t="s">
        <v>65</v>
      </c>
      <c r="E105" s="234"/>
      <c r="F105" s="161"/>
      <c r="G105" s="162"/>
      <c r="I105" s="100"/>
      <c r="J105" s="179">
        <v>0.05</v>
      </c>
      <c r="K105" s="92"/>
      <c r="L105" s="180"/>
      <c r="M105" s="101">
        <f t="shared" si="6"/>
        <v>0</v>
      </c>
    </row>
    <row r="106" spans="2:13" s="29" customFormat="1" ht="25.5" x14ac:dyDescent="0.3">
      <c r="B106" s="82" t="s">
        <v>234</v>
      </c>
      <c r="C106" s="160"/>
      <c r="D106" s="181" t="s">
        <v>65</v>
      </c>
      <c r="E106" s="234"/>
      <c r="F106" s="161"/>
      <c r="G106" s="162"/>
      <c r="I106" s="100"/>
      <c r="J106" s="179">
        <v>0.05</v>
      </c>
      <c r="K106" s="92"/>
      <c r="L106" s="180"/>
      <c r="M106" s="101">
        <f t="shared" si="6"/>
        <v>0</v>
      </c>
    </row>
    <row r="107" spans="2:13" s="29" customFormat="1" ht="25" x14ac:dyDescent="0.3">
      <c r="B107" s="82" t="s">
        <v>235</v>
      </c>
      <c r="C107" s="160"/>
      <c r="D107" s="181" t="s">
        <v>65</v>
      </c>
      <c r="E107" s="234"/>
      <c r="F107" s="161"/>
      <c r="G107" s="162"/>
      <c r="I107" s="100"/>
      <c r="J107" s="179">
        <v>0.05</v>
      </c>
      <c r="K107" s="92"/>
      <c r="L107" s="180"/>
      <c r="M107" s="101">
        <f t="shared" si="6"/>
        <v>0</v>
      </c>
    </row>
    <row r="108" spans="2:13" s="29" customFormat="1" ht="13" x14ac:dyDescent="0.3">
      <c r="B108" s="82" t="s">
        <v>236</v>
      </c>
      <c r="C108" s="160"/>
      <c r="D108" s="181" t="s">
        <v>65</v>
      </c>
      <c r="E108" s="234"/>
      <c r="F108" s="161"/>
      <c r="G108" s="162"/>
      <c r="I108" s="100"/>
      <c r="J108" s="179">
        <v>0.05</v>
      </c>
      <c r="K108" s="92"/>
      <c r="L108" s="180"/>
      <c r="M108" s="101">
        <f t="shared" si="6"/>
        <v>0</v>
      </c>
    </row>
    <row r="109" spans="2:13" s="29" customFormat="1" ht="25.5" x14ac:dyDescent="0.3">
      <c r="B109" s="82" t="s">
        <v>237</v>
      </c>
      <c r="C109" s="160"/>
      <c r="D109" s="181" t="s">
        <v>65</v>
      </c>
      <c r="E109" s="234"/>
      <c r="F109" s="161"/>
      <c r="G109" s="162"/>
      <c r="I109" s="100"/>
      <c r="J109" s="111">
        <v>0.05</v>
      </c>
      <c r="K109" s="92"/>
      <c r="L109" s="180"/>
      <c r="M109" s="101">
        <f t="shared" si="6"/>
        <v>0</v>
      </c>
    </row>
    <row r="110" spans="2:13" s="29" customFormat="1" ht="35.25" customHeight="1" x14ac:dyDescent="0.3">
      <c r="B110" s="82" t="s">
        <v>238</v>
      </c>
      <c r="C110" s="160"/>
      <c r="D110" s="181" t="s">
        <v>65</v>
      </c>
      <c r="E110" s="234"/>
      <c r="F110" s="161"/>
      <c r="G110" s="162"/>
      <c r="I110" s="100"/>
      <c r="J110" s="111">
        <v>2.5000000000000001E-2</v>
      </c>
      <c r="K110" s="92"/>
      <c r="L110" s="180"/>
      <c r="M110" s="101">
        <f t="shared" si="6"/>
        <v>0</v>
      </c>
    </row>
    <row r="111" spans="2:13" s="29" customFormat="1" ht="29.25" customHeight="1" x14ac:dyDescent="0.3">
      <c r="B111" s="82" t="s">
        <v>239</v>
      </c>
      <c r="C111" s="160"/>
      <c r="D111" s="181" t="s">
        <v>65</v>
      </c>
      <c r="E111" s="234"/>
      <c r="F111" s="161"/>
      <c r="G111" s="162"/>
      <c r="I111" s="100"/>
      <c r="J111" s="111">
        <v>0.05</v>
      </c>
      <c r="K111" s="92"/>
      <c r="L111" s="180"/>
      <c r="M111" s="101">
        <f t="shared" si="6"/>
        <v>0</v>
      </c>
    </row>
    <row r="112" spans="2:13" s="29" customFormat="1" ht="25.5" x14ac:dyDescent="0.3">
      <c r="B112" s="82" t="s">
        <v>240</v>
      </c>
      <c r="C112" s="160"/>
      <c r="D112" s="181" t="s">
        <v>65</v>
      </c>
      <c r="E112" s="234"/>
      <c r="F112" s="161"/>
      <c r="G112" s="162"/>
      <c r="I112" s="100"/>
      <c r="J112" s="111">
        <v>0.05</v>
      </c>
      <c r="K112" s="92"/>
      <c r="L112" s="180"/>
      <c r="M112" s="101">
        <f t="shared" si="6"/>
        <v>0</v>
      </c>
    </row>
    <row r="113" spans="2:13" s="29" customFormat="1" ht="13" x14ac:dyDescent="0.3">
      <c r="B113" s="82" t="s">
        <v>241</v>
      </c>
      <c r="C113" s="160"/>
      <c r="D113" s="170" t="s">
        <v>100</v>
      </c>
      <c r="E113" s="234"/>
      <c r="F113" s="161"/>
      <c r="G113" s="162"/>
      <c r="I113" s="100"/>
      <c r="J113" s="179"/>
      <c r="K113" s="92"/>
      <c r="L113" s="96"/>
      <c r="M113" s="101"/>
    </row>
    <row r="114" spans="2:13" s="29" customFormat="1" ht="13" x14ac:dyDescent="0.3">
      <c r="B114" s="163" t="s">
        <v>101</v>
      </c>
      <c r="C114" s="160"/>
      <c r="D114" s="181"/>
      <c r="E114" s="178"/>
      <c r="F114" s="161"/>
      <c r="G114" s="162"/>
      <c r="I114" s="102">
        <v>0.05</v>
      </c>
      <c r="J114" s="93">
        <f>SUM(J115:J122)</f>
        <v>1</v>
      </c>
      <c r="K114" s="94"/>
      <c r="L114" s="97"/>
      <c r="M114" s="103"/>
    </row>
    <row r="115" spans="2:13" s="29" customFormat="1" ht="13" x14ac:dyDescent="0.3">
      <c r="B115" s="82" t="s">
        <v>220</v>
      </c>
      <c r="C115" s="160"/>
      <c r="D115" s="181" t="s">
        <v>65</v>
      </c>
      <c r="E115" s="233" t="s">
        <v>99</v>
      </c>
      <c r="F115" s="161"/>
      <c r="G115" s="162"/>
      <c r="I115" s="100"/>
      <c r="J115" s="179">
        <v>0.25</v>
      </c>
      <c r="K115" s="92"/>
      <c r="L115" s="180"/>
      <c r="M115" s="101">
        <f>$I$123*J115*L115</f>
        <v>0</v>
      </c>
    </row>
    <row r="116" spans="2:13" s="29" customFormat="1" ht="25.5" x14ac:dyDescent="0.3">
      <c r="B116" s="82" t="s">
        <v>221</v>
      </c>
      <c r="C116" s="160"/>
      <c r="D116" s="181" t="s">
        <v>65</v>
      </c>
      <c r="E116" s="234"/>
      <c r="F116" s="161"/>
      <c r="G116" s="162"/>
      <c r="I116" s="100"/>
      <c r="J116" s="179">
        <v>0.25</v>
      </c>
      <c r="K116" s="92"/>
      <c r="L116" s="180"/>
      <c r="M116" s="101">
        <f>$I$123*J116*L116</f>
        <v>0</v>
      </c>
    </row>
    <row r="117" spans="2:13" s="29" customFormat="1" ht="13" x14ac:dyDescent="0.3">
      <c r="B117" s="82" t="s">
        <v>222</v>
      </c>
      <c r="C117" s="160"/>
      <c r="D117" s="181" t="s">
        <v>65</v>
      </c>
      <c r="E117" s="234"/>
      <c r="F117" s="161"/>
      <c r="G117" s="162"/>
      <c r="I117" s="100"/>
      <c r="J117" s="179">
        <v>0.125</v>
      </c>
      <c r="K117" s="92"/>
      <c r="L117" s="180"/>
      <c r="M117" s="101">
        <f>$I$123*J117*L117</f>
        <v>0</v>
      </c>
    </row>
    <row r="118" spans="2:13" s="29" customFormat="1" ht="13" x14ac:dyDescent="0.3">
      <c r="B118" s="82" t="s">
        <v>223</v>
      </c>
      <c r="C118" s="160"/>
      <c r="D118" s="181" t="s">
        <v>100</v>
      </c>
      <c r="E118" s="234"/>
      <c r="F118" s="161"/>
      <c r="G118" s="162"/>
      <c r="I118" s="100"/>
      <c r="J118" s="179"/>
      <c r="K118" s="92"/>
      <c r="L118" s="180"/>
      <c r="M118" s="101"/>
    </row>
    <row r="119" spans="2:13" s="29" customFormat="1" ht="13" x14ac:dyDescent="0.3">
      <c r="B119" s="82" t="s">
        <v>224</v>
      </c>
      <c r="C119" s="160"/>
      <c r="D119" s="181" t="s">
        <v>65</v>
      </c>
      <c r="E119" s="234"/>
      <c r="F119" s="161"/>
      <c r="G119" s="162"/>
      <c r="I119" s="100"/>
      <c r="J119" s="179">
        <v>0.125</v>
      </c>
      <c r="K119" s="92"/>
      <c r="L119" s="180"/>
      <c r="M119" s="101">
        <f>$I$123*J119*L119</f>
        <v>0</v>
      </c>
    </row>
    <row r="120" spans="2:13" s="29" customFormat="1" ht="13" x14ac:dyDescent="0.3">
      <c r="B120" s="82" t="s">
        <v>225</v>
      </c>
      <c r="C120" s="160"/>
      <c r="D120" s="181" t="s">
        <v>100</v>
      </c>
      <c r="E120" s="234"/>
      <c r="F120" s="161"/>
      <c r="G120" s="162"/>
      <c r="I120" s="100"/>
      <c r="J120" s="179"/>
      <c r="K120" s="92"/>
      <c r="L120" s="180"/>
      <c r="M120" s="101"/>
    </row>
    <row r="121" spans="2:13" s="29" customFormat="1" ht="13" x14ac:dyDescent="0.3">
      <c r="B121" s="82" t="s">
        <v>197</v>
      </c>
      <c r="C121" s="160"/>
      <c r="D121" s="181" t="s">
        <v>65</v>
      </c>
      <c r="E121" s="234"/>
      <c r="F121" s="161"/>
      <c r="G121" s="162"/>
      <c r="I121" s="100"/>
      <c r="J121" s="179">
        <v>0.125</v>
      </c>
      <c r="K121" s="92"/>
      <c r="L121" s="180"/>
      <c r="M121" s="101">
        <f>$I$123*J121*L121</f>
        <v>0</v>
      </c>
    </row>
    <row r="122" spans="2:13" s="29" customFormat="1" ht="13" x14ac:dyDescent="0.3">
      <c r="B122" s="82" t="s">
        <v>213</v>
      </c>
      <c r="C122" s="160"/>
      <c r="D122" s="181" t="s">
        <v>65</v>
      </c>
      <c r="E122" s="235"/>
      <c r="F122" s="161"/>
      <c r="G122" s="162"/>
      <c r="I122" s="100"/>
      <c r="J122" s="179">
        <v>0.125</v>
      </c>
      <c r="K122" s="92"/>
      <c r="L122" s="180"/>
      <c r="M122" s="101">
        <f>$I$123*J122*L122</f>
        <v>0</v>
      </c>
    </row>
    <row r="123" spans="2:13" s="29" customFormat="1" ht="13" x14ac:dyDescent="0.3">
      <c r="B123" s="163" t="s">
        <v>102</v>
      </c>
      <c r="C123" s="164"/>
      <c r="D123" s="165"/>
      <c r="E123" s="166"/>
      <c r="F123" s="167"/>
      <c r="G123" s="168"/>
      <c r="H123" s="30"/>
      <c r="I123" s="102">
        <f>'Technical Overview'!F20</f>
        <v>0.05</v>
      </c>
      <c r="J123" s="93">
        <f>SUM(J124:J128)</f>
        <v>1</v>
      </c>
      <c r="K123" s="94"/>
      <c r="L123" s="97"/>
      <c r="M123" s="103"/>
    </row>
    <row r="124" spans="2:13" s="29" customFormat="1" ht="25.5" x14ac:dyDescent="0.3">
      <c r="B124" s="82" t="s">
        <v>214</v>
      </c>
      <c r="C124" s="160"/>
      <c r="D124" s="181" t="s">
        <v>65</v>
      </c>
      <c r="E124" s="234" t="s">
        <v>99</v>
      </c>
      <c r="F124" s="161"/>
      <c r="G124" s="162"/>
      <c r="I124" s="100"/>
      <c r="J124" s="179">
        <v>0.2</v>
      </c>
      <c r="K124" s="92"/>
      <c r="L124" s="180"/>
      <c r="M124" s="101">
        <f>$I$123*J124*L124</f>
        <v>0</v>
      </c>
    </row>
    <row r="125" spans="2:13" s="29" customFormat="1" ht="25" x14ac:dyDescent="0.3">
      <c r="B125" s="82" t="s">
        <v>103</v>
      </c>
      <c r="C125" s="160"/>
      <c r="D125" s="171" t="s">
        <v>65</v>
      </c>
      <c r="E125" s="234"/>
      <c r="F125" s="161"/>
      <c r="G125" s="162"/>
      <c r="I125" s="100"/>
      <c r="J125" s="179">
        <v>0.2</v>
      </c>
      <c r="K125" s="92"/>
      <c r="L125" s="180"/>
      <c r="M125" s="101">
        <f>$I$123*J125*L125</f>
        <v>0</v>
      </c>
    </row>
    <row r="126" spans="2:13" s="29" customFormat="1" ht="25.5" x14ac:dyDescent="0.3">
      <c r="B126" s="82" t="s">
        <v>215</v>
      </c>
      <c r="C126" s="160"/>
      <c r="D126" s="181" t="s">
        <v>65</v>
      </c>
      <c r="E126" s="234"/>
      <c r="F126" s="161"/>
      <c r="G126" s="162"/>
      <c r="I126" s="100"/>
      <c r="J126" s="179">
        <v>0.2</v>
      </c>
      <c r="K126" s="92"/>
      <c r="L126" s="180"/>
      <c r="M126" s="101">
        <f>$I$123*J126*L126</f>
        <v>0</v>
      </c>
    </row>
    <row r="127" spans="2:13" s="29" customFormat="1" ht="43.5" customHeight="1" x14ac:dyDescent="0.3">
      <c r="B127" s="82" t="s">
        <v>226</v>
      </c>
      <c r="C127" s="160"/>
      <c r="D127" s="181" t="s">
        <v>65</v>
      </c>
      <c r="E127" s="234"/>
      <c r="F127" s="161"/>
      <c r="G127" s="162"/>
      <c r="I127" s="100"/>
      <c r="J127" s="179">
        <v>0.2</v>
      </c>
      <c r="K127" s="92"/>
      <c r="L127" s="180"/>
      <c r="M127" s="101">
        <f>$I$123*J127*L127</f>
        <v>0</v>
      </c>
    </row>
    <row r="128" spans="2:13" s="29" customFormat="1" ht="13" x14ac:dyDescent="0.3">
      <c r="B128" s="82" t="s">
        <v>227</v>
      </c>
      <c r="C128" s="160"/>
      <c r="D128" s="181" t="s">
        <v>65</v>
      </c>
      <c r="E128" s="235"/>
      <c r="F128" s="161"/>
      <c r="G128" s="162"/>
      <c r="I128" s="100"/>
      <c r="J128" s="179">
        <v>0.2</v>
      </c>
      <c r="K128" s="92"/>
      <c r="L128" s="180"/>
      <c r="M128" s="101">
        <f>$I$123*J128*L128</f>
        <v>0</v>
      </c>
    </row>
    <row r="129" spans="2:13" s="29" customFormat="1" ht="13" x14ac:dyDescent="0.3">
      <c r="B129" s="163" t="s">
        <v>104</v>
      </c>
      <c r="C129" s="164"/>
      <c r="D129" s="165"/>
      <c r="E129" s="166"/>
      <c r="F129" s="167"/>
      <c r="G129" s="168"/>
      <c r="H129" s="30"/>
      <c r="I129" s="102">
        <f>'Technical Overview'!F21</f>
        <v>0.05</v>
      </c>
      <c r="J129" s="93">
        <f>SUM(J130:J133)</f>
        <v>1</v>
      </c>
      <c r="K129" s="94"/>
      <c r="L129" s="97"/>
      <c r="M129" s="103"/>
    </row>
    <row r="130" spans="2:13" s="29" customFormat="1" ht="13" x14ac:dyDescent="0.3">
      <c r="B130" s="82" t="s">
        <v>105</v>
      </c>
      <c r="C130" s="160"/>
      <c r="D130" s="181" t="s">
        <v>73</v>
      </c>
      <c r="E130" s="178"/>
      <c r="F130" s="161"/>
      <c r="G130" s="162"/>
      <c r="I130" s="100"/>
      <c r="J130" s="179"/>
      <c r="K130" s="92"/>
      <c r="L130" s="96"/>
      <c r="M130" s="101"/>
    </row>
    <row r="131" spans="2:13" s="29" customFormat="1" ht="13" x14ac:dyDescent="0.3">
      <c r="B131" s="82" t="s">
        <v>303</v>
      </c>
      <c r="C131" s="160"/>
      <c r="D131" s="181" t="s">
        <v>65</v>
      </c>
      <c r="E131" s="178" t="s">
        <v>106</v>
      </c>
      <c r="F131" s="161"/>
      <c r="G131" s="162"/>
      <c r="I131" s="100"/>
      <c r="J131" s="179">
        <v>0.33</v>
      </c>
      <c r="K131" s="92"/>
      <c r="L131" s="180"/>
      <c r="M131" s="101">
        <f>$I$129*J131*L131</f>
        <v>0</v>
      </c>
    </row>
    <row r="132" spans="2:13" s="29" customFormat="1" ht="13" x14ac:dyDescent="0.3">
      <c r="B132" s="82" t="s">
        <v>304</v>
      </c>
      <c r="C132" s="160"/>
      <c r="D132" s="181" t="s">
        <v>65</v>
      </c>
      <c r="E132" s="178" t="s">
        <v>106</v>
      </c>
      <c r="F132" s="161"/>
      <c r="G132" s="162"/>
      <c r="I132" s="100"/>
      <c r="J132" s="179">
        <v>0.34</v>
      </c>
      <c r="K132" s="92"/>
      <c r="L132" s="180"/>
      <c r="M132" s="101">
        <f>$I$129*J132*L132</f>
        <v>0</v>
      </c>
    </row>
    <row r="133" spans="2:13" s="29" customFormat="1" ht="13" x14ac:dyDescent="0.3">
      <c r="B133" s="82" t="s">
        <v>305</v>
      </c>
      <c r="C133" s="160"/>
      <c r="D133" s="181" t="s">
        <v>65</v>
      </c>
      <c r="E133" s="178" t="s">
        <v>106</v>
      </c>
      <c r="F133" s="161"/>
      <c r="G133" s="162"/>
      <c r="I133" s="100"/>
      <c r="J133" s="179">
        <v>0.33</v>
      </c>
      <c r="K133" s="92"/>
      <c r="L133" s="180"/>
      <c r="M133" s="101">
        <f>$I$129*J133*L133</f>
        <v>0</v>
      </c>
    </row>
    <row r="134" spans="2:13" s="29" customFormat="1" ht="13" x14ac:dyDescent="0.3">
      <c r="B134" s="163" t="s">
        <v>107</v>
      </c>
      <c r="C134" s="164"/>
      <c r="D134" s="165"/>
      <c r="E134" s="166"/>
      <c r="F134" s="167"/>
      <c r="G134" s="168"/>
      <c r="H134" s="30"/>
      <c r="I134" s="102">
        <f>'Technical Overview'!F22</f>
        <v>0.05</v>
      </c>
      <c r="J134" s="93">
        <f>SUM(J135:J137)</f>
        <v>1</v>
      </c>
      <c r="K134" s="94"/>
      <c r="L134" s="97"/>
      <c r="M134" s="103"/>
    </row>
    <row r="135" spans="2:13" s="29" customFormat="1" ht="39" x14ac:dyDescent="0.3">
      <c r="B135" s="82" t="s">
        <v>242</v>
      </c>
      <c r="C135" s="160"/>
      <c r="D135" s="181" t="s">
        <v>65</v>
      </c>
      <c r="E135" s="178" t="s">
        <v>108</v>
      </c>
      <c r="F135" s="161"/>
      <c r="G135" s="162"/>
      <c r="I135" s="100"/>
      <c r="J135" s="179">
        <v>0.8</v>
      </c>
      <c r="K135" s="92"/>
      <c r="L135" s="180"/>
      <c r="M135" s="101">
        <f>$I$134*J135*L135</f>
        <v>0</v>
      </c>
    </row>
    <row r="136" spans="2:13" s="29" customFormat="1" ht="40.5" customHeight="1" x14ac:dyDescent="0.3">
      <c r="B136" s="82" t="s">
        <v>243</v>
      </c>
      <c r="C136" s="160"/>
      <c r="D136" s="181" t="s">
        <v>65</v>
      </c>
      <c r="E136" s="178"/>
      <c r="F136" s="161"/>
      <c r="G136" s="162"/>
      <c r="I136" s="100"/>
      <c r="J136" s="179">
        <v>0.1</v>
      </c>
      <c r="K136" s="92"/>
      <c r="L136" s="180"/>
      <c r="M136" s="101">
        <f>$I$134*J136*L136</f>
        <v>0</v>
      </c>
    </row>
    <row r="137" spans="2:13" s="29" customFormat="1" ht="30" customHeight="1" thickBot="1" x14ac:dyDescent="0.35">
      <c r="B137" s="172" t="s">
        <v>244</v>
      </c>
      <c r="C137" s="173"/>
      <c r="D137" s="174" t="s">
        <v>65</v>
      </c>
      <c r="E137" s="175"/>
      <c r="F137" s="176"/>
      <c r="G137" s="177"/>
      <c r="I137" s="100"/>
      <c r="J137" s="179">
        <v>0.1</v>
      </c>
      <c r="K137" s="92"/>
      <c r="L137" s="180"/>
      <c r="M137" s="101">
        <f>$I$134*J137*L137</f>
        <v>0</v>
      </c>
    </row>
    <row r="138" spans="2:13" s="29" customFormat="1" ht="30" customHeight="1" x14ac:dyDescent="0.3">
      <c r="B138" s="240"/>
      <c r="C138" s="185"/>
      <c r="D138" s="186"/>
      <c r="E138" s="187"/>
      <c r="F138" s="188"/>
      <c r="G138" s="188"/>
      <c r="I138" s="189"/>
      <c r="J138" s="190"/>
      <c r="K138" s="191"/>
      <c r="L138" s="192"/>
      <c r="M138" s="193"/>
    </row>
    <row r="139" spans="2:13" s="29" customFormat="1" thickBot="1" x14ac:dyDescent="0.35">
      <c r="B139" s="225" t="s">
        <v>110</v>
      </c>
      <c r="C139" s="226"/>
      <c r="D139" s="31"/>
      <c r="E139" s="32"/>
      <c r="F139" s="33"/>
      <c r="G139" s="33"/>
      <c r="I139" s="34"/>
      <c r="J139" s="85"/>
      <c r="K139" s="33"/>
      <c r="L139" s="33"/>
      <c r="M139" s="81"/>
    </row>
  </sheetData>
  <mergeCells count="15">
    <mergeCell ref="B139:C139"/>
    <mergeCell ref="M14:M20"/>
    <mergeCell ref="I14:I20"/>
    <mergeCell ref="J14:J20"/>
    <mergeCell ref="K14:K20"/>
    <mergeCell ref="L14:L20"/>
    <mergeCell ref="D14:D20"/>
    <mergeCell ref="E93:E113"/>
    <mergeCell ref="E115:E122"/>
    <mergeCell ref="E124:E128"/>
    <mergeCell ref="D3:E3"/>
    <mergeCell ref="F3:G3"/>
    <mergeCell ref="E14:E20"/>
    <mergeCell ref="F14:F20"/>
    <mergeCell ref="G14:G20"/>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4"/>
  <sheetViews>
    <sheetView topLeftCell="A58" zoomScale="115" zoomScaleNormal="115" workbookViewId="0">
      <selection activeCell="C37" sqref="C37"/>
    </sheetView>
  </sheetViews>
  <sheetFormatPr defaultRowHeight="14.5" x14ac:dyDescent="0.35"/>
  <cols>
    <col min="1" max="1" width="1.36328125" style="7" customWidth="1"/>
    <col min="2" max="2" width="4.54296875" customWidth="1"/>
    <col min="3" max="3" width="52.36328125" customWidth="1"/>
    <col min="4" max="4" width="18.54296875" style="7" customWidth="1"/>
    <col min="5" max="5" width="17.6328125" customWidth="1"/>
    <col min="6" max="6" width="3.54296875" customWidth="1"/>
    <col min="7" max="7" width="5.90625" style="5" bestFit="1" customWidth="1"/>
    <col min="8" max="8" width="13.90625" style="5" bestFit="1" customWidth="1"/>
    <col min="9" max="9" width="13.90625" style="5" customWidth="1"/>
    <col min="10" max="10" width="19" customWidth="1"/>
    <col min="11" max="11" width="11.54296875" style="7" customWidth="1"/>
    <col min="12" max="12" width="9.08984375" style="8"/>
  </cols>
  <sheetData>
    <row r="1" spans="2:13" ht="15" thickBot="1" x14ac:dyDescent="0.4">
      <c r="B1" s="7"/>
      <c r="C1" s="7"/>
      <c r="E1" s="7"/>
      <c r="F1" s="7"/>
      <c r="J1" s="7"/>
      <c r="M1" s="7"/>
    </row>
    <row r="2" spans="2:13" s="13" customFormat="1" ht="67.5" customHeight="1" thickBot="1" x14ac:dyDescent="0.4">
      <c r="B2" s="236" t="s">
        <v>111</v>
      </c>
      <c r="C2" s="237"/>
      <c r="D2" s="141" t="s">
        <v>112</v>
      </c>
      <c r="E2" s="141" t="s">
        <v>113</v>
      </c>
      <c r="F2" s="35"/>
      <c r="G2" s="142" t="s">
        <v>59</v>
      </c>
      <c r="H2" s="143" t="s">
        <v>60</v>
      </c>
      <c r="I2" s="143" t="s">
        <v>114</v>
      </c>
      <c r="J2" s="109" t="s">
        <v>115</v>
      </c>
      <c r="K2" s="144" t="s">
        <v>62</v>
      </c>
      <c r="L2" s="145" t="s">
        <v>63</v>
      </c>
      <c r="M2" s="36"/>
    </row>
    <row r="3" spans="2:13" s="44" customFormat="1" ht="13" x14ac:dyDescent="0.3">
      <c r="B3" s="62">
        <v>1</v>
      </c>
      <c r="C3" s="63" t="s">
        <v>116</v>
      </c>
      <c r="D3" s="37"/>
      <c r="E3" s="38"/>
      <c r="F3" s="39"/>
      <c r="G3" s="40">
        <v>0.1</v>
      </c>
      <c r="H3" s="41"/>
      <c r="I3" s="41"/>
      <c r="J3" s="42"/>
      <c r="K3" s="43"/>
      <c r="L3" s="76">
        <f>L4*G3</f>
        <v>0</v>
      </c>
    </row>
    <row r="4" spans="2:13" s="44" customFormat="1" ht="13" x14ac:dyDescent="0.3">
      <c r="B4" s="45">
        <v>1.1000000000000001</v>
      </c>
      <c r="C4" s="46" t="s">
        <v>116</v>
      </c>
      <c r="D4" s="47"/>
      <c r="E4" s="48"/>
      <c r="G4" s="49"/>
      <c r="H4" s="50">
        <v>1</v>
      </c>
      <c r="I4" s="50"/>
      <c r="J4" s="51"/>
      <c r="K4" s="52"/>
      <c r="L4" s="75">
        <f>H4*K4</f>
        <v>0</v>
      </c>
    </row>
    <row r="5" spans="2:13" s="44" customFormat="1" ht="12.5" x14ac:dyDescent="0.25">
      <c r="B5" s="45"/>
      <c r="C5" s="46" t="s">
        <v>117</v>
      </c>
      <c r="D5" s="47"/>
      <c r="E5" s="48"/>
      <c r="G5" s="49"/>
      <c r="H5" s="50"/>
      <c r="I5" s="50"/>
      <c r="J5" s="51"/>
      <c r="K5" s="77"/>
      <c r="L5" s="53"/>
    </row>
    <row r="6" spans="2:13" s="44" customFormat="1" ht="13" x14ac:dyDescent="0.3">
      <c r="B6" s="62">
        <v>2</v>
      </c>
      <c r="C6" s="63" t="s">
        <v>118</v>
      </c>
      <c r="D6" s="37"/>
      <c r="E6" s="38"/>
      <c r="F6" s="39"/>
      <c r="G6" s="40">
        <v>0.3</v>
      </c>
      <c r="H6" s="54"/>
      <c r="I6" s="54"/>
      <c r="J6" s="42"/>
      <c r="K6" s="55"/>
      <c r="L6" s="76">
        <f>G6*SUM(L7,L12,L21,L30)</f>
        <v>0</v>
      </c>
    </row>
    <row r="7" spans="2:13" s="44" customFormat="1" ht="13" x14ac:dyDescent="0.3">
      <c r="B7" s="73">
        <v>2.1</v>
      </c>
      <c r="C7" s="72" t="s">
        <v>119</v>
      </c>
      <c r="D7" s="47"/>
      <c r="E7" s="48"/>
      <c r="G7" s="56"/>
      <c r="H7" s="50">
        <v>0.3</v>
      </c>
      <c r="I7" s="50"/>
      <c r="J7" s="51"/>
      <c r="K7" s="77"/>
      <c r="L7" s="57">
        <f>SUM(L8,L10)</f>
        <v>0</v>
      </c>
    </row>
    <row r="8" spans="2:13" s="44" customFormat="1" ht="12.5" x14ac:dyDescent="0.25">
      <c r="B8" s="45" t="s">
        <v>120</v>
      </c>
      <c r="C8" s="46" t="s">
        <v>121</v>
      </c>
      <c r="D8" s="47"/>
      <c r="E8" s="48"/>
      <c r="G8" s="56"/>
      <c r="H8" s="50"/>
      <c r="I8" s="50">
        <v>0.15</v>
      </c>
      <c r="J8" s="51"/>
      <c r="K8" s="52"/>
      <c r="L8" s="57">
        <f>I8*K8</f>
        <v>0</v>
      </c>
    </row>
    <row r="9" spans="2:13" s="44" customFormat="1" ht="12.5" x14ac:dyDescent="0.25">
      <c r="B9" s="45"/>
      <c r="C9" s="46" t="s">
        <v>122</v>
      </c>
      <c r="D9" s="47"/>
      <c r="E9" s="48"/>
      <c r="G9" s="56"/>
      <c r="H9" s="50"/>
      <c r="I9" s="50"/>
      <c r="J9" s="51"/>
      <c r="K9" s="77"/>
      <c r="L9" s="57"/>
    </row>
    <row r="10" spans="2:13" s="44" customFormat="1" ht="12.5" x14ac:dyDescent="0.25">
      <c r="B10" s="45" t="s">
        <v>123</v>
      </c>
      <c r="C10" s="46" t="s">
        <v>124</v>
      </c>
      <c r="D10" s="47"/>
      <c r="E10" s="48"/>
      <c r="G10" s="56"/>
      <c r="H10" s="50"/>
      <c r="I10" s="50">
        <v>0.15</v>
      </c>
      <c r="J10" s="51"/>
      <c r="K10" s="52"/>
      <c r="L10" s="57">
        <f>I10*K10</f>
        <v>0</v>
      </c>
    </row>
    <row r="11" spans="2:13" s="44" customFormat="1" ht="12.5" x14ac:dyDescent="0.25">
      <c r="B11" s="45"/>
      <c r="C11" s="46" t="s">
        <v>125</v>
      </c>
      <c r="D11" s="47"/>
      <c r="E11" s="48"/>
      <c r="G11" s="56"/>
      <c r="H11" s="50"/>
      <c r="I11" s="50"/>
      <c r="J11" s="51"/>
      <c r="K11" s="77"/>
      <c r="L11" s="57"/>
    </row>
    <row r="12" spans="2:13" s="44" customFormat="1" ht="13" x14ac:dyDescent="0.3">
      <c r="B12" s="73">
        <v>2.2000000000000002</v>
      </c>
      <c r="C12" s="72" t="s">
        <v>126</v>
      </c>
      <c r="D12" s="47"/>
      <c r="E12" s="48"/>
      <c r="G12" s="56"/>
      <c r="H12" s="50">
        <v>0.2</v>
      </c>
      <c r="I12" s="50"/>
      <c r="J12" s="51"/>
      <c r="K12" s="77"/>
      <c r="L12" s="57">
        <f>SUM(L13,L15,L17,L19)</f>
        <v>0</v>
      </c>
    </row>
    <row r="13" spans="2:13" s="44" customFormat="1" ht="12.5" x14ac:dyDescent="0.25">
      <c r="B13" s="45" t="s">
        <v>127</v>
      </c>
      <c r="C13" s="46" t="s">
        <v>128</v>
      </c>
      <c r="D13" s="47"/>
      <c r="E13" s="48"/>
      <c r="G13" s="56"/>
      <c r="H13" s="50"/>
      <c r="I13" s="50">
        <v>0.05</v>
      </c>
      <c r="J13" s="51"/>
      <c r="K13" s="52"/>
      <c r="L13" s="57">
        <f>I13*K13</f>
        <v>0</v>
      </c>
    </row>
    <row r="14" spans="2:13" s="44" customFormat="1" ht="12.5" x14ac:dyDescent="0.25">
      <c r="B14" s="45"/>
      <c r="C14" s="46" t="s">
        <v>129</v>
      </c>
      <c r="D14" s="47"/>
      <c r="E14" s="48"/>
      <c r="G14" s="56"/>
      <c r="H14" s="50"/>
      <c r="I14" s="50"/>
      <c r="J14" s="51"/>
      <c r="K14" s="77"/>
      <c r="L14" s="57"/>
    </row>
    <row r="15" spans="2:13" s="44" customFormat="1" ht="12.5" x14ac:dyDescent="0.25">
      <c r="B15" s="45" t="s">
        <v>130</v>
      </c>
      <c r="C15" s="46" t="s">
        <v>131</v>
      </c>
      <c r="D15" s="47"/>
      <c r="E15" s="48"/>
      <c r="G15" s="56"/>
      <c r="H15" s="50"/>
      <c r="I15" s="50">
        <v>0.05</v>
      </c>
      <c r="J15" s="51"/>
      <c r="K15" s="52"/>
      <c r="L15" s="57">
        <f>I15*K15</f>
        <v>0</v>
      </c>
    </row>
    <row r="16" spans="2:13" s="44" customFormat="1" ht="12.5" x14ac:dyDescent="0.25">
      <c r="B16" s="45"/>
      <c r="C16" s="46" t="s">
        <v>132</v>
      </c>
      <c r="D16" s="47"/>
      <c r="E16" s="48"/>
      <c r="G16" s="56"/>
      <c r="H16" s="50"/>
      <c r="I16" s="50"/>
      <c r="J16" s="51"/>
      <c r="K16" s="77"/>
      <c r="L16" s="57"/>
    </row>
    <row r="17" spans="2:12" s="44" customFormat="1" ht="12.5" x14ac:dyDescent="0.25">
      <c r="B17" s="45" t="s">
        <v>133</v>
      </c>
      <c r="C17" s="46" t="s">
        <v>134</v>
      </c>
      <c r="D17" s="47"/>
      <c r="E17" s="48"/>
      <c r="G17" s="56"/>
      <c r="H17" s="50"/>
      <c r="I17" s="50">
        <v>0.05</v>
      </c>
      <c r="J17" s="51"/>
      <c r="K17" s="52"/>
      <c r="L17" s="57">
        <f>I17*K17</f>
        <v>0</v>
      </c>
    </row>
    <row r="18" spans="2:12" s="44" customFormat="1" ht="12.5" x14ac:dyDescent="0.25">
      <c r="B18" s="45"/>
      <c r="C18" s="46" t="s">
        <v>132</v>
      </c>
      <c r="D18" s="47"/>
      <c r="E18" s="48"/>
      <c r="G18" s="56"/>
      <c r="H18" s="50"/>
      <c r="I18" s="50"/>
      <c r="J18" s="51"/>
      <c r="K18" s="77"/>
      <c r="L18" s="57"/>
    </row>
    <row r="19" spans="2:12" s="44" customFormat="1" ht="12.5" x14ac:dyDescent="0.25">
      <c r="B19" s="45" t="s">
        <v>135</v>
      </c>
      <c r="C19" s="46" t="s">
        <v>136</v>
      </c>
      <c r="D19" s="47"/>
      <c r="E19" s="48"/>
      <c r="G19" s="56"/>
      <c r="H19" s="50"/>
      <c r="I19" s="50">
        <v>0.05</v>
      </c>
      <c r="J19" s="51"/>
      <c r="K19" s="52"/>
      <c r="L19" s="57">
        <f>I19*K19</f>
        <v>0</v>
      </c>
    </row>
    <row r="20" spans="2:12" s="44" customFormat="1" ht="12.5" x14ac:dyDescent="0.25">
      <c r="B20" s="45"/>
      <c r="C20" s="46" t="s">
        <v>129</v>
      </c>
      <c r="D20" s="47"/>
      <c r="E20" s="48"/>
      <c r="G20" s="56"/>
      <c r="H20" s="50"/>
      <c r="I20" s="50"/>
      <c r="J20" s="51"/>
      <c r="K20" s="77"/>
      <c r="L20" s="57"/>
    </row>
    <row r="21" spans="2:12" s="44" customFormat="1" ht="13" x14ac:dyDescent="0.3">
      <c r="B21" s="73">
        <v>2.2999999999999998</v>
      </c>
      <c r="C21" s="72" t="s">
        <v>137</v>
      </c>
      <c r="D21" s="47"/>
      <c r="E21" s="48"/>
      <c r="G21" s="56"/>
      <c r="H21" s="50">
        <v>0.2</v>
      </c>
      <c r="I21" s="50"/>
      <c r="J21" s="51"/>
      <c r="K21" s="77"/>
      <c r="L21" s="57">
        <f>SUM(L22,L24,L26,L28)</f>
        <v>0</v>
      </c>
    </row>
    <row r="22" spans="2:12" s="44" customFormat="1" ht="12.5" x14ac:dyDescent="0.25">
      <c r="B22" s="45" t="s">
        <v>138</v>
      </c>
      <c r="C22" s="46" t="s">
        <v>139</v>
      </c>
      <c r="D22" s="47"/>
      <c r="E22" s="48"/>
      <c r="G22" s="56"/>
      <c r="H22" s="50"/>
      <c r="I22" s="50">
        <v>0.05</v>
      </c>
      <c r="J22" s="51"/>
      <c r="K22" s="52"/>
      <c r="L22" s="57">
        <f>I22*K22</f>
        <v>0</v>
      </c>
    </row>
    <row r="23" spans="2:12" s="44" customFormat="1" ht="12.5" x14ac:dyDescent="0.25">
      <c r="B23" s="45"/>
      <c r="C23" s="46" t="s">
        <v>129</v>
      </c>
      <c r="D23" s="47"/>
      <c r="E23" s="48"/>
      <c r="G23" s="56"/>
      <c r="H23" s="50"/>
      <c r="I23" s="50"/>
      <c r="J23" s="51"/>
      <c r="K23" s="77"/>
      <c r="L23" s="57"/>
    </row>
    <row r="24" spans="2:12" s="44" customFormat="1" ht="12.5" x14ac:dyDescent="0.25">
      <c r="B24" s="45" t="s">
        <v>140</v>
      </c>
      <c r="C24" s="46" t="s">
        <v>141</v>
      </c>
      <c r="D24" s="47"/>
      <c r="E24" s="48"/>
      <c r="G24" s="56"/>
      <c r="H24" s="50"/>
      <c r="I24" s="50">
        <v>0.05</v>
      </c>
      <c r="J24" s="51"/>
      <c r="K24" s="52"/>
      <c r="L24" s="57">
        <f>I24*K24</f>
        <v>0</v>
      </c>
    </row>
    <row r="25" spans="2:12" s="44" customFormat="1" ht="12.5" x14ac:dyDescent="0.25">
      <c r="B25" s="45"/>
      <c r="C25" s="46" t="s">
        <v>129</v>
      </c>
      <c r="D25" s="47"/>
      <c r="E25" s="48"/>
      <c r="G25" s="56"/>
      <c r="H25" s="50"/>
      <c r="I25" s="50"/>
      <c r="J25" s="51"/>
      <c r="K25" s="77"/>
      <c r="L25" s="57"/>
    </row>
    <row r="26" spans="2:12" s="44" customFormat="1" ht="12.5" x14ac:dyDescent="0.25">
      <c r="B26" s="45" t="s">
        <v>142</v>
      </c>
      <c r="C26" s="46" t="s">
        <v>143</v>
      </c>
      <c r="D26" s="47"/>
      <c r="E26" s="48"/>
      <c r="G26" s="56"/>
      <c r="H26" s="50"/>
      <c r="I26" s="50">
        <v>0.05</v>
      </c>
      <c r="J26" s="51"/>
      <c r="K26" s="52"/>
      <c r="L26" s="57">
        <f>I26*K26</f>
        <v>0</v>
      </c>
    </row>
    <row r="27" spans="2:12" s="44" customFormat="1" ht="12.5" x14ac:dyDescent="0.25">
      <c r="B27" s="45"/>
      <c r="C27" s="46" t="s">
        <v>129</v>
      </c>
      <c r="D27" s="47"/>
      <c r="E27" s="48"/>
      <c r="G27" s="56"/>
      <c r="H27" s="50"/>
      <c r="I27" s="50"/>
      <c r="J27" s="51"/>
      <c r="K27" s="77"/>
      <c r="L27" s="57"/>
    </row>
    <row r="28" spans="2:12" s="44" customFormat="1" ht="12.5" x14ac:dyDescent="0.25">
      <c r="B28" s="45" t="s">
        <v>144</v>
      </c>
      <c r="C28" s="46" t="s">
        <v>145</v>
      </c>
      <c r="D28" s="47"/>
      <c r="E28" s="48"/>
      <c r="G28" s="56"/>
      <c r="H28" s="50"/>
      <c r="I28" s="50">
        <v>0.05</v>
      </c>
      <c r="J28" s="51"/>
      <c r="K28" s="52"/>
      <c r="L28" s="57">
        <f>I28*K28</f>
        <v>0</v>
      </c>
    </row>
    <row r="29" spans="2:12" s="44" customFormat="1" ht="12.5" x14ac:dyDescent="0.25">
      <c r="B29" s="45"/>
      <c r="C29" s="46" t="s">
        <v>129</v>
      </c>
      <c r="D29" s="47"/>
      <c r="E29" s="48"/>
      <c r="G29" s="56"/>
      <c r="H29" s="50"/>
      <c r="I29" s="50"/>
      <c r="J29" s="51"/>
      <c r="K29" s="77"/>
      <c r="L29" s="57"/>
    </row>
    <row r="30" spans="2:12" s="44" customFormat="1" ht="13" x14ac:dyDescent="0.3">
      <c r="B30" s="73">
        <v>2.4</v>
      </c>
      <c r="C30" s="72" t="s">
        <v>146</v>
      </c>
      <c r="D30" s="47"/>
      <c r="E30" s="48"/>
      <c r="G30" s="56"/>
      <c r="H30" s="50">
        <v>0.3</v>
      </c>
      <c r="I30" s="50"/>
      <c r="J30" s="51"/>
      <c r="K30" s="77"/>
      <c r="L30" s="57">
        <f>SUM(L31,L37)</f>
        <v>0</v>
      </c>
    </row>
    <row r="31" spans="2:12" s="44" customFormat="1" ht="12.5" x14ac:dyDescent="0.25">
      <c r="B31" s="45" t="s">
        <v>147</v>
      </c>
      <c r="C31" s="46" t="s">
        <v>148</v>
      </c>
      <c r="D31" s="47"/>
      <c r="E31" s="48"/>
      <c r="G31" s="56"/>
      <c r="H31" s="50"/>
      <c r="I31" s="50">
        <v>0.15</v>
      </c>
      <c r="J31" s="51"/>
      <c r="K31" s="52"/>
      <c r="L31" s="57">
        <f>I31*K31</f>
        <v>0</v>
      </c>
    </row>
    <row r="32" spans="2:12" s="44" customFormat="1" ht="12.5" x14ac:dyDescent="0.25">
      <c r="B32" s="45"/>
      <c r="C32" s="46" t="s">
        <v>149</v>
      </c>
      <c r="D32" s="47"/>
      <c r="E32" s="48"/>
      <c r="G32" s="56"/>
      <c r="H32" s="50"/>
      <c r="I32" s="50"/>
      <c r="J32" s="51"/>
      <c r="K32" s="77"/>
      <c r="L32" s="57"/>
    </row>
    <row r="33" spans="2:12" s="44" customFormat="1" ht="25" x14ac:dyDescent="0.25">
      <c r="B33" s="45" t="s">
        <v>150</v>
      </c>
      <c r="C33" s="202" t="s">
        <v>200</v>
      </c>
      <c r="D33" s="47"/>
      <c r="E33" s="48"/>
      <c r="G33" s="56"/>
      <c r="H33" s="50"/>
      <c r="I33" s="50"/>
      <c r="J33" s="51"/>
      <c r="K33" s="77"/>
      <c r="L33" s="57"/>
    </row>
    <row r="34" spans="2:12" s="44" customFormat="1" ht="12.5" x14ac:dyDescent="0.25">
      <c r="B34" s="45"/>
      <c r="C34" s="46" t="s">
        <v>151</v>
      </c>
      <c r="D34" s="47"/>
      <c r="E34" s="48"/>
      <c r="G34" s="56"/>
      <c r="H34" s="50"/>
      <c r="I34" s="50"/>
      <c r="J34" s="51"/>
      <c r="K34" s="77"/>
      <c r="L34" s="57"/>
    </row>
    <row r="35" spans="2:12" s="44" customFormat="1" ht="25" x14ac:dyDescent="0.25">
      <c r="B35" s="45" t="s">
        <v>198</v>
      </c>
      <c r="C35" s="202" t="s">
        <v>199</v>
      </c>
      <c r="D35" s="47"/>
      <c r="E35" s="48"/>
      <c r="G35" s="56"/>
      <c r="H35" s="50"/>
      <c r="I35" s="50">
        <v>0.15</v>
      </c>
      <c r="J35" s="51"/>
      <c r="K35" s="52"/>
      <c r="L35" s="57">
        <f>I35*K35</f>
        <v>0</v>
      </c>
    </row>
    <row r="36" spans="2:12" s="44" customFormat="1" ht="12.5" x14ac:dyDescent="0.25">
      <c r="B36" s="45"/>
      <c r="C36" s="46" t="s">
        <v>151</v>
      </c>
      <c r="D36" s="47"/>
      <c r="E36" s="48"/>
      <c r="G36" s="56"/>
      <c r="H36" s="50"/>
      <c r="I36" s="50"/>
      <c r="J36" s="51"/>
      <c r="K36" s="77"/>
      <c r="L36" s="57"/>
    </row>
    <row r="37" spans="2:12" s="44" customFormat="1" ht="50" x14ac:dyDescent="0.25">
      <c r="B37" s="45" t="s">
        <v>201</v>
      </c>
      <c r="C37" s="202" t="s">
        <v>202</v>
      </c>
      <c r="D37" s="47"/>
      <c r="E37" s="48"/>
      <c r="G37" s="56"/>
      <c r="H37" s="50"/>
      <c r="I37" s="50">
        <v>0.15</v>
      </c>
      <c r="J37" s="51"/>
      <c r="K37" s="52"/>
      <c r="L37" s="57">
        <f>I37*K37</f>
        <v>0</v>
      </c>
    </row>
    <row r="38" spans="2:12" s="44" customFormat="1" ht="12.5" x14ac:dyDescent="0.25">
      <c r="B38" s="45"/>
      <c r="C38" s="46" t="s">
        <v>151</v>
      </c>
      <c r="D38" s="47"/>
      <c r="E38" s="48"/>
      <c r="G38" s="56"/>
      <c r="H38" s="50"/>
      <c r="I38" s="50"/>
      <c r="J38" s="51"/>
      <c r="K38" s="77"/>
      <c r="L38" s="57"/>
    </row>
    <row r="39" spans="2:12" s="44" customFormat="1" ht="13" x14ac:dyDescent="0.3">
      <c r="B39" s="62">
        <v>3</v>
      </c>
      <c r="C39" s="63" t="s">
        <v>152</v>
      </c>
      <c r="D39" s="37"/>
      <c r="E39" s="38"/>
      <c r="F39" s="39"/>
      <c r="G39" s="40">
        <v>0.3</v>
      </c>
      <c r="H39" s="54"/>
      <c r="I39" s="54"/>
      <c r="J39" s="42"/>
      <c r="K39" s="55"/>
      <c r="L39" s="76">
        <f>SUM(L40,L42,L44)*G39</f>
        <v>0</v>
      </c>
    </row>
    <row r="40" spans="2:12" s="44" customFormat="1" ht="13" x14ac:dyDescent="0.3">
      <c r="B40" s="73">
        <v>3.1</v>
      </c>
      <c r="C40" s="72" t="s">
        <v>153</v>
      </c>
      <c r="D40" s="47"/>
      <c r="E40" s="48"/>
      <c r="G40" s="56"/>
      <c r="H40" s="50">
        <v>0.33</v>
      </c>
      <c r="I40" s="50"/>
      <c r="J40" s="51"/>
      <c r="K40" s="52"/>
      <c r="L40" s="57">
        <f>H40*K40</f>
        <v>0</v>
      </c>
    </row>
    <row r="41" spans="2:12" s="44" customFormat="1" ht="25" x14ac:dyDescent="0.25">
      <c r="B41" s="45"/>
      <c r="C41" s="113" t="s">
        <v>154</v>
      </c>
      <c r="D41" s="47"/>
      <c r="E41" s="48"/>
      <c r="G41" s="56"/>
      <c r="H41" s="50"/>
      <c r="I41" s="50"/>
      <c r="J41" s="51"/>
      <c r="K41" s="77"/>
      <c r="L41" s="57"/>
    </row>
    <row r="42" spans="2:12" s="44" customFormat="1" ht="13" x14ac:dyDescent="0.3">
      <c r="B42" s="73">
        <v>3.2</v>
      </c>
      <c r="C42" s="72" t="s">
        <v>155</v>
      </c>
      <c r="D42" s="47"/>
      <c r="E42" s="48"/>
      <c r="G42" s="56"/>
      <c r="H42" s="50">
        <v>0.34</v>
      </c>
      <c r="I42" s="50"/>
      <c r="J42" s="51"/>
      <c r="K42" s="52"/>
      <c r="L42" s="57">
        <f>H42*K42</f>
        <v>0</v>
      </c>
    </row>
    <row r="43" spans="2:12" s="44" customFormat="1" ht="25" x14ac:dyDescent="0.25">
      <c r="B43" s="45"/>
      <c r="C43" s="113" t="s">
        <v>156</v>
      </c>
      <c r="D43" s="47"/>
      <c r="E43" s="48"/>
      <c r="G43" s="56"/>
      <c r="H43" s="50"/>
      <c r="I43" s="50"/>
      <c r="J43" s="51"/>
      <c r="K43" s="77"/>
      <c r="L43" s="57"/>
    </row>
    <row r="44" spans="2:12" s="44" customFormat="1" ht="13" x14ac:dyDescent="0.3">
      <c r="B44" s="73">
        <v>3.3</v>
      </c>
      <c r="C44" s="72" t="s">
        <v>157</v>
      </c>
      <c r="D44" s="47"/>
      <c r="E44" s="48"/>
      <c r="G44" s="56"/>
      <c r="H44" s="50">
        <v>0.33</v>
      </c>
      <c r="I44" s="50"/>
      <c r="J44" s="51"/>
      <c r="K44" s="77"/>
      <c r="L44" s="57">
        <f>SUM(L45,L47,L49,L51)</f>
        <v>0</v>
      </c>
    </row>
    <row r="45" spans="2:12" s="44" customFormat="1" ht="12.5" x14ac:dyDescent="0.25">
      <c r="B45" s="45" t="s">
        <v>158</v>
      </c>
      <c r="C45" s="46" t="s">
        <v>159</v>
      </c>
      <c r="D45" s="47"/>
      <c r="E45" s="48"/>
      <c r="G45" s="56"/>
      <c r="H45" s="50"/>
      <c r="I45" s="50">
        <v>0.08</v>
      </c>
      <c r="J45" s="51"/>
      <c r="K45" s="52"/>
      <c r="L45" s="57">
        <f>I45*K45</f>
        <v>0</v>
      </c>
    </row>
    <row r="46" spans="2:12" s="44" customFormat="1" ht="12.5" x14ac:dyDescent="0.25">
      <c r="B46" s="45"/>
      <c r="C46" s="46" t="s">
        <v>160</v>
      </c>
      <c r="D46" s="47"/>
      <c r="E46" s="48"/>
      <c r="G46" s="56"/>
      <c r="H46" s="50"/>
      <c r="I46" s="50"/>
      <c r="J46" s="51"/>
      <c r="K46" s="77"/>
      <c r="L46" s="57"/>
    </row>
    <row r="47" spans="2:12" s="44" customFormat="1" ht="12.5" x14ac:dyDescent="0.25">
      <c r="B47" s="45" t="s">
        <v>161</v>
      </c>
      <c r="C47" s="46" t="s">
        <v>162</v>
      </c>
      <c r="D47" s="47"/>
      <c r="E47" s="48"/>
      <c r="G47" s="56"/>
      <c r="H47" s="50"/>
      <c r="I47" s="50">
        <v>0.08</v>
      </c>
      <c r="J47" s="51"/>
      <c r="K47" s="52"/>
      <c r="L47" s="57">
        <f>I47*K47</f>
        <v>0</v>
      </c>
    </row>
    <row r="48" spans="2:12" s="44" customFormat="1" ht="12.5" x14ac:dyDescent="0.25">
      <c r="B48" s="45"/>
      <c r="C48" s="46" t="s">
        <v>163</v>
      </c>
      <c r="D48" s="47"/>
      <c r="E48" s="48"/>
      <c r="G48" s="56"/>
      <c r="H48" s="50"/>
      <c r="I48" s="50"/>
      <c r="J48" s="51"/>
      <c r="K48" s="77"/>
      <c r="L48" s="57"/>
    </row>
    <row r="49" spans="2:20" s="44" customFormat="1" ht="12.5" x14ac:dyDescent="0.25">
      <c r="B49" s="45" t="s">
        <v>164</v>
      </c>
      <c r="C49" s="46" t="s">
        <v>165</v>
      </c>
      <c r="D49" s="47"/>
      <c r="E49" s="48"/>
      <c r="G49" s="56"/>
      <c r="H49" s="50"/>
      <c r="I49" s="50">
        <v>0.08</v>
      </c>
      <c r="J49" s="51"/>
      <c r="K49" s="52"/>
      <c r="L49" s="57">
        <f>I49*K49</f>
        <v>0</v>
      </c>
    </row>
    <row r="50" spans="2:20" s="44" customFormat="1" ht="12.5" x14ac:dyDescent="0.25">
      <c r="B50" s="45"/>
      <c r="C50" s="46" t="s">
        <v>166</v>
      </c>
      <c r="D50" s="47"/>
      <c r="E50" s="48"/>
      <c r="G50" s="56"/>
      <c r="H50" s="50"/>
      <c r="I50" s="50"/>
      <c r="J50" s="51"/>
      <c r="K50" s="77"/>
      <c r="L50" s="57"/>
    </row>
    <row r="51" spans="2:20" s="44" customFormat="1" ht="12.5" x14ac:dyDescent="0.25">
      <c r="B51" s="45" t="s">
        <v>167</v>
      </c>
      <c r="C51" s="46" t="s">
        <v>168</v>
      </c>
      <c r="D51" s="47"/>
      <c r="E51" s="48"/>
      <c r="G51" s="56"/>
      <c r="H51" s="50"/>
      <c r="I51" s="50">
        <v>0.09</v>
      </c>
      <c r="J51" s="51"/>
      <c r="K51" s="52"/>
      <c r="L51" s="57">
        <f>I51*K51</f>
        <v>0</v>
      </c>
    </row>
    <row r="52" spans="2:20" s="44" customFormat="1" ht="12.5" x14ac:dyDescent="0.25">
      <c r="B52" s="45"/>
      <c r="C52" s="46" t="s">
        <v>169</v>
      </c>
      <c r="D52" s="47"/>
      <c r="E52" s="48"/>
      <c r="G52" s="56"/>
      <c r="H52" s="50"/>
      <c r="I52" s="50"/>
      <c r="J52" s="51"/>
      <c r="K52" s="77"/>
      <c r="L52" s="57"/>
    </row>
    <row r="53" spans="2:20" s="44" customFormat="1" ht="13" x14ac:dyDescent="0.3">
      <c r="B53" s="62">
        <v>4</v>
      </c>
      <c r="C53" s="63" t="s">
        <v>170</v>
      </c>
      <c r="D53" s="37"/>
      <c r="E53" s="38"/>
      <c r="F53" s="39"/>
      <c r="G53" s="40">
        <v>0.3</v>
      </c>
      <c r="H53" s="54"/>
      <c r="I53" s="54"/>
      <c r="J53" s="42"/>
      <c r="K53" s="55"/>
      <c r="L53" s="76">
        <f>SUM(L54,L56,L58,L60)*G53</f>
        <v>0</v>
      </c>
    </row>
    <row r="54" spans="2:20" s="44" customFormat="1" ht="12.5" x14ac:dyDescent="0.25">
      <c r="B54" s="45">
        <v>4.0999999999999996</v>
      </c>
      <c r="C54" s="46" t="s">
        <v>171</v>
      </c>
      <c r="D54" s="47"/>
      <c r="E54" s="48"/>
      <c r="G54" s="56"/>
      <c r="H54" s="50">
        <v>0.3</v>
      </c>
      <c r="I54" s="50"/>
      <c r="J54" s="51"/>
      <c r="K54" s="52"/>
      <c r="L54" s="57">
        <f>H54*K54</f>
        <v>0</v>
      </c>
    </row>
    <row r="55" spans="2:20" s="44" customFormat="1" ht="12.5" x14ac:dyDescent="0.25">
      <c r="B55" s="45"/>
      <c r="C55" s="46" t="s">
        <v>172</v>
      </c>
      <c r="D55" s="47"/>
      <c r="E55" s="48"/>
      <c r="G55" s="56"/>
      <c r="H55" s="50"/>
      <c r="I55" s="50"/>
      <c r="J55" s="51"/>
      <c r="K55" s="77"/>
      <c r="L55" s="57"/>
    </row>
    <row r="56" spans="2:20" s="44" customFormat="1" ht="12.5" x14ac:dyDescent="0.25">
      <c r="B56" s="45">
        <v>4.2</v>
      </c>
      <c r="C56" s="46" t="s">
        <v>173</v>
      </c>
      <c r="D56" s="47"/>
      <c r="E56" s="48"/>
      <c r="G56" s="56"/>
      <c r="H56" s="50">
        <v>0.3</v>
      </c>
      <c r="I56" s="50"/>
      <c r="J56" s="51"/>
      <c r="K56" s="52"/>
      <c r="L56" s="57">
        <f>H56*K56</f>
        <v>0</v>
      </c>
    </row>
    <row r="57" spans="2:20" s="44" customFormat="1" ht="12.5" x14ac:dyDescent="0.25">
      <c r="B57" s="45"/>
      <c r="C57" s="46" t="s">
        <v>129</v>
      </c>
      <c r="D57" s="47"/>
      <c r="E57" s="48"/>
      <c r="G57" s="56"/>
      <c r="H57" s="50"/>
      <c r="I57" s="50"/>
      <c r="J57" s="51"/>
      <c r="K57" s="77"/>
      <c r="L57" s="57"/>
    </row>
    <row r="58" spans="2:20" s="44" customFormat="1" ht="12.5" x14ac:dyDescent="0.25">
      <c r="B58" s="45">
        <v>4.3</v>
      </c>
      <c r="C58" s="46" t="s">
        <v>174</v>
      </c>
      <c r="D58" s="47"/>
      <c r="E58" s="48"/>
      <c r="G58" s="56"/>
      <c r="H58" s="50">
        <v>0.2</v>
      </c>
      <c r="I58" s="50"/>
      <c r="J58" s="51"/>
      <c r="K58" s="52"/>
      <c r="L58" s="57">
        <f>H58*K58</f>
        <v>0</v>
      </c>
    </row>
    <row r="59" spans="2:20" s="44" customFormat="1" ht="12.5" x14ac:dyDescent="0.25">
      <c r="B59" s="45"/>
      <c r="C59" s="114" t="s">
        <v>175</v>
      </c>
      <c r="D59" s="47"/>
      <c r="E59" s="48"/>
      <c r="G59" s="56"/>
      <c r="H59" s="50"/>
      <c r="I59" s="50"/>
      <c r="J59" s="51"/>
      <c r="K59" s="77"/>
      <c r="L59" s="57"/>
    </row>
    <row r="60" spans="2:20" s="44" customFormat="1" ht="12.5" x14ac:dyDescent="0.25">
      <c r="B60" s="45">
        <v>4.4000000000000004</v>
      </c>
      <c r="C60" s="46" t="s">
        <v>176</v>
      </c>
      <c r="D60" s="47"/>
      <c r="E60" s="48"/>
      <c r="G60" s="56"/>
      <c r="H60" s="50">
        <v>0.2</v>
      </c>
      <c r="I60" s="50"/>
      <c r="J60" s="51"/>
      <c r="K60" s="52"/>
      <c r="L60" s="57">
        <f>H60*K60</f>
        <v>0</v>
      </c>
    </row>
    <row r="61" spans="2:20" s="44" customFormat="1" ht="25" x14ac:dyDescent="0.25">
      <c r="B61" s="45"/>
      <c r="C61" s="113" t="s">
        <v>177</v>
      </c>
      <c r="D61" s="47"/>
      <c r="E61" s="48"/>
      <c r="G61" s="56"/>
      <c r="H61" s="50"/>
      <c r="I61" s="50"/>
      <c r="J61" s="51"/>
      <c r="K61" s="77"/>
      <c r="L61" s="57"/>
    </row>
    <row r="62" spans="2:20" s="44" customFormat="1" ht="13.5" thickBot="1" x14ac:dyDescent="0.35">
      <c r="B62" s="86"/>
      <c r="C62" s="87"/>
      <c r="D62" s="88"/>
      <c r="E62" s="58"/>
      <c r="G62" s="59"/>
      <c r="H62" s="60"/>
      <c r="I62" s="60"/>
      <c r="J62" s="61"/>
      <c r="K62" s="79" t="s">
        <v>109</v>
      </c>
      <c r="L62" s="80">
        <f>SUM(L53,L39,L6,L3)/3</f>
        <v>0</v>
      </c>
    </row>
    <row r="63" spans="2:20" s="44" customFormat="1" ht="12.5" x14ac:dyDescent="0.25">
      <c r="B63" s="51"/>
      <c r="C63" s="51"/>
      <c r="D63" s="51"/>
      <c r="E63" s="51"/>
      <c r="G63" s="50"/>
      <c r="H63" s="50"/>
      <c r="I63" s="50"/>
      <c r="J63" s="51"/>
      <c r="K63" s="78"/>
      <c r="L63" s="74"/>
    </row>
    <row r="64" spans="2:20" ht="15" thickBot="1" x14ac:dyDescent="0.4">
      <c r="B64" s="7"/>
      <c r="C64" s="238" t="s">
        <v>178</v>
      </c>
      <c r="D64" s="239"/>
      <c r="E64" s="7"/>
      <c r="F64" s="7"/>
      <c r="J64" s="7"/>
      <c r="M64" s="7"/>
      <c r="N64" s="7"/>
      <c r="O64" s="7"/>
      <c r="P64" s="7"/>
      <c r="Q64" s="7"/>
      <c r="R64" s="7"/>
      <c r="S64" s="7"/>
      <c r="T64" s="7"/>
    </row>
  </sheetData>
  <mergeCells count="2">
    <mergeCell ref="B2:C2"/>
    <mergeCell ref="C64:D64"/>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C1F886C5698F49B1CB5C993D847F7C" ma:contentTypeVersion="4" ma:contentTypeDescription="Create a new document." ma:contentTypeScope="" ma:versionID="4017410541bf239f172b2877a1dd9d6b">
  <xsd:schema xmlns:xsd="http://www.w3.org/2001/XMLSchema" xmlns:xs="http://www.w3.org/2001/XMLSchema" xmlns:p="http://schemas.microsoft.com/office/2006/metadata/properties" xmlns:ns2="d398660a-196e-42f0-b7fe-7c6d8dbb5d15" targetNamespace="http://schemas.microsoft.com/office/2006/metadata/properties" ma:root="true" ma:fieldsID="dca035b357687179a2ca97ffb4a5f292" ns2:_="">
    <xsd:import namespace="d398660a-196e-42f0-b7fe-7c6d8dbb5d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8660a-196e-42f0-b7fe-7c6d8dbb5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D52E00-4ED5-411E-B18E-A4945D8F9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8660a-196e-42f0-b7fe-7c6d8dbb5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B5332F-79E9-4AAE-913F-8C6D5419B31C}">
  <ds:schemaRefs>
    <ds:schemaRef ds:uri="http://schemas.microsoft.com/sharepoint/v3/contenttype/forms"/>
  </ds:schemaRefs>
</ds:datastoreItem>
</file>

<file path=customXml/itemProps3.xml><?xml version="1.0" encoding="utf-8"?>
<ds:datastoreItem xmlns:ds="http://schemas.openxmlformats.org/officeDocument/2006/customXml" ds:itemID="{1A8F33B3-15EA-4D55-8A9B-B6770AEFE968}">
  <ds:schemaRefs>
    <ds:schemaRef ds:uri="http://purl.org/dc/terms/"/>
    <ds:schemaRef ds:uri="http://purl.org/dc/elements/1.1/"/>
    <ds:schemaRef ds:uri="d398660a-196e-42f0-b7fe-7c6d8dbb5d15"/>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Technical Overview</vt:lpstr>
      <vt:lpstr>1. Mandatory Requirements</vt:lpstr>
      <vt:lpstr>2. Technical - Schedule A&amp;B</vt:lpstr>
      <vt:lpstr>3. Control Room Requirements</vt:lpstr>
      <vt:lpstr>'2. Technical - Schedule A&amp;B'!_Ref531873130</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Tertius</dc:creator>
  <cp:keywords/>
  <dc:description/>
  <cp:lastModifiedBy>Gerhard Kok</cp:lastModifiedBy>
  <cp:revision/>
  <dcterms:created xsi:type="dcterms:W3CDTF">2018-12-10T08:08:43Z</dcterms:created>
  <dcterms:modified xsi:type="dcterms:W3CDTF">2023-09-22T10:35:59Z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0x01010092C1F886C5698F49B1CB5C993D847F7C</vt:lpwstr>
  </property>
</Properties>
</file>