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dlveng.sharepoint.com/sites/PROJECTS2/Shared Documents/V45 Ugu District Municipality/06-Refurbishment and Upgrade of Margate Stormwater/Proj Files/3.Design and Tender/Tender Document/"/>
    </mc:Choice>
  </mc:AlternateContent>
  <xr:revisionPtr revIDLastSave="385" documentId="8_{F440B82A-6544-4347-B3B1-1431BF6761D3}" xr6:coauthVersionLast="47" xr6:coauthVersionMax="47" xr10:uidLastSave="{EB7BD49A-D262-4EA6-9F1D-3574C7ACDE7D}"/>
  <bookViews>
    <workbookView xWindow="-120" yWindow="-120" windowWidth="29040" windowHeight="15720" firstSheet="8" activeTab="8" xr2:uid="{B315B354-65A6-474F-BA5D-42BB4EB95348}"/>
  </bookViews>
  <sheets>
    <sheet name="1; P&amp;G " sheetId="40" r:id="rId1"/>
    <sheet name="2. Ertwrks(Pipe)" sheetId="45" r:id="rId2"/>
    <sheet name="3; BED" sheetId="46" r:id="rId3"/>
    <sheet name="4. SEWER" sheetId="47" r:id="rId4"/>
    <sheet name="5; Gabions" sheetId="22" r:id="rId5"/>
    <sheet name="6. Jack" sheetId="23" r:id="rId6"/>
    <sheet name="7. Swr HH Conn" sheetId="19" r:id="rId7"/>
    <sheet name="8; Aeration" sheetId="2" r:id="rId8"/>
    <sheet name="9; Upper inlet" sheetId="3" r:id="rId9"/>
    <sheet name="10; Lower inlet" sheetId="4" r:id="rId10"/>
    <sheet name="11; Pipes WWTW" sheetId="5" r:id="rId11"/>
    <sheet name="12; Ertwrks WWTW" sheetId="6" r:id="rId12"/>
    <sheet name="13; Bed WWTW" sheetId="7" r:id="rId13"/>
    <sheet name="14. SST Ertwrks" sheetId="8" r:id="rId14"/>
    <sheet name="15. SST Concr" sheetId="9" r:id="rId15"/>
    <sheet name="16 SST Steel" sheetId="32" r:id="rId16"/>
    <sheet name="17 SST MPP" sheetId="33" r:id="rId17"/>
    <sheet name="18 Road&amp;Prkg" sheetId="30" r:id="rId18"/>
    <sheet name="19; Conc" sheetId="16" r:id="rId19"/>
    <sheet name="20; SuperStr" sheetId="17" r:id="rId20"/>
    <sheet name="21; RAS &amp; WAS" sheetId="15" r:id="rId21"/>
    <sheet name="22 Bldg Ref" sheetId="27" r:id="rId22"/>
    <sheet name="23 Bndry Wall" sheetId="28" r:id="rId23"/>
    <sheet name="24 Dewater" sheetId="31" r:id="rId24"/>
    <sheet name="25; BLOWER" sheetId="1" r:id="rId25"/>
    <sheet name="26;RET WALL" sheetId="37" r:id="rId26"/>
    <sheet name="27; CL2" sheetId="38" r:id="rId27"/>
    <sheet name="28 E&amp;I WWTW" sheetId="42" r:id="rId28"/>
    <sheet name="29; E&amp;M Gen" sheetId="43" r:id="rId29"/>
    <sheet name="30; E&amp;M Site" sheetId="44" r:id="rId30"/>
    <sheet name="31 PC Sums" sheetId="48" r:id="rId31"/>
    <sheet name="32. Ext 3A" sheetId="51" r:id="rId32"/>
    <sheet name="BoQ SUMMARY" sheetId="49" r:id="rId33"/>
    <sheet name="Sheet3" sheetId="50" state="hidden" r:id="rId34"/>
    <sheet name="SUMMARY" sheetId="35" state="hidden" r:id="rId35"/>
    <sheet name="Parking" sheetId="13" state="hidden" r:id="rId36"/>
    <sheet name="Sheet2" sheetId="41" state="hidden" r:id="rId37"/>
    <sheet name="Road Calcs" sheetId="14" state="hidden" r:id="rId38"/>
  </sheets>
  <externalReferences>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 r:id="rId90"/>
    <externalReference r:id="rId91"/>
    <externalReference r:id="rId92"/>
    <externalReference r:id="rId93"/>
    <externalReference r:id="rId94"/>
    <externalReference r:id="rId95"/>
    <externalReference r:id="rId96"/>
    <externalReference r:id="rId97"/>
    <externalReference r:id="rId98"/>
    <externalReference r:id="rId99"/>
    <externalReference r:id="rId100"/>
    <externalReference r:id="rId101"/>
    <externalReference r:id="rId102"/>
    <externalReference r:id="rId103"/>
    <externalReference r:id="rId104"/>
    <externalReference r:id="rId105"/>
    <externalReference r:id="rId106"/>
  </externalReferences>
  <definedNames>
    <definedName name="\0">#REF!</definedName>
    <definedName name="\A">#REF!</definedName>
    <definedName name="\B">#REF!</definedName>
    <definedName name="\C">#REF!</definedName>
    <definedName name="\CC">#REF!</definedName>
    <definedName name="\D">#REF!</definedName>
    <definedName name="\E">#REF!</definedName>
    <definedName name="\F">[1]INFO!#REF!</definedName>
    <definedName name="\G">[1]INFO!#REF!</definedName>
    <definedName name="\H">#REF!</definedName>
    <definedName name="\I">#REF!</definedName>
    <definedName name="\J">#REF!</definedName>
    <definedName name="\K">#REF!</definedName>
    <definedName name="\L">#REF!</definedName>
    <definedName name="\M">#REF!</definedName>
    <definedName name="\N">#REF!</definedName>
    <definedName name="\NN">#REF!</definedName>
    <definedName name="\P">#REF!</definedName>
    <definedName name="\Q">#REF!</definedName>
    <definedName name="\R">#REF!</definedName>
    <definedName name="\S">#REF!</definedName>
    <definedName name="\T">#REF!</definedName>
    <definedName name="\X">#REF!</definedName>
    <definedName name="\Y">#REF!</definedName>
    <definedName name="\Z">#REF!</definedName>
    <definedName name="__________ALL1">#REF!</definedName>
    <definedName name="__________ALL3">#REF!</definedName>
    <definedName name="________ALL1">#REF!</definedName>
    <definedName name="________ALL3">#REF!</definedName>
    <definedName name="________ESC2">[2]Summary!#REF!</definedName>
    <definedName name="_______ALL1">#REF!</definedName>
    <definedName name="_______ALL3">#REF!</definedName>
    <definedName name="_______esc1">'[2]Imp Cost'!$F$68</definedName>
    <definedName name="______ALL2">#REF!</definedName>
    <definedName name="______BLK100">[3]Database!$F$99</definedName>
    <definedName name="______DPM375">[3]Database!$F$56</definedName>
    <definedName name="______esc1">'[2]Imp Cost'!$F$68</definedName>
    <definedName name="______ESC2">[2]Summary!#REF!</definedName>
    <definedName name="______OPS1">#REF!</definedName>
    <definedName name="______PE2000">[3]Database!$F$73</definedName>
    <definedName name="_____ALL1">#REF!</definedName>
    <definedName name="_____ALL2">#REF!</definedName>
    <definedName name="_____ALL3">#REF!</definedName>
    <definedName name="_____BLK100">[3]Database!$F$99</definedName>
    <definedName name="_____DPM375">[3]Database!$F$56</definedName>
    <definedName name="_____ESC2">[2]Summary!#REF!</definedName>
    <definedName name="_____MES193">#REF!</definedName>
    <definedName name="_____OPS1">#REF!</definedName>
    <definedName name="_____PE2000">[3]Database!$F$73</definedName>
    <definedName name="____ALL2">[4]CostPlan!#REF!</definedName>
    <definedName name="____BLK100">[3]Database!$F$99</definedName>
    <definedName name="____DPM375">[3]Database!$F$56</definedName>
    <definedName name="____esc1">'[2]Imp Cost'!$F$68</definedName>
    <definedName name="____ESC2">[2]Summary!#REF!</definedName>
    <definedName name="____OPS1">#REF!</definedName>
    <definedName name="____PE2000">[3]Database!$F$73</definedName>
    <definedName name="____SCR40">#REF!</definedName>
    <definedName name="____SEC1200">#REF!</definedName>
    <definedName name="___ALL1">#REF!</definedName>
    <definedName name="___ALL2">#REF!</definedName>
    <definedName name="___ALL3">#REF!</definedName>
    <definedName name="___BLK100">[3]Database!$F$99</definedName>
    <definedName name="___DPM375">[3]Database!$F$56</definedName>
    <definedName name="___esc1">'[2]Imp Cost'!$F$68</definedName>
    <definedName name="___EXT1">#REF!</definedName>
    <definedName name="___EXT2">#REF!</definedName>
    <definedName name="___EXT3">#REF!</definedName>
    <definedName name="___EXT4">#REF!</definedName>
    <definedName name="___EXT5">#REF!</definedName>
    <definedName name="___EXT6">#REF!</definedName>
    <definedName name="___EXT7">#REF!</definedName>
    <definedName name="___EXT8">#REF!</definedName>
    <definedName name="___FAC1">#REF!</definedName>
    <definedName name="___FAC10">#REF!</definedName>
    <definedName name="___FAC11">#REF!</definedName>
    <definedName name="___FAC12">#REF!</definedName>
    <definedName name="___FAC13">#REF!</definedName>
    <definedName name="___FAC14">#REF!</definedName>
    <definedName name="___FAC15">#REF!</definedName>
    <definedName name="___FAC16">#REF!</definedName>
    <definedName name="___FAC17">#REF!</definedName>
    <definedName name="___FAC18">#REF!</definedName>
    <definedName name="___FAC19">#REF!</definedName>
    <definedName name="___FAC2">#REF!</definedName>
    <definedName name="___FAC20">#REF!</definedName>
    <definedName name="___FAC21">#REF!</definedName>
    <definedName name="___FAC22">#REF!</definedName>
    <definedName name="___FAC23">#REF!</definedName>
    <definedName name="___FAC24">#REF!</definedName>
    <definedName name="___FAC25">#REF!</definedName>
    <definedName name="___FAC26">#REF!</definedName>
    <definedName name="___FAC27">#REF!</definedName>
    <definedName name="___FAC28">#REF!</definedName>
    <definedName name="___FAC29">#REF!</definedName>
    <definedName name="___FAC3">#REF!</definedName>
    <definedName name="___FAC30">#REF!</definedName>
    <definedName name="___FAC31">#REF!</definedName>
    <definedName name="___FAC32">#REF!</definedName>
    <definedName name="___FAC33">#REF!</definedName>
    <definedName name="___FAC34">#REF!</definedName>
    <definedName name="___FAC35">#REF!</definedName>
    <definedName name="___FAC36">#REF!</definedName>
    <definedName name="___FAC37">#REF!</definedName>
    <definedName name="___FAC38">#REF!</definedName>
    <definedName name="___FAC39">#REF!</definedName>
    <definedName name="___FAC4">#REF!</definedName>
    <definedName name="___FAC40">#REF!</definedName>
    <definedName name="___FAC41">#REF!</definedName>
    <definedName name="___FAC5">#REF!</definedName>
    <definedName name="___FAC6">#REF!</definedName>
    <definedName name="___FAC7">#REF!</definedName>
    <definedName name="___FAC8">#REF!</definedName>
    <definedName name="___FAC9">#REF!</definedName>
    <definedName name="___imp1">'[5]ANNEXURE D'!$F$88</definedName>
    <definedName name="___INT1">'[5]ANNEXURE D'!$D$29:$D$29</definedName>
    <definedName name="___MES395">#REF!</definedName>
    <definedName name="___MUP3">[4]Rates!$D$116</definedName>
    <definedName name="___OPS1">#REF!</definedName>
    <definedName name="___PE2000">[3]Database!$F$73</definedName>
    <definedName name="___per1">'[5]ANNEXURE D'!$E$24</definedName>
    <definedName name="___PSF115">#REF!</definedName>
    <definedName name="___PSF230">#REF!</definedName>
    <definedName name="___SCR100">#REF!</definedName>
    <definedName name="___SCR25">#REF!</definedName>
    <definedName name="___SCR75">#REF!</definedName>
    <definedName name="___SEC1200">#REF!</definedName>
    <definedName name="___vat1">'[5]ANNEXURE D'!$F$27</definedName>
    <definedName name="__123Graph_A" hidden="1">'[6]PHASE ONE'!#REF!</definedName>
    <definedName name="__123Graph_ACurrent" hidden="1">[7]INDEX!#REF!</definedName>
    <definedName name="__123Graph_B" hidden="1">'[6]PHASE ONE'!$D$71:$D$80</definedName>
    <definedName name="__123Graph_BCurrent" hidden="1">[7]INDEX!#REF!</definedName>
    <definedName name="__123Graph_C" hidden="1">'[6]PHASE ONE'!#REF!</definedName>
    <definedName name="__123Graph_CCurrent" hidden="1">[7]INDEX!#REF!</definedName>
    <definedName name="__123Graph_D" hidden="1">'[6]PHASE ONE'!$E$71:$E$80</definedName>
    <definedName name="__123Graph_DCurrent" hidden="1">[7]INDEX!#REF!</definedName>
    <definedName name="__123Graph_E" hidden="1">'[6]PHASE ONE'!#REF!</definedName>
    <definedName name="__123Graph_ECurrent" hidden="1">[7]INDEX!#REF!</definedName>
    <definedName name="__123Graph_F" hidden="1">'[6]PHASE ONE'!$F$71:$F$80</definedName>
    <definedName name="__123Graph_FCurrent" hidden="1">[7]INDEX!#REF!</definedName>
    <definedName name="__123Graph_X" hidden="1">'[6]PHASE ONE'!$C$71:$C$80</definedName>
    <definedName name="__ALL2">[4]CostPlan!#REF!</definedName>
    <definedName name="__BAB1">#REF!</definedName>
    <definedName name="__BAB2">#REF!</definedName>
    <definedName name="__BLK100">[3]Database!$F$99</definedName>
    <definedName name="__BMT1">#REF!</definedName>
    <definedName name="__DPM375">[3]Database!$F$56</definedName>
    <definedName name="__esc1">'[2]Imp Cost'!$F$68</definedName>
    <definedName name="__ESC2">[2]Summary!#REF!</definedName>
    <definedName name="__gen1">'[8]ANNEXURE D'!$F$83</definedName>
    <definedName name="__gen2">'[9]ANNEXURE E'!#REF!</definedName>
    <definedName name="__gen3">'[9]ANNEXURE E'!#REF!</definedName>
    <definedName name="__gen4">'[9]ANNEXURE E'!#REF!</definedName>
    <definedName name="__gen5">'[9]ANNEXURE E'!#REF!</definedName>
    <definedName name="__imp1">'[8]ANNEXURE D'!$F$49</definedName>
    <definedName name="__imp2">'[9]ANNEXURE E'!#REF!</definedName>
    <definedName name="__imp3">'[9]ANNEXURE E'!#REF!</definedName>
    <definedName name="__imp4">'[9]ANNEXURE E'!#REF!</definedName>
    <definedName name="__imp5">'[9]ANNEXURE E'!#REF!</definedName>
    <definedName name="__INT1">'[8]ANNEXURE D'!$D$24:$D$24</definedName>
    <definedName name="__MES193">#REF!</definedName>
    <definedName name="__MUP3">[4]Rates!$D$116</definedName>
    <definedName name="__OFF23">#REF!</definedName>
    <definedName name="__OFF3">#REF!</definedName>
    <definedName name="__OPS1">#REF!</definedName>
    <definedName name="__PAV2">#REF!</definedName>
    <definedName name="__PE2000">[3]Database!$F$73</definedName>
    <definedName name="__per1">'[8]ANNEXURE D'!$E$19</definedName>
    <definedName name="__per2">'[9]ANNEXURE E'!#REF!</definedName>
    <definedName name="__per3">'[9]ANNEXURE E'!#REF!</definedName>
    <definedName name="__per4">'[9]ANNEXURE E'!#REF!</definedName>
    <definedName name="__per5">'[9]ANNEXURE E'!#REF!</definedName>
    <definedName name="__PSF115">#REF!</definedName>
    <definedName name="__PSF230">#REF!</definedName>
    <definedName name="__SEC1200">#REF!</definedName>
    <definedName name="__vat1">'[8]ANNEXURE D'!$F$22</definedName>
    <definedName name="__vat2">'[9]ANNEXURE E'!#REF!</definedName>
    <definedName name="__vat22">'[9]ANNEXURE E'!#REF!</definedName>
    <definedName name="__vat3">'[9]ANNEXURE E'!#REF!</definedName>
    <definedName name="__vat33">'[9]ANNEXURE E'!#REF!</definedName>
    <definedName name="__vat4">'[9]ANNEXURE E'!#REF!</definedName>
    <definedName name="__vat44">'[9]ANNEXURE E'!#REF!</definedName>
    <definedName name="__vat5">'[9]ANNEXURE E'!#REF!</definedName>
    <definedName name="__vat55">'[9]ANNEXURE E'!#REF!</definedName>
    <definedName name="__VO1">#REF!</definedName>
    <definedName name="__VO2">#REF!</definedName>
    <definedName name="__VO3">#REF!</definedName>
    <definedName name="__VO4">#REF!</definedName>
    <definedName name="__VO5">#REF!</definedName>
    <definedName name="_00">#REF!</definedName>
    <definedName name="_01">#REF!</definedName>
    <definedName name="_02">#REF!</definedName>
    <definedName name="_03">#REF!</definedName>
    <definedName name="_04">#REF!</definedName>
    <definedName name="_1">#REF!</definedName>
    <definedName name="_1.001">'[10]PACKAGE SPLITS - E'!#REF!</definedName>
    <definedName name="_1.002">'[10]PACKAGE SPLITS - E'!#REF!</definedName>
    <definedName name="_1.003">'[10]PACKAGE SPLITS - E'!#REF!</definedName>
    <definedName name="_1.004">'[10]PACKAGE SPLITS - E'!#REF!</definedName>
    <definedName name="_1.005">'[10]PACKAGE SPLITS - E'!#REF!</definedName>
    <definedName name="_1.006">'[10]PACKAGE SPLITS - E'!#REF!</definedName>
    <definedName name="_1.007">'[10]PACKAGE SPLITS - E'!#REF!</definedName>
    <definedName name="_10">#REF!</definedName>
    <definedName name="_100">#REF!</definedName>
    <definedName name="_11">#REF!</definedName>
    <definedName name="_12">#REF!</definedName>
    <definedName name="_13">#REF!</definedName>
    <definedName name="_14">#REF!</definedName>
    <definedName name="_15">#REF!</definedName>
    <definedName name="_16">#REF!</definedName>
    <definedName name="_17">#REF!</definedName>
    <definedName name="_18">#REF!</definedName>
    <definedName name="_19">#REF!</definedName>
    <definedName name="_19stone">'[11]Office Cost plan'!$H$56</definedName>
    <definedName name="_19stonecase">#REF!</definedName>
    <definedName name="_1ANNEXURE__A">#REF!</definedName>
    <definedName name="_1NEW_PROJECT">#REF!</definedName>
    <definedName name="_1st_floor">#REF!</definedName>
    <definedName name="_2">#REF!</definedName>
    <definedName name="_2.001">'[10]PACKAGE SPLITS - E'!$B$9</definedName>
    <definedName name="_2.002">'[10]PACKAGE SPLITS - E'!#REF!</definedName>
    <definedName name="_2.003">'[10]PACKAGE SPLITS - E'!#REF!</definedName>
    <definedName name="_2.004">'[10]PACKAGE SPLITS - E'!#REF!</definedName>
    <definedName name="_2.005">'[10]PACKAGE SPLITS - E'!#REF!</definedName>
    <definedName name="_2.006">'[10]PACKAGE SPLITS - E'!#REF!</definedName>
    <definedName name="_2.007">'[10]PACKAGE SPLITS - E'!#REF!</definedName>
    <definedName name="_2.008">'[10]PACKAGE SPLITS - E'!#REF!</definedName>
    <definedName name="_2.009">'[10]PACKAGE SPLITS - E'!#REF!</definedName>
    <definedName name="_2.010">'[10]PACKAGE SPLITS - E'!#REF!</definedName>
    <definedName name="_2.011">'[10]PACKAGE SPLITS - E'!#REF!</definedName>
    <definedName name="_2.012">'[10]PACKAGE SPLITS - E'!#REF!</definedName>
    <definedName name="_2.013">'[10]PACKAGE SPLITS - E'!#REF!</definedName>
    <definedName name="_2.014">'[10]PACKAGE SPLITS - E'!#REF!</definedName>
    <definedName name="_2.015">'[10]PACKAGE SPLITS - E'!#REF!</definedName>
    <definedName name="_2.016">'[10]PACKAGE SPLITS - E'!#REF!</definedName>
    <definedName name="_2.017">'[10]PACKAGE SPLITS - E'!#REF!</definedName>
    <definedName name="_2.018">'[10]PACKAGE SPLITS - E'!#REF!</definedName>
    <definedName name="_2.019">'[10]PACKAGE SPLITS - E'!#REF!</definedName>
    <definedName name="_2.020">'[10]PACKAGE SPLITS - E'!#REF!</definedName>
    <definedName name="_2.021">'[10]PACKAGE SPLITS - E'!#REF!</definedName>
    <definedName name="_2.022">'[10]PACKAGE SPLITS - E'!#REF!</definedName>
    <definedName name="_2.023">'[10]PACKAGE SPLITS - E'!#REF!</definedName>
    <definedName name="_2.024">'[10]PACKAGE SPLITS - E'!#REF!</definedName>
    <definedName name="_2.025">'[10]PACKAGE SPLITS - E'!#REF!</definedName>
    <definedName name="_2.026">'[10]PACKAGE SPLITS - E'!#REF!</definedName>
    <definedName name="_2.027">'[10]PACKAGE SPLITS - E'!#REF!</definedName>
    <definedName name="_2.028">'[10]PACKAGE SPLITS - E'!#REF!</definedName>
    <definedName name="_2.029">'[10]PACKAGE SPLITS - E'!#REF!</definedName>
    <definedName name="_2.030">'[10]PACKAGE SPLITS - E'!#REF!</definedName>
    <definedName name="_2.031">'[10]PACKAGE SPLITS - E'!#REF!</definedName>
    <definedName name="_2.032">'[10]PACKAGE SPLITS - E'!#REF!</definedName>
    <definedName name="_2.033">'[10]PACKAGE SPLITS - E'!#REF!</definedName>
    <definedName name="_2.034">'[10]PACKAGE SPLITS - E'!#REF!</definedName>
    <definedName name="_2.035">'[10]PACKAGE SPLITS - E'!#REF!</definedName>
    <definedName name="_2.036">'[10]PACKAGE SPLITS - E'!#REF!</definedName>
    <definedName name="_2.037">'[10]PACKAGE SPLITS - E'!#REF!</definedName>
    <definedName name="_2.038">'[10]PACKAGE SPLITS - E'!#REF!</definedName>
    <definedName name="_2.039">'[10]PACKAGE SPLITS - E'!#REF!</definedName>
    <definedName name="_2.040">'[10]PACKAGE SPLITS - E'!#REF!</definedName>
    <definedName name="_2.041">'[10]PACKAGE SPLITS - E'!#REF!</definedName>
    <definedName name="_2.042">'[10]PACKAGE SPLITS - E'!#REF!</definedName>
    <definedName name="_2.043">'[10]PACKAGE SPLITS - E'!#REF!</definedName>
    <definedName name="_2.044">'[10]PACKAGE SPLITS - E'!#REF!</definedName>
    <definedName name="_2.045">'[10]PACKAGE SPLITS - E'!#REF!</definedName>
    <definedName name="_2.046">'[10]PACKAGE SPLITS - E'!#REF!</definedName>
    <definedName name="_2.047">'[10]PACKAGE SPLITS - E'!#REF!</definedName>
    <definedName name="_2.048">'[10]PACKAGE SPLITS - E'!#REF!</definedName>
    <definedName name="_2.049">'[10]PACKAGE SPLITS - E'!#REF!</definedName>
    <definedName name="_2.050">'[10]PACKAGE SPLITS - E'!#REF!</definedName>
    <definedName name="_2.051">'[10]PACKAGE SPLITS - E'!#REF!</definedName>
    <definedName name="_2.052">'[10]PACKAGE SPLITS - E'!#REF!</definedName>
    <definedName name="_2.053">'[10]PACKAGE SPLITS - E'!#REF!</definedName>
    <definedName name="_2.054">'[10]PACKAGE SPLITS - E'!#REF!</definedName>
    <definedName name="_2.055">'[10]PACKAGE SPLITS - E'!#REF!</definedName>
    <definedName name="_2.056">'[10]PACKAGE SPLITS - E'!#REF!</definedName>
    <definedName name="_2.057">'[10]PACKAGE SPLITS - E'!#REF!</definedName>
    <definedName name="_2.058">'[10]PACKAGE SPLITS - E'!#REF!</definedName>
    <definedName name="_2.059">'[10]PACKAGE SPLITS - E'!#REF!</definedName>
    <definedName name="_2.060">'[10]PACKAGE SPLITS - E'!#REF!</definedName>
    <definedName name="_2.061">'[10]PACKAGE SPLITS - E'!#REF!</definedName>
    <definedName name="_2.062">'[10]PACKAGE SPLITS - E'!#REF!</definedName>
    <definedName name="_2.063">'[10]PACKAGE SPLITS - E'!#REF!</definedName>
    <definedName name="_2.064">'[10]PACKAGE SPLITS - E'!#REF!</definedName>
    <definedName name="_2.065">'[10]PACKAGE SPLITS - E'!#REF!</definedName>
    <definedName name="_2.066">'[10]PACKAGE SPLITS - E'!#REF!</definedName>
    <definedName name="_2.067">'[10]PACKAGE SPLITS - E'!#REF!</definedName>
    <definedName name="_2.068">'[10]PACKAGE SPLITS - E'!#REF!</definedName>
    <definedName name="_2.069">'[10]PACKAGE SPLITS - E'!#REF!</definedName>
    <definedName name="_2.070">'[10]PACKAGE SPLITS - E'!#REF!</definedName>
    <definedName name="_2.071">'[10]PACKAGE SPLITS - E'!#REF!</definedName>
    <definedName name="_2.072">'[10]PACKAGE SPLITS - E'!#REF!</definedName>
    <definedName name="_2.073">'[10]PACKAGE SPLITS - E'!#REF!</definedName>
    <definedName name="_2.074">'[10]PACKAGE SPLITS - E'!#REF!</definedName>
    <definedName name="_2.075">'[10]PACKAGE SPLITS - E'!#REF!</definedName>
    <definedName name="_2.076">'[10]PACKAGE SPLITS - E'!#REF!</definedName>
    <definedName name="_2.077">'[10]PACKAGE SPLITS - E'!#REF!</definedName>
    <definedName name="_2.078">'[10]PACKAGE SPLITS - E'!#REF!</definedName>
    <definedName name="_2.079">'[10]PACKAGE SPLITS - E'!#REF!</definedName>
    <definedName name="_2.080">'[10]PACKAGE SPLITS - E'!#REF!</definedName>
    <definedName name="_2.081">'[10]PACKAGE SPLITS - E'!#REF!</definedName>
    <definedName name="_2.082">'[10]PACKAGE SPLITS - E'!#REF!</definedName>
    <definedName name="_2.083">'[10]PACKAGE SPLITS - E'!#REF!</definedName>
    <definedName name="_2.084">'[10]PACKAGE SPLITS - E'!#REF!</definedName>
    <definedName name="_20">#REF!</definedName>
    <definedName name="_21">#REF!</definedName>
    <definedName name="_22">#REF!</definedName>
    <definedName name="_23">#REF!</definedName>
    <definedName name="_2ANNEXURE__B">#REF!</definedName>
    <definedName name="_2ANNEXURE__D">#REF!</definedName>
    <definedName name="_2nd_floor">#REF!</definedName>
    <definedName name="_2P_PAY_CERTIFICA">#REF!</definedName>
    <definedName name="_3">#REF!</definedName>
    <definedName name="_3.001">'[10]PACKAGE SPLITS - E'!#REF!</definedName>
    <definedName name="_3.002">'[10]PACKAGE SPLITS - E'!#REF!</definedName>
    <definedName name="_3.003">'[10]PACKAGE SPLITS - E'!#REF!</definedName>
    <definedName name="_3.004">'[10]PACKAGE SPLITS - E'!#REF!</definedName>
    <definedName name="_3.005">'[10]PACKAGE SPLITS - E'!#REF!</definedName>
    <definedName name="_3.006">'[10]PACKAGE SPLITS - E'!#REF!</definedName>
    <definedName name="_3.007">'[10]PACKAGE SPLITS - E'!#REF!</definedName>
    <definedName name="_3.008">'[10]PACKAGE SPLITS - E'!#REF!</definedName>
    <definedName name="_3.009">'[10]PACKAGE SPLITS - E'!#REF!</definedName>
    <definedName name="_3.010">'[10]PACKAGE SPLITS - E'!#REF!</definedName>
    <definedName name="_3ANNEXURE__C">#REF!</definedName>
    <definedName name="_3PRINT_ESCAL">#REF!</definedName>
    <definedName name="_3rd_floor">#REF!</definedName>
    <definedName name="_4">#REF!</definedName>
    <definedName name="_4.001">'[10]PACKAGE SPLITS - E'!#REF!</definedName>
    <definedName name="_4ANNEXURE__D">#REF!</definedName>
    <definedName name="_4FLP">#REF!</definedName>
    <definedName name="_4PRINT_PENALTIES">#REF!</definedName>
    <definedName name="_5">#REF!</definedName>
    <definedName name="_5.002">'[10]PACKAGE SPLITS - E'!#REF!</definedName>
    <definedName name="_5FLP">#REF!</definedName>
    <definedName name="_5PRINT_PROJECT_C">#REF!</definedName>
    <definedName name="_6">#REF!</definedName>
    <definedName name="_6.001">'[10]PACKAGE SPLITS - E'!#REF!</definedName>
    <definedName name="_6.002">'[10]PACKAGE SPLITS - E'!#REF!</definedName>
    <definedName name="_6.003">'[10]PACKAGE SPLITS - E'!#REF!</definedName>
    <definedName name="_6.004">'[10]PACKAGE SPLITS - E'!#REF!</definedName>
    <definedName name="_6.005">'[10]PACKAGE SPLITS - E'!#REF!</definedName>
    <definedName name="_6.006">'[10]PACKAGE SPLITS - E'!#REF!</definedName>
    <definedName name="_6PRINT_SPEC_SUBC">#REF!</definedName>
    <definedName name="_7">#REF!</definedName>
    <definedName name="_7.001">'[10]PACKAGE SPLITS - E'!#REF!</definedName>
    <definedName name="_7.002">'[10]PACKAGE SPLITS - E'!#REF!</definedName>
    <definedName name="_7.003">'[10]PACKAGE SPLITS - E'!#REF!</definedName>
    <definedName name="_7.004">'[10]PACKAGE SPLITS - E'!#REF!</definedName>
    <definedName name="_7.005">'[10]PACKAGE SPLITS - E'!#REF!</definedName>
    <definedName name="_7.006">'[10]PACKAGE SPLITS - E'!#REF!</definedName>
    <definedName name="_7.007">'[10]PACKAGE SPLITS - E'!#REF!</definedName>
    <definedName name="_7.008">'[10]PACKAGE SPLITS - E'!#REF!</definedName>
    <definedName name="_7.009">'[10]PACKAGE SPLITS - E'!#REF!</definedName>
    <definedName name="_7.010">'[10]PACKAGE SPLITS - E'!#REF!</definedName>
    <definedName name="_7.011">'[10]PACKAGE SPLITS - E'!#REF!</definedName>
    <definedName name="_7.012">'[10]PACKAGE SPLITS - E'!#REF!</definedName>
    <definedName name="_7.013">'[10]PACKAGE SPLITS - E'!#REF!</definedName>
    <definedName name="_7.014">'[10]PACKAGE SPLITS - E'!#REF!</definedName>
    <definedName name="_7.015">'[10]PACKAGE SPLITS - E'!#REF!</definedName>
    <definedName name="_7.018">'[10]PACKAGE SPLITS - E'!#REF!</definedName>
    <definedName name="_7.019">'[10]PACKAGE SPLITS - E'!#REF!</definedName>
    <definedName name="_7.020">'[10]PACKAGE SPLITS - E'!#REF!</definedName>
    <definedName name="_7.107">'[10]PACKAGE SPLITS - E'!#REF!</definedName>
    <definedName name="_7SUM_FORMULAR">#REF!</definedName>
    <definedName name="_8">#REF!</definedName>
    <definedName name="_8.001">'[10]PACKAGE SPLITS - E'!#REF!</definedName>
    <definedName name="_8.002">'[10]PACKAGE SPLITS - E'!#REF!</definedName>
    <definedName name="_8.003">'[10]PACKAGE SPLITS - E'!#REF!</definedName>
    <definedName name="_9">#REF!</definedName>
    <definedName name="_ALL1">#REF!</definedName>
    <definedName name="_ALL2">#REF!</definedName>
    <definedName name="_ALL3">#REF!</definedName>
    <definedName name="_ATR3">#REF!</definedName>
    <definedName name="_BAB1">#REF!</definedName>
    <definedName name="_BAB2">#REF!</definedName>
    <definedName name="_BAB3">#REF!</definedName>
    <definedName name="_BLK100">[3]Database!$F$99</definedName>
    <definedName name="_BMT1">#REF!</definedName>
    <definedName name="_CLE23">#REF!</definedName>
    <definedName name="_CLE4">#REF!</definedName>
    <definedName name="_COR2">#REF!</definedName>
    <definedName name="_COR3">#REF!</definedName>
    <definedName name="_CUP3">#REF!</definedName>
    <definedName name="_CUP4">#REF!</definedName>
    <definedName name="_CUP5">#REF!</definedName>
    <definedName name="_CUP6">#REF!</definedName>
    <definedName name="_DCT3">#REF!</definedName>
    <definedName name="_DCT4">#REF!</definedName>
    <definedName name="_DCT5">#REF!</definedName>
    <definedName name="_DCT6">#REF!</definedName>
    <definedName name="_dia100">[12]RATES!$C$80</definedName>
    <definedName name="_dia50">[12]RATES!$C$81</definedName>
    <definedName name="_dpc250">#REF!</definedName>
    <definedName name="_DPM375">[3]Database!$F$56</definedName>
    <definedName name="_esc1">'[2]Imp Cost'!$F$68</definedName>
    <definedName name="_EXT1">#REF!</definedName>
    <definedName name="_EXT2">#REF!</definedName>
    <definedName name="_EXT3">#REF!</definedName>
    <definedName name="_EXT4">#REF!</definedName>
    <definedName name="_EXT5">#REF!</definedName>
    <definedName name="_EXT6">#REF!</definedName>
    <definedName name="_EXT7">#REF!</definedName>
    <definedName name="_EXT8">#REF!</definedName>
    <definedName name="_FAC1">#REF!</definedName>
    <definedName name="_FAC10">#REF!</definedName>
    <definedName name="_FAC11">#REF!</definedName>
    <definedName name="_FAC12">#REF!</definedName>
    <definedName name="_FAC13">#REF!</definedName>
    <definedName name="_FAC14">#REF!</definedName>
    <definedName name="_FAC15">#REF!</definedName>
    <definedName name="_FAC16">#REF!</definedName>
    <definedName name="_FAC17">#REF!</definedName>
    <definedName name="_FAC18">#REF!</definedName>
    <definedName name="_FAC19">#REF!</definedName>
    <definedName name="_FAC2">#REF!</definedName>
    <definedName name="_FAC20">#REF!</definedName>
    <definedName name="_FAC21">#REF!</definedName>
    <definedName name="_FAC22">#REF!</definedName>
    <definedName name="_FAC23">#REF!</definedName>
    <definedName name="_FAC24">#REF!</definedName>
    <definedName name="_FAC25">#REF!</definedName>
    <definedName name="_FAC26">#REF!</definedName>
    <definedName name="_FAC27">#REF!</definedName>
    <definedName name="_FAC28">#REF!</definedName>
    <definedName name="_FAC29">#REF!</definedName>
    <definedName name="_FAC3">#REF!</definedName>
    <definedName name="_FAC30">#REF!</definedName>
    <definedName name="_FAC31">#REF!</definedName>
    <definedName name="_FAC32">#REF!</definedName>
    <definedName name="_FAC33">#REF!</definedName>
    <definedName name="_FAC34">#REF!</definedName>
    <definedName name="_FAC35">#REF!</definedName>
    <definedName name="_FAC36">#REF!</definedName>
    <definedName name="_FAC37">#REF!</definedName>
    <definedName name="_FAC38">#REF!</definedName>
    <definedName name="_FAC39">#REF!</definedName>
    <definedName name="_FAC4">#REF!</definedName>
    <definedName name="_FAC40">#REF!</definedName>
    <definedName name="_FAC41">#REF!</definedName>
    <definedName name="_FAC5">#REF!</definedName>
    <definedName name="_FAC6">#REF!</definedName>
    <definedName name="_FAC7">#REF!</definedName>
    <definedName name="_FAC8">#REF!</definedName>
    <definedName name="_FAC9">#REF!</definedName>
    <definedName name="_FET1">#REF!</definedName>
    <definedName name="_FET2">#REF!</definedName>
    <definedName name="_FET3">#REF!</definedName>
    <definedName name="_FET4">#REF!</definedName>
    <definedName name="_FET5">#REF!</definedName>
    <definedName name="_FET6">#REF!</definedName>
    <definedName name="_Fill" hidden="1">#REF!</definedName>
    <definedName name="_xlnm._FilterDatabase" hidden="1">#REF!</definedName>
    <definedName name="_FOY2">#REF!</definedName>
    <definedName name="_FOY3">#REF!</definedName>
    <definedName name="_FOY5">#REF!</definedName>
    <definedName name="_FOY6">#REF!</definedName>
    <definedName name="_gen1">'[13]ANNEXURE D'!$F$81</definedName>
    <definedName name="_gen2">#REF!</definedName>
    <definedName name="_gen3">#REF!</definedName>
    <definedName name="_gen4">#REF!</definedName>
    <definedName name="_gen5">#REF!</definedName>
    <definedName name="_Hlk522939490" localSheetId="0">'1; P&amp;G '!#REF!</definedName>
    <definedName name="_Hlk522939490" localSheetId="30">'31 PC Sums'!#REF!</definedName>
    <definedName name="_Hlk522939536" localSheetId="0">'1; P&amp;G '!#REF!</definedName>
    <definedName name="_Hlk522939536" localSheetId="30">'31 PC Sums'!#REF!</definedName>
    <definedName name="_imp1">#REF!</definedName>
    <definedName name="_imp2">#REF!</definedName>
    <definedName name="_imp3">#REF!</definedName>
    <definedName name="_imp4">#REF!</definedName>
    <definedName name="_imp5">#REF!</definedName>
    <definedName name="_INT1">'[9]ANNEXURE E'!#REF!</definedName>
    <definedName name="_Key1" hidden="1">#REF!</definedName>
    <definedName name="_Key2" hidden="1">#REF!</definedName>
    <definedName name="_LL23">#REF!</definedName>
    <definedName name="_LL4">#REF!</definedName>
    <definedName name="_LS23">#REF!</definedName>
    <definedName name="_LS3">#REF!</definedName>
    <definedName name="_LS4">#REF!</definedName>
    <definedName name="_LS5">#REF!</definedName>
    <definedName name="_LS6">#REF!</definedName>
    <definedName name="_lvl1">#REF!</definedName>
    <definedName name="_lvl2">#REF!</definedName>
    <definedName name="_lvl3">#REF!</definedName>
    <definedName name="_lvl4">#REF!</definedName>
    <definedName name="_lvl5">#REF!</definedName>
    <definedName name="_lvl6">#REF!</definedName>
    <definedName name="_lvl7">#REF!</definedName>
    <definedName name="_LW1">#REF!</definedName>
    <definedName name="_LW2">#REF!</definedName>
    <definedName name="_MES193">#REF!</definedName>
    <definedName name="_mes245">#REF!</definedName>
    <definedName name="_MES395">#REF!</definedName>
    <definedName name="_MT1">#REF!</definedName>
    <definedName name="_MT2">#REF!</definedName>
    <definedName name="_MT3">#REF!</definedName>
    <definedName name="_MT4">#REF!</definedName>
    <definedName name="_MT5">#REF!</definedName>
    <definedName name="_MT6">#REF!</definedName>
    <definedName name="_MUP3">[4]Rates!$D$116</definedName>
    <definedName name="_nY">#REF!</definedName>
    <definedName name="_OFF1">#REF!</definedName>
    <definedName name="_OFF23">#REF!</definedName>
    <definedName name="_OFF3">#REF!</definedName>
    <definedName name="_OFF4">#REF!</definedName>
    <definedName name="_OFF5">#REF!</definedName>
    <definedName name="_OFF6">#REF!</definedName>
    <definedName name="_Order1" hidden="1">255</definedName>
    <definedName name="_Order2" hidden="1">255</definedName>
    <definedName name="_Parse_In" hidden="1">#REF!</definedName>
    <definedName name="_Parse_Out" hidden="1">#REF!</definedName>
    <definedName name="_PAV2">#REF!</definedName>
    <definedName name="_PE2000">[3]Database!$F$73</definedName>
    <definedName name="_per1">'[9]ANNEXURE E'!$G$13</definedName>
    <definedName name="_per2">#REF!</definedName>
    <definedName name="_per3">#REF!</definedName>
    <definedName name="_per4">#REF!</definedName>
    <definedName name="_per5">#REF!</definedName>
    <definedName name="_PH4">#REF!</definedName>
    <definedName name="_PR10">#REF!</definedName>
    <definedName name="_PR11">#REF!</definedName>
    <definedName name="_PR12">#REF!</definedName>
    <definedName name="_PR13">#REF!</definedName>
    <definedName name="_PR2">#REF!</definedName>
    <definedName name="_PR3">#REF!</definedName>
    <definedName name="_PR4">#REF!</definedName>
    <definedName name="_PR5">#REF!</definedName>
    <definedName name="_PR6">#REF!</definedName>
    <definedName name="_PR7">#REF!</definedName>
    <definedName name="_PR8">#REF!</definedName>
    <definedName name="_PR9">#REF!</definedName>
    <definedName name="_PSF115">#REF!</definedName>
    <definedName name="_PSF230">#REF!</definedName>
    <definedName name="_RE3">#REF!</definedName>
    <definedName name="_Regression_X" hidden="1">#REF!</definedName>
    <definedName name="_SCR100">#REF!</definedName>
    <definedName name="_SCR25">#REF!</definedName>
    <definedName name="_scr30">#REF!</definedName>
    <definedName name="_SCR40">#REF!</definedName>
    <definedName name="_SCR75">#REF!</definedName>
    <definedName name="_SD23">#REF!</definedName>
    <definedName name="_SD4">#REF!</definedName>
    <definedName name="_SEC1200">#REF!</definedName>
    <definedName name="_Sort" hidden="1">#REF!</definedName>
    <definedName name="_ST23">#REF!</definedName>
    <definedName name="_ST4">#REF!</definedName>
    <definedName name="_STA1">#REF!</definedName>
    <definedName name="_STA2">#REF!</definedName>
    <definedName name="_STA3">#REF!</definedName>
    <definedName name="_STA4">#REF!</definedName>
    <definedName name="_STA5">#REF!</definedName>
    <definedName name="_STA6">#REF!</definedName>
    <definedName name="_STB3">#REF!</definedName>
    <definedName name="_STB4">#REF!</definedName>
    <definedName name="_STB5">#REF!</definedName>
    <definedName name="_STB6">#REF!</definedName>
    <definedName name="_STC3">#REF!</definedName>
    <definedName name="_STC4">#REF!</definedName>
    <definedName name="_STC5">#REF!</definedName>
    <definedName name="_STC6">#REF!</definedName>
    <definedName name="_STD3">#REF!</definedName>
    <definedName name="_SUM1">#REF!</definedName>
    <definedName name="_vat1">'[9]ANNEXURE E'!#REF!</definedName>
    <definedName name="_vat11">#REF!</definedName>
    <definedName name="_vat2">#REF!</definedName>
    <definedName name="_vat22">#REF!</definedName>
    <definedName name="_vat3">#REF!</definedName>
    <definedName name="_vat33">#REF!</definedName>
    <definedName name="_vat4">#REF!</definedName>
    <definedName name="_vat44">#REF!</definedName>
    <definedName name="_vat5">#REF!</definedName>
    <definedName name="_vat55">#REF!</definedName>
    <definedName name="_VO1">#REF!</definedName>
    <definedName name="_VO2">#REF!</definedName>
    <definedName name="_VO3">#REF!</definedName>
    <definedName name="_VO4">#REF!</definedName>
    <definedName name="_VO5">#REF!</definedName>
    <definedName name="a" localSheetId="1">'[14]CPA-GroupF2-F3'!$A$1:$J$59</definedName>
    <definedName name="a" localSheetId="3">'[14]CPA-GroupF2-F3'!$A$1:$J$59</definedName>
    <definedName name="a" localSheetId="6">'[14]CPA-GroupF2-F3'!$A$1:$J$59</definedName>
    <definedName name="A">#REF!</definedName>
    <definedName name="AAA">#REF!</definedName>
    <definedName name="abc">'[15]Fire Water'!$C$17</definedName>
    <definedName name="abcdef">#REF!</definedName>
    <definedName name="accessfloor">#REF!</definedName>
    <definedName name="ACCESSORIES">#REF!</definedName>
    <definedName name="acidetch">#REF!</definedName>
    <definedName name="agrared">#REF!</definedName>
    <definedName name="AIRCON">#REF!</definedName>
    <definedName name="ajay">'[16]Schedule of Rates'!#REF!</definedName>
    <definedName name="ALL">#REF!</definedName>
    <definedName name="ALLDIMS">#REF!</definedName>
    <definedName name="alupaint">#REF!</definedName>
    <definedName name="alutrim">#REF!</definedName>
    <definedName name="Amangcoya_Constr._cc">#REF!</definedName>
    <definedName name="Amount">'[17]Cash flow DATA'!$D$21</definedName>
    <definedName name="ANAL">#REF!</definedName>
    <definedName name="ANCIL">#REF!</definedName>
    <definedName name="Angle">#REF!</definedName>
    <definedName name="anglegalv">#REF!</definedName>
    <definedName name="ANNALYSIS">#REF!</definedName>
    <definedName name="ANNSUM">#REF!</definedName>
    <definedName name="ant">#REF!</definedName>
    <definedName name="antp">'[18]BMT Cost Plan'!#REF!</definedName>
    <definedName name="APP_VOS">#REF!</definedName>
    <definedName name="ARCH">#REF!</definedName>
    <definedName name="Architect">'[19]Initial Data'!#REF!</definedName>
    <definedName name="Area">#REF!</definedName>
    <definedName name="AREA__1_Phase_1">[20]FACADES!#REF!</definedName>
    <definedName name="AREA__1_Phase_1__Solid_Wall_">[20]FACADES!#REF!</definedName>
    <definedName name="AREA__1_Phase_2">[20]FACADES!#REF!</definedName>
    <definedName name="AREA__1_Phase_5">[20]FACADES!#REF!</definedName>
    <definedName name="AREA__1_Phase_5__Solid_Wall_">[20]FACADES!#REF!</definedName>
    <definedName name="AREA__2_Phase_1">[20]FACADES!#REF!</definedName>
    <definedName name="AREA__2_Phase_1__Solid_Wall_">[20]FACADES!#REF!</definedName>
    <definedName name="AREA__2_Phase_5__Solid_Wall_">[20]FACADES!#REF!</definedName>
    <definedName name="AREA__2_Phase_5__Upper_Ground_">[20]FACADES!#REF!</definedName>
    <definedName name="AREA__3_Phase_1">[20]FACADES!#REF!</definedName>
    <definedName name="AREA__3_Phase_5__Ground_Floor_">[20]FACADES!#REF!</definedName>
    <definedName name="AREA__3_Phase_5__Solid_Wall_">[20]FACADES!#REF!</definedName>
    <definedName name="AREA__Room_Separation_">[20]FACADES!#REF!</definedName>
    <definedName name="AREA_0_Phase_1">[20]FACADES!#REF!</definedName>
    <definedName name="AREA_0_Phase_1__Solid_Wall_">[20]FACADES!#REF!</definedName>
    <definedName name="AREA_0_Phase_2">[20]FACADES!#REF!</definedName>
    <definedName name="AREA_0_Phase_3">[20]FACADES!#REF!</definedName>
    <definedName name="AREA_0_Phase_4">[20]FACADES!#REF!</definedName>
    <definedName name="AREA_0_Phase_4__Solid_Wall_">[20]FACADES!#REF!</definedName>
    <definedName name="AREA_0_Phase_5">[20]FACADES!#REF!</definedName>
    <definedName name="AREA_0_Phase_5__Solid_Wall_">[20]FACADES!#REF!</definedName>
    <definedName name="AREA_1_Phase_1">[20]FACADES!#REF!</definedName>
    <definedName name="AREA_1_Phase_1__Solid_Wall_">[20]FACADES!#REF!</definedName>
    <definedName name="AREA_1_Phase_2">[20]FACADES!#REF!</definedName>
    <definedName name="AREA_1_Phase_2__Solid_Wall_">[20]FACADES!#REF!</definedName>
    <definedName name="AREA_1_Phase_3">[20]FACADES!#REF!</definedName>
    <definedName name="AREA_1_Phase_4">[20]FACADES!#REF!</definedName>
    <definedName name="AREA_1_Phase_4__Solid_Wall_">[20]FACADES!#REF!</definedName>
    <definedName name="AREA_1_Phase_5">[20]FACADES!#REF!</definedName>
    <definedName name="AREA_10_Phase_1">[20]FACADES!#REF!</definedName>
    <definedName name="AREA_10_Phase_1__Solid_Wall_">[20]FACADES!#REF!</definedName>
    <definedName name="AREA_11_Phase_1">[20]FACADES!#REF!</definedName>
    <definedName name="AREA_11_Phase_1__Solid_Wall_">[20]FACADES!#REF!</definedName>
    <definedName name="AREA_12_Phase_1">[20]FACADES!#REF!</definedName>
    <definedName name="AREA_12_Phase_1__Solid_Wall_">[20]FACADES!#REF!</definedName>
    <definedName name="AREA_13_Phase_1">[20]FACADES!#REF!</definedName>
    <definedName name="AREA_13_Phase_1__Solid_Wall_">[20]FACADES!#REF!</definedName>
    <definedName name="AREA_14_Phase_1">[20]FACADES!#REF!</definedName>
    <definedName name="AREA_14_Phase_1__Solid_Wall_">[20]FACADES!#REF!</definedName>
    <definedName name="AREA_2_Phase_1">[20]FACADES!#REF!</definedName>
    <definedName name="AREA_2_Phase_1__Solid_Wall_">[20]FACADES!#REF!</definedName>
    <definedName name="AREA_2_Phase_2">[20]FACADES!#REF!</definedName>
    <definedName name="AREA_2_Phase_2__Solid_Wall_">[20]FACADES!#REF!</definedName>
    <definedName name="AREA_2_Phase_3">[20]FACADES!#REF!</definedName>
    <definedName name="AREA_2_Phase_3__Solid_Wall_">[20]FACADES!#REF!</definedName>
    <definedName name="AREA_2_Phase_4">[20]FACADES!#REF!</definedName>
    <definedName name="AREA_2_Phase_4__Solid_Wall_">[20]FACADES!#REF!</definedName>
    <definedName name="AREA_3_Phase_1">[20]FACADES!#REF!</definedName>
    <definedName name="AREA_3_Phase_1__Solid_Wall_">[20]FACADES!#REF!</definedName>
    <definedName name="AREA_3_Phase_2">[20]FACADES!#REF!</definedName>
    <definedName name="AREA_3_Phase_2__Solid_Wall_">[20]FACADES!#REF!</definedName>
    <definedName name="AREA_3_Phase_3">[20]FACADES!#REF!</definedName>
    <definedName name="AREA_3_Phase_3__Solid_Wall_">[20]FACADES!#REF!</definedName>
    <definedName name="AREA_3_Phase_4">[20]FACADES!#REF!</definedName>
    <definedName name="AREA_3_Phase_4__Solid_Wall_">[20]FACADES!#REF!</definedName>
    <definedName name="AREA_4_Phase_1">[20]FACADES!#REF!</definedName>
    <definedName name="AREA_4_Phase_1__Solid_Wall_">[20]FACADES!#REF!</definedName>
    <definedName name="AREA_4_Phase_2">[20]FACADES!#REF!</definedName>
    <definedName name="AREA_4_Phase_2__Solid_Wall_">[20]FACADES!#REF!</definedName>
    <definedName name="AREA_4_Phase_3">[20]FACADES!#REF!</definedName>
    <definedName name="AREA_4_Phase_3__Solid_Wall_">[20]FACADES!#REF!</definedName>
    <definedName name="AREA_4_Phase_4">[20]FACADES!#REF!</definedName>
    <definedName name="AREA_4_Phase_4__Solid_Wall_">[20]FACADES!#REF!</definedName>
    <definedName name="AREA_5_Phase_1">[20]FACADES!#REF!</definedName>
    <definedName name="AREA_5_Phase_1__Solid_Wall_">[20]FACADES!#REF!</definedName>
    <definedName name="AREA_5_Phase_2">[20]FACADES!#REF!</definedName>
    <definedName name="AREA_5_Phase_2__Solid_Wall_">[20]FACADES!#REF!</definedName>
    <definedName name="AREA_5_Phase_3">[20]FACADES!#REF!</definedName>
    <definedName name="AREA_5_Phase_3__Solid_Wall_">[20]FACADES!#REF!</definedName>
    <definedName name="AREA_5_Phase_4">[20]FACADES!#REF!</definedName>
    <definedName name="AREA_5_Phase_4__Solid_Wall_">[20]FACADES!#REF!</definedName>
    <definedName name="AREA_6_Phase_1">[20]FACADES!#REF!</definedName>
    <definedName name="AREA_6_Phase_1__Solid_Wall_">[20]FACADES!#REF!</definedName>
    <definedName name="AREA_6_Phase_2">[20]FACADES!#REF!</definedName>
    <definedName name="AREA_6_Phase_2__Solid_Wall_">[20]FACADES!#REF!</definedName>
    <definedName name="AREA_6_Phase_3">[20]FACADES!#REF!</definedName>
    <definedName name="AREA_6_Phase_3__Solid_Wall_">[20]FACADES!#REF!</definedName>
    <definedName name="AREA_6_Phase_4">[20]FACADES!#REF!</definedName>
    <definedName name="AREA_6_Phase_4__Solid_Wall_">[20]FACADES!#REF!</definedName>
    <definedName name="AREA_7_Phase_1">[20]FACADES!#REF!</definedName>
    <definedName name="AREA_7_Phase_1__Solid_Wall_">[20]FACADES!#REF!</definedName>
    <definedName name="AREA_7_Phase_2">[20]FACADES!#REF!</definedName>
    <definedName name="AREA_7_Phase_3">[20]FACADES!#REF!</definedName>
    <definedName name="AREA_7_Phase_3__Solid_Wall_">[20]FACADES!#REF!</definedName>
    <definedName name="AREA_7_Phase_4">[20]FACADES!#REF!</definedName>
    <definedName name="AREA_7_Phase_4__Solid_Wall_">[20]FACADES!#REF!</definedName>
    <definedName name="AREA_8_Phase_1">[20]FACADES!#REF!</definedName>
    <definedName name="AREA_8_Phase_1__Solid_Wall_">[20]FACADES!#REF!</definedName>
    <definedName name="AREA_8_Phase_3">[20]FACADES!#REF!</definedName>
    <definedName name="AREA_9_Phase_1">[20]FACADES!#REF!</definedName>
    <definedName name="AREA_9_Phase_1__Solid_Wall_">[20]FACADES!#REF!</definedName>
    <definedName name="AREA_Aluminium_Standard_Frame_Timber_Double_Door_2032x1200mm">[20]FACADES!#REF!</definedName>
    <definedName name="AREA_Aluminium_Standard_Frame_Timber_Single_Door_2032x813mm">[20]FACADES!#REF!</definedName>
    <definedName name="AREA_Aluminium_Standard_Frame_Timber_Single_Door_2032x950mm">[20]FACADES!#REF!</definedName>
    <definedName name="AREA_Assembled_Stair_190mm_max_riser_250mm_going">[20]FACADES!#REF!</definedName>
    <definedName name="AREA_Assembled_Stair_190mm_max_riser_250mm_going__Phase_1___V2_">[20]FACADES!#REF!</definedName>
    <definedName name="AREA_Assembled_Stair_190mm_max_riser_250mm_going__Phase_2_.3_">[20]FACADES!#REF!</definedName>
    <definedName name="AREA_Assembled_Stair_190mm_max_riser_250mm_going__Phase_5___V2_">[20]FACADES!#REF!</definedName>
    <definedName name="AREA_Basement__2_parking">#REF!</definedName>
    <definedName name="AREA_Basic_Roof_Landscaping_Edging">[20]FACADES!#REF!</definedName>
    <definedName name="AREA_Basic_Roof_Landscaping_Site">[20]FACADES!#REF!</definedName>
    <definedName name="AREA_Basic_Roof_Phase_5_Sweep_Edging">[20]FACADES!#REF!</definedName>
    <definedName name="AREA_Basic_Wall_230_concrete">[20]FACADES!#REF!</definedName>
    <definedName name="AREA_Basic_Wall_230_concrete__Phase_1___V2_">[20]FACADES!#REF!</definedName>
    <definedName name="AREA_Basic_Wall_230_concrete__Phase_5___V2_">[20]FACADES!#REF!</definedName>
    <definedName name="AREA_Basic_Wall_230_concrete_2__Phase_5___V2_">[20]FACADES!#REF!</definedName>
    <definedName name="AREA_Basic_Wall_Concrete___230mm_Concrete">[20]FACADES!#REF!</definedName>
    <definedName name="AREA_Basic_Wall_Concrete___230mm_Concrete__Phase_1___V2_">[20]FACADES!#REF!</definedName>
    <definedName name="AREA_Basic_Wall_Concrete___230mm_Concrete__Phase_2_.3_">[20]FACADES!#REF!</definedName>
    <definedName name="AREA_Basic_Wall_Concrete___230mm_Concrete__Phase_5___V2_">[20]FACADES!#REF!</definedName>
    <definedName name="AREA_Basic_Wall_Exterior___Standard_115mm">[20]FACADES!#REF!</definedName>
    <definedName name="AREA_Basic_Wall_Exterior___Standard_115mm__Phase_1___V2_">[20]FACADES!#REF!</definedName>
    <definedName name="AREA_Basic_Wall_Exterior___Standard_115mm__Phase_2_.3_">[20]FACADES!#REF!</definedName>
    <definedName name="AREA_Basic_Wall_Exterior___Standard_230mm">[20]FACADES!#REF!</definedName>
    <definedName name="AREA_Basic_Wall_Exterior___Standard_230mm__Phase_1___V2_">[20]FACADES!#REF!</definedName>
    <definedName name="AREA_Basic_Wall_Exterior___Standard_230mm__Phase_2_.3_">[20]FACADES!#REF!</definedName>
    <definedName name="AREA_Basic_Wall_Exterior___Standard_230mm__Phase_5___V2_">[20]FACADES!#REF!</definedName>
    <definedName name="AREA_Basic_Wall_Exterior_Dark_Lining">[20]FACADES!#REF!</definedName>
    <definedName name="AREA_Basic_Wall_Exterior_Dark_Lining__Phase_2_.3_">[20]FACADES!#REF!</definedName>
    <definedName name="AREA_Basic_Wall_Exterior_Dark_Lining__Phase_5___V2_">[20]FACADES!#REF!</definedName>
    <definedName name="AREA_Basic_Wall_Exterior_Dark_Lining_2__Phase_2_.3_">[20]FACADES!#REF!</definedName>
    <definedName name="AREA_Basic_Wall_Exterior_Reflective_Glazing">[20]FACADES!#REF!</definedName>
    <definedName name="AREA_Basic_Wall_Exterior_Tile_Pattern">[20]FACADES!#REF!</definedName>
    <definedName name="AREA_Basic_Wall_Interior___Standard_115mm">[20]FACADES!#REF!</definedName>
    <definedName name="AREA_Basic_Wall_Interior___Standard_115mm__Phase_1___V2_">[20]FACADES!#REF!</definedName>
    <definedName name="AREA_Basic_Wall_Interior___Standard_115mm__Phase_2_.3_">[20]FACADES!#REF!</definedName>
    <definedName name="AREA_Basic_Wall_Interior___Standard_115mm__Phase_5___V2_">[20]FACADES!#REF!</definedName>
    <definedName name="AREA_Basic_Wall_Interior___Standard_230mm">[20]FACADES!#REF!</definedName>
    <definedName name="AREA_Basic_Wall_Interior___Standard_230mm__Phase_1___V2_">[20]FACADES!#REF!</definedName>
    <definedName name="AREA_Basic_Wall_Interior___Standard_230mm__Phase_2_.3_">[20]FACADES!#REF!</definedName>
    <definedName name="AREA_Basic_Wall_Interior___Standard_230mm__Phase_5___V2_">[20]FACADES!#REF!</definedName>
    <definedName name="AREA_Basic_Wall_Interior___Standard_345mm">[20]FACADES!#REF!</definedName>
    <definedName name="AREA_Basic_Wall_Retaining">[20]FACADES!#REF!</definedName>
    <definedName name="AREA_Building_2">[20]FACADES!#REF!</definedName>
    <definedName name="AREA_Building_2_Roof_Terrace">[20]FACADES!#REF!</definedName>
    <definedName name="AREA_Cast_In_Place_Stair_Monolithic_Stair">[20]FACADES!#REF!</definedName>
    <definedName name="AREA_esa_area_of_refuge">[20]FACADES!#REF!</definedName>
    <definedName name="AREA_esa_area_of_refuge__Phase_1___V2_">[20]FACADES!#REF!</definedName>
    <definedName name="AREA_esa_area_of_refuge__Phase_2_.3_">[20]FACADES!#REF!</definedName>
    <definedName name="AREA_esa_area_of_refuge__Phase_5___V2_">[20]FACADES!#REF!</definedName>
    <definedName name="AREA_ESA_Parking_Bay_2800">[20]FACADES!#REF!</definedName>
    <definedName name="AREA_ESA_Parking_Bay_2800__Topography_V3_">[20]FACADES!#REF!</definedName>
    <definedName name="AREA_esa_wheel_chair">[20]FACADES!#REF!</definedName>
    <definedName name="AREA_esa_wheel_chair__Phase_1___V2_">[20]FACADES!#REF!</definedName>
    <definedName name="AREA_esa_wheel_chair__Phase_2_.3_">[20]FACADES!#REF!</definedName>
    <definedName name="AREA_esa_wheel_chair__Phase_5___V2_">[20]FACADES!#REF!</definedName>
    <definedName name="AREA_Floor_160mm_Concrete_With_50mm_Metal_Deck">[20]FACADES!#REF!</definedName>
    <definedName name="AREA_Floor_250">[20]FACADES!#REF!</definedName>
    <definedName name="AREA_Floor_250__Phase_1___V2_">[20]FACADES!#REF!</definedName>
    <definedName name="AREA_Floor_250__Phase_5___V2_">[20]FACADES!#REF!</definedName>
    <definedName name="AREA_Floor_80mm_Paving">[20]FACADES!#REF!</definedName>
    <definedName name="AREA_Floor_Landscaping">[20]FACADES!#REF!</definedName>
    <definedName name="AREA_Floor_Landscaping_Edging">[20]FACADES!#REF!</definedName>
    <definedName name="AREA_Floor_Site___Exterior_Sidewalk">[20]FACADES!#REF!</definedName>
    <definedName name="AREA_Floor_Site___Roads">[20]FACADES!#REF!</definedName>
    <definedName name="AREA_Floor_Skylight_Glass">[20]FACADES!#REF!</definedName>
    <definedName name="AREA_Floor_Yerd">[20]FACADES!#REF!</definedName>
    <definedName name="AREA_Insitu_Floor_slab_255">[20]FACADES!#REF!</definedName>
    <definedName name="AREA_Insitu_Floor_slab_300">[20]FACADES!#REF!</definedName>
    <definedName name="AREA_ISLAND_BOOMS_1">[20]FACADES!#REF!</definedName>
    <definedName name="AREA_ISLAND_BOOMS_3">[20]FACADES!#REF!</definedName>
    <definedName name="AREA_Jhon_1">[20]FACADES!#REF!</definedName>
    <definedName name="AREA_Landscaping">#REF!</definedName>
    <definedName name="AREA_Level__2__BOH_in_casino">#REF!</definedName>
    <definedName name="AREA_Level_00___existing_magic__tenpin_and_flyer">#REF!</definedName>
    <definedName name="AREA_Level_00__BOH_casino">#REF!</definedName>
    <definedName name="AREA_Level_00__exisitng_BOH_casino">#REF!</definedName>
    <definedName name="AREA_Level_00__Restaurants">#REF!</definedName>
    <definedName name="AREA_Level_00__Retail">#REF!</definedName>
    <definedName name="AREA_Level_00__seating_and_walking_area_outside">#REF!</definedName>
    <definedName name="AREA_Level_00__toilets">#REF!</definedName>
    <definedName name="AREA_Level_00_circulation">#REF!</definedName>
    <definedName name="AREA_Level_00_exisitng_toilets">#REF!</definedName>
    <definedName name="AREA_Level_00_existing__billy_G">#REF!</definedName>
    <definedName name="AREA_Level_00_existing_casino_floor">#REF!</definedName>
    <definedName name="AREA_Level_00_existing_circulation">#REF!</definedName>
    <definedName name="AREA_Level_00_existing_new_restaurants">#REF!</definedName>
    <definedName name="AREA_Level_00_existing_new_retail">#REF!</definedName>
    <definedName name="AREA_Level_00_exsting___new_toilets">#REF!</definedName>
    <definedName name="AREA_Level_00_smoking_casino">#REF!</definedName>
    <definedName name="AREA_Level_00_V_V">#REF!</definedName>
    <definedName name="AREA_Level_00_W_cafe">#REF!</definedName>
    <definedName name="AREA_Level_01__circulation">#REF!</definedName>
    <definedName name="AREA_Level_01__seating_and_walkway_outside">#REF!</definedName>
    <definedName name="AREA_Level_01_existing_BOH_casino">#REF!</definedName>
    <definedName name="AREA_level_01_existing_cirulation">#REF!</definedName>
    <definedName name="AREA_Level_01_existing_function_rooms">#REF!</definedName>
    <definedName name="AREA_level_01_existing_new_toilets">#REF!</definedName>
    <definedName name="AREA_level_01_existing_rest_balcony">#REF!</definedName>
    <definedName name="AREA_Level_01_existing_restaurants_casino">#REF!</definedName>
    <definedName name="AREA_Level_01_parking">#REF!</definedName>
    <definedName name="AREA_Level_01_Restaurants">#REF!</definedName>
    <definedName name="AREA_Level_01_Retail">#REF!</definedName>
    <definedName name="AREA_level_01_salon_prive_balcony">#REF!</definedName>
    <definedName name="AREA_Level_01_Toilets">#REF!</definedName>
    <definedName name="AREA_Level_01_waterfall">#REF!</definedName>
    <definedName name="AREA_Level00_Spar">#REF!</definedName>
    <definedName name="AREA_lift.stretcher_stretcher_lift">[20]FACADES!#REF!</definedName>
    <definedName name="AREA_lift.stretcher_stretcher_lift__Phase_1___V2_">[20]FACADES!#REF!</definedName>
    <definedName name="AREA_lift.stretcher_stretcher_lift__Phase_2_.3_">[20]FACADES!#REF!</definedName>
    <definedName name="AREA_lift.stretcher_stretcher_lift__Phase_5___V2_">[20]FACADES!#REF!</definedName>
    <definedName name="AREA_Lines">[20]FACADES!#REF!</definedName>
    <definedName name="AREA_Lines__Phase_1___V2_">[20]FACADES!#REF!</definedName>
    <definedName name="AREA_Lines__Phase_2_.3_">[20]FACADES!#REF!</definedName>
    <definedName name="AREA_Lines__Phase_5___V2_">[20]FACADES!#REF!</definedName>
    <definedName name="AREA_M_Concrete_Round_Column_600mm">[20]FACADES!#REF!</definedName>
    <definedName name="AREA_M_Concrete_Round_Column_600mm__Phase_1___V2_">[20]FACADES!#REF!</definedName>
    <definedName name="AREA_M_Concrete_Round_Column_600mm__Phase_2_.3_">[20]FACADES!#REF!</definedName>
    <definedName name="AREA_Monolithic_Landing_300_mm_Thickness">[20]FACADES!#REF!</definedName>
    <definedName name="AREA_Monolithic_Run">[20]FACADES!#REF!</definedName>
    <definedName name="AREA_multi_purpose__pre_function_area">#REF!</definedName>
    <definedName name="AREA_multi_purpose_BOH">#REF!</definedName>
    <definedName name="AREA_multi_purpose_toilets">#REF!</definedName>
    <definedName name="AREA_multi_purpose_venue">#REF!</definedName>
    <definedName name="AREA_Non_Monolithic_Landing">[20]FACADES!#REF!</definedName>
    <definedName name="AREA_Non_Monolithic_Landing__Phase_1___V2_">[20]FACADES!#REF!</definedName>
    <definedName name="AREA_Non_Monolithic_Landing__Phase_2_.3_">[20]FACADES!#REF!</definedName>
    <definedName name="AREA_Non_Monolithic_Landing__Phase_5___V2_">[20]FACADES!#REF!</definedName>
    <definedName name="AREA_Non_Monolithic_Run_50_mm_Tread_13_mm_Riser">[20]FACADES!#REF!</definedName>
    <definedName name="AREA_Non_Monolithic_Run_50_mm_Tread_13_mm_Riser__Phase_1___V2_">[20]FACADES!#REF!</definedName>
    <definedName name="AREA_Non_Monolithic_Run_50_mm_Tread_13_mm_Riser__Phase_2_.3_">[20]FACADES!#REF!</definedName>
    <definedName name="AREA_Non_Monolithic_Run_50_mm_Tread_13_mm_Riser__Phase_5___V2_">[20]FACADES!#REF!</definedName>
    <definedName name="AREA_p_vanity_1800__two_basins">[20]FACADES!#REF!</definedName>
    <definedName name="AREA_p_vanity_1800__two_basins__Phase_2_.3_">[20]FACADES!#REF!</definedName>
    <definedName name="AREA_p_vanity_1800__two_basins__Phase_5___V2_">[20]FACADES!#REF!</definedName>
    <definedName name="AREA_p_vanity_2100__three_basins">[20]FACADES!#REF!</definedName>
    <definedName name="AREA_Pad_1">[20]FACADES!#REF!</definedName>
    <definedName name="AREA_parking_level_00">#REF!</definedName>
    <definedName name="AREA_Phase_5_Sweeps">[20]FACADES!#REF!</definedName>
    <definedName name="AREA_Podium_Roof">[20]FACADES!#REF!</definedName>
    <definedName name="AREA_Podium_Stairs">[20]FACADES!#REF!</definedName>
    <definedName name="AREA_Post___Landscaped_Cut_Fill">[20]FACADES!#REF!</definedName>
    <definedName name="AREA_Post___Landscaped_Surface_Area">[20]FACADES!#REF!</definedName>
    <definedName name="AREA_Railing_1100mm">[20]FACADES!#REF!</definedName>
    <definedName name="AREA_Railing_1100mm__Phase_1___V2_">[20]FACADES!#REF!</definedName>
    <definedName name="AREA_Railing_1100mm__Phase_2_.3_">[20]FACADES!#REF!</definedName>
    <definedName name="AREA_Railing_1100mm__Phase_5___V2_">[20]FACADES!#REF!</definedName>
    <definedName name="AREA_Rectangular_Mullion_30mm_Square">[20]FACADES!#REF!</definedName>
    <definedName name="AREA_Rectangular_Mullion_30mm_Square__Phase_2_.3_">[20]FACADES!#REF!</definedName>
    <definedName name="AREA_Rectangular_Mullion_30mm_Square__Phase_5___V2_">[20]FACADES!#REF!</definedName>
    <definedName name="AREA_Rectangular_Mullion_IM09">[20]FACADES!#REF!</definedName>
    <definedName name="AREA_Rectangular_Mullion_IM09__Phase_1___V2_">[20]FACADES!#REF!</definedName>
    <definedName name="AREA_Rectangular_Mullion_TM04">[20]FACADES!#REF!</definedName>
    <definedName name="AREA_Rectangular_Mullion_TM04__Mirrored">[20]FACADES!#REF!</definedName>
    <definedName name="AREA_Rectangular_Mullion_TM04__Mirrored__Phase_1___V2_">[20]FACADES!#REF!</definedName>
    <definedName name="AREA_Rectangular_Mullion_TM04__Phase_1___V2_">[20]FACADES!#REF!</definedName>
    <definedName name="AREA_ROAD_Arrow_Straight">[20]FACADES!#REF!</definedName>
    <definedName name="AREA_roadworks">#REF!</definedName>
    <definedName name="AREA_Roof_Trim">[20]FACADES!#REF!</definedName>
    <definedName name="AREA_s_basin_paraplegic_wash_hand_basin_para">[20]FACADES!#REF!</definedName>
    <definedName name="AREA_s_basin_paraplegic_wash_hand_basin_para__Phase_1___V2_">[20]FACADES!#REF!</definedName>
    <definedName name="AREA_s_basin_paraplegic_wash_hand_basin_para__Phase_2_.3_">[20]FACADES!#REF!</definedName>
    <definedName name="AREA_s_basin_paraplegic_wash_hand_basin_para__Phase_5___V2_">[20]FACADES!#REF!</definedName>
    <definedName name="AREA_s_paraplegic_wc_Paraplegic_Setup">[20]FACADES!#REF!</definedName>
    <definedName name="AREA_s_paraplegic_wc_Paraplegic_Setup__Phase_1___V2_">[20]FACADES!#REF!</definedName>
    <definedName name="AREA_s_paraplegic_wc_Paraplegic_Setup__Phase_2_.3_">[20]FACADES!#REF!</definedName>
    <definedName name="AREA_s_paraplegic_wc_Paraplegic_Setup__Phase_5___V2_">[20]FACADES!#REF!</definedName>
    <definedName name="AREA_SA_Type_SA02_600_x_2032mm_D">[20]FACADES!#REF!</definedName>
    <definedName name="AREA_SA_Type_SA02_600_x_2032mm_D__Phase_1___V2_">[20]FACADES!#REF!</definedName>
    <definedName name="AREA_SA_Type_SA02_600_x_2032mm_D__Phase_2_.3_">[20]FACADES!#REF!</definedName>
    <definedName name="AREA_Salon_prive">#REF!</definedName>
    <definedName name="AREA_sky_deck___landscaping">#REF!</definedName>
    <definedName name="AREA_sky_deck_pool">#REF!</definedName>
    <definedName name="AREA_skydeck_pool_deck">#REF!</definedName>
    <definedName name="AREA_skydeck_reception_landings">#REF!</definedName>
    <definedName name="AREA_Stairs_1">[20]FACADES!#REF!</definedName>
    <definedName name="AREA_Steel_Frame_Double_Door_1524x2032mm">[20]FACADES!#REF!</definedName>
    <definedName name="AREA_Steel_Frame_Single_Door_813x2032mm">[20]FACADES!#REF!</definedName>
    <definedName name="AREA_Stringer___50_mm_Width">[20]FACADES!#REF!</definedName>
    <definedName name="AREA_Stringer___50_mm_Width__Phase_1___V2_">[20]FACADES!#REF!</definedName>
    <definedName name="AREA_Stringer___50_mm_Width__Phase_2_.3_">[20]FACADES!#REF!</definedName>
    <definedName name="AREA_Stringer___50_mm_Width__Phase_5___V2_">[20]FACADES!#REF!</definedName>
    <definedName name="AREA_System_Panel_ESA_Glass__single_external_glazing_offset_22.5mm">[20]FACADES!#REF!</definedName>
    <definedName name="AREA_System_Panel_ESA_Glass__single_external_glazing_offset_22.5mm__Phase_1___V2_">[20]FACADES!#REF!</definedName>
    <definedName name="AREA_System_Panel_ESA_Glass__single_external_glazing_offset_22.5mm__Phase_5___V2_">[20]FACADES!#REF!</definedName>
    <definedName name="AREA_System_Panel_ESA_Glass__single_external_glazing_offset_22.5mm_2__Phase_1___V2_">[20]FACADES!#REF!</definedName>
    <definedName name="AREA_System_Panel_ESA_Glass__single_external_glazing_offset_22.5mm_2__Phase_5___V2_">[20]FACADES!#REF!</definedName>
    <definedName name="AREA_System_Panel_ESA_Glass__single_external_glazing_offset_22.5mm_3__Phase_5___V2_">[20]FACADES!#REF!</definedName>
    <definedName name="AREA_System_Panel_ESA_glass_single_glazed_internal">[20]FACADES!#REF!</definedName>
    <definedName name="AREA_System_Panel_ESA_glass_single_glazed_internal__180816_3040_Barlow_Rev_A_">[20]FACADES!#REF!</definedName>
    <definedName name="AREA_System_Panel_ESA_glass_single_glazed_internal__Phase_1___V2_">[20]FACADES!#REF!</definedName>
    <definedName name="AREA_System_Panel_ESA_glass_single_glazed_internal_2__180816_3040_Barlow_Rev_A_">[20]FACADES!#REF!</definedName>
    <definedName name="AREA_System_Panel_ESA_glass_single_glazed_internal_3__180816_3040_Barlow_Rev_A_">[20]FACADES!#REF!</definedName>
    <definedName name="AREA_System_Panel_Glazed">[20]FACADES!#REF!</definedName>
    <definedName name="AREA_System_Panel_Glazed__Phase_1___V2_">[20]FACADES!#REF!</definedName>
    <definedName name="AREA_System_Panel_Glazed__Phase_2_.3_">[20]FACADES!#REF!</definedName>
    <definedName name="AREA_System_Panel_Glazed__Phase_5___V2_">[20]FACADES!#REF!</definedName>
    <definedName name="AREA_System_Panel_Glazed_2__Phase_1___V2_">[20]FACADES!#REF!</definedName>
    <definedName name="AREA_System_Panel_Glazed_2__Phase_2_.3_">[20]FACADES!#REF!</definedName>
    <definedName name="AREA_System_Panel_Glazed_2__Phase_5___V2_">[20]FACADES!#REF!</definedName>
    <definedName name="AREA_System_Panel_Glazed_3__Phase_2_.3_">[20]FACADES!#REF!</definedName>
    <definedName name="AREA_System_Panel_Glazed_3__Phase_5___V2_">[20]FACADES!#REF!</definedName>
    <definedName name="AREA_test">#REF!</definedName>
    <definedName name="AREA_Timber_Frame_Double_Door_1324x2032mm">[20]FACADES!#REF!</definedName>
    <definedName name="AREA_Timber_Frame_Double_Door_1324x2032mm__Phase_1___V2_">[20]FACADES!#REF!</definedName>
    <definedName name="AREA_Timber_Frame_Double_Door_1324x2032mm__Phase_2_.3_">[20]FACADES!#REF!</definedName>
    <definedName name="AREA_Timber_Frame_Double_Door_1324x2032mm__Phase_5___V2_">[20]FACADES!#REF!</definedName>
    <definedName name="AREA_Timber_Frame_Single_Door___Cubicle_Door1_800x2000mm___WC_Cubicle_2">[20]FACADES!#REF!</definedName>
    <definedName name="AREA_Timber_Frame_Single_Door___Cubicle_Door1_800x2000mm___WC_Cubicle_2__Phase_1___V2_">[20]FACADES!#REF!</definedName>
    <definedName name="AREA_Timber_Frame_Single_Door___Cubicle_Door1_800x2000mm___WC_Cubicle_2__Phase_2_.3_">[20]FACADES!#REF!</definedName>
    <definedName name="AREA_Topography_Cut_Fill">[20]FACADES!#REF!</definedName>
    <definedName name="AREA_Topography_Surface_Area">[20]FACADES!#REF!</definedName>
    <definedName name="AREA_UR_Vaal_Lavatera_Urinal_Vaal_Lavatera">[20]FACADES!#REF!</definedName>
    <definedName name="AREA_UR_Vaal_Lavatera_Urinal_Vaal_Lavatera__Phase_1___V2_">[20]FACADES!#REF!</definedName>
    <definedName name="AREA_UR_Vaal_Lavatera_Urinal_Vaal_Lavatera__Phase_2_.3_">[20]FACADES!#REF!</definedName>
    <definedName name="AREA_UR_Vaal_Lavatera_Urinal_Vaal_Lavatera__Phase_5___V2_">[20]FACADES!#REF!</definedName>
    <definedName name="AREA_VIP_parking">#REF!</definedName>
    <definedName name="AREA_WC_Duravit_D_Code_Wall_Mounted">[20]FACADES!#REF!</definedName>
    <definedName name="AREA_WC_Duravit_D_Code_Wall_Mounted__Phase_1___V2_">[20]FACADES!#REF!</definedName>
    <definedName name="AREA_WC_Duravit_D_Code_Wall_Mounted__Phase_2_.3_">[20]FACADES!#REF!</definedName>
    <definedName name="AREA_WC_Duravit_D_Code_Wall_Mounted__Phase_5___V2_">[20]FACADES!#REF!</definedName>
    <definedName name="AREA0">#REF!</definedName>
    <definedName name="AREA1">#REF!</definedName>
    <definedName name="AREA2">#REF!</definedName>
    <definedName name="AREALVL4">#REF!</definedName>
    <definedName name="AREALVL5">#REF!</definedName>
    <definedName name="AREALVL6">#REF!</definedName>
    <definedName name="Areas">[21]Areas!#REF!</definedName>
    <definedName name="AREASCHED">#REF!</definedName>
    <definedName name="asdf">[15]PASSIVE!$C$13</definedName>
    <definedName name="ATR0">#REF!</definedName>
    <definedName name="autolouvre">#REF!</definedName>
    <definedName name="B">#REF!</definedName>
    <definedName name="BACK">#REF!</definedName>
    <definedName name="backfill">[21]Rates!$D$36</definedName>
    <definedName name="baf">#REF!</definedName>
    <definedName name="bag">#REF!</definedName>
    <definedName name="bagging">#REF!</definedName>
    <definedName name="BALC1">#REF!</definedName>
    <definedName name="BALC2">#REF!</definedName>
    <definedName name="BALC3">#REF!</definedName>
    <definedName name="balustrade">#REF!</definedName>
    <definedName name="BANKS">#REF!</definedName>
    <definedName name="BAR">#REF!</definedName>
    <definedName name="BASBF">#REF!</definedName>
    <definedName name="Basement">#REF!</definedName>
    <definedName name="Basement1">#REF!</definedName>
    <definedName name="Basement1m">#REF!</definedName>
    <definedName name="Basement2">#REF!</definedName>
    <definedName name="Basement2m">#REF!</definedName>
    <definedName name="BASEX">#REF!</definedName>
    <definedName name="BASFORM">#REF!</definedName>
    <definedName name="bat">'[16]Schedule of Rates'!#REF!</definedName>
    <definedName name="BATHB">#REF!</definedName>
    <definedName name="BATHF">#REF!</definedName>
    <definedName name="BATHG">#REF!</definedName>
    <definedName name="BATHS">#REF!</definedName>
    <definedName name="BAYS">#REF!</definedName>
    <definedName name="BB">#REF!</definedName>
    <definedName name="BCB">#REF!</definedName>
    <definedName name="BCF">#REF!</definedName>
    <definedName name="BCG">#REF!</definedName>
    <definedName name="BCS">#REF!</definedName>
    <definedName name="BEDB">#REF!</definedName>
    <definedName name="BEDCARP">[22]g!#REF!</definedName>
    <definedName name="BEDF">#REF!</definedName>
    <definedName name="BEDG">#REF!</definedName>
    <definedName name="BEDS">#REF!</definedName>
    <definedName name="Beg_Bal">#REF!</definedName>
    <definedName name="bend110">#REF!</definedName>
    <definedName name="bend160">#REF!</definedName>
    <definedName name="beth">#REF!</definedName>
    <definedName name="BFI">#REF!</definedName>
    <definedName name="BFORCE">#REF!</definedName>
    <definedName name="BFRET">#REF!</definedName>
    <definedName name="BFS">#REF!</definedName>
    <definedName name="bfs_retwall">#REF!</definedName>
    <definedName name="BH600_">#REF!</definedName>
    <definedName name="bidim">#REF!</definedName>
    <definedName name="bidim_kaymat">#REF!</definedName>
    <definedName name="bin">#REF!</definedName>
    <definedName name="bitupaint">#REF!</definedName>
    <definedName name="bituthene">#REF!</definedName>
    <definedName name="BKIT">#REF!</definedName>
    <definedName name="BLDG1">#REF!</definedName>
    <definedName name="BMT">#REF!</definedName>
    <definedName name="BOILER">#REF!</definedName>
    <definedName name="bollard_Concr">#REF!</definedName>
    <definedName name="bollard_MS">#REF!</definedName>
    <definedName name="bollard_SS">#REF!</definedName>
    <definedName name="BONDEK">[23]Database!$F$72</definedName>
    <definedName name="BOQsect">#REF!</definedName>
    <definedName name="BORDER">#REF!</definedName>
    <definedName name="BORDER_A">#REF!</definedName>
    <definedName name="BORDER_B">#REF!</definedName>
    <definedName name="BORDER_C">#REF!</definedName>
    <definedName name="BORDER_D">'[9]ANNEXURE E'!#REF!</definedName>
    <definedName name="BORDER_INC">#REF!</definedName>
    <definedName name="BORDER1">#REF!</definedName>
    <definedName name="BORDER3">#REF!</definedName>
    <definedName name="BOREDR1">#REF!</definedName>
    <definedName name="BP">#REF!</definedName>
    <definedName name="BREAK">#REF!</definedName>
    <definedName name="BRICKDPC">#REF!</definedName>
    <definedName name="BRICKLAB">#REF!</definedName>
    <definedName name="Budget_March_2001_to_Feb_2002_RENTALS_List">#REF!</definedName>
    <definedName name="BUDSALES">#REF!</definedName>
    <definedName name="BUILD">#REF!</definedName>
    <definedName name="bulkhead">[21]Rates!$D$166</definedName>
    <definedName name="buyothacc">#REF!</definedName>
    <definedName name="C_">#REF!</definedName>
    <definedName name="Cable_List">'[24]C&amp;I Estimate Library'!$AA$288:$AA$324</definedName>
    <definedName name="CAD">#REF!</definedName>
    <definedName name="CAF">#REF!</definedName>
    <definedName name="CalcAgencyPrice">#REF!</definedName>
    <definedName name="CAPITAL">#REF!</definedName>
    <definedName name="carpet">#REF!</definedName>
    <definedName name="carpet_exec">#REF!</definedName>
    <definedName name="CARPETING">#REF!</definedName>
    <definedName name="CARPETS">#REF!</definedName>
    <definedName name="cartonal">#REF!</definedName>
    <definedName name="CASH1">#REF!</definedName>
    <definedName name="CASHFLOW">#REF!</definedName>
    <definedName name="CashFlowData">#REF!</definedName>
    <definedName name="CashFlowHeadings">#REF!</definedName>
    <definedName name="CASPL">#REF!</definedName>
    <definedName name="catacc">#REF!</definedName>
    <definedName name="Category">'[25]Data - STR'!$B$3:$B$9</definedName>
    <definedName name="CAV">#REF!</definedName>
    <definedName name="CAVFDNS">[26]Database!$F$43</definedName>
    <definedName name="CAVW">#REF!</definedName>
    <definedName name="caway">[21]Rates!$D$38</definedName>
    <definedName name="cDoWRates">#REF!</definedName>
    <definedName name="CEMBRICK">#REF!</definedName>
    <definedName name="CEMOPC">#REF!</definedName>
    <definedName name="CEMWLL">#REF!</definedName>
    <definedName name="CERTIFICATE">#REF!</definedName>
    <definedName name="CERTNO">#REF!</definedName>
    <definedName name="CFDate">#REF!</definedName>
    <definedName name="CFEnd">#REF!</definedName>
    <definedName name="CFStart">#REF!</definedName>
    <definedName name="Cfwk">'[16]Schedule of Rates'!$C$25</definedName>
    <definedName name="chamfer">#REF!</definedName>
    <definedName name="channelelct">#REF!</definedName>
    <definedName name="channelelect1">#REF!</definedName>
    <definedName name="channelslabedge">#REF!</definedName>
    <definedName name="CHECK">[22]Summary!#REF!</definedName>
    <definedName name="Check_FA">'[27]Sch D'!#REF!</definedName>
    <definedName name="CL23_">#REF!</definedName>
    <definedName name="CL4_">#REF!</definedName>
    <definedName name="Claims">#REF!,#REF!</definedName>
    <definedName name="CLEAR">#REF!</definedName>
    <definedName name="CLIENT_DEPT">#REF!</definedName>
    <definedName name="Client1">'[28]Initial Data'!$F$14</definedName>
    <definedName name="CLYBRICK">#REF!</definedName>
    <definedName name="coathook">#REF!</definedName>
    <definedName name="COCNWLL">'[18]BMT Cost Plan'!#REF!</definedName>
    <definedName name="COFFEE">#REF!</definedName>
    <definedName name="cofother">#REF!,#REF!,#REF!,#REF!,#REF!,#REF!,#REF!,#REF!</definedName>
    <definedName name="COL2_200">#REF!</definedName>
    <definedName name="COL2_250">#REF!</definedName>
    <definedName name="COL2_300">#REF!</definedName>
    <definedName name="COL25_200">#REF!</definedName>
    <definedName name="COL25_250">#REF!</definedName>
    <definedName name="COL25_300">#REF!</definedName>
    <definedName name="COL3_200">#REF!</definedName>
    <definedName name="COL3_250">#REF!</definedName>
    <definedName name="COL3_300">#REF!</definedName>
    <definedName name="COLDIAM">#REF!</definedName>
    <definedName name="Commission">#REF!</definedName>
    <definedName name="COMPARISON">#REF!</definedName>
    <definedName name="COMPUTER">#REF!</definedName>
    <definedName name="CON_CASH">#REF!</definedName>
    <definedName name="CON_CASHRETAIL">#REF!</definedName>
    <definedName name="CON_PAGE">#REF!</definedName>
    <definedName name="Conc">'[16]Schedule of Rates'!$C$17</definedName>
    <definedName name="conc_sun">#REF!</definedName>
    <definedName name="CONC10">#REF!</definedName>
    <definedName name="CONC15">#REF!</definedName>
    <definedName name="CONC20">#REF!</definedName>
    <definedName name="CONC25">#REF!</definedName>
    <definedName name="CONC25F">#REF!</definedName>
    <definedName name="CONC25S">#REF!</definedName>
    <definedName name="CONC25SB">#REF!</definedName>
    <definedName name="CONC30">#REF!</definedName>
    <definedName name="conc30_base">#REF!</definedName>
    <definedName name="conc30_footing">#REF!</definedName>
    <definedName name="conc30_isolbeams">#REF!</definedName>
    <definedName name="conc30_retwalls">#REF!</definedName>
    <definedName name="conc30_slabsbeams">#REF!</definedName>
    <definedName name="conc30_stairs">#REF!</definedName>
    <definedName name="conc30_surfb">#REF!</definedName>
    <definedName name="conc35">#REF!</definedName>
    <definedName name="CONC40">#REF!</definedName>
    <definedName name="conc40_cols">#REF!</definedName>
    <definedName name="CONC45">#REF!</definedName>
    <definedName name="conc50">#REF!</definedName>
    <definedName name="conc60">#REF!</definedName>
    <definedName name="conc70">#REF!</definedName>
    <definedName name="CONCRETEDIMS">#REF!</definedName>
    <definedName name="concstair">#REF!</definedName>
    <definedName name="conjoint">#REF!</definedName>
    <definedName name="CONSESC">#REF!</definedName>
    <definedName name="CONSTR_AREA">#REF!</definedName>
    <definedName name="Cont">[29]Data!$I$62</definedName>
    <definedName name="Contents">#REF!</definedName>
    <definedName name="CONTRACT_COMMENCE">#REF!</definedName>
    <definedName name="CONTRACT_NO">#REF!</definedName>
    <definedName name="CONTRACTOR">#REF!</definedName>
    <definedName name="CONTRACTOR_ADDRESS">#REF!</definedName>
    <definedName name="CONTRACTOR_VAT_NO">#REF!</definedName>
    <definedName name="CONTROL_OFFICE">#REF!</definedName>
    <definedName name="COPYRIGHT">#REF!</definedName>
    <definedName name="cornices">#REF!</definedName>
    <definedName name="CORRIDOR1">#REF!</definedName>
    <definedName name="Cost">[30]CALCULATION!$G$12</definedName>
    <definedName name="COSTPLAN">#REF!</definedName>
    <definedName name="CostReportNo">#REF!</definedName>
    <definedName name="COUNT__1_Phase_1">[20]FACADES!#REF!</definedName>
    <definedName name="COUNT__1_Phase_1__Solid_Wall_">[20]FACADES!#REF!</definedName>
    <definedName name="COUNT__1_Phase_2">[20]FACADES!#REF!</definedName>
    <definedName name="COUNT__1_Phase_5">[20]FACADES!#REF!</definedName>
    <definedName name="COUNT__1_Phase_5__Solid_Wall_">[20]FACADES!#REF!</definedName>
    <definedName name="COUNT__2_Phase_1">[20]FACADES!#REF!</definedName>
    <definedName name="COUNT__2_Phase_1__Solid_Wall_">[20]FACADES!#REF!</definedName>
    <definedName name="COUNT__2_Phase_5__Solid_Wall_">[20]FACADES!#REF!</definedName>
    <definedName name="COUNT__2_Phase_5__Upper_Ground_">[20]FACADES!#REF!</definedName>
    <definedName name="COUNT__3_Phase_1">[20]FACADES!#REF!</definedName>
    <definedName name="COUNT__3_Phase_5__Ground_Floor_">[20]FACADES!#REF!</definedName>
    <definedName name="COUNT__3_Phase_5__Solid_Wall_">[20]FACADES!#REF!</definedName>
    <definedName name="COUNT__Room_Separation_">[20]FACADES!#REF!</definedName>
    <definedName name="COUNT_0_Phase_1">[20]FACADES!#REF!</definedName>
    <definedName name="COUNT_0_Phase_1__Solid_Wall_">[20]FACADES!#REF!</definedName>
    <definedName name="COUNT_0_Phase_2">[20]FACADES!#REF!</definedName>
    <definedName name="COUNT_0_Phase_3">[20]FACADES!#REF!</definedName>
    <definedName name="COUNT_0_Phase_4">[20]FACADES!#REF!</definedName>
    <definedName name="COUNT_0_Phase_4__Solid_Wall_">[20]FACADES!#REF!</definedName>
    <definedName name="COUNT_0_Phase_5">[20]FACADES!#REF!</definedName>
    <definedName name="COUNT_0_Phase_5__Solid_Wall_">[20]FACADES!#REF!</definedName>
    <definedName name="COUNT_1_Phase_1">[20]FACADES!#REF!</definedName>
    <definedName name="COUNT_1_Phase_1__Solid_Wall_">[20]FACADES!#REF!</definedName>
    <definedName name="COUNT_1_Phase_2">[20]FACADES!#REF!</definedName>
    <definedName name="COUNT_1_Phase_2__Solid_Wall_">[20]FACADES!#REF!</definedName>
    <definedName name="COUNT_1_Phase_3">[20]FACADES!#REF!</definedName>
    <definedName name="COUNT_1_Phase_4">[20]FACADES!#REF!</definedName>
    <definedName name="COUNT_1_Phase_4__Solid_Wall_">[20]FACADES!#REF!</definedName>
    <definedName name="COUNT_1_Phase_5">[20]FACADES!#REF!</definedName>
    <definedName name="COUNT_10_Phase_1">[20]FACADES!#REF!</definedName>
    <definedName name="COUNT_10_Phase_1__Solid_Wall_">[20]FACADES!#REF!</definedName>
    <definedName name="COUNT_11_Phase_1">[20]FACADES!#REF!</definedName>
    <definedName name="COUNT_11_Phase_1__Solid_Wall_">[20]FACADES!#REF!</definedName>
    <definedName name="COUNT_12_Phase_1">[20]FACADES!#REF!</definedName>
    <definedName name="COUNT_12_Phase_1__Solid_Wall_">[20]FACADES!#REF!</definedName>
    <definedName name="COUNT_13_Phase_1">[20]FACADES!#REF!</definedName>
    <definedName name="COUNT_13_Phase_1__Solid_Wall_">[20]FACADES!#REF!</definedName>
    <definedName name="COUNT_14_Phase_1">[20]FACADES!#REF!</definedName>
    <definedName name="COUNT_14_Phase_1__Solid_Wall_">[20]FACADES!#REF!</definedName>
    <definedName name="COUNT_2_Phase_1">[20]FACADES!#REF!</definedName>
    <definedName name="COUNT_2_Phase_1__Solid_Wall_">[20]FACADES!#REF!</definedName>
    <definedName name="COUNT_2_Phase_2">[20]FACADES!#REF!</definedName>
    <definedName name="COUNT_2_Phase_2__Solid_Wall_">[20]FACADES!#REF!</definedName>
    <definedName name="COUNT_2_Phase_3">[20]FACADES!#REF!</definedName>
    <definedName name="COUNT_2_Phase_3__Solid_Wall_">[20]FACADES!#REF!</definedName>
    <definedName name="COUNT_2_Phase_4">[20]FACADES!#REF!</definedName>
    <definedName name="COUNT_2_Phase_4__Solid_Wall_">[20]FACADES!#REF!</definedName>
    <definedName name="COUNT_3_Phase_1">[20]FACADES!#REF!</definedName>
    <definedName name="COUNT_3_Phase_1__Solid_Wall_">[20]FACADES!#REF!</definedName>
    <definedName name="COUNT_3_Phase_2">[20]FACADES!#REF!</definedName>
    <definedName name="COUNT_3_Phase_2__Solid_Wall_">[20]FACADES!#REF!</definedName>
    <definedName name="COUNT_3_Phase_3">[20]FACADES!#REF!</definedName>
    <definedName name="COUNT_3_Phase_3__Solid_Wall_">[20]FACADES!#REF!</definedName>
    <definedName name="COUNT_3_Phase_4">[20]FACADES!#REF!</definedName>
    <definedName name="COUNT_3_Phase_4__Solid_Wall_">[20]FACADES!#REF!</definedName>
    <definedName name="COUNT_4_Phase_1">[20]FACADES!#REF!</definedName>
    <definedName name="COUNT_4_Phase_1__Solid_Wall_">[20]FACADES!#REF!</definedName>
    <definedName name="COUNT_4_Phase_2">[20]FACADES!#REF!</definedName>
    <definedName name="COUNT_4_Phase_2__Solid_Wall_">[20]FACADES!#REF!</definedName>
    <definedName name="COUNT_4_Phase_3">[20]FACADES!#REF!</definedName>
    <definedName name="COUNT_4_Phase_3__Solid_Wall_">[20]FACADES!#REF!</definedName>
    <definedName name="COUNT_4_Phase_4">[20]FACADES!#REF!</definedName>
    <definedName name="COUNT_4_Phase_4__Solid_Wall_">[20]FACADES!#REF!</definedName>
    <definedName name="COUNT_5_Phase_1">[20]FACADES!#REF!</definedName>
    <definedName name="COUNT_5_Phase_1__Solid_Wall_">[20]FACADES!#REF!</definedName>
    <definedName name="COUNT_5_Phase_2">[20]FACADES!#REF!</definedName>
    <definedName name="COUNT_5_Phase_2__Solid_Wall_">[20]FACADES!#REF!</definedName>
    <definedName name="COUNT_5_Phase_3">[20]FACADES!#REF!</definedName>
    <definedName name="COUNT_5_Phase_3__Solid_Wall_">[20]FACADES!#REF!</definedName>
    <definedName name="COUNT_5_Phase_4">[20]FACADES!#REF!</definedName>
    <definedName name="COUNT_5_Phase_4__Solid_Wall_">[20]FACADES!#REF!</definedName>
    <definedName name="COUNT_6_Phase_1">[20]FACADES!#REF!</definedName>
    <definedName name="COUNT_6_Phase_1__Solid_Wall_">[20]FACADES!#REF!</definedName>
    <definedName name="COUNT_6_Phase_2">[20]FACADES!#REF!</definedName>
    <definedName name="COUNT_6_Phase_2__Solid_Wall_">[20]FACADES!#REF!</definedName>
    <definedName name="COUNT_6_Phase_3">[20]FACADES!#REF!</definedName>
    <definedName name="COUNT_6_Phase_3__Solid_Wall_">[20]FACADES!#REF!</definedName>
    <definedName name="COUNT_6_Phase_4">[20]FACADES!#REF!</definedName>
    <definedName name="COUNT_6_Phase_4__Solid_Wall_">[20]FACADES!#REF!</definedName>
    <definedName name="COUNT_7_Phase_1">[20]FACADES!#REF!</definedName>
    <definedName name="COUNT_7_Phase_1__Solid_Wall_">[20]FACADES!#REF!</definedName>
    <definedName name="COUNT_7_Phase_2">[20]FACADES!#REF!</definedName>
    <definedName name="COUNT_7_Phase_3">[20]FACADES!#REF!</definedName>
    <definedName name="COUNT_7_Phase_3__Solid_Wall_">[20]FACADES!#REF!</definedName>
    <definedName name="COUNT_7_Phase_4">[20]FACADES!#REF!</definedName>
    <definedName name="COUNT_7_Phase_4__Solid_Wall_">[20]FACADES!#REF!</definedName>
    <definedName name="COUNT_8_Phase_1">[20]FACADES!#REF!</definedName>
    <definedName name="COUNT_8_Phase_1__Solid_Wall_">[20]FACADES!#REF!</definedName>
    <definedName name="COUNT_8_Phase_3">[20]FACADES!#REF!</definedName>
    <definedName name="COUNT_9_Phase_1">[20]FACADES!#REF!</definedName>
    <definedName name="COUNT_9_Phase_1__Solid_Wall_">[20]FACADES!#REF!</definedName>
    <definedName name="COUNT_Aluminium_Standard_Frame_Timber_Double_Door_2032x1200mm">[20]FACADES!#REF!</definedName>
    <definedName name="COUNT_Aluminium_Standard_Frame_Timber_Single_Door_2032x813mm">[20]FACADES!#REF!</definedName>
    <definedName name="COUNT_Aluminium_Standard_Frame_Timber_Single_Door_2032x950mm">[20]FACADES!#REF!</definedName>
    <definedName name="COUNT_Assembled_Stair_190mm_max_riser_250mm_going">[20]FACADES!#REF!</definedName>
    <definedName name="COUNT_Assembled_Stair_190mm_max_riser_250mm_going__Phase_1___V2_">[20]FACADES!#REF!</definedName>
    <definedName name="COUNT_Assembled_Stair_190mm_max_riser_250mm_going__Phase_2_.3_">[20]FACADES!#REF!</definedName>
    <definedName name="COUNT_Assembled_Stair_190mm_max_riser_250mm_going__Phase_5___V2_">[20]FACADES!#REF!</definedName>
    <definedName name="COUNT_Basement__2_parking">#REF!</definedName>
    <definedName name="COUNT_Basic_Roof_Landscaping_Edging">[20]FACADES!#REF!</definedName>
    <definedName name="COUNT_Basic_Roof_Landscaping_Site">[20]FACADES!#REF!</definedName>
    <definedName name="COUNT_Basic_Roof_Phase_5_Sweep_Edging">[20]FACADES!#REF!</definedName>
    <definedName name="COUNT_Basic_Wall_230_concrete">[20]FACADES!#REF!</definedName>
    <definedName name="COUNT_Basic_Wall_230_concrete__Phase_1___V2_">[20]FACADES!#REF!</definedName>
    <definedName name="COUNT_Basic_Wall_230_concrete__Phase_5___V2_">[20]FACADES!#REF!</definedName>
    <definedName name="COUNT_Basic_Wall_230_concrete_2__Phase_5___V2_">[20]FACADES!#REF!</definedName>
    <definedName name="COUNT_Basic_Wall_Concrete___230mm_Concrete">[20]FACADES!#REF!</definedName>
    <definedName name="COUNT_Basic_Wall_Concrete___230mm_Concrete__Phase_1___V2_">[20]FACADES!#REF!</definedName>
    <definedName name="COUNT_Basic_Wall_Concrete___230mm_Concrete__Phase_2_.3_">[20]FACADES!#REF!</definedName>
    <definedName name="COUNT_Basic_Wall_Concrete___230mm_Concrete__Phase_5___V2_">[20]FACADES!#REF!</definedName>
    <definedName name="COUNT_Basic_Wall_Exterior___Standard_115mm">[20]FACADES!#REF!</definedName>
    <definedName name="COUNT_Basic_Wall_Exterior___Standard_115mm__Phase_1___V2_">[20]FACADES!#REF!</definedName>
    <definedName name="COUNT_Basic_Wall_Exterior___Standard_115mm__Phase_2_.3_">[20]FACADES!#REF!</definedName>
    <definedName name="COUNT_Basic_Wall_Exterior___Standard_230mm">[20]FACADES!#REF!</definedName>
    <definedName name="COUNT_Basic_Wall_Exterior___Standard_230mm__Phase_1___V2_">[20]FACADES!#REF!</definedName>
    <definedName name="COUNT_Basic_Wall_Exterior___Standard_230mm__Phase_2_.3_">[20]FACADES!#REF!</definedName>
    <definedName name="COUNT_Basic_Wall_Exterior___Standard_230mm__Phase_5___V2_">[20]FACADES!#REF!</definedName>
    <definedName name="COUNT_Basic_Wall_Exterior_Dark_Lining">[20]FACADES!#REF!</definedName>
    <definedName name="COUNT_Basic_Wall_Exterior_Dark_Lining__Phase_2_.3_">[20]FACADES!#REF!</definedName>
    <definedName name="COUNT_Basic_Wall_Exterior_Dark_Lining__Phase_5___V2_">[20]FACADES!#REF!</definedName>
    <definedName name="COUNT_Basic_Wall_Exterior_Dark_Lining_2__Phase_2_.3_">[20]FACADES!#REF!</definedName>
    <definedName name="COUNT_Basic_Wall_Exterior_Reflective_Glazing">[20]FACADES!#REF!</definedName>
    <definedName name="COUNT_Basic_Wall_Exterior_Tile_Pattern">[20]FACADES!#REF!</definedName>
    <definedName name="COUNT_Basic_Wall_Interior___Standard_115mm">[20]FACADES!#REF!</definedName>
    <definedName name="COUNT_Basic_Wall_Interior___Standard_115mm__Phase_1___V2_">[20]FACADES!#REF!</definedName>
    <definedName name="COUNT_Basic_Wall_Interior___Standard_115mm__Phase_2_.3_">[20]FACADES!#REF!</definedName>
    <definedName name="COUNT_Basic_Wall_Interior___Standard_115mm__Phase_5___V2_">[20]FACADES!#REF!</definedName>
    <definedName name="COUNT_Basic_Wall_Interior___Standard_230mm">[20]FACADES!#REF!</definedName>
    <definedName name="COUNT_Basic_Wall_Interior___Standard_230mm__Phase_1___V2_">[20]FACADES!#REF!</definedName>
    <definedName name="COUNT_Basic_Wall_Interior___Standard_230mm__Phase_2_.3_">[20]FACADES!#REF!</definedName>
    <definedName name="COUNT_Basic_Wall_Interior___Standard_230mm__Phase_5___V2_">[20]FACADES!#REF!</definedName>
    <definedName name="COUNT_Basic_Wall_Interior___Standard_345mm">[20]FACADES!#REF!</definedName>
    <definedName name="COUNT_Basic_Wall_Retaining">[20]FACADES!#REF!</definedName>
    <definedName name="COUNT_Building_2">[20]FACADES!#REF!</definedName>
    <definedName name="COUNT_Building_2_Roof_Terrace">[20]FACADES!#REF!</definedName>
    <definedName name="COUNT_Cast_In_Place_Stair_Monolithic_Stair">[20]FACADES!#REF!</definedName>
    <definedName name="COUNT_esa_area_of_refuge">[20]FACADES!#REF!</definedName>
    <definedName name="COUNT_esa_area_of_refuge__Phase_1___V2_">[20]FACADES!#REF!</definedName>
    <definedName name="COUNT_esa_area_of_refuge__Phase_2_.3_">[20]FACADES!#REF!</definedName>
    <definedName name="COUNT_esa_area_of_refuge__Phase_5___V2_">[20]FACADES!#REF!</definedName>
    <definedName name="COUNT_ESA_Parking_Bay_2800">[20]FACADES!#REF!</definedName>
    <definedName name="COUNT_ESA_Parking_Bay_2800__Topography_V3_">[20]FACADES!#REF!</definedName>
    <definedName name="COUNT_esa_wheel_chair">[20]FACADES!#REF!</definedName>
    <definedName name="COUNT_esa_wheel_chair__Phase_1___V2_">[20]FACADES!#REF!</definedName>
    <definedName name="COUNT_esa_wheel_chair__Phase_2_.3_">[20]FACADES!#REF!</definedName>
    <definedName name="COUNT_esa_wheel_chair__Phase_5___V2_">[20]FACADES!#REF!</definedName>
    <definedName name="COUNT_Floor_160mm_Concrete_With_50mm_Metal_Deck">[20]FACADES!#REF!</definedName>
    <definedName name="COUNT_Floor_250">[20]FACADES!#REF!</definedName>
    <definedName name="COUNT_Floor_250__Phase_1___V2_">[20]FACADES!#REF!</definedName>
    <definedName name="COUNT_Floor_250__Phase_5___V2_">[20]FACADES!#REF!</definedName>
    <definedName name="COUNT_Floor_80mm_Paving">[20]FACADES!#REF!</definedName>
    <definedName name="COUNT_Floor_Landscaping">[20]FACADES!#REF!</definedName>
    <definedName name="COUNT_Floor_Landscaping_Edging">[20]FACADES!#REF!</definedName>
    <definedName name="COUNT_Floor_Site___Exterior_Sidewalk">[20]FACADES!#REF!</definedName>
    <definedName name="COUNT_Floor_Site___Roads">[20]FACADES!#REF!</definedName>
    <definedName name="COUNT_Floor_Skylight_Glass">[20]FACADES!#REF!</definedName>
    <definedName name="COUNT_Floor_Yerd">[20]FACADES!#REF!</definedName>
    <definedName name="COUNT_Insitu_Floor_slab_255">[20]FACADES!#REF!</definedName>
    <definedName name="COUNT_Insitu_Floor_slab_300">[20]FACADES!#REF!</definedName>
    <definedName name="COUNT_ISLAND_BOOMS_1">[20]FACADES!#REF!</definedName>
    <definedName name="COUNT_ISLAND_BOOMS_3">[20]FACADES!#REF!</definedName>
    <definedName name="COUNT_Jhon_1">[20]FACADES!#REF!</definedName>
    <definedName name="COUNT_Landscaping">#REF!</definedName>
    <definedName name="COUNT_Level__2__BOH_in_casino">#REF!</definedName>
    <definedName name="COUNT_Level_00___existing_magic__tenpin_and_flyer">#REF!</definedName>
    <definedName name="COUNT_Level_00__BOH_casino">#REF!</definedName>
    <definedName name="COUNT_Level_00__exisitng_BOH_casino">#REF!</definedName>
    <definedName name="COUNT_Level_00__Restaurants">#REF!</definedName>
    <definedName name="COUNT_Level_00__Retail">#REF!</definedName>
    <definedName name="COUNT_Level_00__seating_and_walking_area_outside">#REF!</definedName>
    <definedName name="COUNT_Level_00__toilets">#REF!</definedName>
    <definedName name="COUNT_Level_00_circulation">#REF!</definedName>
    <definedName name="COUNT_Level_00_exisitng_toilets">#REF!</definedName>
    <definedName name="COUNT_Level_00_existing__billy_G">#REF!</definedName>
    <definedName name="COUNT_Level_00_existing_casino_floor">#REF!</definedName>
    <definedName name="COUNT_Level_00_existing_circulation">#REF!</definedName>
    <definedName name="COUNT_Level_00_existing_new_restaurants">#REF!</definedName>
    <definedName name="COUNT_Level_00_existing_new_retail">#REF!</definedName>
    <definedName name="COUNT_Level_00_exsting___new_toilets">#REF!</definedName>
    <definedName name="COUNT_Level_00_smoking_casino">#REF!</definedName>
    <definedName name="COUNT_Level_00_V_V">#REF!</definedName>
    <definedName name="COUNT_Level_00_W_cafe">#REF!</definedName>
    <definedName name="COUNT_Level_01__circulation">#REF!</definedName>
    <definedName name="COUNT_Level_01__seating_and_walkway_outside">#REF!</definedName>
    <definedName name="COUNT_Level_01_existing_BOH_casino">#REF!</definedName>
    <definedName name="COUNT_level_01_existing_cirulation">#REF!</definedName>
    <definedName name="COUNT_Level_01_existing_function_rooms">#REF!</definedName>
    <definedName name="COUNT_level_01_existing_new_toilets">#REF!</definedName>
    <definedName name="COUNT_level_01_existing_rest_balcony">#REF!</definedName>
    <definedName name="COUNT_Level_01_existing_restaurants_casino">#REF!</definedName>
    <definedName name="COUNT_Level_01_parking">#REF!</definedName>
    <definedName name="COUNT_Level_01_Restaurants">#REF!</definedName>
    <definedName name="COUNT_Level_01_Retail">#REF!</definedName>
    <definedName name="COUNT_level_01_salon_prive_balcony">#REF!</definedName>
    <definedName name="COUNT_Level_01_Toilets">#REF!</definedName>
    <definedName name="COUNT_Level_01_waterfall">#REF!</definedName>
    <definedName name="COUNT_Level00_Spar">#REF!</definedName>
    <definedName name="COUNT_lift.stretcher_stretcher_lift">[20]FACADES!#REF!</definedName>
    <definedName name="COUNT_lift.stretcher_stretcher_lift__Phase_1___V2_">[20]FACADES!#REF!</definedName>
    <definedName name="COUNT_lift.stretcher_stretcher_lift__Phase_2_.3_">[20]FACADES!#REF!</definedName>
    <definedName name="COUNT_lift.stretcher_stretcher_lift__Phase_5___V2_">[20]FACADES!#REF!</definedName>
    <definedName name="COUNT_Lines">[20]FACADES!#REF!</definedName>
    <definedName name="COUNT_Lines__Phase_1___V2_">[20]FACADES!#REF!</definedName>
    <definedName name="COUNT_Lines__Phase_2_.3_">[20]FACADES!#REF!</definedName>
    <definedName name="COUNT_Lines__Phase_5___V2_">[20]FACADES!#REF!</definedName>
    <definedName name="COUNT_M_Concrete_Round_Column_600mm">[20]FACADES!#REF!</definedName>
    <definedName name="COUNT_M_Concrete_Round_Column_600mm__Phase_1___V2_">[20]FACADES!#REF!</definedName>
    <definedName name="COUNT_M_Concrete_Round_Column_600mm__Phase_2_.3_">[20]FACADES!#REF!</definedName>
    <definedName name="COUNT_Monolithic_Landing_300_mm_Thickness">[20]FACADES!#REF!</definedName>
    <definedName name="COUNT_Monolithic_Run">[20]FACADES!#REF!</definedName>
    <definedName name="COUNT_multi_purpose__pre_function_area">#REF!</definedName>
    <definedName name="COUNT_multi_purpose_BOH">#REF!</definedName>
    <definedName name="COUNT_multi_purpose_toilets">#REF!</definedName>
    <definedName name="COUNT_multi_purpose_venue">#REF!</definedName>
    <definedName name="COUNT_Non_Monolithic_Landing">[20]FACADES!#REF!</definedName>
    <definedName name="COUNT_Non_Monolithic_Landing__Phase_1___V2_">[20]FACADES!#REF!</definedName>
    <definedName name="COUNT_Non_Monolithic_Landing__Phase_2_.3_">[20]FACADES!#REF!</definedName>
    <definedName name="COUNT_Non_Monolithic_Landing__Phase_5___V2_">[20]FACADES!#REF!</definedName>
    <definedName name="COUNT_Non_Monolithic_Run_50_mm_Tread_13_mm_Riser">[20]FACADES!#REF!</definedName>
    <definedName name="COUNT_Non_Monolithic_Run_50_mm_Tread_13_mm_Riser__Phase_1___V2_">[20]FACADES!#REF!</definedName>
    <definedName name="COUNT_Non_Monolithic_Run_50_mm_Tread_13_mm_Riser__Phase_2_.3_">[20]FACADES!#REF!</definedName>
    <definedName name="COUNT_Non_Monolithic_Run_50_mm_Tread_13_mm_Riser__Phase_5___V2_">[20]FACADES!#REF!</definedName>
    <definedName name="COUNT_p_vanity_1800__two_basins">[20]FACADES!#REF!</definedName>
    <definedName name="COUNT_p_vanity_1800__two_basins__Phase_2_.3_">[20]FACADES!#REF!</definedName>
    <definedName name="COUNT_p_vanity_1800__two_basins__Phase_5___V2_">[20]FACADES!#REF!</definedName>
    <definedName name="COUNT_p_vanity_2100__three_basins">[20]FACADES!#REF!</definedName>
    <definedName name="COUNT_Pad_1">[20]FACADES!#REF!</definedName>
    <definedName name="COUNT_parking_level_00">#REF!</definedName>
    <definedName name="COUNT_Phase_5_Sweeps">[20]FACADES!#REF!</definedName>
    <definedName name="COUNT_Podium_Roof">[20]FACADES!#REF!</definedName>
    <definedName name="COUNT_Podium_Stairs">[20]FACADES!#REF!</definedName>
    <definedName name="COUNT_Post___Landscaped_Cut_Fill">[20]FACADES!#REF!</definedName>
    <definedName name="COUNT_Post___Landscaped_Surface_Area">[20]FACADES!#REF!</definedName>
    <definedName name="COUNT_Railing_1100mm">[20]FACADES!#REF!</definedName>
    <definedName name="COUNT_Railing_1100mm__Phase_1___V2_">[20]FACADES!#REF!</definedName>
    <definedName name="COUNT_Railing_1100mm__Phase_2_.3_">[20]FACADES!#REF!</definedName>
    <definedName name="COUNT_Railing_1100mm__Phase_5___V2_">[20]FACADES!#REF!</definedName>
    <definedName name="COUNT_Rectangular_Mullion_30mm_Square">[20]FACADES!#REF!</definedName>
    <definedName name="COUNT_Rectangular_Mullion_30mm_Square__Phase_2_.3_">[20]FACADES!#REF!</definedName>
    <definedName name="COUNT_Rectangular_Mullion_30mm_Square__Phase_5___V2_">[20]FACADES!#REF!</definedName>
    <definedName name="COUNT_Rectangular_Mullion_IM09">[20]FACADES!#REF!</definedName>
    <definedName name="COUNT_Rectangular_Mullion_IM09__Phase_1___V2_">[20]FACADES!#REF!</definedName>
    <definedName name="COUNT_Rectangular_Mullion_TM04">[20]FACADES!#REF!</definedName>
    <definedName name="COUNT_Rectangular_Mullion_TM04__Mirrored">[20]FACADES!#REF!</definedName>
    <definedName name="COUNT_Rectangular_Mullion_TM04__Mirrored__Phase_1___V2_">[20]FACADES!#REF!</definedName>
    <definedName name="COUNT_Rectangular_Mullion_TM04__Phase_1___V2_">[20]FACADES!#REF!</definedName>
    <definedName name="COUNT_ROAD_Arrow_Straight">[20]FACADES!#REF!</definedName>
    <definedName name="COUNT_roadworks">#REF!</definedName>
    <definedName name="COUNT_Roof_Trim">[20]FACADES!#REF!</definedName>
    <definedName name="COUNT_s_basin_paraplegic_wash_hand_basin_para">[20]FACADES!#REF!</definedName>
    <definedName name="COUNT_s_basin_paraplegic_wash_hand_basin_para__Phase_1___V2_">[20]FACADES!#REF!</definedName>
    <definedName name="COUNT_s_basin_paraplegic_wash_hand_basin_para__Phase_2_.3_">[20]FACADES!#REF!</definedName>
    <definedName name="COUNT_s_basin_paraplegic_wash_hand_basin_para__Phase_5___V2_">[20]FACADES!#REF!</definedName>
    <definedName name="COUNT_s_paraplegic_wc_Paraplegic_Setup">[20]FACADES!#REF!</definedName>
    <definedName name="COUNT_s_paraplegic_wc_Paraplegic_Setup__Phase_1___V2_">[20]FACADES!#REF!</definedName>
    <definedName name="COUNT_s_paraplegic_wc_Paraplegic_Setup__Phase_2_.3_">[20]FACADES!#REF!</definedName>
    <definedName name="COUNT_s_paraplegic_wc_Paraplegic_Setup__Phase_5___V2_">[20]FACADES!#REF!</definedName>
    <definedName name="COUNT_SA_Type_SA02_600_x_2032mm_D">[20]FACADES!#REF!</definedName>
    <definedName name="COUNT_SA_Type_SA02_600_x_2032mm_D__Phase_1___V2_">[20]FACADES!#REF!</definedName>
    <definedName name="COUNT_SA_Type_SA02_600_x_2032mm_D__Phase_2_.3_">[20]FACADES!#REF!</definedName>
    <definedName name="COUNT_Salon_prive">#REF!</definedName>
    <definedName name="COUNT_sky_deck___landscaping">#REF!</definedName>
    <definedName name="COUNT_sky_deck_pool">#REF!</definedName>
    <definedName name="COUNT_skydeck_pool_deck">#REF!</definedName>
    <definedName name="COUNT_skydeck_reception_landings">#REF!</definedName>
    <definedName name="COUNT_Stairs_1">[20]FACADES!#REF!</definedName>
    <definedName name="COUNT_Steel_Frame_Double_Door_1524x2032mm">[20]FACADES!#REF!</definedName>
    <definedName name="COUNT_Steel_Frame_Single_Door_813x2032mm">[20]FACADES!#REF!</definedName>
    <definedName name="COUNT_Stringer___50_mm_Width">[20]FACADES!#REF!</definedName>
    <definedName name="COUNT_Stringer___50_mm_Width__Phase_1___V2_">[20]FACADES!#REF!</definedName>
    <definedName name="COUNT_Stringer___50_mm_Width__Phase_2_.3_">[20]FACADES!#REF!</definedName>
    <definedName name="COUNT_Stringer___50_mm_Width__Phase_5___V2_">[20]FACADES!#REF!</definedName>
    <definedName name="COUNT_System_Panel_ESA_Glass__single_external_glazing_offset_22.5mm">[20]FACADES!#REF!</definedName>
    <definedName name="COUNT_System_Panel_ESA_Glass__single_external_glazing_offset_22.5mm__Phase_1___V2_">[20]FACADES!#REF!</definedName>
    <definedName name="COUNT_System_Panel_ESA_Glass__single_external_glazing_offset_22.5mm__Phase_5___V2_">[20]FACADES!#REF!</definedName>
    <definedName name="COUNT_System_Panel_ESA_Glass__single_external_glazing_offset_22.5mm_2__Phase_1___V2_">[20]FACADES!#REF!</definedName>
    <definedName name="COUNT_System_Panel_ESA_Glass__single_external_glazing_offset_22.5mm_2__Phase_5___V2_">[20]FACADES!#REF!</definedName>
    <definedName name="COUNT_System_Panel_ESA_Glass__single_external_glazing_offset_22.5mm_3__Phase_5___V2_">[20]FACADES!#REF!</definedName>
    <definedName name="COUNT_System_Panel_ESA_glass_single_glazed_internal">[20]FACADES!#REF!</definedName>
    <definedName name="COUNT_System_Panel_ESA_glass_single_glazed_internal__180816_3040_Barlow_Rev_A_">[20]FACADES!#REF!</definedName>
    <definedName name="COUNT_System_Panel_ESA_glass_single_glazed_internal__Phase_1___V2_">[20]FACADES!#REF!</definedName>
    <definedName name="COUNT_System_Panel_ESA_glass_single_glazed_internal_2__180816_3040_Barlow_Rev_A_">[20]FACADES!#REF!</definedName>
    <definedName name="COUNT_System_Panel_ESA_glass_single_glazed_internal_3__180816_3040_Barlow_Rev_A_">[20]FACADES!#REF!</definedName>
    <definedName name="COUNT_System_Panel_Glazed">[20]FACADES!#REF!</definedName>
    <definedName name="COUNT_System_Panel_Glazed__Phase_1___V2_">[20]FACADES!#REF!</definedName>
    <definedName name="COUNT_System_Panel_Glazed__Phase_2_.3_">[20]FACADES!#REF!</definedName>
    <definedName name="COUNT_System_Panel_Glazed__Phase_5___V2_">[20]FACADES!#REF!</definedName>
    <definedName name="COUNT_System_Panel_Glazed_2__Phase_1___V2_">[20]FACADES!#REF!</definedName>
    <definedName name="COUNT_System_Panel_Glazed_2__Phase_2_.3_">[20]FACADES!#REF!</definedName>
    <definedName name="COUNT_System_Panel_Glazed_2__Phase_5___V2_">[20]FACADES!#REF!</definedName>
    <definedName name="COUNT_System_Panel_Glazed_3__Phase_2_.3_">[20]FACADES!#REF!</definedName>
    <definedName name="COUNT_System_Panel_Glazed_3__Phase_5___V2_">[20]FACADES!#REF!</definedName>
    <definedName name="COUNT_test">#REF!</definedName>
    <definedName name="COUNT_Timber_Frame_Double_Door_1324x2032mm">[20]FACADES!#REF!</definedName>
    <definedName name="COUNT_Timber_Frame_Double_Door_1324x2032mm__Phase_1___V2_">[20]FACADES!#REF!</definedName>
    <definedName name="COUNT_Timber_Frame_Double_Door_1324x2032mm__Phase_2_.3_">[20]FACADES!#REF!</definedName>
    <definedName name="COUNT_Timber_Frame_Double_Door_1324x2032mm__Phase_5___V2_">[20]FACADES!#REF!</definedName>
    <definedName name="COUNT_Timber_Frame_Single_Door___Cubicle_Door1_800x2000mm___WC_Cubicle_2">[20]FACADES!#REF!</definedName>
    <definedName name="COUNT_Timber_Frame_Single_Door___Cubicle_Door1_800x2000mm___WC_Cubicle_2__Phase_1___V2_">[20]FACADES!#REF!</definedName>
    <definedName name="COUNT_Timber_Frame_Single_Door___Cubicle_Door1_800x2000mm___WC_Cubicle_2__Phase_2_.3_">[20]FACADES!#REF!</definedName>
    <definedName name="COUNT_Topography_Cut_Fill">[20]FACADES!#REF!</definedName>
    <definedName name="COUNT_Topography_Surface_Area">[20]FACADES!#REF!</definedName>
    <definedName name="COUNT_UR_Vaal_Lavatera_Urinal_Vaal_Lavatera">[20]FACADES!#REF!</definedName>
    <definedName name="COUNT_UR_Vaal_Lavatera_Urinal_Vaal_Lavatera__Phase_1___V2_">[20]FACADES!#REF!</definedName>
    <definedName name="COUNT_UR_Vaal_Lavatera_Urinal_Vaal_Lavatera__Phase_2_.3_">[20]FACADES!#REF!</definedName>
    <definedName name="COUNT_UR_Vaal_Lavatera_Urinal_Vaal_Lavatera__Phase_5___V2_">[20]FACADES!#REF!</definedName>
    <definedName name="COUNT_VIP_parking">#REF!</definedName>
    <definedName name="COUNT_WC_Duravit_D_Code_Wall_Mounted">[20]FACADES!#REF!</definedName>
    <definedName name="COUNT_WC_Duravit_D_Code_Wall_Mounted__Phase_1___V2_">[20]FACADES!#REF!</definedName>
    <definedName name="COUNT_WC_Duravit_D_Code_Wall_Mounted__Phase_2_.3_">[20]FACADES!#REF!</definedName>
    <definedName name="COUNT_WC_Duravit_D_Code_Wall_Mounted__Phase_5___V2_">[20]FACADES!#REF!</definedName>
    <definedName name="COVER">#REF!</definedName>
    <definedName name="COVER1">#REF!</definedName>
    <definedName name="CP_FINAL">#REF!</definedName>
    <definedName name="Critical_Path_Construction">#REF!</definedName>
    <definedName name="crusher">[21]Rates!$D$58</definedName>
    <definedName name="CTF">#REF!</definedName>
    <definedName name="CTS">#REF!</definedName>
    <definedName name="Cum_Int">#REF!</definedName>
    <definedName name="CUR">#REF!</definedName>
    <definedName name="CURCERT">#REF!</definedName>
    <definedName name="CURIO">#REF!</definedName>
    <definedName name="curr">[29]Data!$H$28</definedName>
    <definedName name="currency">'[16]Initial Data'!$G$20</definedName>
    <definedName name="CurrencyName">#REF!</definedName>
    <definedName name="CURRENT_MONTH">#REF!</definedName>
    <definedName name="CURRENT_VARIATIONS">#REF!</definedName>
    <definedName name="Curtainwall">#REF!</definedName>
    <definedName name="CURVAT">#REF!</definedName>
    <definedName name="CUSTOM1__1_Phase_1">[20]FACADES!#REF!</definedName>
    <definedName name="CUSTOM1__1_Phase_1__Solid_Wall_">[20]FACADES!#REF!</definedName>
    <definedName name="CUSTOM1__1_Phase_2">[20]FACADES!#REF!</definedName>
    <definedName name="CUSTOM1__1_Phase_5">[20]FACADES!#REF!</definedName>
    <definedName name="CUSTOM1__1_Phase_5__Solid_Wall_">[20]FACADES!#REF!</definedName>
    <definedName name="CUSTOM1__2_Phase_1">[20]FACADES!#REF!</definedName>
    <definedName name="CUSTOM1__2_Phase_1__Solid_Wall_">[20]FACADES!#REF!</definedName>
    <definedName name="CUSTOM1__2_Phase_5__Solid_Wall_">[20]FACADES!#REF!</definedName>
    <definedName name="CUSTOM1__2_Phase_5__Upper_Ground_">[20]FACADES!#REF!</definedName>
    <definedName name="CUSTOM1__3_Phase_1">[20]FACADES!#REF!</definedName>
    <definedName name="CUSTOM1__3_Phase_5__Ground_Floor_">[20]FACADES!#REF!</definedName>
    <definedName name="CUSTOM1__3_Phase_5__Solid_Wall_">[20]FACADES!#REF!</definedName>
    <definedName name="CUSTOM1__Room_Separation_">[20]FACADES!#REF!</definedName>
    <definedName name="CUSTOM1_0_Phase_1">[20]FACADES!#REF!</definedName>
    <definedName name="CUSTOM1_0_Phase_1__Solid_Wall_">[20]FACADES!#REF!</definedName>
    <definedName name="CUSTOM1_0_Phase_2">[20]FACADES!#REF!</definedName>
    <definedName name="CUSTOM1_0_Phase_3">[20]FACADES!#REF!</definedName>
    <definedName name="CUSTOM1_0_Phase_4">[20]FACADES!#REF!</definedName>
    <definedName name="CUSTOM1_0_Phase_4__Solid_Wall_">[20]FACADES!#REF!</definedName>
    <definedName name="CUSTOM1_0_Phase_5">[20]FACADES!#REF!</definedName>
    <definedName name="CUSTOM1_0_Phase_5__Solid_Wall_">[20]FACADES!#REF!</definedName>
    <definedName name="CUSTOM1_1_Phase_1">[20]FACADES!#REF!</definedName>
    <definedName name="CUSTOM1_1_Phase_1__Solid_Wall_">[20]FACADES!#REF!</definedName>
    <definedName name="CUSTOM1_1_Phase_2">[20]FACADES!#REF!</definedName>
    <definedName name="CUSTOM1_1_Phase_2__Solid_Wall_">[20]FACADES!#REF!</definedName>
    <definedName name="CUSTOM1_1_Phase_3">[20]FACADES!#REF!</definedName>
    <definedName name="CUSTOM1_1_Phase_4">[20]FACADES!#REF!</definedName>
    <definedName name="CUSTOM1_1_Phase_4__Solid_Wall_">[20]FACADES!#REF!</definedName>
    <definedName name="CUSTOM1_1_Phase_5">[20]FACADES!#REF!</definedName>
    <definedName name="CUSTOM1_10_Phase_1">[20]FACADES!#REF!</definedName>
    <definedName name="CUSTOM1_10_Phase_1__Solid_Wall_">[20]FACADES!#REF!</definedName>
    <definedName name="CUSTOM1_11_Phase_1">[20]FACADES!#REF!</definedName>
    <definedName name="CUSTOM1_11_Phase_1__Solid_Wall_">[20]FACADES!#REF!</definedName>
    <definedName name="CUSTOM1_12_Phase_1">[20]FACADES!#REF!</definedName>
    <definedName name="CUSTOM1_12_Phase_1__Solid_Wall_">[20]FACADES!#REF!</definedName>
    <definedName name="CUSTOM1_13_Phase_1">[20]FACADES!#REF!</definedName>
    <definedName name="CUSTOM1_13_Phase_1__Solid_Wall_">[20]FACADES!#REF!</definedName>
    <definedName name="CUSTOM1_14_Phase_1">[20]FACADES!#REF!</definedName>
    <definedName name="CUSTOM1_14_Phase_1__Solid_Wall_">[20]FACADES!#REF!</definedName>
    <definedName name="CUSTOM1_2_Phase_1">[20]FACADES!#REF!</definedName>
    <definedName name="CUSTOM1_2_Phase_1__Solid_Wall_">[20]FACADES!#REF!</definedName>
    <definedName name="CUSTOM1_2_Phase_2">[20]FACADES!#REF!</definedName>
    <definedName name="CUSTOM1_2_Phase_2__Solid_Wall_">[20]FACADES!#REF!</definedName>
    <definedName name="CUSTOM1_2_Phase_3">[20]FACADES!#REF!</definedName>
    <definedName name="CUSTOM1_2_Phase_3__Solid_Wall_">[20]FACADES!#REF!</definedName>
    <definedName name="CUSTOM1_2_Phase_4">[20]FACADES!#REF!</definedName>
    <definedName name="CUSTOM1_2_Phase_4__Solid_Wall_">[20]FACADES!#REF!</definedName>
    <definedName name="CUSTOM1_3_Phase_1">[20]FACADES!#REF!</definedName>
    <definedName name="CUSTOM1_3_Phase_1__Solid_Wall_">[20]FACADES!#REF!</definedName>
    <definedName name="CUSTOM1_3_Phase_2">[20]FACADES!#REF!</definedName>
    <definedName name="CUSTOM1_3_Phase_2__Solid_Wall_">[20]FACADES!#REF!</definedName>
    <definedName name="CUSTOM1_3_Phase_3">[20]FACADES!#REF!</definedName>
    <definedName name="CUSTOM1_3_Phase_3__Solid_Wall_">[20]FACADES!#REF!</definedName>
    <definedName name="CUSTOM1_3_Phase_4">[20]FACADES!#REF!</definedName>
    <definedName name="CUSTOM1_3_Phase_4__Solid_Wall_">[20]FACADES!#REF!</definedName>
    <definedName name="CUSTOM1_4_Phase_1">[20]FACADES!#REF!</definedName>
    <definedName name="CUSTOM1_4_Phase_1__Solid_Wall_">[20]FACADES!#REF!</definedName>
    <definedName name="CUSTOM1_4_Phase_2">[20]FACADES!#REF!</definedName>
    <definedName name="CUSTOM1_4_Phase_2__Solid_Wall_">[20]FACADES!#REF!</definedName>
    <definedName name="CUSTOM1_4_Phase_3">[20]FACADES!#REF!</definedName>
    <definedName name="CUSTOM1_4_Phase_3__Solid_Wall_">[20]FACADES!#REF!</definedName>
    <definedName name="CUSTOM1_4_Phase_4">[20]FACADES!#REF!</definedName>
    <definedName name="CUSTOM1_4_Phase_4__Solid_Wall_">[20]FACADES!#REF!</definedName>
    <definedName name="CUSTOM1_5_Phase_1">[20]FACADES!#REF!</definedName>
    <definedName name="CUSTOM1_5_Phase_1__Solid_Wall_">[20]FACADES!#REF!</definedName>
    <definedName name="CUSTOM1_5_Phase_2">[20]FACADES!#REF!</definedName>
    <definedName name="CUSTOM1_5_Phase_2__Solid_Wall_">[20]FACADES!#REF!</definedName>
    <definedName name="CUSTOM1_5_Phase_3">[20]FACADES!#REF!</definedName>
    <definedName name="CUSTOM1_5_Phase_3__Solid_Wall_">[20]FACADES!#REF!</definedName>
    <definedName name="CUSTOM1_5_Phase_4">[20]FACADES!#REF!</definedName>
    <definedName name="CUSTOM1_5_Phase_4__Solid_Wall_">[20]FACADES!#REF!</definedName>
    <definedName name="CUSTOM1_6_Phase_1">[20]FACADES!#REF!</definedName>
    <definedName name="CUSTOM1_6_Phase_1__Solid_Wall_">[20]FACADES!#REF!</definedName>
    <definedName name="CUSTOM1_6_Phase_2">[20]FACADES!#REF!</definedName>
    <definedName name="CUSTOM1_6_Phase_2__Solid_Wall_">[20]FACADES!#REF!</definedName>
    <definedName name="CUSTOM1_6_Phase_3">[20]FACADES!#REF!</definedName>
    <definedName name="CUSTOM1_6_Phase_3__Solid_Wall_">[20]FACADES!#REF!</definedName>
    <definedName name="CUSTOM1_6_Phase_4">[20]FACADES!#REF!</definedName>
    <definedName name="CUSTOM1_6_Phase_4__Solid_Wall_">[20]FACADES!#REF!</definedName>
    <definedName name="CUSTOM1_7_Phase_1">[20]FACADES!#REF!</definedName>
    <definedName name="CUSTOM1_7_Phase_1__Solid_Wall_">[20]FACADES!#REF!</definedName>
    <definedName name="CUSTOM1_7_Phase_2">[20]FACADES!#REF!</definedName>
    <definedName name="CUSTOM1_7_Phase_3">[20]FACADES!#REF!</definedName>
    <definedName name="CUSTOM1_7_Phase_3__Solid_Wall_">[20]FACADES!#REF!</definedName>
    <definedName name="CUSTOM1_7_Phase_4">[20]FACADES!#REF!</definedName>
    <definedName name="CUSTOM1_7_Phase_4__Solid_Wall_">[20]FACADES!#REF!</definedName>
    <definedName name="CUSTOM1_8_Phase_1">[20]FACADES!#REF!</definedName>
    <definedName name="CUSTOM1_8_Phase_1__Solid_Wall_">[20]FACADES!#REF!</definedName>
    <definedName name="CUSTOM1_8_Phase_3">[20]FACADES!#REF!</definedName>
    <definedName name="CUSTOM1_9_Phase_1">[20]FACADES!#REF!</definedName>
    <definedName name="CUSTOM1_9_Phase_1__Solid_Wall_">[20]FACADES!#REF!</definedName>
    <definedName name="CUSTOM1_Aluminium_Standard_Frame_Timber_Double_Door_2032x1200mm">[20]FACADES!#REF!</definedName>
    <definedName name="CUSTOM1_Aluminium_Standard_Frame_Timber_Single_Door_2032x813mm">[20]FACADES!#REF!</definedName>
    <definedName name="CUSTOM1_Aluminium_Standard_Frame_Timber_Single_Door_2032x950mm">[20]FACADES!#REF!</definedName>
    <definedName name="CUSTOM1_Assembled_Stair_190mm_max_riser_250mm_going">[20]FACADES!#REF!</definedName>
    <definedName name="CUSTOM1_Assembled_Stair_190mm_max_riser_250mm_going__Phase_1___V2_">[20]FACADES!#REF!</definedName>
    <definedName name="CUSTOM1_Assembled_Stair_190mm_max_riser_250mm_going__Phase_2_.3_">[20]FACADES!#REF!</definedName>
    <definedName name="CUSTOM1_Assembled_Stair_190mm_max_riser_250mm_going__Phase_5___V2_">[20]FACADES!#REF!</definedName>
    <definedName name="CUSTOM1_Basement__2_parking">#REF!</definedName>
    <definedName name="CUSTOM1_Basic_Roof_Landscaping_Edging">[20]FACADES!#REF!</definedName>
    <definedName name="CUSTOM1_Basic_Roof_Landscaping_Site">[20]FACADES!#REF!</definedName>
    <definedName name="CUSTOM1_Basic_Roof_Phase_5_Sweep_Edging">[20]FACADES!#REF!</definedName>
    <definedName name="CUSTOM1_Basic_Wall_230_concrete">[20]FACADES!#REF!</definedName>
    <definedName name="CUSTOM1_Basic_Wall_230_concrete__Phase_1___V2_">[20]FACADES!#REF!</definedName>
    <definedName name="CUSTOM1_Basic_Wall_230_concrete__Phase_5___V2_">[20]FACADES!#REF!</definedName>
    <definedName name="CUSTOM1_Basic_Wall_230_concrete_2__Phase_5___V2_">[20]FACADES!#REF!</definedName>
    <definedName name="CUSTOM1_Basic_Wall_Concrete___230mm_Concrete">[20]FACADES!#REF!</definedName>
    <definedName name="CUSTOM1_Basic_Wall_Concrete___230mm_Concrete__Phase_1___V2_">[20]FACADES!#REF!</definedName>
    <definedName name="CUSTOM1_Basic_Wall_Concrete___230mm_Concrete__Phase_2_.3_">[20]FACADES!#REF!</definedName>
    <definedName name="CUSTOM1_Basic_Wall_Concrete___230mm_Concrete__Phase_5___V2_">[20]FACADES!#REF!</definedName>
    <definedName name="CUSTOM1_Basic_Wall_Exterior___Standard_115mm">[20]FACADES!#REF!</definedName>
    <definedName name="CUSTOM1_Basic_Wall_Exterior___Standard_115mm__Phase_1___V2_">[20]FACADES!#REF!</definedName>
    <definedName name="CUSTOM1_Basic_Wall_Exterior___Standard_115mm__Phase_2_.3_">[20]FACADES!#REF!</definedName>
    <definedName name="CUSTOM1_Basic_Wall_Exterior___Standard_230mm">[20]FACADES!#REF!</definedName>
    <definedName name="CUSTOM1_Basic_Wall_Exterior___Standard_230mm__Phase_1___V2_">[20]FACADES!#REF!</definedName>
    <definedName name="CUSTOM1_Basic_Wall_Exterior___Standard_230mm__Phase_2_.3_">[20]FACADES!#REF!</definedName>
    <definedName name="CUSTOM1_Basic_Wall_Exterior___Standard_230mm__Phase_5___V2_">[20]FACADES!#REF!</definedName>
    <definedName name="CUSTOM1_Basic_Wall_Exterior_Dark_Lining">[20]FACADES!#REF!</definedName>
    <definedName name="CUSTOM1_Basic_Wall_Exterior_Dark_Lining__Phase_2_.3_">[20]FACADES!#REF!</definedName>
    <definedName name="CUSTOM1_Basic_Wall_Exterior_Dark_Lining__Phase_5___V2_">[20]FACADES!#REF!</definedName>
    <definedName name="CUSTOM1_Basic_Wall_Exterior_Dark_Lining_2__Phase_2_.3_">[20]FACADES!#REF!</definedName>
    <definedName name="CUSTOM1_Basic_Wall_Exterior_Reflective_Glazing">[20]FACADES!#REF!</definedName>
    <definedName name="CUSTOM1_Basic_Wall_Exterior_Tile_Pattern">[20]FACADES!#REF!</definedName>
    <definedName name="CUSTOM1_Basic_Wall_Interior___Standard_115mm">[20]FACADES!#REF!</definedName>
    <definedName name="CUSTOM1_Basic_Wall_Interior___Standard_115mm__Phase_1___V2_">[20]FACADES!#REF!</definedName>
    <definedName name="CUSTOM1_Basic_Wall_Interior___Standard_115mm__Phase_2_.3_">[20]FACADES!#REF!</definedName>
    <definedName name="CUSTOM1_Basic_Wall_Interior___Standard_115mm__Phase_5___V2_">[20]FACADES!#REF!</definedName>
    <definedName name="CUSTOM1_Basic_Wall_Interior___Standard_230mm">[20]FACADES!#REF!</definedName>
    <definedName name="CUSTOM1_Basic_Wall_Interior___Standard_230mm__Phase_1___V2_">[20]FACADES!#REF!</definedName>
    <definedName name="CUSTOM1_Basic_Wall_Interior___Standard_230mm__Phase_2_.3_">[20]FACADES!#REF!</definedName>
    <definedName name="CUSTOM1_Basic_Wall_Interior___Standard_230mm__Phase_5___V2_">[20]FACADES!#REF!</definedName>
    <definedName name="CUSTOM1_Basic_Wall_Interior___Standard_345mm">[20]FACADES!#REF!</definedName>
    <definedName name="CUSTOM1_Basic_Wall_Retaining">[20]FACADES!#REF!</definedName>
    <definedName name="CUSTOM1_Building_2">[20]FACADES!#REF!</definedName>
    <definedName name="CUSTOM1_Building_2_Roof_Terrace">[20]FACADES!#REF!</definedName>
    <definedName name="CUSTOM1_Cast_In_Place_Stair_Monolithic_Stair">[20]FACADES!#REF!</definedName>
    <definedName name="CUSTOM1_esa_area_of_refuge">[20]FACADES!#REF!</definedName>
    <definedName name="CUSTOM1_esa_area_of_refuge__Phase_1___V2_">[20]FACADES!#REF!</definedName>
    <definedName name="CUSTOM1_esa_area_of_refuge__Phase_2_.3_">[20]FACADES!#REF!</definedName>
    <definedName name="CUSTOM1_esa_area_of_refuge__Phase_5___V2_">[20]FACADES!#REF!</definedName>
    <definedName name="CUSTOM1_ESA_Parking_Bay_2800">[20]FACADES!#REF!</definedName>
    <definedName name="CUSTOM1_ESA_Parking_Bay_2800__Topography_V3_">[20]FACADES!#REF!</definedName>
    <definedName name="CUSTOM1_esa_wheel_chair">[20]FACADES!#REF!</definedName>
    <definedName name="CUSTOM1_esa_wheel_chair__Phase_1___V2_">[20]FACADES!#REF!</definedName>
    <definedName name="CUSTOM1_esa_wheel_chair__Phase_2_.3_">[20]FACADES!#REF!</definedName>
    <definedName name="CUSTOM1_esa_wheel_chair__Phase_5___V2_">[20]FACADES!#REF!</definedName>
    <definedName name="CUSTOM1_Floor_160mm_Concrete_With_50mm_Metal_Deck">[20]FACADES!#REF!</definedName>
    <definedName name="CUSTOM1_Floor_250">[20]FACADES!#REF!</definedName>
    <definedName name="CUSTOM1_Floor_250__Phase_1___V2_">[20]FACADES!#REF!</definedName>
    <definedName name="CUSTOM1_Floor_250__Phase_5___V2_">[20]FACADES!#REF!</definedName>
    <definedName name="CUSTOM1_Floor_80mm_Paving">[20]FACADES!#REF!</definedName>
    <definedName name="CUSTOM1_Floor_Landscaping">[20]FACADES!#REF!</definedName>
    <definedName name="CUSTOM1_Floor_Landscaping_Edging">[20]FACADES!#REF!</definedName>
    <definedName name="CUSTOM1_Floor_Site___Exterior_Sidewalk">[20]FACADES!#REF!</definedName>
    <definedName name="CUSTOM1_Floor_Site___Roads">[20]FACADES!#REF!</definedName>
    <definedName name="CUSTOM1_Floor_Skylight_Glass">[20]FACADES!#REF!</definedName>
    <definedName name="CUSTOM1_Floor_Yerd">[20]FACADES!#REF!</definedName>
    <definedName name="CUSTOM1_Insitu_Floor_slab_255">[20]FACADES!#REF!</definedName>
    <definedName name="CUSTOM1_Insitu_Floor_slab_300">[20]FACADES!#REF!</definedName>
    <definedName name="CUSTOM1_ISLAND_BOOMS_1">[20]FACADES!#REF!</definedName>
    <definedName name="CUSTOM1_ISLAND_BOOMS_3">[20]FACADES!#REF!</definedName>
    <definedName name="CUSTOM1_Jhon_1">[20]FACADES!#REF!</definedName>
    <definedName name="CUSTOM1_Landscaping">#REF!</definedName>
    <definedName name="CUSTOM1_Level__2__BOH_in_casino">#REF!</definedName>
    <definedName name="CUSTOM1_Level_00___existing_magic__tenpin_and_flyer">#REF!</definedName>
    <definedName name="CUSTOM1_Level_00__BOH_casino">#REF!</definedName>
    <definedName name="CUSTOM1_Level_00__exisitng_BOH_casino">#REF!</definedName>
    <definedName name="CUSTOM1_Level_00__Restaurants">#REF!</definedName>
    <definedName name="CUSTOM1_Level_00__Retail">#REF!</definedName>
    <definedName name="CUSTOM1_Level_00__seating_and_walking_area_outside">#REF!</definedName>
    <definedName name="CUSTOM1_Level_00__toilets">#REF!</definedName>
    <definedName name="CUSTOM1_Level_00_circulation">#REF!</definedName>
    <definedName name="CUSTOM1_Level_00_exisitng_toilets">#REF!</definedName>
    <definedName name="CUSTOM1_Level_00_existing__billy_G">#REF!</definedName>
    <definedName name="CUSTOM1_Level_00_existing_casino_floor">#REF!</definedName>
    <definedName name="CUSTOM1_Level_00_existing_circulation">#REF!</definedName>
    <definedName name="CUSTOM1_Level_00_existing_new_restaurants">#REF!</definedName>
    <definedName name="CUSTOM1_Level_00_existing_new_retail">#REF!</definedName>
    <definedName name="CUSTOM1_Level_00_exsting___new_toilets">#REF!</definedName>
    <definedName name="CUSTOM1_Level_00_smoking_casino">#REF!</definedName>
    <definedName name="CUSTOM1_Level_00_V_V">#REF!</definedName>
    <definedName name="CUSTOM1_Level_00_W_cafe">#REF!</definedName>
    <definedName name="CUSTOM1_Level_01__circulation">#REF!</definedName>
    <definedName name="CUSTOM1_Level_01__seating_and_walkway_outside">#REF!</definedName>
    <definedName name="CUSTOM1_Level_01_existing_BOH_casino">#REF!</definedName>
    <definedName name="CUSTOM1_level_01_existing_cirulation">#REF!</definedName>
    <definedName name="CUSTOM1_Level_01_existing_function_rooms">#REF!</definedName>
    <definedName name="CUSTOM1_level_01_existing_new_toilets">#REF!</definedName>
    <definedName name="CUSTOM1_level_01_existing_rest_balcony">#REF!</definedName>
    <definedName name="CUSTOM1_Level_01_existing_restaurants_casino">#REF!</definedName>
    <definedName name="CUSTOM1_Level_01_parking">#REF!</definedName>
    <definedName name="CUSTOM1_Level_01_Restaurants">#REF!</definedName>
    <definedName name="CUSTOM1_Level_01_Retail">#REF!</definedName>
    <definedName name="CUSTOM1_level_01_salon_prive_balcony">#REF!</definedName>
    <definedName name="CUSTOM1_Level_01_Toilets">#REF!</definedName>
    <definedName name="CUSTOM1_Level_01_waterfall">#REF!</definedName>
    <definedName name="CUSTOM1_Level00_Spar">#REF!</definedName>
    <definedName name="CUSTOM1_lift.stretcher_stretcher_lift">[20]FACADES!#REF!</definedName>
    <definedName name="CUSTOM1_lift.stretcher_stretcher_lift__Phase_1___V2_">[20]FACADES!#REF!</definedName>
    <definedName name="CUSTOM1_lift.stretcher_stretcher_lift__Phase_2_.3_">[20]FACADES!#REF!</definedName>
    <definedName name="CUSTOM1_lift.stretcher_stretcher_lift__Phase_5___V2_">[20]FACADES!#REF!</definedName>
    <definedName name="CUSTOM1_Lines">[20]FACADES!#REF!</definedName>
    <definedName name="CUSTOM1_Lines__Phase_1___V2_">[20]FACADES!#REF!</definedName>
    <definedName name="CUSTOM1_Lines__Phase_2_.3_">[20]FACADES!#REF!</definedName>
    <definedName name="CUSTOM1_Lines__Phase_5___V2_">[20]FACADES!#REF!</definedName>
    <definedName name="CUSTOM1_M_Concrete_Round_Column_600mm">[20]FACADES!#REF!</definedName>
    <definedName name="CUSTOM1_M_Concrete_Round_Column_600mm__Phase_1___V2_">[20]FACADES!#REF!</definedName>
    <definedName name="CUSTOM1_M_Concrete_Round_Column_600mm__Phase_2_.3_">[20]FACADES!#REF!</definedName>
    <definedName name="CUSTOM1_Monolithic_Landing_300_mm_Thickness">[20]FACADES!#REF!</definedName>
    <definedName name="CUSTOM1_Monolithic_Run">[20]FACADES!#REF!</definedName>
    <definedName name="CUSTOM1_multi_purpose__pre_function_area">#REF!</definedName>
    <definedName name="CUSTOM1_multi_purpose_BOH">#REF!</definedName>
    <definedName name="CUSTOM1_multi_purpose_toilets">#REF!</definedName>
    <definedName name="CUSTOM1_multi_purpose_venue">#REF!</definedName>
    <definedName name="CUSTOM1_Non_Monolithic_Landing">[20]FACADES!#REF!</definedName>
    <definedName name="CUSTOM1_Non_Monolithic_Landing__Phase_1___V2_">[20]FACADES!#REF!</definedName>
    <definedName name="CUSTOM1_Non_Monolithic_Landing__Phase_2_.3_">[20]FACADES!#REF!</definedName>
    <definedName name="CUSTOM1_Non_Monolithic_Landing__Phase_5___V2_">[20]FACADES!#REF!</definedName>
    <definedName name="CUSTOM1_Non_Monolithic_Run_50_mm_Tread_13_mm_Riser">[20]FACADES!#REF!</definedName>
    <definedName name="CUSTOM1_Non_Monolithic_Run_50_mm_Tread_13_mm_Riser__Phase_1___V2_">[20]FACADES!#REF!</definedName>
    <definedName name="CUSTOM1_Non_Monolithic_Run_50_mm_Tread_13_mm_Riser__Phase_2_.3_">[20]FACADES!#REF!</definedName>
    <definedName name="CUSTOM1_Non_Monolithic_Run_50_mm_Tread_13_mm_Riser__Phase_5___V2_">[20]FACADES!#REF!</definedName>
    <definedName name="CUSTOM1_p_vanity_1800__two_basins">[20]FACADES!#REF!</definedName>
    <definedName name="CUSTOM1_p_vanity_1800__two_basins__Phase_2_.3_">[20]FACADES!#REF!</definedName>
    <definedName name="CUSTOM1_p_vanity_1800__two_basins__Phase_5___V2_">[20]FACADES!#REF!</definedName>
    <definedName name="CUSTOM1_p_vanity_2100__three_basins">[20]FACADES!#REF!</definedName>
    <definedName name="CUSTOM1_Pad_1">[20]FACADES!#REF!</definedName>
    <definedName name="CUSTOM1_parking_level_00">#REF!</definedName>
    <definedName name="CUSTOM1_Phase_5_Sweeps">[20]FACADES!#REF!</definedName>
    <definedName name="CUSTOM1_Podium_Roof">[20]FACADES!#REF!</definedName>
    <definedName name="CUSTOM1_Podium_Stairs">[20]FACADES!#REF!</definedName>
    <definedName name="CUSTOM1_Post___Landscaped_Cut_Fill">[20]FACADES!#REF!</definedName>
    <definedName name="CUSTOM1_Post___Landscaped_Surface_Area">[20]FACADES!#REF!</definedName>
    <definedName name="CUSTOM1_Railing_1100mm">[20]FACADES!#REF!</definedName>
    <definedName name="CUSTOM1_Railing_1100mm__Phase_1___V2_">[20]FACADES!#REF!</definedName>
    <definedName name="CUSTOM1_Railing_1100mm__Phase_2_.3_">[20]FACADES!#REF!</definedName>
    <definedName name="CUSTOM1_Railing_1100mm__Phase_5___V2_">[20]FACADES!#REF!</definedName>
    <definedName name="CUSTOM1_Rectangular_Mullion_30mm_Square">[20]FACADES!#REF!</definedName>
    <definedName name="CUSTOM1_Rectangular_Mullion_30mm_Square__Phase_2_.3_">[20]FACADES!#REF!</definedName>
    <definedName name="CUSTOM1_Rectangular_Mullion_30mm_Square__Phase_5___V2_">[20]FACADES!#REF!</definedName>
    <definedName name="CUSTOM1_Rectangular_Mullion_IM09">[20]FACADES!#REF!</definedName>
    <definedName name="CUSTOM1_Rectangular_Mullion_IM09__Phase_1___V2_">[20]FACADES!#REF!</definedName>
    <definedName name="CUSTOM1_Rectangular_Mullion_TM04">[20]FACADES!#REF!</definedName>
    <definedName name="CUSTOM1_Rectangular_Mullion_TM04__Mirrored">[20]FACADES!#REF!</definedName>
    <definedName name="CUSTOM1_Rectangular_Mullion_TM04__Mirrored__Phase_1___V2_">[20]FACADES!#REF!</definedName>
    <definedName name="CUSTOM1_Rectangular_Mullion_TM04__Phase_1___V2_">[20]FACADES!#REF!</definedName>
    <definedName name="CUSTOM1_ROAD_Arrow_Straight">[20]FACADES!#REF!</definedName>
    <definedName name="CUSTOM1_roadworks">#REF!</definedName>
    <definedName name="CUSTOM1_Roof_Trim">[20]FACADES!#REF!</definedName>
    <definedName name="CUSTOM1_s_basin_paraplegic_wash_hand_basin_para">[20]FACADES!#REF!</definedName>
    <definedName name="CUSTOM1_s_basin_paraplegic_wash_hand_basin_para__Phase_1___V2_">[20]FACADES!#REF!</definedName>
    <definedName name="CUSTOM1_s_basin_paraplegic_wash_hand_basin_para__Phase_2_.3_">[20]FACADES!#REF!</definedName>
    <definedName name="CUSTOM1_s_basin_paraplegic_wash_hand_basin_para__Phase_5___V2_">[20]FACADES!#REF!</definedName>
    <definedName name="CUSTOM1_s_paraplegic_wc_Paraplegic_Setup">[20]FACADES!#REF!</definedName>
    <definedName name="CUSTOM1_s_paraplegic_wc_Paraplegic_Setup__Phase_1___V2_">[20]FACADES!#REF!</definedName>
    <definedName name="CUSTOM1_s_paraplegic_wc_Paraplegic_Setup__Phase_2_.3_">[20]FACADES!#REF!</definedName>
    <definedName name="CUSTOM1_s_paraplegic_wc_Paraplegic_Setup__Phase_5___V2_">[20]FACADES!#REF!</definedName>
    <definedName name="CUSTOM1_SA_Type_SA02_600_x_2032mm_D">[20]FACADES!#REF!</definedName>
    <definedName name="CUSTOM1_SA_Type_SA02_600_x_2032mm_D__Phase_1___V2_">[20]FACADES!#REF!</definedName>
    <definedName name="CUSTOM1_SA_Type_SA02_600_x_2032mm_D__Phase_2_.3_">[20]FACADES!#REF!</definedName>
    <definedName name="CUSTOM1_Salon_prive">#REF!</definedName>
    <definedName name="CUSTOM1_sky_deck___landscaping">#REF!</definedName>
    <definedName name="CUSTOM1_sky_deck_pool">#REF!</definedName>
    <definedName name="CUSTOM1_skydeck_pool_deck">#REF!</definedName>
    <definedName name="CUSTOM1_skydeck_reception_landings">#REF!</definedName>
    <definedName name="CUSTOM1_Stairs_1">[20]FACADES!#REF!</definedName>
    <definedName name="CUSTOM1_Steel_Frame_Double_Door_1524x2032mm">[20]FACADES!#REF!</definedName>
    <definedName name="CUSTOM1_Steel_Frame_Single_Door_813x2032mm">[20]FACADES!#REF!</definedName>
    <definedName name="CUSTOM1_Stringer___50_mm_Width">[20]FACADES!#REF!</definedName>
    <definedName name="CUSTOM1_Stringer___50_mm_Width__Phase_1___V2_">[20]FACADES!#REF!</definedName>
    <definedName name="CUSTOM1_Stringer___50_mm_Width__Phase_2_.3_">[20]FACADES!#REF!</definedName>
    <definedName name="CUSTOM1_Stringer___50_mm_Width__Phase_5___V2_">[20]FACADES!#REF!</definedName>
    <definedName name="CUSTOM1_System_Panel_ESA_Glass__single_external_glazing_offset_22.5mm">[20]FACADES!#REF!</definedName>
    <definedName name="CUSTOM1_System_Panel_ESA_Glass__single_external_glazing_offset_22.5mm__Phase_1___V2_">[20]FACADES!#REF!</definedName>
    <definedName name="CUSTOM1_System_Panel_ESA_Glass__single_external_glazing_offset_22.5mm__Phase_5___V2_">[20]FACADES!#REF!</definedName>
    <definedName name="CUSTOM1_System_Panel_ESA_Glass__single_external_glazing_offset_22.5mm_2__Phase_1___V2_">[20]FACADES!#REF!</definedName>
    <definedName name="CUSTOM1_System_Panel_ESA_Glass__single_external_glazing_offset_22.5mm_2__Phase_5___V2_">[20]FACADES!#REF!</definedName>
    <definedName name="CUSTOM1_System_Panel_ESA_Glass__single_external_glazing_offset_22.5mm_3__Phase_5___V2_">[20]FACADES!#REF!</definedName>
    <definedName name="CUSTOM1_System_Panel_ESA_glass_single_glazed_internal">[20]FACADES!#REF!</definedName>
    <definedName name="CUSTOM1_System_Panel_ESA_glass_single_glazed_internal__180816_3040_Barlow_Rev_A_">[20]FACADES!#REF!</definedName>
    <definedName name="CUSTOM1_System_Panel_ESA_glass_single_glazed_internal__Phase_1___V2_">[20]FACADES!#REF!</definedName>
    <definedName name="CUSTOM1_System_Panel_ESA_glass_single_glazed_internal_2__180816_3040_Barlow_Rev_A_">[20]FACADES!#REF!</definedName>
    <definedName name="CUSTOM1_System_Panel_ESA_glass_single_glazed_internal_3__180816_3040_Barlow_Rev_A_">[20]FACADES!#REF!</definedName>
    <definedName name="CUSTOM1_System_Panel_Glazed">[20]FACADES!#REF!</definedName>
    <definedName name="CUSTOM1_System_Panel_Glazed__Phase_1___V2_">[20]FACADES!#REF!</definedName>
    <definedName name="CUSTOM1_System_Panel_Glazed__Phase_2_.3_">[20]FACADES!#REF!</definedName>
    <definedName name="CUSTOM1_System_Panel_Glazed__Phase_5___V2_">[20]FACADES!#REF!</definedName>
    <definedName name="CUSTOM1_System_Panel_Glazed_2__Phase_1___V2_">[20]FACADES!#REF!</definedName>
    <definedName name="CUSTOM1_System_Panel_Glazed_2__Phase_2_.3_">[20]FACADES!#REF!</definedName>
    <definedName name="CUSTOM1_System_Panel_Glazed_2__Phase_5___V2_">[20]FACADES!#REF!</definedName>
    <definedName name="CUSTOM1_System_Panel_Glazed_3__Phase_2_.3_">[20]FACADES!#REF!</definedName>
    <definedName name="CUSTOM1_System_Panel_Glazed_3__Phase_5___V2_">[20]FACADES!#REF!</definedName>
    <definedName name="CUSTOM1_test">#REF!</definedName>
    <definedName name="CUSTOM1_Timber_Frame_Double_Door_1324x2032mm">[20]FACADES!#REF!</definedName>
    <definedName name="CUSTOM1_Timber_Frame_Double_Door_1324x2032mm__Phase_1___V2_">[20]FACADES!#REF!</definedName>
    <definedName name="CUSTOM1_Timber_Frame_Double_Door_1324x2032mm__Phase_2_.3_">[20]FACADES!#REF!</definedName>
    <definedName name="CUSTOM1_Timber_Frame_Double_Door_1324x2032mm__Phase_5___V2_">[20]FACADES!#REF!</definedName>
    <definedName name="CUSTOM1_Timber_Frame_Single_Door___Cubicle_Door1_800x2000mm___WC_Cubicle_2">[20]FACADES!#REF!</definedName>
    <definedName name="CUSTOM1_Timber_Frame_Single_Door___Cubicle_Door1_800x2000mm___WC_Cubicle_2__Phase_1___V2_">[20]FACADES!#REF!</definedName>
    <definedName name="CUSTOM1_Timber_Frame_Single_Door___Cubicle_Door1_800x2000mm___WC_Cubicle_2__Phase_2_.3_">[20]FACADES!#REF!</definedName>
    <definedName name="CUSTOM1_Topography_Cut_Fill">[20]FACADES!#REF!</definedName>
    <definedName name="CUSTOM1_Topography_Surface_Area">[20]FACADES!#REF!</definedName>
    <definedName name="CUSTOM1_UR_Vaal_Lavatera_Urinal_Vaal_Lavatera">[20]FACADES!#REF!</definedName>
    <definedName name="CUSTOM1_UR_Vaal_Lavatera_Urinal_Vaal_Lavatera__Phase_1___V2_">[20]FACADES!#REF!</definedName>
    <definedName name="CUSTOM1_UR_Vaal_Lavatera_Urinal_Vaal_Lavatera__Phase_2_.3_">[20]FACADES!#REF!</definedName>
    <definedName name="CUSTOM1_UR_Vaal_Lavatera_Urinal_Vaal_Lavatera__Phase_5___V2_">[20]FACADES!#REF!</definedName>
    <definedName name="CUSTOM1_VIP_parking">#REF!</definedName>
    <definedName name="CUSTOM1_WC_Duravit_D_Code_Wall_Mounted">[20]FACADES!#REF!</definedName>
    <definedName name="CUSTOM1_WC_Duravit_D_Code_Wall_Mounted__Phase_1___V2_">[20]FACADES!#REF!</definedName>
    <definedName name="CUSTOM1_WC_Duravit_D_Code_Wall_Mounted__Phase_2_.3_">[20]FACADES!#REF!</definedName>
    <definedName name="CUSTOM1_WC_Duravit_D_Code_Wall_Mounted__Phase_5___V2_">[20]FACADES!#REF!</definedName>
    <definedName name="CUSTOM2__1_Phase_1">[20]FACADES!#REF!</definedName>
    <definedName name="CUSTOM2__1_Phase_1__Solid_Wall_">[20]FACADES!#REF!</definedName>
    <definedName name="CUSTOM2__1_Phase_2">[20]FACADES!#REF!</definedName>
    <definedName name="CUSTOM2__1_Phase_5">[20]FACADES!#REF!</definedName>
    <definedName name="CUSTOM2__1_Phase_5__Solid_Wall_">[20]FACADES!#REF!</definedName>
    <definedName name="CUSTOM2__2_Phase_1">[20]FACADES!#REF!</definedName>
    <definedName name="CUSTOM2__2_Phase_1__Solid_Wall_">[20]FACADES!#REF!</definedName>
    <definedName name="CUSTOM2__2_Phase_5__Solid_Wall_">[20]FACADES!#REF!</definedName>
    <definedName name="CUSTOM2__2_Phase_5__Upper_Ground_">[20]FACADES!#REF!</definedName>
    <definedName name="CUSTOM2__3_Phase_1">[20]FACADES!#REF!</definedName>
    <definedName name="CUSTOM2__3_Phase_5__Ground_Floor_">[20]FACADES!#REF!</definedName>
    <definedName name="CUSTOM2__3_Phase_5__Solid_Wall_">[20]FACADES!#REF!</definedName>
    <definedName name="CUSTOM2__Room_Separation_">[20]FACADES!#REF!</definedName>
    <definedName name="CUSTOM2_0_Phase_1">[20]FACADES!#REF!</definedName>
    <definedName name="CUSTOM2_0_Phase_1__Solid_Wall_">[20]FACADES!#REF!</definedName>
    <definedName name="CUSTOM2_0_Phase_2">[20]FACADES!#REF!</definedName>
    <definedName name="CUSTOM2_0_Phase_3">[20]FACADES!#REF!</definedName>
    <definedName name="CUSTOM2_0_Phase_4">[20]FACADES!#REF!</definedName>
    <definedName name="CUSTOM2_0_Phase_4__Solid_Wall_">[20]FACADES!#REF!</definedName>
    <definedName name="CUSTOM2_0_Phase_5">[20]FACADES!#REF!</definedName>
    <definedName name="CUSTOM2_0_Phase_5__Solid_Wall_">[20]FACADES!#REF!</definedName>
    <definedName name="CUSTOM2_1_Phase_1">[20]FACADES!#REF!</definedName>
    <definedName name="CUSTOM2_1_Phase_1__Solid_Wall_">[20]FACADES!#REF!</definedName>
    <definedName name="CUSTOM2_1_Phase_2">[20]FACADES!#REF!</definedName>
    <definedName name="CUSTOM2_1_Phase_2__Solid_Wall_">[20]FACADES!#REF!</definedName>
    <definedName name="CUSTOM2_1_Phase_3">[20]FACADES!#REF!</definedName>
    <definedName name="CUSTOM2_1_Phase_4">[20]FACADES!#REF!</definedName>
    <definedName name="CUSTOM2_1_Phase_4__Solid_Wall_">[20]FACADES!#REF!</definedName>
    <definedName name="CUSTOM2_1_Phase_5">[20]FACADES!#REF!</definedName>
    <definedName name="CUSTOM2_10_Phase_1">[20]FACADES!#REF!</definedName>
    <definedName name="CUSTOM2_10_Phase_1__Solid_Wall_">[20]FACADES!#REF!</definedName>
    <definedName name="CUSTOM2_11_Phase_1">[20]FACADES!#REF!</definedName>
    <definedName name="CUSTOM2_11_Phase_1__Solid_Wall_">[20]FACADES!#REF!</definedName>
    <definedName name="CUSTOM2_12_Phase_1">[20]FACADES!#REF!</definedName>
    <definedName name="CUSTOM2_12_Phase_1__Solid_Wall_">[20]FACADES!#REF!</definedName>
    <definedName name="CUSTOM2_13_Phase_1">[20]FACADES!#REF!</definedName>
    <definedName name="CUSTOM2_13_Phase_1__Solid_Wall_">[20]FACADES!#REF!</definedName>
    <definedName name="CUSTOM2_14_Phase_1">[20]FACADES!#REF!</definedName>
    <definedName name="CUSTOM2_14_Phase_1__Solid_Wall_">[20]FACADES!#REF!</definedName>
    <definedName name="CUSTOM2_2_Phase_1">[20]FACADES!#REF!</definedName>
    <definedName name="CUSTOM2_2_Phase_1__Solid_Wall_">[20]FACADES!#REF!</definedName>
    <definedName name="CUSTOM2_2_Phase_2">[20]FACADES!#REF!</definedName>
    <definedName name="CUSTOM2_2_Phase_2__Solid_Wall_">[20]FACADES!#REF!</definedName>
    <definedName name="CUSTOM2_2_Phase_3">[20]FACADES!#REF!</definedName>
    <definedName name="CUSTOM2_2_Phase_3__Solid_Wall_">[20]FACADES!#REF!</definedName>
    <definedName name="CUSTOM2_2_Phase_4">[20]FACADES!#REF!</definedName>
    <definedName name="CUSTOM2_2_Phase_4__Solid_Wall_">[20]FACADES!#REF!</definedName>
    <definedName name="CUSTOM2_3_Phase_1">[20]FACADES!#REF!</definedName>
    <definedName name="CUSTOM2_3_Phase_1__Solid_Wall_">[20]FACADES!#REF!</definedName>
    <definedName name="CUSTOM2_3_Phase_2">[20]FACADES!#REF!</definedName>
    <definedName name="CUSTOM2_3_Phase_2__Solid_Wall_">[20]FACADES!#REF!</definedName>
    <definedName name="CUSTOM2_3_Phase_3">[20]FACADES!#REF!</definedName>
    <definedName name="CUSTOM2_3_Phase_3__Solid_Wall_">[20]FACADES!#REF!</definedName>
    <definedName name="CUSTOM2_3_Phase_4">[20]FACADES!#REF!</definedName>
    <definedName name="CUSTOM2_3_Phase_4__Solid_Wall_">[20]FACADES!#REF!</definedName>
    <definedName name="CUSTOM2_4_Phase_1">[20]FACADES!#REF!</definedName>
    <definedName name="CUSTOM2_4_Phase_1__Solid_Wall_">[20]FACADES!#REF!</definedName>
    <definedName name="CUSTOM2_4_Phase_2">[20]FACADES!#REF!</definedName>
    <definedName name="CUSTOM2_4_Phase_2__Solid_Wall_">[20]FACADES!#REF!</definedName>
    <definedName name="CUSTOM2_4_Phase_3">[20]FACADES!#REF!</definedName>
    <definedName name="CUSTOM2_4_Phase_3__Solid_Wall_">[20]FACADES!#REF!</definedName>
    <definedName name="CUSTOM2_4_Phase_4">[20]FACADES!#REF!</definedName>
    <definedName name="CUSTOM2_4_Phase_4__Solid_Wall_">[20]FACADES!#REF!</definedName>
    <definedName name="CUSTOM2_5_Phase_1">[20]FACADES!#REF!</definedName>
    <definedName name="CUSTOM2_5_Phase_1__Solid_Wall_">[20]FACADES!#REF!</definedName>
    <definedName name="CUSTOM2_5_Phase_2">[20]FACADES!#REF!</definedName>
    <definedName name="CUSTOM2_5_Phase_2__Solid_Wall_">[20]FACADES!#REF!</definedName>
    <definedName name="CUSTOM2_5_Phase_3">[20]FACADES!#REF!</definedName>
    <definedName name="CUSTOM2_5_Phase_3__Solid_Wall_">[20]FACADES!#REF!</definedName>
    <definedName name="CUSTOM2_5_Phase_4">[20]FACADES!#REF!</definedName>
    <definedName name="CUSTOM2_5_Phase_4__Solid_Wall_">[20]FACADES!#REF!</definedName>
    <definedName name="CUSTOM2_6_Phase_1">[20]FACADES!#REF!</definedName>
    <definedName name="CUSTOM2_6_Phase_1__Solid_Wall_">[20]FACADES!#REF!</definedName>
    <definedName name="CUSTOM2_6_Phase_2">[20]FACADES!#REF!</definedName>
    <definedName name="CUSTOM2_6_Phase_2__Solid_Wall_">[20]FACADES!#REF!</definedName>
    <definedName name="CUSTOM2_6_Phase_3">[20]FACADES!#REF!</definedName>
    <definedName name="CUSTOM2_6_Phase_3__Solid_Wall_">[20]FACADES!#REF!</definedName>
    <definedName name="CUSTOM2_6_Phase_4">[20]FACADES!#REF!</definedName>
    <definedName name="CUSTOM2_6_Phase_4__Solid_Wall_">[20]FACADES!#REF!</definedName>
    <definedName name="CUSTOM2_7_Phase_1">[20]FACADES!#REF!</definedName>
    <definedName name="CUSTOM2_7_Phase_1__Solid_Wall_">[20]FACADES!#REF!</definedName>
    <definedName name="CUSTOM2_7_Phase_2">[20]FACADES!#REF!</definedName>
    <definedName name="CUSTOM2_7_Phase_3">[20]FACADES!#REF!</definedName>
    <definedName name="CUSTOM2_7_Phase_3__Solid_Wall_">[20]FACADES!#REF!</definedName>
    <definedName name="CUSTOM2_7_Phase_4">[20]FACADES!#REF!</definedName>
    <definedName name="CUSTOM2_7_Phase_4__Solid_Wall_">[20]FACADES!#REF!</definedName>
    <definedName name="CUSTOM2_8_Phase_1">[20]FACADES!#REF!</definedName>
    <definedName name="CUSTOM2_8_Phase_1__Solid_Wall_">[20]FACADES!#REF!</definedName>
    <definedName name="CUSTOM2_8_Phase_3">[20]FACADES!#REF!</definedName>
    <definedName name="CUSTOM2_9_Phase_1">[20]FACADES!#REF!</definedName>
    <definedName name="CUSTOM2_9_Phase_1__Solid_Wall_">[20]FACADES!#REF!</definedName>
    <definedName name="CUSTOM2_Aluminium_Standard_Frame_Timber_Double_Door_2032x1200mm">[20]FACADES!#REF!</definedName>
    <definedName name="CUSTOM2_Aluminium_Standard_Frame_Timber_Single_Door_2032x813mm">[20]FACADES!#REF!</definedName>
    <definedName name="CUSTOM2_Aluminium_Standard_Frame_Timber_Single_Door_2032x950mm">[20]FACADES!#REF!</definedName>
    <definedName name="CUSTOM2_Assembled_Stair_190mm_max_riser_250mm_going">[20]FACADES!#REF!</definedName>
    <definedName name="CUSTOM2_Assembled_Stair_190mm_max_riser_250mm_going__Phase_1___V2_">[20]FACADES!#REF!</definedName>
    <definedName name="CUSTOM2_Assembled_Stair_190mm_max_riser_250mm_going__Phase_2_.3_">[20]FACADES!#REF!</definedName>
    <definedName name="CUSTOM2_Assembled_Stair_190mm_max_riser_250mm_going__Phase_5___V2_">[20]FACADES!#REF!</definedName>
    <definedName name="CUSTOM2_Basement__2_parking">#REF!</definedName>
    <definedName name="CUSTOM2_Basic_Roof_Landscaping_Edging">[20]FACADES!#REF!</definedName>
    <definedName name="CUSTOM2_Basic_Roof_Landscaping_Site">[20]FACADES!#REF!</definedName>
    <definedName name="CUSTOM2_Basic_Roof_Phase_5_Sweep_Edging">[20]FACADES!#REF!</definedName>
    <definedName name="CUSTOM2_Basic_Wall_230_concrete">[20]FACADES!#REF!</definedName>
    <definedName name="CUSTOM2_Basic_Wall_230_concrete__Phase_1___V2_">[20]FACADES!#REF!</definedName>
    <definedName name="CUSTOM2_Basic_Wall_230_concrete__Phase_5___V2_">[20]FACADES!#REF!</definedName>
    <definedName name="CUSTOM2_Basic_Wall_230_concrete_2__Phase_5___V2_">[20]FACADES!#REF!</definedName>
    <definedName name="CUSTOM2_Basic_Wall_Concrete___230mm_Concrete">[20]FACADES!#REF!</definedName>
    <definedName name="CUSTOM2_Basic_Wall_Concrete___230mm_Concrete__Phase_1___V2_">[20]FACADES!#REF!</definedName>
    <definedName name="CUSTOM2_Basic_Wall_Concrete___230mm_Concrete__Phase_2_.3_">[20]FACADES!#REF!</definedName>
    <definedName name="CUSTOM2_Basic_Wall_Concrete___230mm_Concrete__Phase_5___V2_">[20]FACADES!#REF!</definedName>
    <definedName name="CUSTOM2_Basic_Wall_Exterior___Standard_115mm">[20]FACADES!#REF!</definedName>
    <definedName name="CUSTOM2_Basic_Wall_Exterior___Standard_115mm__Phase_1___V2_">[20]FACADES!#REF!</definedName>
    <definedName name="CUSTOM2_Basic_Wall_Exterior___Standard_115mm__Phase_2_.3_">[20]FACADES!#REF!</definedName>
    <definedName name="CUSTOM2_Basic_Wall_Exterior___Standard_230mm">[20]FACADES!#REF!</definedName>
    <definedName name="CUSTOM2_Basic_Wall_Exterior___Standard_230mm__Phase_1___V2_">[20]FACADES!#REF!</definedName>
    <definedName name="CUSTOM2_Basic_Wall_Exterior___Standard_230mm__Phase_2_.3_">[20]FACADES!#REF!</definedName>
    <definedName name="CUSTOM2_Basic_Wall_Exterior___Standard_230mm__Phase_5___V2_">[20]FACADES!#REF!</definedName>
    <definedName name="CUSTOM2_Basic_Wall_Exterior_Dark_Lining">[20]FACADES!#REF!</definedName>
    <definedName name="CUSTOM2_Basic_Wall_Exterior_Dark_Lining__Phase_2_.3_">[20]FACADES!#REF!</definedName>
    <definedName name="CUSTOM2_Basic_Wall_Exterior_Dark_Lining__Phase_5___V2_">[20]FACADES!#REF!</definedName>
    <definedName name="CUSTOM2_Basic_Wall_Exterior_Dark_Lining_2__Phase_2_.3_">[20]FACADES!#REF!</definedName>
    <definedName name="CUSTOM2_Basic_Wall_Exterior_Reflective_Glazing">[20]FACADES!#REF!</definedName>
    <definedName name="CUSTOM2_Basic_Wall_Exterior_Tile_Pattern">[20]FACADES!#REF!</definedName>
    <definedName name="CUSTOM2_Basic_Wall_Interior___Standard_115mm">[20]FACADES!#REF!</definedName>
    <definedName name="CUSTOM2_Basic_Wall_Interior___Standard_115mm__Phase_1___V2_">[20]FACADES!#REF!</definedName>
    <definedName name="CUSTOM2_Basic_Wall_Interior___Standard_115mm__Phase_2_.3_">[20]FACADES!#REF!</definedName>
    <definedName name="CUSTOM2_Basic_Wall_Interior___Standard_115mm__Phase_5___V2_">[20]FACADES!#REF!</definedName>
    <definedName name="CUSTOM2_Basic_Wall_Interior___Standard_230mm">[20]FACADES!#REF!</definedName>
    <definedName name="CUSTOM2_Basic_Wall_Interior___Standard_230mm__Phase_1___V2_">[20]FACADES!#REF!</definedName>
    <definedName name="CUSTOM2_Basic_Wall_Interior___Standard_230mm__Phase_2_.3_">[20]FACADES!#REF!</definedName>
    <definedName name="CUSTOM2_Basic_Wall_Interior___Standard_230mm__Phase_5___V2_">[20]FACADES!#REF!</definedName>
    <definedName name="CUSTOM2_Basic_Wall_Interior___Standard_345mm">[20]FACADES!#REF!</definedName>
    <definedName name="CUSTOM2_Basic_Wall_Retaining">[20]FACADES!#REF!</definedName>
    <definedName name="CUSTOM2_Building_2">[20]FACADES!#REF!</definedName>
    <definedName name="CUSTOM2_Building_2_Roof_Terrace">[20]FACADES!#REF!</definedName>
    <definedName name="CUSTOM2_Cast_In_Place_Stair_Monolithic_Stair">[20]FACADES!#REF!</definedName>
    <definedName name="CUSTOM2_esa_area_of_refuge">[20]FACADES!#REF!</definedName>
    <definedName name="CUSTOM2_esa_area_of_refuge__Phase_1___V2_">[20]FACADES!#REF!</definedName>
    <definedName name="CUSTOM2_esa_area_of_refuge__Phase_2_.3_">[20]FACADES!#REF!</definedName>
    <definedName name="CUSTOM2_esa_area_of_refuge__Phase_5___V2_">[20]FACADES!#REF!</definedName>
    <definedName name="CUSTOM2_ESA_Parking_Bay_2800">[20]FACADES!#REF!</definedName>
    <definedName name="CUSTOM2_ESA_Parking_Bay_2800__Topography_V3_">[20]FACADES!#REF!</definedName>
    <definedName name="CUSTOM2_esa_wheel_chair">[20]FACADES!#REF!</definedName>
    <definedName name="CUSTOM2_esa_wheel_chair__Phase_1___V2_">[20]FACADES!#REF!</definedName>
    <definedName name="CUSTOM2_esa_wheel_chair__Phase_2_.3_">[20]FACADES!#REF!</definedName>
    <definedName name="CUSTOM2_esa_wheel_chair__Phase_5___V2_">[20]FACADES!#REF!</definedName>
    <definedName name="CUSTOM2_Floor_160mm_Concrete_With_50mm_Metal_Deck">[20]FACADES!#REF!</definedName>
    <definedName name="CUSTOM2_Floor_250">[20]FACADES!#REF!</definedName>
    <definedName name="CUSTOM2_Floor_250__Phase_1___V2_">[20]FACADES!#REF!</definedName>
    <definedName name="CUSTOM2_Floor_250__Phase_5___V2_">[20]FACADES!#REF!</definedName>
    <definedName name="CUSTOM2_Floor_80mm_Paving">[20]FACADES!#REF!</definedName>
    <definedName name="CUSTOM2_Floor_Landscaping">[20]FACADES!#REF!</definedName>
    <definedName name="CUSTOM2_Floor_Landscaping_Edging">[20]FACADES!#REF!</definedName>
    <definedName name="CUSTOM2_Floor_Site___Exterior_Sidewalk">[20]FACADES!#REF!</definedName>
    <definedName name="CUSTOM2_Floor_Site___Roads">[20]FACADES!#REF!</definedName>
    <definedName name="CUSTOM2_Floor_Skylight_Glass">[20]FACADES!#REF!</definedName>
    <definedName name="CUSTOM2_Floor_Yerd">[20]FACADES!#REF!</definedName>
    <definedName name="CUSTOM2_Insitu_Floor_slab_255">[20]FACADES!#REF!</definedName>
    <definedName name="CUSTOM2_Insitu_Floor_slab_300">[20]FACADES!#REF!</definedName>
    <definedName name="CUSTOM2_ISLAND_BOOMS_1">[20]FACADES!#REF!</definedName>
    <definedName name="CUSTOM2_ISLAND_BOOMS_3">[20]FACADES!#REF!</definedName>
    <definedName name="CUSTOM2_Jhon_1">[20]FACADES!#REF!</definedName>
    <definedName name="CUSTOM2_Landscaping">#REF!</definedName>
    <definedName name="CUSTOM2_Level__2__BOH_in_casino">#REF!</definedName>
    <definedName name="CUSTOM2_Level_00___existing_magic__tenpin_and_flyer">#REF!</definedName>
    <definedName name="CUSTOM2_Level_00__BOH_casino">#REF!</definedName>
    <definedName name="CUSTOM2_Level_00__exisitng_BOH_casino">#REF!</definedName>
    <definedName name="CUSTOM2_Level_00__Restaurants">#REF!</definedName>
    <definedName name="CUSTOM2_Level_00__Retail">#REF!</definedName>
    <definedName name="CUSTOM2_Level_00__seating_and_walking_area_outside">#REF!</definedName>
    <definedName name="CUSTOM2_Level_00__toilets">#REF!</definedName>
    <definedName name="CUSTOM2_Level_00_circulation">#REF!</definedName>
    <definedName name="CUSTOM2_Level_00_exisitng_toilets">#REF!</definedName>
    <definedName name="CUSTOM2_Level_00_existing__billy_G">#REF!</definedName>
    <definedName name="CUSTOM2_Level_00_existing_casino_floor">#REF!</definedName>
    <definedName name="CUSTOM2_Level_00_existing_circulation">#REF!</definedName>
    <definedName name="CUSTOM2_Level_00_existing_new_restaurants">#REF!</definedName>
    <definedName name="CUSTOM2_Level_00_existing_new_retail">#REF!</definedName>
    <definedName name="CUSTOM2_Level_00_exsting___new_toilets">#REF!</definedName>
    <definedName name="CUSTOM2_Level_00_smoking_casino">#REF!</definedName>
    <definedName name="CUSTOM2_Level_00_V_V">#REF!</definedName>
    <definedName name="CUSTOM2_Level_00_W_cafe">#REF!</definedName>
    <definedName name="CUSTOM2_Level_01__circulation">#REF!</definedName>
    <definedName name="CUSTOM2_Level_01__seating_and_walkway_outside">#REF!</definedName>
    <definedName name="CUSTOM2_Level_01_existing_BOH_casino">#REF!</definedName>
    <definedName name="CUSTOM2_level_01_existing_cirulation">#REF!</definedName>
    <definedName name="CUSTOM2_Level_01_existing_function_rooms">#REF!</definedName>
    <definedName name="CUSTOM2_level_01_existing_new_toilets">#REF!</definedName>
    <definedName name="CUSTOM2_level_01_existing_rest_balcony">#REF!</definedName>
    <definedName name="CUSTOM2_Level_01_existing_restaurants_casino">#REF!</definedName>
    <definedName name="CUSTOM2_Level_01_parking">#REF!</definedName>
    <definedName name="CUSTOM2_Level_01_Restaurants">#REF!</definedName>
    <definedName name="CUSTOM2_Level_01_Retail">#REF!</definedName>
    <definedName name="CUSTOM2_level_01_salon_prive_balcony">#REF!</definedName>
    <definedName name="CUSTOM2_Level_01_Toilets">#REF!</definedName>
    <definedName name="CUSTOM2_Level_01_waterfall">#REF!</definedName>
    <definedName name="CUSTOM2_Level00_Spar">#REF!</definedName>
    <definedName name="CUSTOM2_lift.stretcher_stretcher_lift">[20]FACADES!#REF!</definedName>
    <definedName name="CUSTOM2_lift.stretcher_stretcher_lift__Phase_1___V2_">[20]FACADES!#REF!</definedName>
    <definedName name="CUSTOM2_lift.stretcher_stretcher_lift__Phase_2_.3_">[20]FACADES!#REF!</definedName>
    <definedName name="CUSTOM2_lift.stretcher_stretcher_lift__Phase_5___V2_">[20]FACADES!#REF!</definedName>
    <definedName name="CUSTOM2_Lines">[20]FACADES!#REF!</definedName>
    <definedName name="CUSTOM2_Lines__Phase_1___V2_">[20]FACADES!#REF!</definedName>
    <definedName name="CUSTOM2_Lines__Phase_2_.3_">[20]FACADES!#REF!</definedName>
    <definedName name="CUSTOM2_Lines__Phase_5___V2_">[20]FACADES!#REF!</definedName>
    <definedName name="CUSTOM2_M_Concrete_Round_Column_600mm">[20]FACADES!#REF!</definedName>
    <definedName name="CUSTOM2_M_Concrete_Round_Column_600mm__Phase_1___V2_">[20]FACADES!#REF!</definedName>
    <definedName name="CUSTOM2_M_Concrete_Round_Column_600mm__Phase_2_.3_">[20]FACADES!#REF!</definedName>
    <definedName name="CUSTOM2_Monolithic_Landing_300_mm_Thickness">[20]FACADES!#REF!</definedName>
    <definedName name="CUSTOM2_Monolithic_Run">[20]FACADES!#REF!</definedName>
    <definedName name="CUSTOM2_multi_purpose__pre_function_area">#REF!</definedName>
    <definedName name="CUSTOM2_multi_purpose_BOH">#REF!</definedName>
    <definedName name="CUSTOM2_multi_purpose_toilets">#REF!</definedName>
    <definedName name="CUSTOM2_multi_purpose_venue">#REF!</definedName>
    <definedName name="CUSTOM2_Non_Monolithic_Landing">[20]FACADES!#REF!</definedName>
    <definedName name="CUSTOM2_Non_Monolithic_Landing__Phase_1___V2_">[20]FACADES!#REF!</definedName>
    <definedName name="CUSTOM2_Non_Monolithic_Landing__Phase_2_.3_">[20]FACADES!#REF!</definedName>
    <definedName name="CUSTOM2_Non_Monolithic_Landing__Phase_5___V2_">[20]FACADES!#REF!</definedName>
    <definedName name="CUSTOM2_Non_Monolithic_Run_50_mm_Tread_13_mm_Riser">[20]FACADES!#REF!</definedName>
    <definedName name="CUSTOM2_Non_Monolithic_Run_50_mm_Tread_13_mm_Riser__Phase_1___V2_">[20]FACADES!#REF!</definedName>
    <definedName name="CUSTOM2_Non_Monolithic_Run_50_mm_Tread_13_mm_Riser__Phase_2_.3_">[20]FACADES!#REF!</definedName>
    <definedName name="CUSTOM2_Non_Monolithic_Run_50_mm_Tread_13_mm_Riser__Phase_5___V2_">[20]FACADES!#REF!</definedName>
    <definedName name="CUSTOM2_p_vanity_1800__two_basins">[20]FACADES!#REF!</definedName>
    <definedName name="CUSTOM2_p_vanity_1800__two_basins__Phase_2_.3_">[20]FACADES!#REF!</definedName>
    <definedName name="CUSTOM2_p_vanity_1800__two_basins__Phase_5___V2_">[20]FACADES!#REF!</definedName>
    <definedName name="CUSTOM2_p_vanity_2100__three_basins">[20]FACADES!#REF!</definedName>
    <definedName name="CUSTOM2_Pad_1">[20]FACADES!#REF!</definedName>
    <definedName name="CUSTOM2_parking_level_00">#REF!</definedName>
    <definedName name="CUSTOM2_Phase_5_Sweeps">[20]FACADES!#REF!</definedName>
    <definedName name="CUSTOM2_Podium_Roof">[20]FACADES!#REF!</definedName>
    <definedName name="CUSTOM2_Podium_Stairs">[20]FACADES!#REF!</definedName>
    <definedName name="CUSTOM2_Post___Landscaped_Cut_Fill">[20]FACADES!#REF!</definedName>
    <definedName name="CUSTOM2_Post___Landscaped_Surface_Area">[20]FACADES!#REF!</definedName>
    <definedName name="CUSTOM2_Railing_1100mm">[20]FACADES!#REF!</definedName>
    <definedName name="CUSTOM2_Railing_1100mm__Phase_1___V2_">[20]FACADES!#REF!</definedName>
    <definedName name="CUSTOM2_Railing_1100mm__Phase_2_.3_">[20]FACADES!#REF!</definedName>
    <definedName name="CUSTOM2_Railing_1100mm__Phase_5___V2_">[20]FACADES!#REF!</definedName>
    <definedName name="CUSTOM2_Rectangular_Mullion_30mm_Square">[20]FACADES!#REF!</definedName>
    <definedName name="CUSTOM2_Rectangular_Mullion_30mm_Square__Phase_2_.3_">[20]FACADES!#REF!</definedName>
    <definedName name="CUSTOM2_Rectangular_Mullion_30mm_Square__Phase_5___V2_">[20]FACADES!#REF!</definedName>
    <definedName name="CUSTOM2_Rectangular_Mullion_IM09">[20]FACADES!#REF!</definedName>
    <definedName name="CUSTOM2_Rectangular_Mullion_IM09__Phase_1___V2_">[20]FACADES!#REF!</definedName>
    <definedName name="CUSTOM2_Rectangular_Mullion_TM04">[20]FACADES!#REF!</definedName>
    <definedName name="CUSTOM2_Rectangular_Mullion_TM04__Mirrored">[20]FACADES!#REF!</definedName>
    <definedName name="CUSTOM2_Rectangular_Mullion_TM04__Mirrored__Phase_1___V2_">[20]FACADES!#REF!</definedName>
    <definedName name="CUSTOM2_Rectangular_Mullion_TM04__Phase_1___V2_">[20]FACADES!#REF!</definedName>
    <definedName name="CUSTOM2_ROAD_Arrow_Straight">[20]FACADES!#REF!</definedName>
    <definedName name="CUSTOM2_roadworks">#REF!</definedName>
    <definedName name="CUSTOM2_Roof_Trim">[20]FACADES!#REF!</definedName>
    <definedName name="CUSTOM2_s_basin_paraplegic_wash_hand_basin_para">[20]FACADES!#REF!</definedName>
    <definedName name="CUSTOM2_s_basin_paraplegic_wash_hand_basin_para__Phase_1___V2_">[20]FACADES!#REF!</definedName>
    <definedName name="CUSTOM2_s_basin_paraplegic_wash_hand_basin_para__Phase_2_.3_">[20]FACADES!#REF!</definedName>
    <definedName name="CUSTOM2_s_basin_paraplegic_wash_hand_basin_para__Phase_5___V2_">[20]FACADES!#REF!</definedName>
    <definedName name="CUSTOM2_s_paraplegic_wc_Paraplegic_Setup">[20]FACADES!#REF!</definedName>
    <definedName name="CUSTOM2_s_paraplegic_wc_Paraplegic_Setup__Phase_1___V2_">[20]FACADES!#REF!</definedName>
    <definedName name="CUSTOM2_s_paraplegic_wc_Paraplegic_Setup__Phase_2_.3_">[20]FACADES!#REF!</definedName>
    <definedName name="CUSTOM2_s_paraplegic_wc_Paraplegic_Setup__Phase_5___V2_">[20]FACADES!#REF!</definedName>
    <definedName name="CUSTOM2_SA_Type_SA02_600_x_2032mm_D">[20]FACADES!#REF!</definedName>
    <definedName name="CUSTOM2_SA_Type_SA02_600_x_2032mm_D__Phase_1___V2_">[20]FACADES!#REF!</definedName>
    <definedName name="CUSTOM2_SA_Type_SA02_600_x_2032mm_D__Phase_2_.3_">[20]FACADES!#REF!</definedName>
    <definedName name="CUSTOM2_Salon_prive">#REF!</definedName>
    <definedName name="CUSTOM2_sky_deck___landscaping">#REF!</definedName>
    <definedName name="CUSTOM2_sky_deck_pool">#REF!</definedName>
    <definedName name="CUSTOM2_skydeck_pool_deck">#REF!</definedName>
    <definedName name="CUSTOM2_skydeck_reception_landings">#REF!</definedName>
    <definedName name="CUSTOM2_Stairs_1">[20]FACADES!#REF!</definedName>
    <definedName name="CUSTOM2_Steel_Frame_Double_Door_1524x2032mm">[20]FACADES!#REF!</definedName>
    <definedName name="CUSTOM2_Steel_Frame_Single_Door_813x2032mm">[20]FACADES!#REF!</definedName>
    <definedName name="CUSTOM2_Stringer___50_mm_Width">[20]FACADES!#REF!</definedName>
    <definedName name="CUSTOM2_Stringer___50_mm_Width__Phase_1___V2_">[20]FACADES!#REF!</definedName>
    <definedName name="CUSTOM2_Stringer___50_mm_Width__Phase_2_.3_">[20]FACADES!#REF!</definedName>
    <definedName name="CUSTOM2_Stringer___50_mm_Width__Phase_5___V2_">[20]FACADES!#REF!</definedName>
    <definedName name="CUSTOM2_System_Panel_ESA_Glass__single_external_glazing_offset_22.5mm">[20]FACADES!#REF!</definedName>
    <definedName name="CUSTOM2_System_Panel_ESA_Glass__single_external_glazing_offset_22.5mm__Phase_1___V2_">[20]FACADES!#REF!</definedName>
    <definedName name="CUSTOM2_System_Panel_ESA_Glass__single_external_glazing_offset_22.5mm__Phase_5___V2_">[20]FACADES!#REF!</definedName>
    <definedName name="CUSTOM2_System_Panel_ESA_Glass__single_external_glazing_offset_22.5mm_2__Phase_1___V2_">[20]FACADES!#REF!</definedName>
    <definedName name="CUSTOM2_System_Panel_ESA_Glass__single_external_glazing_offset_22.5mm_2__Phase_5___V2_">[20]FACADES!#REF!</definedName>
    <definedName name="CUSTOM2_System_Panel_ESA_Glass__single_external_glazing_offset_22.5mm_3__Phase_5___V2_">[20]FACADES!#REF!</definedName>
    <definedName name="CUSTOM2_System_Panel_ESA_glass_single_glazed_internal">[20]FACADES!#REF!</definedName>
    <definedName name="CUSTOM2_System_Panel_ESA_glass_single_glazed_internal__180816_3040_Barlow_Rev_A_">[20]FACADES!#REF!</definedName>
    <definedName name="CUSTOM2_System_Panel_ESA_glass_single_glazed_internal__Phase_1___V2_">[20]FACADES!#REF!</definedName>
    <definedName name="CUSTOM2_System_Panel_ESA_glass_single_glazed_internal_2__180816_3040_Barlow_Rev_A_">[20]FACADES!#REF!</definedName>
    <definedName name="CUSTOM2_System_Panel_ESA_glass_single_glazed_internal_3__180816_3040_Barlow_Rev_A_">[20]FACADES!#REF!</definedName>
    <definedName name="CUSTOM2_System_Panel_Glazed">[20]FACADES!#REF!</definedName>
    <definedName name="CUSTOM2_System_Panel_Glazed__Phase_1___V2_">[20]FACADES!#REF!</definedName>
    <definedName name="CUSTOM2_System_Panel_Glazed__Phase_2_.3_">[20]FACADES!#REF!</definedName>
    <definedName name="CUSTOM2_System_Panel_Glazed__Phase_5___V2_">[20]FACADES!#REF!</definedName>
    <definedName name="CUSTOM2_System_Panel_Glazed_2__Phase_1___V2_">[20]FACADES!#REF!</definedName>
    <definedName name="CUSTOM2_System_Panel_Glazed_2__Phase_2_.3_">[20]FACADES!#REF!</definedName>
    <definedName name="CUSTOM2_System_Panel_Glazed_2__Phase_5___V2_">[20]FACADES!#REF!</definedName>
    <definedName name="CUSTOM2_System_Panel_Glazed_3__Phase_2_.3_">[20]FACADES!#REF!</definedName>
    <definedName name="CUSTOM2_System_Panel_Glazed_3__Phase_5___V2_">[20]FACADES!#REF!</definedName>
    <definedName name="CUSTOM2_test">#REF!</definedName>
    <definedName name="CUSTOM2_Timber_Frame_Double_Door_1324x2032mm">[20]FACADES!#REF!</definedName>
    <definedName name="CUSTOM2_Timber_Frame_Double_Door_1324x2032mm__Phase_1___V2_">[20]FACADES!#REF!</definedName>
    <definedName name="CUSTOM2_Timber_Frame_Double_Door_1324x2032mm__Phase_2_.3_">[20]FACADES!#REF!</definedName>
    <definedName name="CUSTOM2_Timber_Frame_Double_Door_1324x2032mm__Phase_5___V2_">[20]FACADES!#REF!</definedName>
    <definedName name="CUSTOM2_Timber_Frame_Single_Door___Cubicle_Door1_800x2000mm___WC_Cubicle_2">[20]FACADES!#REF!</definedName>
    <definedName name="CUSTOM2_Timber_Frame_Single_Door___Cubicle_Door1_800x2000mm___WC_Cubicle_2__Phase_1___V2_">[20]FACADES!#REF!</definedName>
    <definedName name="CUSTOM2_Timber_Frame_Single_Door___Cubicle_Door1_800x2000mm___WC_Cubicle_2__Phase_2_.3_">[20]FACADES!#REF!</definedName>
    <definedName name="CUSTOM2_Topography_Cut_Fill">[20]FACADES!#REF!</definedName>
    <definedName name="CUSTOM2_Topography_Surface_Area">[20]FACADES!#REF!</definedName>
    <definedName name="CUSTOM2_UR_Vaal_Lavatera_Urinal_Vaal_Lavatera">[20]FACADES!#REF!</definedName>
    <definedName name="CUSTOM2_UR_Vaal_Lavatera_Urinal_Vaal_Lavatera__Phase_1___V2_">[20]FACADES!#REF!</definedName>
    <definedName name="CUSTOM2_UR_Vaal_Lavatera_Urinal_Vaal_Lavatera__Phase_2_.3_">[20]FACADES!#REF!</definedName>
    <definedName name="CUSTOM2_UR_Vaal_Lavatera_Urinal_Vaal_Lavatera__Phase_5___V2_">[20]FACADES!#REF!</definedName>
    <definedName name="CUSTOM2_VIP_parking">#REF!</definedName>
    <definedName name="CUSTOM2_WC_Duravit_D_Code_Wall_Mounted">[20]FACADES!#REF!</definedName>
    <definedName name="CUSTOM2_WC_Duravit_D_Code_Wall_Mounted__Phase_1___V2_">[20]FACADES!#REF!</definedName>
    <definedName name="CUSTOM2_WC_Duravit_D_Code_Wall_Mounted__Phase_2_.3_">[20]FACADES!#REF!</definedName>
    <definedName name="CUSTOM2_WC_Duravit_D_Code_Wall_Mounted__Phase_5___V2_">[20]FACADES!#REF!</definedName>
    <definedName name="CUSTOM3__1_Phase_1">[20]FACADES!#REF!</definedName>
    <definedName name="CUSTOM3__1_Phase_1__Solid_Wall_">[20]FACADES!#REF!</definedName>
    <definedName name="CUSTOM3__1_Phase_2">[20]FACADES!#REF!</definedName>
    <definedName name="CUSTOM3__1_Phase_5">[20]FACADES!#REF!</definedName>
    <definedName name="CUSTOM3__1_Phase_5__Solid_Wall_">[20]FACADES!#REF!</definedName>
    <definedName name="CUSTOM3__2_Phase_1">[20]FACADES!#REF!</definedName>
    <definedName name="CUSTOM3__2_Phase_1__Solid_Wall_">[20]FACADES!#REF!</definedName>
    <definedName name="CUSTOM3__2_Phase_5__Solid_Wall_">[20]FACADES!#REF!</definedName>
    <definedName name="CUSTOM3__2_Phase_5__Upper_Ground_">[20]FACADES!#REF!</definedName>
    <definedName name="CUSTOM3__3_Phase_1">[20]FACADES!#REF!</definedName>
    <definedName name="CUSTOM3__3_Phase_5__Ground_Floor_">[20]FACADES!#REF!</definedName>
    <definedName name="CUSTOM3__3_Phase_5__Solid_Wall_">[20]FACADES!#REF!</definedName>
    <definedName name="CUSTOM3__Room_Separation_">[20]FACADES!#REF!</definedName>
    <definedName name="CUSTOM3_0_Phase_1">[20]FACADES!#REF!</definedName>
    <definedName name="CUSTOM3_0_Phase_1__Solid_Wall_">[20]FACADES!#REF!</definedName>
    <definedName name="CUSTOM3_0_Phase_2">[20]FACADES!#REF!</definedName>
    <definedName name="CUSTOM3_0_Phase_3">[20]FACADES!#REF!</definedName>
    <definedName name="CUSTOM3_0_Phase_4">[20]FACADES!#REF!</definedName>
    <definedName name="CUSTOM3_0_Phase_4__Solid_Wall_">[20]FACADES!#REF!</definedName>
    <definedName name="CUSTOM3_0_Phase_5">[20]FACADES!#REF!</definedName>
    <definedName name="CUSTOM3_0_Phase_5__Solid_Wall_">[20]FACADES!#REF!</definedName>
    <definedName name="CUSTOM3_1_Phase_1">[20]FACADES!#REF!</definedName>
    <definedName name="CUSTOM3_1_Phase_1__Solid_Wall_">[20]FACADES!#REF!</definedName>
    <definedName name="CUSTOM3_1_Phase_2">[20]FACADES!#REF!</definedName>
    <definedName name="CUSTOM3_1_Phase_2__Solid_Wall_">[20]FACADES!#REF!</definedName>
    <definedName name="CUSTOM3_1_Phase_3">[20]FACADES!#REF!</definedName>
    <definedName name="CUSTOM3_1_Phase_4">[20]FACADES!#REF!</definedName>
    <definedName name="CUSTOM3_1_Phase_4__Solid_Wall_">[20]FACADES!#REF!</definedName>
    <definedName name="CUSTOM3_1_Phase_5">[20]FACADES!#REF!</definedName>
    <definedName name="CUSTOM3_10_Phase_1">[20]FACADES!#REF!</definedName>
    <definedName name="CUSTOM3_10_Phase_1__Solid_Wall_">[20]FACADES!#REF!</definedName>
    <definedName name="CUSTOM3_11_Phase_1">[20]FACADES!#REF!</definedName>
    <definedName name="CUSTOM3_11_Phase_1__Solid_Wall_">[20]FACADES!#REF!</definedName>
    <definedName name="CUSTOM3_12_Phase_1">[20]FACADES!#REF!</definedName>
    <definedName name="CUSTOM3_12_Phase_1__Solid_Wall_">[20]FACADES!#REF!</definedName>
    <definedName name="CUSTOM3_13_Phase_1">[20]FACADES!#REF!</definedName>
    <definedName name="CUSTOM3_13_Phase_1__Solid_Wall_">[20]FACADES!#REF!</definedName>
    <definedName name="CUSTOM3_14_Phase_1">[20]FACADES!#REF!</definedName>
    <definedName name="CUSTOM3_14_Phase_1__Solid_Wall_">[20]FACADES!#REF!</definedName>
    <definedName name="CUSTOM3_2_Phase_1">[20]FACADES!#REF!</definedName>
    <definedName name="CUSTOM3_2_Phase_1__Solid_Wall_">[20]FACADES!#REF!</definedName>
    <definedName name="CUSTOM3_2_Phase_2">[20]FACADES!#REF!</definedName>
    <definedName name="CUSTOM3_2_Phase_2__Solid_Wall_">[20]FACADES!#REF!</definedName>
    <definedName name="CUSTOM3_2_Phase_3">[20]FACADES!#REF!</definedName>
    <definedName name="CUSTOM3_2_Phase_3__Solid_Wall_">[20]FACADES!#REF!</definedName>
    <definedName name="CUSTOM3_2_Phase_4">[20]FACADES!#REF!</definedName>
    <definedName name="CUSTOM3_2_Phase_4__Solid_Wall_">[20]FACADES!#REF!</definedName>
    <definedName name="CUSTOM3_3_Phase_1">[20]FACADES!#REF!</definedName>
    <definedName name="CUSTOM3_3_Phase_1__Solid_Wall_">[20]FACADES!#REF!</definedName>
    <definedName name="CUSTOM3_3_Phase_2">[20]FACADES!#REF!</definedName>
    <definedName name="CUSTOM3_3_Phase_2__Solid_Wall_">[20]FACADES!#REF!</definedName>
    <definedName name="CUSTOM3_3_Phase_3">[20]FACADES!#REF!</definedName>
    <definedName name="CUSTOM3_3_Phase_3__Solid_Wall_">[20]FACADES!#REF!</definedName>
    <definedName name="CUSTOM3_3_Phase_4">[20]FACADES!#REF!</definedName>
    <definedName name="CUSTOM3_3_Phase_4__Solid_Wall_">[20]FACADES!#REF!</definedName>
    <definedName name="CUSTOM3_4_Phase_1">[20]FACADES!#REF!</definedName>
    <definedName name="CUSTOM3_4_Phase_1__Solid_Wall_">[20]FACADES!#REF!</definedName>
    <definedName name="CUSTOM3_4_Phase_2">[20]FACADES!#REF!</definedName>
    <definedName name="CUSTOM3_4_Phase_2__Solid_Wall_">[20]FACADES!#REF!</definedName>
    <definedName name="CUSTOM3_4_Phase_3">[20]FACADES!#REF!</definedName>
    <definedName name="CUSTOM3_4_Phase_3__Solid_Wall_">[20]FACADES!#REF!</definedName>
    <definedName name="CUSTOM3_4_Phase_4">[20]FACADES!#REF!</definedName>
    <definedName name="CUSTOM3_4_Phase_4__Solid_Wall_">[20]FACADES!#REF!</definedName>
    <definedName name="CUSTOM3_5_Phase_1">[20]FACADES!#REF!</definedName>
    <definedName name="CUSTOM3_5_Phase_1__Solid_Wall_">[20]FACADES!#REF!</definedName>
    <definedName name="CUSTOM3_5_Phase_2">[20]FACADES!#REF!</definedName>
    <definedName name="CUSTOM3_5_Phase_2__Solid_Wall_">[20]FACADES!#REF!</definedName>
    <definedName name="CUSTOM3_5_Phase_3">[20]FACADES!#REF!</definedName>
    <definedName name="CUSTOM3_5_Phase_3__Solid_Wall_">[20]FACADES!#REF!</definedName>
    <definedName name="CUSTOM3_5_Phase_4">[20]FACADES!#REF!</definedName>
    <definedName name="CUSTOM3_5_Phase_4__Solid_Wall_">[20]FACADES!#REF!</definedName>
    <definedName name="CUSTOM3_6_Phase_1">[20]FACADES!#REF!</definedName>
    <definedName name="CUSTOM3_6_Phase_1__Solid_Wall_">[20]FACADES!#REF!</definedName>
    <definedName name="CUSTOM3_6_Phase_2">[20]FACADES!#REF!</definedName>
    <definedName name="CUSTOM3_6_Phase_2__Solid_Wall_">[20]FACADES!#REF!</definedName>
    <definedName name="CUSTOM3_6_Phase_3">[20]FACADES!#REF!</definedName>
    <definedName name="CUSTOM3_6_Phase_3__Solid_Wall_">[20]FACADES!#REF!</definedName>
    <definedName name="CUSTOM3_6_Phase_4">[20]FACADES!#REF!</definedName>
    <definedName name="CUSTOM3_6_Phase_4__Solid_Wall_">[20]FACADES!#REF!</definedName>
    <definedName name="CUSTOM3_7_Phase_1">[20]FACADES!#REF!</definedName>
    <definedName name="CUSTOM3_7_Phase_1__Solid_Wall_">[20]FACADES!#REF!</definedName>
    <definedName name="CUSTOM3_7_Phase_2">[20]FACADES!#REF!</definedName>
    <definedName name="CUSTOM3_7_Phase_3">[20]FACADES!#REF!</definedName>
    <definedName name="CUSTOM3_7_Phase_3__Solid_Wall_">[20]FACADES!#REF!</definedName>
    <definedName name="CUSTOM3_7_Phase_4">[20]FACADES!#REF!</definedName>
    <definedName name="CUSTOM3_7_Phase_4__Solid_Wall_">[20]FACADES!#REF!</definedName>
    <definedName name="CUSTOM3_8_Phase_1">[20]FACADES!#REF!</definedName>
    <definedName name="CUSTOM3_8_Phase_1__Solid_Wall_">[20]FACADES!#REF!</definedName>
    <definedName name="CUSTOM3_8_Phase_3">[20]FACADES!#REF!</definedName>
    <definedName name="CUSTOM3_9_Phase_1">[20]FACADES!#REF!</definedName>
    <definedName name="CUSTOM3_9_Phase_1__Solid_Wall_">[20]FACADES!#REF!</definedName>
    <definedName name="CUSTOM3_Aluminium_Standard_Frame_Timber_Double_Door_2032x1200mm">[20]FACADES!#REF!</definedName>
    <definedName name="CUSTOM3_Aluminium_Standard_Frame_Timber_Single_Door_2032x813mm">[20]FACADES!#REF!</definedName>
    <definedName name="CUSTOM3_Aluminium_Standard_Frame_Timber_Single_Door_2032x950mm">[20]FACADES!#REF!</definedName>
    <definedName name="CUSTOM3_Assembled_Stair_190mm_max_riser_250mm_going">[20]FACADES!#REF!</definedName>
    <definedName name="CUSTOM3_Assembled_Stair_190mm_max_riser_250mm_going__Phase_1___V2_">[20]FACADES!#REF!</definedName>
    <definedName name="CUSTOM3_Assembled_Stair_190mm_max_riser_250mm_going__Phase_2_.3_">[20]FACADES!#REF!</definedName>
    <definedName name="CUSTOM3_Assembled_Stair_190mm_max_riser_250mm_going__Phase_5___V2_">[20]FACADES!#REF!</definedName>
    <definedName name="CUSTOM3_Basement__2_parking">#REF!</definedName>
    <definedName name="CUSTOM3_Basic_Roof_Landscaping_Edging">[20]FACADES!#REF!</definedName>
    <definedName name="CUSTOM3_Basic_Roof_Landscaping_Site">[20]FACADES!#REF!</definedName>
    <definedName name="CUSTOM3_Basic_Roof_Phase_5_Sweep_Edging">[20]FACADES!#REF!</definedName>
    <definedName name="CUSTOM3_Basic_Wall_230_concrete">[20]FACADES!#REF!</definedName>
    <definedName name="CUSTOM3_Basic_Wall_230_concrete__Phase_1___V2_">[20]FACADES!#REF!</definedName>
    <definedName name="CUSTOM3_Basic_Wall_230_concrete__Phase_5___V2_">[20]FACADES!#REF!</definedName>
    <definedName name="CUSTOM3_Basic_Wall_230_concrete_2__Phase_5___V2_">[20]FACADES!#REF!</definedName>
    <definedName name="CUSTOM3_Basic_Wall_Concrete___230mm_Concrete">[20]FACADES!#REF!</definedName>
    <definedName name="CUSTOM3_Basic_Wall_Concrete___230mm_Concrete__Phase_1___V2_">[20]FACADES!#REF!</definedName>
    <definedName name="CUSTOM3_Basic_Wall_Concrete___230mm_Concrete__Phase_2_.3_">[20]FACADES!#REF!</definedName>
    <definedName name="CUSTOM3_Basic_Wall_Concrete___230mm_Concrete__Phase_5___V2_">[20]FACADES!#REF!</definedName>
    <definedName name="CUSTOM3_Basic_Wall_Exterior___Standard_115mm">[20]FACADES!#REF!</definedName>
    <definedName name="CUSTOM3_Basic_Wall_Exterior___Standard_115mm__Phase_1___V2_">[20]FACADES!#REF!</definedName>
    <definedName name="CUSTOM3_Basic_Wall_Exterior___Standard_115mm__Phase_2_.3_">[20]FACADES!#REF!</definedName>
    <definedName name="CUSTOM3_Basic_Wall_Exterior___Standard_230mm">[20]FACADES!#REF!</definedName>
    <definedName name="CUSTOM3_Basic_Wall_Exterior___Standard_230mm__Phase_1___V2_">[20]FACADES!#REF!</definedName>
    <definedName name="CUSTOM3_Basic_Wall_Exterior___Standard_230mm__Phase_2_.3_">[20]FACADES!#REF!</definedName>
    <definedName name="CUSTOM3_Basic_Wall_Exterior___Standard_230mm__Phase_5___V2_">[20]FACADES!#REF!</definedName>
    <definedName name="CUSTOM3_Basic_Wall_Exterior_Dark_Lining">[20]FACADES!#REF!</definedName>
    <definedName name="CUSTOM3_Basic_Wall_Exterior_Dark_Lining__Phase_2_.3_">[20]FACADES!#REF!</definedName>
    <definedName name="CUSTOM3_Basic_Wall_Exterior_Dark_Lining__Phase_5___V2_">[20]FACADES!#REF!</definedName>
    <definedName name="CUSTOM3_Basic_Wall_Exterior_Dark_Lining_2__Phase_2_.3_">[20]FACADES!#REF!</definedName>
    <definedName name="CUSTOM3_Basic_Wall_Exterior_Reflective_Glazing">[20]FACADES!#REF!</definedName>
    <definedName name="CUSTOM3_Basic_Wall_Exterior_Tile_Pattern">[20]FACADES!#REF!</definedName>
    <definedName name="CUSTOM3_Basic_Wall_Interior___Standard_115mm">[20]FACADES!#REF!</definedName>
    <definedName name="CUSTOM3_Basic_Wall_Interior___Standard_115mm__Phase_1___V2_">[20]FACADES!#REF!</definedName>
    <definedName name="CUSTOM3_Basic_Wall_Interior___Standard_115mm__Phase_2_.3_">[20]FACADES!#REF!</definedName>
    <definedName name="CUSTOM3_Basic_Wall_Interior___Standard_115mm__Phase_5___V2_">[20]FACADES!#REF!</definedName>
    <definedName name="CUSTOM3_Basic_Wall_Interior___Standard_230mm">[20]FACADES!#REF!</definedName>
    <definedName name="CUSTOM3_Basic_Wall_Interior___Standard_230mm__Phase_1___V2_">[20]FACADES!#REF!</definedName>
    <definedName name="CUSTOM3_Basic_Wall_Interior___Standard_230mm__Phase_2_.3_">[20]FACADES!#REF!</definedName>
    <definedName name="CUSTOM3_Basic_Wall_Interior___Standard_230mm__Phase_5___V2_">[20]FACADES!#REF!</definedName>
    <definedName name="CUSTOM3_Basic_Wall_Interior___Standard_345mm">[20]FACADES!#REF!</definedName>
    <definedName name="CUSTOM3_Basic_Wall_Retaining">[20]FACADES!#REF!</definedName>
    <definedName name="CUSTOM3_Building_2">[20]FACADES!#REF!</definedName>
    <definedName name="CUSTOM3_Building_2_Roof_Terrace">[20]FACADES!#REF!</definedName>
    <definedName name="CUSTOM3_Cast_In_Place_Stair_Monolithic_Stair">[20]FACADES!#REF!</definedName>
    <definedName name="CUSTOM3_esa_area_of_refuge">[20]FACADES!#REF!</definedName>
    <definedName name="CUSTOM3_esa_area_of_refuge__Phase_1___V2_">[20]FACADES!#REF!</definedName>
    <definedName name="CUSTOM3_esa_area_of_refuge__Phase_2_.3_">[20]FACADES!#REF!</definedName>
    <definedName name="CUSTOM3_esa_area_of_refuge__Phase_5___V2_">[20]FACADES!#REF!</definedName>
    <definedName name="CUSTOM3_ESA_Parking_Bay_2800">[20]FACADES!#REF!</definedName>
    <definedName name="CUSTOM3_ESA_Parking_Bay_2800__Topography_V3_">[20]FACADES!#REF!</definedName>
    <definedName name="CUSTOM3_esa_wheel_chair">[20]FACADES!#REF!</definedName>
    <definedName name="CUSTOM3_esa_wheel_chair__Phase_1___V2_">[20]FACADES!#REF!</definedName>
    <definedName name="CUSTOM3_esa_wheel_chair__Phase_2_.3_">[20]FACADES!#REF!</definedName>
    <definedName name="CUSTOM3_esa_wheel_chair__Phase_5___V2_">[20]FACADES!#REF!</definedName>
    <definedName name="CUSTOM3_Floor_160mm_Concrete_With_50mm_Metal_Deck">[20]FACADES!#REF!</definedName>
    <definedName name="CUSTOM3_Floor_250">[20]FACADES!#REF!</definedName>
    <definedName name="CUSTOM3_Floor_250__Phase_1___V2_">[20]FACADES!#REF!</definedName>
    <definedName name="CUSTOM3_Floor_250__Phase_5___V2_">[20]FACADES!#REF!</definedName>
    <definedName name="CUSTOM3_Floor_80mm_Paving">[20]FACADES!#REF!</definedName>
    <definedName name="CUSTOM3_Floor_Landscaping">[20]FACADES!#REF!</definedName>
    <definedName name="CUSTOM3_Floor_Landscaping_Edging">[20]FACADES!#REF!</definedName>
    <definedName name="CUSTOM3_Floor_Site___Exterior_Sidewalk">[20]FACADES!#REF!</definedName>
    <definedName name="CUSTOM3_Floor_Site___Roads">[20]FACADES!#REF!</definedName>
    <definedName name="CUSTOM3_Floor_Skylight_Glass">[20]FACADES!#REF!</definedName>
    <definedName name="CUSTOM3_Floor_Yerd">[20]FACADES!#REF!</definedName>
    <definedName name="CUSTOM3_Insitu_Floor_slab_255">[20]FACADES!#REF!</definedName>
    <definedName name="CUSTOM3_Insitu_Floor_slab_300">[20]FACADES!#REF!</definedName>
    <definedName name="CUSTOM3_ISLAND_BOOMS_1">[20]FACADES!#REF!</definedName>
    <definedName name="CUSTOM3_ISLAND_BOOMS_3">[20]FACADES!#REF!</definedName>
    <definedName name="CUSTOM3_Jhon_1">[20]FACADES!#REF!</definedName>
    <definedName name="CUSTOM3_Landscaping">#REF!</definedName>
    <definedName name="CUSTOM3_Level__2__BOH_in_casino">#REF!</definedName>
    <definedName name="CUSTOM3_Level_00___existing_magic__tenpin_and_flyer">#REF!</definedName>
    <definedName name="CUSTOM3_Level_00__BOH_casino">#REF!</definedName>
    <definedName name="CUSTOM3_Level_00__exisitng_BOH_casino">#REF!</definedName>
    <definedName name="CUSTOM3_Level_00__Restaurants">#REF!</definedName>
    <definedName name="CUSTOM3_Level_00__Retail">#REF!</definedName>
    <definedName name="CUSTOM3_Level_00__seating_and_walking_area_outside">#REF!</definedName>
    <definedName name="CUSTOM3_Level_00__toilets">#REF!</definedName>
    <definedName name="CUSTOM3_Level_00_circulation">#REF!</definedName>
    <definedName name="CUSTOM3_Level_00_exisitng_toilets">#REF!</definedName>
    <definedName name="CUSTOM3_Level_00_existing__billy_G">#REF!</definedName>
    <definedName name="CUSTOM3_Level_00_existing_casino_floor">#REF!</definedName>
    <definedName name="CUSTOM3_Level_00_existing_circulation">#REF!</definedName>
    <definedName name="CUSTOM3_Level_00_existing_new_restaurants">#REF!</definedName>
    <definedName name="CUSTOM3_Level_00_existing_new_retail">#REF!</definedName>
    <definedName name="CUSTOM3_Level_00_exsting___new_toilets">#REF!</definedName>
    <definedName name="CUSTOM3_Level_00_smoking_casino">#REF!</definedName>
    <definedName name="CUSTOM3_Level_00_V_V">#REF!</definedName>
    <definedName name="CUSTOM3_Level_00_W_cafe">#REF!</definedName>
    <definedName name="CUSTOM3_Level_01__circulation">#REF!</definedName>
    <definedName name="CUSTOM3_Level_01__seating_and_walkway_outside">#REF!</definedName>
    <definedName name="CUSTOM3_Level_01_existing_BOH_casino">#REF!</definedName>
    <definedName name="CUSTOM3_level_01_existing_cirulation">#REF!</definedName>
    <definedName name="CUSTOM3_Level_01_existing_function_rooms">#REF!</definedName>
    <definedName name="CUSTOM3_level_01_existing_new_toilets">#REF!</definedName>
    <definedName name="CUSTOM3_level_01_existing_rest_balcony">#REF!</definedName>
    <definedName name="CUSTOM3_Level_01_existing_restaurants_casino">#REF!</definedName>
    <definedName name="CUSTOM3_Level_01_parking">#REF!</definedName>
    <definedName name="CUSTOM3_Level_01_Restaurants">#REF!</definedName>
    <definedName name="CUSTOM3_Level_01_Retail">#REF!</definedName>
    <definedName name="CUSTOM3_level_01_salon_prive_balcony">#REF!</definedName>
    <definedName name="CUSTOM3_Level_01_Toilets">#REF!</definedName>
    <definedName name="CUSTOM3_Level_01_waterfall">#REF!</definedName>
    <definedName name="CUSTOM3_Level00_Spar">#REF!</definedName>
    <definedName name="CUSTOM3_lift.stretcher_stretcher_lift">[20]FACADES!#REF!</definedName>
    <definedName name="CUSTOM3_lift.stretcher_stretcher_lift__Phase_1___V2_">[20]FACADES!#REF!</definedName>
    <definedName name="CUSTOM3_lift.stretcher_stretcher_lift__Phase_2_.3_">[20]FACADES!#REF!</definedName>
    <definedName name="CUSTOM3_lift.stretcher_stretcher_lift__Phase_5___V2_">[20]FACADES!#REF!</definedName>
    <definedName name="CUSTOM3_Lines">[20]FACADES!#REF!</definedName>
    <definedName name="CUSTOM3_Lines__Phase_1___V2_">[20]FACADES!#REF!</definedName>
    <definedName name="CUSTOM3_Lines__Phase_2_.3_">[20]FACADES!#REF!</definedName>
    <definedName name="CUSTOM3_Lines__Phase_5___V2_">[20]FACADES!#REF!</definedName>
    <definedName name="CUSTOM3_M_Concrete_Round_Column_600mm">[20]FACADES!#REF!</definedName>
    <definedName name="CUSTOM3_M_Concrete_Round_Column_600mm__Phase_1___V2_">[20]FACADES!#REF!</definedName>
    <definedName name="CUSTOM3_M_Concrete_Round_Column_600mm__Phase_2_.3_">[20]FACADES!#REF!</definedName>
    <definedName name="CUSTOM3_Monolithic_Landing_300_mm_Thickness">[20]FACADES!#REF!</definedName>
    <definedName name="CUSTOM3_Monolithic_Run">[20]FACADES!#REF!</definedName>
    <definedName name="CUSTOM3_multi_purpose__pre_function_area">#REF!</definedName>
    <definedName name="CUSTOM3_multi_purpose_BOH">#REF!</definedName>
    <definedName name="CUSTOM3_multi_purpose_toilets">#REF!</definedName>
    <definedName name="CUSTOM3_multi_purpose_venue">#REF!</definedName>
    <definedName name="CUSTOM3_Non_Monolithic_Landing">[20]FACADES!#REF!</definedName>
    <definedName name="CUSTOM3_Non_Monolithic_Landing__Phase_1___V2_">[20]FACADES!#REF!</definedName>
    <definedName name="CUSTOM3_Non_Monolithic_Landing__Phase_2_.3_">[20]FACADES!#REF!</definedName>
    <definedName name="CUSTOM3_Non_Monolithic_Landing__Phase_5___V2_">[20]FACADES!#REF!</definedName>
    <definedName name="CUSTOM3_Non_Monolithic_Run_50_mm_Tread_13_mm_Riser">[20]FACADES!#REF!</definedName>
    <definedName name="CUSTOM3_Non_Monolithic_Run_50_mm_Tread_13_mm_Riser__Phase_1___V2_">[20]FACADES!#REF!</definedName>
    <definedName name="CUSTOM3_Non_Monolithic_Run_50_mm_Tread_13_mm_Riser__Phase_2_.3_">[20]FACADES!#REF!</definedName>
    <definedName name="CUSTOM3_Non_Monolithic_Run_50_mm_Tread_13_mm_Riser__Phase_5___V2_">[20]FACADES!#REF!</definedName>
    <definedName name="CUSTOM3_p_vanity_1800__two_basins">[20]FACADES!#REF!</definedName>
    <definedName name="CUSTOM3_p_vanity_1800__two_basins__Phase_2_.3_">[20]FACADES!#REF!</definedName>
    <definedName name="CUSTOM3_p_vanity_1800__two_basins__Phase_5___V2_">[20]FACADES!#REF!</definedName>
    <definedName name="CUSTOM3_p_vanity_2100__three_basins">[20]FACADES!#REF!</definedName>
    <definedName name="CUSTOM3_Pad_1">[20]FACADES!#REF!</definedName>
    <definedName name="CUSTOM3_parking_level_00">#REF!</definedName>
    <definedName name="CUSTOM3_Phase_5_Sweeps">[20]FACADES!#REF!</definedName>
    <definedName name="CUSTOM3_Podium_Roof">[20]FACADES!#REF!</definedName>
    <definedName name="CUSTOM3_Podium_Stairs">[20]FACADES!#REF!</definedName>
    <definedName name="CUSTOM3_Post___Landscaped_Cut_Fill">[20]FACADES!#REF!</definedName>
    <definedName name="CUSTOM3_Post___Landscaped_Surface_Area">[20]FACADES!#REF!</definedName>
    <definedName name="CUSTOM3_Railing_1100mm">[20]FACADES!#REF!</definedName>
    <definedName name="CUSTOM3_Railing_1100mm__Phase_1___V2_">[20]FACADES!#REF!</definedName>
    <definedName name="CUSTOM3_Railing_1100mm__Phase_2_.3_">[20]FACADES!#REF!</definedName>
    <definedName name="CUSTOM3_Railing_1100mm__Phase_5___V2_">[20]FACADES!#REF!</definedName>
    <definedName name="CUSTOM3_Rectangular_Mullion_30mm_Square">[20]FACADES!#REF!</definedName>
    <definedName name="CUSTOM3_Rectangular_Mullion_30mm_Square__Phase_2_.3_">[20]FACADES!#REF!</definedName>
    <definedName name="CUSTOM3_Rectangular_Mullion_30mm_Square__Phase_5___V2_">[20]FACADES!#REF!</definedName>
    <definedName name="CUSTOM3_Rectangular_Mullion_IM09">[20]FACADES!#REF!</definedName>
    <definedName name="CUSTOM3_Rectangular_Mullion_IM09__Phase_1___V2_">[20]FACADES!#REF!</definedName>
    <definedName name="CUSTOM3_Rectangular_Mullion_TM04">[20]FACADES!#REF!</definedName>
    <definedName name="CUSTOM3_Rectangular_Mullion_TM04__Mirrored">[20]FACADES!#REF!</definedName>
    <definedName name="CUSTOM3_Rectangular_Mullion_TM04__Mirrored__Phase_1___V2_">[20]FACADES!#REF!</definedName>
    <definedName name="CUSTOM3_Rectangular_Mullion_TM04__Phase_1___V2_">[20]FACADES!#REF!</definedName>
    <definedName name="CUSTOM3_ROAD_Arrow_Straight">[20]FACADES!#REF!</definedName>
    <definedName name="CUSTOM3_roadworks">#REF!</definedName>
    <definedName name="CUSTOM3_Roof_Trim">[20]FACADES!#REF!</definedName>
    <definedName name="CUSTOM3_s_basin_paraplegic_wash_hand_basin_para">[20]FACADES!#REF!</definedName>
    <definedName name="CUSTOM3_s_basin_paraplegic_wash_hand_basin_para__Phase_1___V2_">[20]FACADES!#REF!</definedName>
    <definedName name="CUSTOM3_s_basin_paraplegic_wash_hand_basin_para__Phase_2_.3_">[20]FACADES!#REF!</definedName>
    <definedName name="CUSTOM3_s_basin_paraplegic_wash_hand_basin_para__Phase_5___V2_">[20]FACADES!#REF!</definedName>
    <definedName name="CUSTOM3_s_paraplegic_wc_Paraplegic_Setup">[20]FACADES!#REF!</definedName>
    <definedName name="CUSTOM3_s_paraplegic_wc_Paraplegic_Setup__Phase_1___V2_">[20]FACADES!#REF!</definedName>
    <definedName name="CUSTOM3_s_paraplegic_wc_Paraplegic_Setup__Phase_2_.3_">[20]FACADES!#REF!</definedName>
    <definedName name="CUSTOM3_s_paraplegic_wc_Paraplegic_Setup__Phase_5___V2_">[20]FACADES!#REF!</definedName>
    <definedName name="CUSTOM3_SA_Type_SA02_600_x_2032mm_D">[20]FACADES!#REF!</definedName>
    <definedName name="CUSTOM3_SA_Type_SA02_600_x_2032mm_D__Phase_1___V2_">[20]FACADES!#REF!</definedName>
    <definedName name="CUSTOM3_SA_Type_SA02_600_x_2032mm_D__Phase_2_.3_">[20]FACADES!#REF!</definedName>
    <definedName name="CUSTOM3_Salon_prive">#REF!</definedName>
    <definedName name="CUSTOM3_sky_deck___landscaping">#REF!</definedName>
    <definedName name="CUSTOM3_sky_deck_pool">#REF!</definedName>
    <definedName name="CUSTOM3_skydeck_pool_deck">#REF!</definedName>
    <definedName name="CUSTOM3_skydeck_reception_landings">#REF!</definedName>
    <definedName name="CUSTOM3_Stairs_1">[20]FACADES!#REF!</definedName>
    <definedName name="CUSTOM3_Steel_Frame_Double_Door_1524x2032mm">[20]FACADES!#REF!</definedName>
    <definedName name="CUSTOM3_Steel_Frame_Single_Door_813x2032mm">[20]FACADES!#REF!</definedName>
    <definedName name="CUSTOM3_Stringer___50_mm_Width">[20]FACADES!#REF!</definedName>
    <definedName name="CUSTOM3_Stringer___50_mm_Width__Phase_1___V2_">[20]FACADES!#REF!</definedName>
    <definedName name="CUSTOM3_Stringer___50_mm_Width__Phase_2_.3_">[20]FACADES!#REF!</definedName>
    <definedName name="CUSTOM3_Stringer___50_mm_Width__Phase_5___V2_">[20]FACADES!#REF!</definedName>
    <definedName name="CUSTOM3_System_Panel_ESA_Glass__single_external_glazing_offset_22.5mm">[20]FACADES!#REF!</definedName>
    <definedName name="CUSTOM3_System_Panel_ESA_Glass__single_external_glazing_offset_22.5mm__Phase_1___V2_">[20]FACADES!#REF!</definedName>
    <definedName name="CUSTOM3_System_Panel_ESA_Glass__single_external_glazing_offset_22.5mm__Phase_5___V2_">[20]FACADES!#REF!</definedName>
    <definedName name="CUSTOM3_System_Panel_ESA_Glass__single_external_glazing_offset_22.5mm_2__Phase_1___V2_">[20]FACADES!#REF!</definedName>
    <definedName name="CUSTOM3_System_Panel_ESA_Glass__single_external_glazing_offset_22.5mm_2__Phase_5___V2_">[20]FACADES!#REF!</definedName>
    <definedName name="CUSTOM3_System_Panel_ESA_Glass__single_external_glazing_offset_22.5mm_3__Phase_5___V2_">[20]FACADES!#REF!</definedName>
    <definedName name="CUSTOM3_System_Panel_ESA_glass_single_glazed_internal">[20]FACADES!#REF!</definedName>
    <definedName name="CUSTOM3_System_Panel_ESA_glass_single_glazed_internal__180816_3040_Barlow_Rev_A_">[20]FACADES!#REF!</definedName>
    <definedName name="CUSTOM3_System_Panel_ESA_glass_single_glazed_internal__Phase_1___V2_">[20]FACADES!#REF!</definedName>
    <definedName name="CUSTOM3_System_Panel_ESA_glass_single_glazed_internal_2__180816_3040_Barlow_Rev_A_">[20]FACADES!#REF!</definedName>
    <definedName name="CUSTOM3_System_Panel_ESA_glass_single_glazed_internal_3__180816_3040_Barlow_Rev_A_">[20]FACADES!#REF!</definedName>
    <definedName name="CUSTOM3_System_Panel_Glazed">[20]FACADES!#REF!</definedName>
    <definedName name="CUSTOM3_System_Panel_Glazed__Phase_1___V2_">[20]FACADES!#REF!</definedName>
    <definedName name="CUSTOM3_System_Panel_Glazed__Phase_2_.3_">[20]FACADES!#REF!</definedName>
    <definedName name="CUSTOM3_System_Panel_Glazed__Phase_5___V2_">[20]FACADES!#REF!</definedName>
    <definedName name="CUSTOM3_System_Panel_Glazed_2__Phase_1___V2_">[20]FACADES!#REF!</definedName>
    <definedName name="CUSTOM3_System_Panel_Glazed_2__Phase_2_.3_">[20]FACADES!#REF!</definedName>
    <definedName name="CUSTOM3_System_Panel_Glazed_2__Phase_5___V2_">[20]FACADES!#REF!</definedName>
    <definedName name="CUSTOM3_System_Panel_Glazed_3__Phase_2_.3_">[20]FACADES!#REF!</definedName>
    <definedName name="CUSTOM3_System_Panel_Glazed_3__Phase_5___V2_">[20]FACADES!#REF!</definedName>
    <definedName name="CUSTOM3_test">#REF!</definedName>
    <definedName name="CUSTOM3_Timber_Frame_Double_Door_1324x2032mm">[20]FACADES!#REF!</definedName>
    <definedName name="CUSTOM3_Timber_Frame_Double_Door_1324x2032mm__Phase_1___V2_">[20]FACADES!#REF!</definedName>
    <definedName name="CUSTOM3_Timber_Frame_Double_Door_1324x2032mm__Phase_2_.3_">[20]FACADES!#REF!</definedName>
    <definedName name="CUSTOM3_Timber_Frame_Double_Door_1324x2032mm__Phase_5___V2_">[20]FACADES!#REF!</definedName>
    <definedName name="CUSTOM3_Timber_Frame_Single_Door___Cubicle_Door1_800x2000mm___WC_Cubicle_2">[20]FACADES!#REF!</definedName>
    <definedName name="CUSTOM3_Timber_Frame_Single_Door___Cubicle_Door1_800x2000mm___WC_Cubicle_2__Phase_1___V2_">[20]FACADES!#REF!</definedName>
    <definedName name="CUSTOM3_Timber_Frame_Single_Door___Cubicle_Door1_800x2000mm___WC_Cubicle_2__Phase_2_.3_">[20]FACADES!#REF!</definedName>
    <definedName name="CUSTOM3_Topography_Cut_Fill">[20]FACADES!#REF!</definedName>
    <definedName name="CUSTOM3_Topography_Surface_Area">[20]FACADES!#REF!</definedName>
    <definedName name="CUSTOM3_UR_Vaal_Lavatera_Urinal_Vaal_Lavatera">[20]FACADES!#REF!</definedName>
    <definedName name="CUSTOM3_UR_Vaal_Lavatera_Urinal_Vaal_Lavatera__Phase_1___V2_">[20]FACADES!#REF!</definedName>
    <definedName name="CUSTOM3_UR_Vaal_Lavatera_Urinal_Vaal_Lavatera__Phase_2_.3_">[20]FACADES!#REF!</definedName>
    <definedName name="CUSTOM3_UR_Vaal_Lavatera_Urinal_Vaal_Lavatera__Phase_5___V2_">[20]FACADES!#REF!</definedName>
    <definedName name="CUSTOM3_VIP_parking">#REF!</definedName>
    <definedName name="CUSTOM3_WC_Duravit_D_Code_Wall_Mounted">[20]FACADES!#REF!</definedName>
    <definedName name="CUSTOM3_WC_Duravit_D_Code_Wall_Mounted__Phase_1___V2_">[20]FACADES!#REF!</definedName>
    <definedName name="CUSTOM3_WC_Duravit_D_Code_Wall_Mounted__Phase_2_.3_">[20]FACADES!#REF!</definedName>
    <definedName name="CUSTOM3_WC_Duravit_D_Code_Wall_Mounted__Phase_5___V2_">[20]FACADES!#REF!</definedName>
    <definedName name="cutpile">#REF!</definedName>
    <definedName name="cVehicleTbl">#REF!</definedName>
    <definedName name="cVehicleTblSan">'[31]Vehicle List'!$A$3:$D$13</definedName>
    <definedName name="cw" localSheetId="1" hidden="1">{#N/A,#N/A,FALSE,"Cert"}</definedName>
    <definedName name="cw" localSheetId="31" hidden="1">{#N/A,#N/A,FALSE,"Cert"}</definedName>
    <definedName name="cw" localSheetId="6" hidden="1">{#N/A,#N/A,FALSE,"Cert"}</definedName>
    <definedName name="cw" localSheetId="32" hidden="1">{#N/A,#N/A,FALSE,"Cert"}</definedName>
    <definedName name="cw" hidden="1">{#N/A,#N/A,FALSE,"Cert"}</definedName>
    <definedName name="CWL">#REF!</definedName>
    <definedName name="D">#REF!</definedName>
    <definedName name="D1.10">'[10]PACKAGE SPLITS - E'!#REF!</definedName>
    <definedName name="DaRWk1">#REF!</definedName>
    <definedName name="DaRWk10">#REF!</definedName>
    <definedName name="DaRWk11">#REF!</definedName>
    <definedName name="DaRWk12">#REF!</definedName>
    <definedName name="DaRWk2">#REF!</definedName>
    <definedName name="DaRWk3">#REF!</definedName>
    <definedName name="DaRWk4">#REF!</definedName>
    <definedName name="DaRWk5">#REF!</definedName>
    <definedName name="DaRWk6">#REF!</definedName>
    <definedName name="DaRWk8">#REF!</definedName>
    <definedName name="DaRwk9">#REF!</definedName>
    <definedName name="DATA">#REF!</definedName>
    <definedName name="DATA_AREA_1">#REF!</definedName>
    <definedName name="DATA_AREA_2">#REF!,#REF!</definedName>
    <definedName name="DATA_AREA_2A">#REF!,#REF!</definedName>
    <definedName name="DATA_AREA_3">#REF!,#REF!</definedName>
    <definedName name="DATA_AREA1">#REF!</definedName>
    <definedName name="DATA_AREA2">#REF!</definedName>
    <definedName name="Date">'[32]Initial Data'!$F$13</definedName>
    <definedName name="DateRange">#REF!</definedName>
    <definedName name="DAVID">[33]VIABILITY!#REF!</definedName>
    <definedName name="DaWk7">#REF!</definedName>
    <definedName name="dbrwk1">#REF!</definedName>
    <definedName name="dbrwk10">#REF!</definedName>
    <definedName name="dbrwk11">#REF!</definedName>
    <definedName name="dbrwk12">#REF!</definedName>
    <definedName name="dbrwk2">#REF!</definedName>
    <definedName name="dbrwk3">#REF!</definedName>
    <definedName name="dbrwk4">#REF!</definedName>
    <definedName name="dbrwk5">#REF!</definedName>
    <definedName name="dbrwk6">#REF!</definedName>
    <definedName name="dbrwk7">#REF!</definedName>
    <definedName name="dbrwk8">#REF!</definedName>
    <definedName name="dbrwk9">#REF!</definedName>
    <definedName name="dcpact">#REF!</definedName>
    <definedName name="dcrwk1">#REF!</definedName>
    <definedName name="dcrwk10">#REF!</definedName>
    <definedName name="dcrwk11">#REF!</definedName>
    <definedName name="dcrwk12">#REF!</definedName>
    <definedName name="dcrwk2">#REF!</definedName>
    <definedName name="dcrwk3">#REF!</definedName>
    <definedName name="dcrwk4">#REF!</definedName>
    <definedName name="dcrwk5">#REF!</definedName>
    <definedName name="dcrwk6">#REF!</definedName>
    <definedName name="dcrwk7">#REF!</definedName>
    <definedName name="dcrwk8">#REF!</definedName>
    <definedName name="dcrwk9">#REF!</definedName>
    <definedName name="dd" localSheetId="1" hidden="1">{"A.I.s",#N/A,TRUE,"Architects Instructions"}</definedName>
    <definedName name="dd" localSheetId="31" hidden="1">{"A.I.s",#N/A,TRUE,"Architects Instructions"}</definedName>
    <definedName name="dd" localSheetId="3" hidden="1">{"A.I.s",#N/A,TRUE,"Architects Instructions"}</definedName>
    <definedName name="dd" localSheetId="6" hidden="1">{"A.I.s",#N/A,TRUE,"Architects Instructions"}</definedName>
    <definedName name="dd" localSheetId="32" hidden="1">{"A.I.s",#N/A,TRUE,"Architects Instructions"}</definedName>
    <definedName name="dd" hidden="1">{"A.I.s",#N/A,TRUE,"Architects Instructions"}</definedName>
    <definedName name="DD_BW">#REF!</definedName>
    <definedName name="DD_SSC1">#REF!</definedName>
    <definedName name="DD_SSC2">#REF!</definedName>
    <definedName name="ddd">#REF!</definedName>
    <definedName name="ddddddddd">#REF!</definedName>
    <definedName name="ddddddddddddd">#REF!</definedName>
    <definedName name="Ddoor_semi">#REF!</definedName>
    <definedName name="Ddoor_shopfront">#REF!</definedName>
    <definedName name="Ddoor_solid">#REF!</definedName>
    <definedName name="deada">#REF!</definedName>
    <definedName name="decals">#REF!</definedName>
    <definedName name="DelDC">#REF!</definedName>
    <definedName name="DelDm">#REF!</definedName>
    <definedName name="Delivery">#REF!</definedName>
    <definedName name="DelType">#REF!</definedName>
    <definedName name="deptLookup">#REF!</definedName>
    <definedName name="derbigum">#REF!</definedName>
    <definedName name="dev">'[29]Improve - P1'!$B$203</definedName>
    <definedName name="DEV_CASH">#REF!</definedName>
    <definedName name="DEV_CASHRETAIL">#REF!</definedName>
    <definedName name="dfdf">'[34]Initial Data'!$G$28</definedName>
    <definedName name="dfe">'[34]Initial Data'!$G$26</definedName>
    <definedName name="DHHHS">#REF!</definedName>
    <definedName name="DIMS">#REF!</definedName>
    <definedName name="DIRECTS">#REF!</definedName>
    <definedName name="ditinvacc">#REF!</definedName>
    <definedName name="DOORS">#REF!</definedName>
    <definedName name="doubleb">[12]RATES!$C$52</definedName>
    <definedName name="DOVEACC">#REF!</definedName>
    <definedName name="doweljoint">#REF!</definedName>
    <definedName name="dower_area">'[35]Improvement '!$A$1:$J$134</definedName>
    <definedName name="downp110">#REF!</definedName>
    <definedName name="downp160">#REF!</definedName>
    <definedName name="downpipes">#REF!</definedName>
    <definedName name="DPC_sbed">#REF!</definedName>
    <definedName name="dpm">[21]Rates!$D$61</definedName>
    <definedName name="DRAFT">#REF!</definedName>
    <definedName name="dressfullbore">#REF!</definedName>
    <definedName name="drum">'[36]COST SPLIT RATI'!$G$15</definedName>
    <definedName name="Drypack">#REF!</definedName>
    <definedName name="Drypackcorner">#REF!</definedName>
    <definedName name="drywall3m">#REF!</definedName>
    <definedName name="dsaf">[15]Sprinklers!$C$5</definedName>
    <definedName name="dsflkj">[37]Areas!$K$149</definedName>
    <definedName name="dumppr">#REF!</definedName>
    <definedName name="DUPLEXPUMP">[12]RATES!$C$39</definedName>
    <definedName name="Duration">'[38]Cash Flow'!#REF!</definedName>
    <definedName name="DurationCalc">#REF!</definedName>
    <definedName name="dutyacc">#REF!</definedName>
    <definedName name="DUTYACCCALC">#REF!</definedName>
    <definedName name="E">#REF!</definedName>
    <definedName name="e.10">'[39]Cost Plan'!#REF!</definedName>
    <definedName name="e.11">'[39]Cost Plan'!#REF!</definedName>
    <definedName name="e.12">'[16]Cost Plan'!#REF!</definedName>
    <definedName name="e.13">'[39]Cost Plan'!#REF!</definedName>
    <definedName name="e.14">'[16]Cost Plan'!$A$2331</definedName>
    <definedName name="e.15">'[39]Cost Plan'!#REF!</definedName>
    <definedName name="e.16">'[39]Cost Plan'!#REF!</definedName>
    <definedName name="e.17">'[39]Cost Plan'!#REF!</definedName>
    <definedName name="e.18">'[39]Cost Plan'!#REF!</definedName>
    <definedName name="e.19">'[16]Cost Plan'!#REF!</definedName>
    <definedName name="e.20">'[39]Cost Plan'!#REF!</definedName>
    <definedName name="e.21">'[16]Cost Plan'!#REF!</definedName>
    <definedName name="e.22">'[39]Cost Plan'!#REF!</definedName>
    <definedName name="e.23">'[39]Cost Plan'!#REF!</definedName>
    <definedName name="e.24">'[16]Cost Plan'!#REF!</definedName>
    <definedName name="e.3">'[39]Cost Plan'!$A$34</definedName>
    <definedName name="e.5">'[16]Cost Plan'!$A$47</definedName>
    <definedName name="e.6">'[16]Cost Plan'!$A$54</definedName>
    <definedName name="e.7">'[16]Cost Plan'!#REF!</definedName>
    <definedName name="e.8">'[16]Cost Plan'!#REF!</definedName>
    <definedName name="e.9">'[16]Cost Plan'!$A$1058</definedName>
    <definedName name="EB">#REF!</definedName>
    <definedName name="ecp">[21]Rates!$D$116</definedName>
    <definedName name="EIGAREA">#REF!</definedName>
    <definedName name="EIGHT">#REF!</definedName>
    <definedName name="eighteen">#REF!</definedName>
    <definedName name="eighteenm">#REF!</definedName>
    <definedName name="eighteenw">#REF!</definedName>
    <definedName name="EIGHTM">#REF!</definedName>
    <definedName name="EIGHTN">#REF!</definedName>
    <definedName name="EIGHTNM">#REF!</definedName>
    <definedName name="EIGHTNW">#REF!</definedName>
    <definedName name="EIGHTTN">#REF!</definedName>
    <definedName name="EIGHTTNM">#REF!</definedName>
    <definedName name="EIGHTTNW">#REF!</definedName>
    <definedName name="EIGHTW">#REF!</definedName>
    <definedName name="EIGHTY">#REF!</definedName>
    <definedName name="EIGHTY1">#REF!</definedName>
    <definedName name="EIGHTY1M">#REF!</definedName>
    <definedName name="EIGHTY1W">#REF!</definedName>
    <definedName name="EIGHTY2">#REF!</definedName>
    <definedName name="EIGHTY2M">#REF!</definedName>
    <definedName name="EIGHTY2W">#REF!</definedName>
    <definedName name="EIGHTY3">#REF!</definedName>
    <definedName name="EIGHTY3M">#REF!</definedName>
    <definedName name="EIGHTY3W">#REF!</definedName>
    <definedName name="EIGHTY4">#REF!</definedName>
    <definedName name="EIGHTY4M">#REF!</definedName>
    <definedName name="EIGHTY4W">#REF!</definedName>
    <definedName name="EIGHTY5">#REF!</definedName>
    <definedName name="EIGHTY5M">#REF!</definedName>
    <definedName name="EIGHTY5W">#REF!</definedName>
    <definedName name="EIGHTY6">#REF!</definedName>
    <definedName name="EIGHTY6M">#REF!</definedName>
    <definedName name="EIGHTY6W">#REF!</definedName>
    <definedName name="EIGHTY7">#REF!</definedName>
    <definedName name="EIGHTY7M">#REF!</definedName>
    <definedName name="EIGHTY7W">#REF!</definedName>
    <definedName name="EIGHTY8">#REF!</definedName>
    <definedName name="EIGHTY8M">#REF!</definedName>
    <definedName name="EIGHTY8W">#REF!</definedName>
    <definedName name="EIGHTY9">#REF!</definedName>
    <definedName name="EIGHTY9M">#REF!</definedName>
    <definedName name="EIGHTY9W">#REF!</definedName>
    <definedName name="EIGHTYM">#REF!</definedName>
    <definedName name="EIGHTYW">#REF!</definedName>
    <definedName name="EIGTHN">#REF!</definedName>
    <definedName name="ELEC">'[10]PACKAGE SPLITS - E'!#REF!</definedName>
    <definedName name="ELECT">'[10]PACKAGE SPLITS - E'!#REF!</definedName>
    <definedName name="ELECTRICAL">#REF!</definedName>
    <definedName name="ELEVEN">#REF!</definedName>
    <definedName name="ELEVENM">#REF!</definedName>
    <definedName name="ELEVENW">#REF!</definedName>
    <definedName name="EMP">#REF!</definedName>
    <definedName name="EMU">'[40]Initial Data'!$H$86</definedName>
    <definedName name="End_Bal">#REF!</definedName>
    <definedName name="Eng_Cat_1">[41]Data!$A$5:$A$47</definedName>
    <definedName name="EObeamdn3.5_5">#REF!</definedName>
    <definedName name="EObeamdown">#REF!</definedName>
    <definedName name="EObeamup">#REF!</definedName>
    <definedName name="EOcol">#REF!</definedName>
    <definedName name="EOcol3.5_5">#REF!</definedName>
    <definedName name="EOedge">#REF!</definedName>
    <definedName name="EOedge_300">#REF!</definedName>
    <definedName name="Eolift_inner">#REF!</definedName>
    <definedName name="Eolift_outer">#REF!</definedName>
    <definedName name="eoshopfront">'[18]WW Cost Plan'!#REF!</definedName>
    <definedName name="EOslab">#REF!</definedName>
    <definedName name="EOslab3.5_5">#REF!</definedName>
    <definedName name="EOslopeslab">#REF!</definedName>
    <definedName name="EOslopeslab3.5_5">#REF!</definedName>
    <definedName name="EOwall">#REF!</definedName>
    <definedName name="EOwall3.5_5">#REF!</definedName>
    <definedName name="epoxy">#REF!</definedName>
    <definedName name="er">#REF!</definedName>
    <definedName name="ERATE">[42]Database!$F$71</definedName>
    <definedName name="ERE">#REF!</definedName>
    <definedName name="esc">'[40]Initial Data'!$F$61</definedName>
    <definedName name="esca">[4]Database!$F$73</definedName>
    <definedName name="Escalation" localSheetId="1" hidden="1">{#N/A,#N/A,FALSE,"ESCALATION SUMMARY"}</definedName>
    <definedName name="Escalation" localSheetId="31" hidden="1">{#N/A,#N/A,FALSE,"ESCALATION SUMMARY"}</definedName>
    <definedName name="Escalation" localSheetId="3" hidden="1">{#N/A,#N/A,FALSE,"ESCALATION SUMMARY"}</definedName>
    <definedName name="Escalation" localSheetId="6" hidden="1">{#N/A,#N/A,FALSE,"ESCALATION SUMMARY"}</definedName>
    <definedName name="Escalation" localSheetId="32" hidden="1">{#N/A,#N/A,FALSE,"ESCALATION SUMMARY"}</definedName>
    <definedName name="Escalation" hidden="1">{#N/A,#N/A,FALSE,"ESCALATION SUMMARY"}</definedName>
    <definedName name="ESCSUMM">#REF!</definedName>
    <definedName name="EstimatingRateMakeUp">#REF!</definedName>
    <definedName name="eur">[29]Data!$K$30</definedName>
    <definedName name="EURO">'[16]Initial Data'!$C$23</definedName>
    <definedName name="evolight">#REF!</definedName>
    <definedName name="exc">[21]Rates!$D$34</definedName>
    <definedName name="exc_footing">#REF!</definedName>
    <definedName name="exc_hole">#REF!</definedName>
    <definedName name="exc_hole2m">#REF!</definedName>
    <definedName name="exc_lift">#REF!</definedName>
    <definedName name="exc_strip">#REF!</definedName>
    <definedName name="exc_strip2m">#REF!</definedName>
    <definedName name="EXCAVS">[3]Database!$F$32</definedName>
    <definedName name="Excel_BuiltIn_Print_Area_1">#REF!</definedName>
    <definedName name="EXECSUM">#REF!</definedName>
    <definedName name="EXP">#REF!</definedName>
    <definedName name="expajoint">#REF!</definedName>
    <definedName name="EXT">#REF!</definedName>
    <definedName name="EXT_4">#REF!</definedName>
    <definedName name="EXT_5">#REF!</definedName>
    <definedName name="EXT_F">#REF!</definedName>
    <definedName name="EXT_G">#REF!</definedName>
    <definedName name="EXT_S">#REF!</definedName>
    <definedName name="EXT_T">#REF!</definedName>
    <definedName name="EXTEND_CONTRACT_DURATION">#REF!</definedName>
    <definedName name="EXTERNAL">#REF!</definedName>
    <definedName name="extinguisher">[12]RATES!$C$31</definedName>
    <definedName name="Extra_Pay">#REF!</definedName>
    <definedName name="f" localSheetId="1">'[43]Any size'!$C$5:$P$80</definedName>
    <definedName name="f" localSheetId="3">'[43]Any size'!$C$5:$P$80</definedName>
    <definedName name="f" localSheetId="6">'[43]Any size'!$C$5:$P$80</definedName>
    <definedName name="F">#REF!</definedName>
    <definedName name="f_liftshaft_inner">#REF!</definedName>
    <definedName name="f_liftshaft_outer">#REF!</definedName>
    <definedName name="FACADE">#REF!</definedName>
    <definedName name="FACADES">#REF!</definedName>
    <definedName name="Facadeshop">#REF!</definedName>
    <definedName name="FACE">#REF!</definedName>
    <definedName name="facebrick">#REF!</definedName>
    <definedName name="FACOST">#REF!</definedName>
    <definedName name="FAX">#REF!</definedName>
    <definedName name="FBEAM">#REF!</definedName>
    <definedName name="fbeamdown">#REF!</definedName>
    <definedName name="fbeamdown3.5_5">#REF!</definedName>
    <definedName name="fbeamup">#REF!</definedName>
    <definedName name="FBORDER">#REF!</definedName>
    <definedName name="FCB">#REF!</definedName>
    <definedName name="fcirc_col">#REF!</definedName>
    <definedName name="fcirc_col3.5_5">#REF!</definedName>
    <definedName name="fcol">#REF!</definedName>
    <definedName name="fcol3.5_5">#REF!</definedName>
    <definedName name="FCS">#REF!</definedName>
    <definedName name="FD">#REF!</definedName>
    <definedName name="fdnfwk">[21]Rates!$D$53</definedName>
    <definedName name="FEA">#REF!</definedName>
    <definedName name="fedge">#REF!</definedName>
    <definedName name="fedge_300">#REF!</definedName>
    <definedName name="FEES">#REF!</definedName>
    <definedName name="FESAF">#REF!</definedName>
    <definedName name="FESAG">#REF!</definedName>
    <definedName name="FESAS">#REF!</definedName>
    <definedName name="FESBF">#REF!</definedName>
    <definedName name="fff">#REF!</definedName>
    <definedName name="FFL">#REF!</definedName>
    <definedName name="FFLP">#REF!</definedName>
    <definedName name="FFR">'[19]Initial Data'!#REF!</definedName>
    <definedName name="fh">[12]RATES!$C$91</definedName>
    <definedName name="fhr">[12]RATES!$C$90</definedName>
    <definedName name="fifteen">#REF!</definedName>
    <definedName name="fifteenm">#REF!</definedName>
    <definedName name="fifteenw">#REF!</definedName>
    <definedName name="FIFTH">#REF!</definedName>
    <definedName name="FIFTY">#REF!</definedName>
    <definedName name="FIFTY1">#REF!</definedName>
    <definedName name="FIFTY1M">#REF!</definedName>
    <definedName name="FIFTY1W">#REF!</definedName>
    <definedName name="FIFTY2">#REF!</definedName>
    <definedName name="FIFTY2M">#REF!</definedName>
    <definedName name="FIFTY2W">#REF!</definedName>
    <definedName name="FIFTY3">#REF!</definedName>
    <definedName name="FIFTY3M">#REF!</definedName>
    <definedName name="FIFTY3W">#REF!</definedName>
    <definedName name="FIFTY4">#REF!</definedName>
    <definedName name="FIFTY4M">#REF!</definedName>
    <definedName name="FIFTY4W">#REF!</definedName>
    <definedName name="FIFTY5">#REF!</definedName>
    <definedName name="FIFTY5M">#REF!</definedName>
    <definedName name="FIFTY5W">#REF!</definedName>
    <definedName name="FIFTY6">#REF!</definedName>
    <definedName name="FIFTY6M">#REF!</definedName>
    <definedName name="FIFTY6W">#REF!</definedName>
    <definedName name="FIFTY7">#REF!</definedName>
    <definedName name="FIFTY7M">#REF!</definedName>
    <definedName name="FIFTY7W">#REF!</definedName>
    <definedName name="FIFTY8">#REF!</definedName>
    <definedName name="FIFTY8M">#REF!</definedName>
    <definedName name="FIFTY8W">#REF!</definedName>
    <definedName name="FIFTY9">#REF!</definedName>
    <definedName name="FIFTY9M">#REF!</definedName>
    <definedName name="FIFTY9W">#REF!</definedName>
    <definedName name="fiftyeight">#REF!</definedName>
    <definedName name="fiftyeightm">#REF!</definedName>
    <definedName name="fiftyeightw">#REF!</definedName>
    <definedName name="fiftyfive">#REF!</definedName>
    <definedName name="fiftyfivem">#REF!</definedName>
    <definedName name="fiftyfivew">#REF!</definedName>
    <definedName name="fiftyfour">#REF!</definedName>
    <definedName name="fiftyfourm">#REF!</definedName>
    <definedName name="fiftyfourw">#REF!</definedName>
    <definedName name="FIFTYM">#REF!</definedName>
    <definedName name="fiftynine">#REF!</definedName>
    <definedName name="fiftyninem">#REF!</definedName>
    <definedName name="fiftyninew">#REF!</definedName>
    <definedName name="fiftyone">#REF!</definedName>
    <definedName name="fiftyonem">#REF!</definedName>
    <definedName name="fiftyonew">#REF!</definedName>
    <definedName name="fiftyseven">#REF!</definedName>
    <definedName name="fiftysevenm">#REF!</definedName>
    <definedName name="fiftysevenw">#REF!</definedName>
    <definedName name="fiftysix">#REF!</definedName>
    <definedName name="fiftysixm">#REF!</definedName>
    <definedName name="fiftysixw">#REF!</definedName>
    <definedName name="fiftythree">#REF!</definedName>
    <definedName name="fiftythreem">#REF!</definedName>
    <definedName name="fiftythreew">#REF!</definedName>
    <definedName name="fiftytwo">#REF!</definedName>
    <definedName name="fiftytwom">#REF!</definedName>
    <definedName name="fiftytwow">#REF!</definedName>
    <definedName name="FIFTYW">#REF!</definedName>
    <definedName name="fill">[21]Rates!#REF!</definedName>
    <definedName name="FILLSP">#REF!</definedName>
    <definedName name="FIRE">#REF!</definedName>
    <definedName name="firecurtain">[12]RATES!$C$50</definedName>
    <definedName name="FireDdoor">#REF!</definedName>
    <definedName name="FIREDIESEL">[12]RATES!$C$37</definedName>
    <definedName name="fireglass">[12]RATES!$C$49</definedName>
    <definedName name="FIREHOSETANK">[12]RATES!$C$38</definedName>
    <definedName name="FireSdoor">#REF!</definedName>
    <definedName name="FIRETANK">[12]RATES!$C$36</definedName>
    <definedName name="First">#REF!</definedName>
    <definedName name="FIRST_DELIVERY">#REF!</definedName>
    <definedName name="First_floor">#REF!</definedName>
    <definedName name="FIRSTEXT">#REF!</definedName>
    <definedName name="firstm">#REF!</definedName>
    <definedName name="FIRSTPERIM">#REF!</definedName>
    <definedName name="fitting110">#REF!</definedName>
    <definedName name="fitting160">#REF!</definedName>
    <definedName name="FIVE">#REF!</definedName>
    <definedName name="FIVEM">#REF!</definedName>
    <definedName name="FIVETN">#REF!</definedName>
    <definedName name="FIVETNM">#REF!</definedName>
    <definedName name="FIVETNW">#REF!</definedName>
    <definedName name="FIVEW">#REF!</definedName>
    <definedName name="fixedlouvre">#REF!</definedName>
    <definedName name="flashing">#REF!</definedName>
    <definedName name="FLEXCELL">[44]Database!$F$73</definedName>
    <definedName name="FLF">#REF!</definedName>
    <definedName name="FLFR">#REF!</definedName>
    <definedName name="FLG">#REF!</definedName>
    <definedName name="flintcoat">#REF!</definedName>
    <definedName name="flintcote">#REF!</definedName>
    <definedName name="FLOOR">#REF!</definedName>
    <definedName name="FLOOR23">#REF!</definedName>
    <definedName name="FLOOR4">#REF!</definedName>
    <definedName name="FLOORING">#REF!</definedName>
    <definedName name="floors">'[11]Office Cost plan'!$F$118</definedName>
    <definedName name="flownet">#REF!</definedName>
    <definedName name="FLR">#REF!</definedName>
    <definedName name="FLS">#REF!</definedName>
    <definedName name="FLT">#REF!</definedName>
    <definedName name="flush">#REF!</definedName>
    <definedName name="flush_ceiling">#REF!</definedName>
    <definedName name="flushceiling">#REF!</definedName>
    <definedName name="flushdoor">[21]Rates!#REF!</definedName>
    <definedName name="FMWK">#REF!</definedName>
    <definedName name="FO.Tiles">'[16]Schedule of Rates'!$C$45</definedName>
    <definedName name="FONT6">#REF!</definedName>
    <definedName name="FOOT">#REF!</definedName>
    <definedName name="FORM">[3]Database!$F$65</definedName>
    <definedName name="form300">[21]Rates!$D$81</definedName>
    <definedName name="FORMBM">#REF!</definedName>
    <definedName name="FORMCM">#REF!</definedName>
    <definedName name="FORMCOL">[26]Database!$F$61</definedName>
    <definedName name="FORMSLAB">[26]Database!$F$57</definedName>
    <definedName name="FORMWALL">[26]Database!$F$60</definedName>
    <definedName name="forty">#REF!</definedName>
    <definedName name="fortyeight">#REF!</definedName>
    <definedName name="fortyeightm">#REF!</definedName>
    <definedName name="fortyeightw">#REF!</definedName>
    <definedName name="fortyfive">#REF!</definedName>
    <definedName name="fortyfivem">#REF!</definedName>
    <definedName name="fortyfivew">#REF!</definedName>
    <definedName name="fortyfour">#REF!</definedName>
    <definedName name="fortyfourm">#REF!</definedName>
    <definedName name="fortyfourw">#REF!</definedName>
    <definedName name="fortym">#REF!</definedName>
    <definedName name="fortynine">#REF!</definedName>
    <definedName name="fortyninem">#REF!</definedName>
    <definedName name="fortyninew">#REF!</definedName>
    <definedName name="fortyone">#REF!</definedName>
    <definedName name="fortyonem">#REF!</definedName>
    <definedName name="fortyonew">#REF!</definedName>
    <definedName name="fortyseven">#REF!</definedName>
    <definedName name="fortysevenm">#REF!</definedName>
    <definedName name="fortysevenw">#REF!</definedName>
    <definedName name="fortysix">#REF!</definedName>
    <definedName name="fortysixm">#REF!</definedName>
    <definedName name="fortysixw">#REF!</definedName>
    <definedName name="fortythree">#REF!</definedName>
    <definedName name="fortythreem">#REF!</definedName>
    <definedName name="fortythreew">#REF!</definedName>
    <definedName name="fortytwo">#REF!</definedName>
    <definedName name="fortytwom">#REF!</definedName>
    <definedName name="fortytwow">#REF!</definedName>
    <definedName name="fortyw">#REF!</definedName>
    <definedName name="FOUR">#REF!</definedName>
    <definedName name="FOURM">#REF!</definedName>
    <definedName name="FOURRTONE">#REF!</definedName>
    <definedName name="FOURT2">#REF!</definedName>
    <definedName name="FOURT2M">'[18]BMT Cost Plan'!#REF!</definedName>
    <definedName name="FOURT2W">#REF!</definedName>
    <definedName name="FOURT3">#REF!</definedName>
    <definedName name="FOURT3M">'[18]BMT Cost Plan'!#REF!</definedName>
    <definedName name="FOURT3W">#REF!</definedName>
    <definedName name="FOURT4">#REF!</definedName>
    <definedName name="FOURT4M">'[18]BMT Cost Plan'!#REF!</definedName>
    <definedName name="FOURT4W">#REF!</definedName>
    <definedName name="FOURT5">#REF!</definedName>
    <definedName name="FOURT5M">'[18]BMT Cost Plan'!#REF!</definedName>
    <definedName name="FOURT5W">#REF!</definedName>
    <definedName name="FOURT6">#REF!</definedName>
    <definedName name="FOURT6M">'[18]BMT Cost Plan'!#REF!</definedName>
    <definedName name="FOURT6W">#REF!</definedName>
    <definedName name="FOURT7">#REF!</definedName>
    <definedName name="FOURT7M">'[18]BMT Cost Plan'!#REF!</definedName>
    <definedName name="FOURT7W">#REF!</definedName>
    <definedName name="FOURT8">#REF!</definedName>
    <definedName name="FOURT8M">'[18]BMT Cost Plan'!#REF!</definedName>
    <definedName name="FOURT8W">#REF!</definedName>
    <definedName name="FOURT9">#REF!</definedName>
    <definedName name="FOURT9M">'[18]BMT Cost Plan'!#REF!</definedName>
    <definedName name="FOURT9W">#REF!</definedName>
    <definedName name="FOURTEEENM">#REF!</definedName>
    <definedName name="FOURTEEENW">#REF!</definedName>
    <definedName name="fourteen">#REF!</definedName>
    <definedName name="fourteenm">#REF!</definedName>
    <definedName name="fourteenw">#REF!</definedName>
    <definedName name="FOURTEIGHT">#REF!</definedName>
    <definedName name="FOURTEIGHTM">#REF!</definedName>
    <definedName name="FOURTEIGHTW">#REF!</definedName>
    <definedName name="FOURTFIVE">#REF!</definedName>
    <definedName name="FOURTFIVEM">#REF!</definedName>
    <definedName name="FOURTFIVEW">#REF!</definedName>
    <definedName name="FOURTFOUR">#REF!</definedName>
    <definedName name="FOURTFOURM">#REF!</definedName>
    <definedName name="FOURTFOURW">#REF!</definedName>
    <definedName name="FOURTH">#REF!</definedName>
    <definedName name="FOURTN">#REF!</definedName>
    <definedName name="FOURTNINE">#REF!</definedName>
    <definedName name="FOURTNINEM">#REF!</definedName>
    <definedName name="FOURTNINEW">#REF!</definedName>
    <definedName name="FOURTNM">#REF!</definedName>
    <definedName name="FOURTNW">#REF!</definedName>
    <definedName name="FOURTONE">#REF!</definedName>
    <definedName name="FOURTONEM">#REF!</definedName>
    <definedName name="FOURTONEW">#REF!</definedName>
    <definedName name="FOURTSEVEN">#REF!</definedName>
    <definedName name="FOURTSEVENM">#REF!</definedName>
    <definedName name="FOURTSEVENW">#REF!</definedName>
    <definedName name="FOURTSIX">#REF!</definedName>
    <definedName name="FOURTSIXM">#REF!</definedName>
    <definedName name="FOURTSIXW">#REF!</definedName>
    <definedName name="FOURTTHREE">#REF!</definedName>
    <definedName name="FOURTTHREEM">#REF!</definedName>
    <definedName name="FOURTTHREEW">#REF!</definedName>
    <definedName name="FOURTTWO">#REF!</definedName>
    <definedName name="FOURTTWOM">#REF!</definedName>
    <definedName name="FOURTTWOW">#REF!</definedName>
    <definedName name="FOURTY">#REF!</definedName>
    <definedName name="FOURTYFOUR">#REF!</definedName>
    <definedName name="FOURTYM">#REF!</definedName>
    <definedName name="FOURTYONE">#REF!</definedName>
    <definedName name="FOURTYTHREE">#REF!</definedName>
    <definedName name="FOURTYTWO">#REF!</definedName>
    <definedName name="FOURTYW">#REF!</definedName>
    <definedName name="FOURW">#REF!</definedName>
    <definedName name="FOY0">#REF!</definedName>
    <definedName name="FOYT0">#REF!</definedName>
    <definedName name="FOYT1">#REF!</definedName>
    <definedName name="FOYT2">#REF!</definedName>
    <definedName name="FrameD">#REF!</definedName>
    <definedName name="frameless">#REF!</definedName>
    <definedName name="FrameS">#REF!</definedName>
    <definedName name="FRET">#REF!</definedName>
    <definedName name="fretsm">#REF!</definedName>
    <definedName name="FSLAB">#REF!</definedName>
    <definedName name="fslab3.5_5">#REF!</definedName>
    <definedName name="fslabedge">#REF!</definedName>
    <definedName name="FT3_">#REF!</definedName>
    <definedName name="FT4_">#REF!</definedName>
    <definedName name="FT5_">#REF!</definedName>
    <definedName name="FT6_">#REF!</definedName>
    <definedName name="Full_Print">#REF!</definedName>
    <definedName name="fullb">#REF!</definedName>
    <definedName name="fullb_pluvia">#REF!</definedName>
    <definedName name="fullbores">#REF!</definedName>
    <definedName name="fwall">#REF!</definedName>
    <definedName name="fwall3.5_5">#REF!</definedName>
    <definedName name="fwkbm">[21]Rates!$D$74</definedName>
    <definedName name="fwkcol">[21]Rates!$D$76</definedName>
    <definedName name="fwkrakingslab">[21]Rates!$D$72</definedName>
    <definedName name="fwkslab">[21]Rates!$D$70</definedName>
    <definedName name="G">#REF!</definedName>
    <definedName name="G5_">#REF!</definedName>
    <definedName name="gardensoil">#REF!</definedName>
    <definedName name="gas">[12]RATES!$C$56</definedName>
    <definedName name="GBA">#REF!</definedName>
    <definedName name="GBP">'[40]Initial Data'!$H$87</definedName>
    <definedName name="GCA">#REF!</definedName>
    <definedName name="GEN">#REF!</definedName>
    <definedName name="GENERAL_COSTS">#REF!</definedName>
    <definedName name="geomesh">#REF!</definedName>
    <definedName name="geopipe">#REF!</definedName>
    <definedName name="geopipe110">#REF!</definedName>
    <definedName name="geopipe160">#REF!</definedName>
    <definedName name="gfarea">[3]Summary!$K$42</definedName>
    <definedName name="gfive">#REF!</definedName>
    <definedName name="GFL">#REF!</definedName>
    <definedName name="GFLP">#REF!</definedName>
    <definedName name="gfr">#REF!</definedName>
    <definedName name="GG">#REF!</definedName>
    <definedName name="GGGGG">#REF!</definedName>
    <definedName name="GLA">#REF!</definedName>
    <definedName name="glassbalustr">#REF!</definedName>
    <definedName name="glassbalustrade">#REF!</definedName>
    <definedName name="gr">#REF!,#REF!</definedName>
    <definedName name="GRANFL">[3]Database!$F$123</definedName>
    <definedName name="grano">#REF!</definedName>
    <definedName name="granoskirt">#REF!</definedName>
    <definedName name="Ground">#REF!</definedName>
    <definedName name="GROUNDEXT">#REF!</definedName>
    <definedName name="groundm">#REF!</definedName>
    <definedName name="GROUNDPERIM">#REF!</definedName>
    <definedName name="Group_5___BoTT_JV">#REF!</definedName>
    <definedName name="GrphActSales">#REF!</definedName>
    <definedName name="GrphActStk">#REF!</definedName>
    <definedName name="GrphPlanSales">#REF!</definedName>
    <definedName name="GrphTgtStk">#REF!</definedName>
    <definedName name="GUN">#REF!</definedName>
    <definedName name="gutter">#REF!</definedName>
    <definedName name="H_RAIL_FE">[45]Database!$F$243</definedName>
    <definedName name="hailguard">#REF!</definedName>
    <definedName name="HALLO">#REF!</definedName>
    <definedName name="handrail">#REF!</definedName>
    <definedName name="hardrock">#REF!</definedName>
    <definedName name="HBL">#REF!</definedName>
    <definedName name="HBW">#REF!</definedName>
    <definedName name="HEAD">#REF!</definedName>
    <definedName name="HEAD2">#REF!</definedName>
    <definedName name="HEADA">#REF!</definedName>
    <definedName name="HEADC">#REF!</definedName>
    <definedName name="HEADD">#REF!</definedName>
    <definedName name="HEADE">#REF!</definedName>
    <definedName name="HEADER">[46]Areas!#REF!</definedName>
    <definedName name="HEADER_C">'[27]Sch B'!#REF!</definedName>
    <definedName name="Header_Row">ROW(#REF!)</definedName>
    <definedName name="HEADER1">[46]Areas!#REF!</definedName>
    <definedName name="HEADF">#REF!</definedName>
    <definedName name="HEADING">#REF!</definedName>
    <definedName name="HEADING1">#REF!</definedName>
    <definedName name="HEADL">#REF!</definedName>
    <definedName name="HEADPS">#REF!</definedName>
    <definedName name="HEIGHT">#REF!</definedName>
    <definedName name="HEIGHT__1_Phase_1">[20]FACADES!#REF!</definedName>
    <definedName name="HEIGHT__1_Phase_1__Solid_Wall_">[20]FACADES!#REF!</definedName>
    <definedName name="HEIGHT__1_Phase_2">[20]FACADES!#REF!</definedName>
    <definedName name="HEIGHT__1_Phase_5">[20]FACADES!#REF!</definedName>
    <definedName name="HEIGHT__1_Phase_5__Solid_Wall_">[20]FACADES!#REF!</definedName>
    <definedName name="HEIGHT__2_Phase_1">[20]FACADES!#REF!</definedName>
    <definedName name="HEIGHT__2_Phase_1__Solid_Wall_">[20]FACADES!#REF!</definedName>
    <definedName name="HEIGHT__2_Phase_5__Solid_Wall_">[20]FACADES!#REF!</definedName>
    <definedName name="HEIGHT__2_Phase_5__Upper_Ground_">[20]FACADES!#REF!</definedName>
    <definedName name="HEIGHT__3_Phase_1">[20]FACADES!#REF!</definedName>
    <definedName name="HEIGHT__3_Phase_5__Ground_Floor_">[20]FACADES!#REF!</definedName>
    <definedName name="HEIGHT__3_Phase_5__Solid_Wall_">[20]FACADES!#REF!</definedName>
    <definedName name="HEIGHT__Room_Separation_">[20]FACADES!#REF!</definedName>
    <definedName name="HEIGHT_0_Phase_1">[20]FACADES!#REF!</definedName>
    <definedName name="HEIGHT_0_Phase_1__Solid_Wall_">[20]FACADES!#REF!</definedName>
    <definedName name="HEIGHT_0_Phase_2">[20]FACADES!#REF!</definedName>
    <definedName name="HEIGHT_0_Phase_3">[20]FACADES!#REF!</definedName>
    <definedName name="HEIGHT_0_Phase_4">[20]FACADES!#REF!</definedName>
    <definedName name="HEIGHT_0_Phase_4__Solid_Wall_">[20]FACADES!#REF!</definedName>
    <definedName name="HEIGHT_0_Phase_5">[20]FACADES!#REF!</definedName>
    <definedName name="HEIGHT_0_Phase_5__Solid_Wall_">[20]FACADES!#REF!</definedName>
    <definedName name="HEIGHT_1_Phase_1">[20]FACADES!#REF!</definedName>
    <definedName name="HEIGHT_1_Phase_1__Solid_Wall_">[20]FACADES!#REF!</definedName>
    <definedName name="HEIGHT_1_Phase_2">[20]FACADES!#REF!</definedName>
    <definedName name="HEIGHT_1_Phase_2__Solid_Wall_">[20]FACADES!#REF!</definedName>
    <definedName name="HEIGHT_1_Phase_3">[20]FACADES!#REF!</definedName>
    <definedName name="HEIGHT_1_Phase_4">[20]FACADES!#REF!</definedName>
    <definedName name="HEIGHT_1_Phase_4__Solid_Wall_">[20]FACADES!#REF!</definedName>
    <definedName name="HEIGHT_1_Phase_5">[20]FACADES!#REF!</definedName>
    <definedName name="HEIGHT_10_Phase_1">[20]FACADES!#REF!</definedName>
    <definedName name="HEIGHT_10_Phase_1__Solid_Wall_">[20]FACADES!#REF!</definedName>
    <definedName name="HEIGHT_11_Phase_1">[20]FACADES!#REF!</definedName>
    <definedName name="HEIGHT_11_Phase_1__Solid_Wall_">[20]FACADES!#REF!</definedName>
    <definedName name="HEIGHT_12_Phase_1">[20]FACADES!#REF!</definedName>
    <definedName name="HEIGHT_12_Phase_1__Solid_Wall_">[20]FACADES!#REF!</definedName>
    <definedName name="HEIGHT_13_Phase_1">[20]FACADES!#REF!</definedName>
    <definedName name="HEIGHT_13_Phase_1__Solid_Wall_">[20]FACADES!#REF!</definedName>
    <definedName name="HEIGHT_14_Phase_1">[20]FACADES!#REF!</definedName>
    <definedName name="HEIGHT_14_Phase_1__Solid_Wall_">[20]FACADES!#REF!</definedName>
    <definedName name="Height_1st">#REF!</definedName>
    <definedName name="HEIGHT_2_Phase_1">[20]FACADES!#REF!</definedName>
    <definedName name="HEIGHT_2_Phase_1__Solid_Wall_">[20]FACADES!#REF!</definedName>
    <definedName name="HEIGHT_2_Phase_2">[20]FACADES!#REF!</definedName>
    <definedName name="HEIGHT_2_Phase_2__Solid_Wall_">[20]FACADES!#REF!</definedName>
    <definedName name="HEIGHT_2_Phase_3">[20]FACADES!#REF!</definedName>
    <definedName name="HEIGHT_2_Phase_3__Solid_Wall_">[20]FACADES!#REF!</definedName>
    <definedName name="HEIGHT_2_Phase_4">[20]FACADES!#REF!</definedName>
    <definedName name="HEIGHT_2_Phase_4__Solid_Wall_">[20]FACADES!#REF!</definedName>
    <definedName name="Height_2nd">#REF!</definedName>
    <definedName name="HEIGHT_3_Phase_1">[20]FACADES!#REF!</definedName>
    <definedName name="HEIGHT_3_Phase_1__Solid_Wall_">[20]FACADES!#REF!</definedName>
    <definedName name="HEIGHT_3_Phase_2">[20]FACADES!#REF!</definedName>
    <definedName name="HEIGHT_3_Phase_2__Solid_Wall_">[20]FACADES!#REF!</definedName>
    <definedName name="HEIGHT_3_Phase_3">[20]FACADES!#REF!</definedName>
    <definedName name="HEIGHT_3_Phase_3__Solid_Wall_">[20]FACADES!#REF!</definedName>
    <definedName name="HEIGHT_3_Phase_4">[20]FACADES!#REF!</definedName>
    <definedName name="HEIGHT_3_Phase_4__Solid_Wall_">[20]FACADES!#REF!</definedName>
    <definedName name="Height_3rd">#REF!</definedName>
    <definedName name="HEIGHT_4_Phase_1">[20]FACADES!#REF!</definedName>
    <definedName name="HEIGHT_4_Phase_1__Solid_Wall_">[20]FACADES!#REF!</definedName>
    <definedName name="HEIGHT_4_Phase_2">[20]FACADES!#REF!</definedName>
    <definedName name="HEIGHT_4_Phase_2__Solid_Wall_">[20]FACADES!#REF!</definedName>
    <definedName name="HEIGHT_4_Phase_3">[20]FACADES!#REF!</definedName>
    <definedName name="HEIGHT_4_Phase_3__Solid_Wall_">[20]FACADES!#REF!</definedName>
    <definedName name="HEIGHT_4_Phase_4">[20]FACADES!#REF!</definedName>
    <definedName name="HEIGHT_4_Phase_4__Solid_Wall_">[20]FACADES!#REF!</definedName>
    <definedName name="HEIGHT_5_Phase_1">[20]FACADES!#REF!</definedName>
    <definedName name="HEIGHT_5_Phase_1__Solid_Wall_">[20]FACADES!#REF!</definedName>
    <definedName name="HEIGHT_5_Phase_2">[20]FACADES!#REF!</definedName>
    <definedName name="HEIGHT_5_Phase_2__Solid_Wall_">[20]FACADES!#REF!</definedName>
    <definedName name="HEIGHT_5_Phase_3">[20]FACADES!#REF!</definedName>
    <definedName name="HEIGHT_5_Phase_3__Solid_Wall_">[20]FACADES!#REF!</definedName>
    <definedName name="HEIGHT_5_Phase_4">[20]FACADES!#REF!</definedName>
    <definedName name="HEIGHT_5_Phase_4__Solid_Wall_">[20]FACADES!#REF!</definedName>
    <definedName name="HEIGHT_6_Phase_1">[20]FACADES!#REF!</definedName>
    <definedName name="HEIGHT_6_Phase_1__Solid_Wall_">[20]FACADES!#REF!</definedName>
    <definedName name="HEIGHT_6_Phase_2">[20]FACADES!#REF!</definedName>
    <definedName name="HEIGHT_6_Phase_2__Solid_Wall_">[20]FACADES!#REF!</definedName>
    <definedName name="HEIGHT_6_Phase_3">[20]FACADES!#REF!</definedName>
    <definedName name="HEIGHT_6_Phase_3__Solid_Wall_">[20]FACADES!#REF!</definedName>
    <definedName name="HEIGHT_6_Phase_4">[20]FACADES!#REF!</definedName>
    <definedName name="HEIGHT_6_Phase_4__Solid_Wall_">[20]FACADES!#REF!</definedName>
    <definedName name="HEIGHT_7_Phase_1">[20]FACADES!#REF!</definedName>
    <definedName name="HEIGHT_7_Phase_1__Solid_Wall_">[20]FACADES!#REF!</definedName>
    <definedName name="HEIGHT_7_Phase_2">[20]FACADES!#REF!</definedName>
    <definedName name="HEIGHT_7_Phase_3">[20]FACADES!#REF!</definedName>
    <definedName name="HEIGHT_7_Phase_3__Solid_Wall_">[20]FACADES!#REF!</definedName>
    <definedName name="HEIGHT_7_Phase_4">[20]FACADES!#REF!</definedName>
    <definedName name="HEIGHT_7_Phase_4__Solid_Wall_">[20]FACADES!#REF!</definedName>
    <definedName name="HEIGHT_8_Phase_1">[20]FACADES!#REF!</definedName>
    <definedName name="HEIGHT_8_Phase_1__Solid_Wall_">[20]FACADES!#REF!</definedName>
    <definedName name="HEIGHT_8_Phase_3">[20]FACADES!#REF!</definedName>
    <definedName name="HEIGHT_9_Phase_1">[20]FACADES!#REF!</definedName>
    <definedName name="HEIGHT_9_Phase_1__Solid_Wall_">[20]FACADES!#REF!</definedName>
    <definedName name="HEIGHT_Aluminium_Standard_Frame_Timber_Double_Door_2032x1200mm">[20]FACADES!#REF!</definedName>
    <definedName name="HEIGHT_Aluminium_Standard_Frame_Timber_Single_Door_2032x813mm">[20]FACADES!#REF!</definedName>
    <definedName name="HEIGHT_Aluminium_Standard_Frame_Timber_Single_Door_2032x950mm">[20]FACADES!#REF!</definedName>
    <definedName name="HEIGHT_Assembled_Stair_190mm_max_riser_250mm_going">[20]FACADES!#REF!</definedName>
    <definedName name="HEIGHT_Assembled_Stair_190mm_max_riser_250mm_going__Phase_1___V2_">[20]FACADES!#REF!</definedName>
    <definedName name="HEIGHT_Assembled_Stair_190mm_max_riser_250mm_going__Phase_2_.3_">[20]FACADES!#REF!</definedName>
    <definedName name="HEIGHT_Assembled_Stair_190mm_max_riser_250mm_going__Phase_5___V2_">[20]FACADES!#REF!</definedName>
    <definedName name="Height_avg_to_roof">#REF!</definedName>
    <definedName name="Height_B1">#REF!</definedName>
    <definedName name="Height_B2">#REF!</definedName>
    <definedName name="HEIGHT_Basement__2_parking">#REF!</definedName>
    <definedName name="HEIGHT_Basic_Roof_Landscaping_Edging">[20]FACADES!#REF!</definedName>
    <definedName name="HEIGHT_Basic_Roof_Landscaping_Site">[20]FACADES!#REF!</definedName>
    <definedName name="HEIGHT_Basic_Roof_Phase_5_Sweep_Edging">[20]FACADES!#REF!</definedName>
    <definedName name="HEIGHT_Basic_Wall_230_concrete">[20]FACADES!#REF!</definedName>
    <definedName name="HEIGHT_Basic_Wall_230_concrete__Phase_1___V2_">[20]FACADES!#REF!</definedName>
    <definedName name="HEIGHT_Basic_Wall_230_concrete__Phase_5___V2_">[20]FACADES!#REF!</definedName>
    <definedName name="HEIGHT_Basic_Wall_230_concrete_2__Phase_5___V2_">[20]FACADES!#REF!</definedName>
    <definedName name="HEIGHT_Basic_Wall_Concrete___230mm_Concrete">[20]FACADES!#REF!</definedName>
    <definedName name="HEIGHT_Basic_Wall_Concrete___230mm_Concrete__Phase_1___V2_">[20]FACADES!#REF!</definedName>
    <definedName name="HEIGHT_Basic_Wall_Concrete___230mm_Concrete__Phase_2_.3_">[20]FACADES!#REF!</definedName>
    <definedName name="HEIGHT_Basic_Wall_Concrete___230mm_Concrete__Phase_5___V2_">[20]FACADES!#REF!</definedName>
    <definedName name="HEIGHT_Basic_Wall_Exterior___Standard_115mm">[20]FACADES!#REF!</definedName>
    <definedName name="HEIGHT_Basic_Wall_Exterior___Standard_115mm__Phase_1___V2_">[20]FACADES!#REF!</definedName>
    <definedName name="HEIGHT_Basic_Wall_Exterior___Standard_115mm__Phase_2_.3_">[20]FACADES!#REF!</definedName>
    <definedName name="HEIGHT_Basic_Wall_Exterior___Standard_230mm">[20]FACADES!#REF!</definedName>
    <definedName name="HEIGHT_Basic_Wall_Exterior___Standard_230mm__Phase_1___V2_">[20]FACADES!#REF!</definedName>
    <definedName name="HEIGHT_Basic_Wall_Exterior___Standard_230mm__Phase_2_.3_">[20]FACADES!#REF!</definedName>
    <definedName name="HEIGHT_Basic_Wall_Exterior___Standard_230mm__Phase_5___V2_">[20]FACADES!#REF!</definedName>
    <definedName name="HEIGHT_Basic_Wall_Exterior_Dark_Lining">[20]FACADES!#REF!</definedName>
    <definedName name="HEIGHT_Basic_Wall_Exterior_Dark_Lining__Phase_2_.3_">[20]FACADES!#REF!</definedName>
    <definedName name="HEIGHT_Basic_Wall_Exterior_Dark_Lining__Phase_5___V2_">[20]FACADES!#REF!</definedName>
    <definedName name="HEIGHT_Basic_Wall_Exterior_Dark_Lining_2__Phase_2_.3_">[20]FACADES!#REF!</definedName>
    <definedName name="HEIGHT_Basic_Wall_Exterior_Reflective_Glazing">[20]FACADES!#REF!</definedName>
    <definedName name="HEIGHT_Basic_Wall_Exterior_Tile_Pattern">[20]FACADES!#REF!</definedName>
    <definedName name="HEIGHT_Basic_Wall_Interior___Standard_115mm">[20]FACADES!#REF!</definedName>
    <definedName name="HEIGHT_Basic_Wall_Interior___Standard_115mm__Phase_1___V2_">[20]FACADES!#REF!</definedName>
    <definedName name="HEIGHT_Basic_Wall_Interior___Standard_115mm__Phase_2_.3_">[20]FACADES!#REF!</definedName>
    <definedName name="HEIGHT_Basic_Wall_Interior___Standard_115mm__Phase_5___V2_">[20]FACADES!#REF!</definedName>
    <definedName name="HEIGHT_Basic_Wall_Interior___Standard_230mm">[20]FACADES!#REF!</definedName>
    <definedName name="HEIGHT_Basic_Wall_Interior___Standard_230mm__Phase_1___V2_">[20]FACADES!#REF!</definedName>
    <definedName name="HEIGHT_Basic_Wall_Interior___Standard_230mm__Phase_2_.3_">[20]FACADES!#REF!</definedName>
    <definedName name="HEIGHT_Basic_Wall_Interior___Standard_230mm__Phase_5___V2_">[20]FACADES!#REF!</definedName>
    <definedName name="HEIGHT_Basic_Wall_Interior___Standard_345mm">[20]FACADES!#REF!</definedName>
    <definedName name="HEIGHT_Basic_Wall_Retaining">[20]FACADES!#REF!</definedName>
    <definedName name="HEIGHT_Building_2">[20]FACADES!#REF!</definedName>
    <definedName name="HEIGHT_Building_2_Roof_Terrace">[20]FACADES!#REF!</definedName>
    <definedName name="HEIGHT_Cast_In_Place_Stair_Monolithic_Stair">[20]FACADES!#REF!</definedName>
    <definedName name="HEIGHT_esa_area_of_refuge">[20]FACADES!#REF!</definedName>
    <definedName name="HEIGHT_esa_area_of_refuge__Phase_1___V2_">[20]FACADES!#REF!</definedName>
    <definedName name="HEIGHT_esa_area_of_refuge__Phase_2_.3_">[20]FACADES!#REF!</definedName>
    <definedName name="HEIGHT_esa_area_of_refuge__Phase_5___V2_">[20]FACADES!#REF!</definedName>
    <definedName name="HEIGHT_ESA_Parking_Bay_2800">[20]FACADES!#REF!</definedName>
    <definedName name="HEIGHT_ESA_Parking_Bay_2800__Topography_V3_">[20]FACADES!#REF!</definedName>
    <definedName name="HEIGHT_esa_wheel_chair">[20]FACADES!#REF!</definedName>
    <definedName name="HEIGHT_esa_wheel_chair__Phase_1___V2_">[20]FACADES!#REF!</definedName>
    <definedName name="HEIGHT_esa_wheel_chair__Phase_2_.3_">[20]FACADES!#REF!</definedName>
    <definedName name="HEIGHT_esa_wheel_chair__Phase_5___V2_">[20]FACADES!#REF!</definedName>
    <definedName name="HEIGHT_Floor_160mm_Concrete_With_50mm_Metal_Deck">[20]FACADES!#REF!</definedName>
    <definedName name="HEIGHT_Floor_250">[20]FACADES!#REF!</definedName>
    <definedName name="HEIGHT_Floor_250__Phase_1___V2_">[20]FACADES!#REF!</definedName>
    <definedName name="HEIGHT_Floor_250__Phase_5___V2_">[20]FACADES!#REF!</definedName>
    <definedName name="HEIGHT_Floor_80mm_Paving">[20]FACADES!#REF!</definedName>
    <definedName name="HEIGHT_Floor_Landscaping">[20]FACADES!#REF!</definedName>
    <definedName name="HEIGHT_Floor_Landscaping_Edging">[20]FACADES!#REF!</definedName>
    <definedName name="HEIGHT_Floor_Site___Exterior_Sidewalk">[20]FACADES!#REF!</definedName>
    <definedName name="HEIGHT_Floor_Site___Roads">[20]FACADES!#REF!</definedName>
    <definedName name="HEIGHT_Floor_Skylight_Glass">[20]FACADES!#REF!</definedName>
    <definedName name="HEIGHT_Floor_Yerd">[20]FACADES!#REF!</definedName>
    <definedName name="Height_ground">#REF!</definedName>
    <definedName name="HEIGHT_Insitu_Floor_slab_255">[20]FACADES!#REF!</definedName>
    <definedName name="HEIGHT_Insitu_Floor_slab_300">[20]FACADES!#REF!</definedName>
    <definedName name="HEIGHT_ISLAND_BOOMS_1">[20]FACADES!#REF!</definedName>
    <definedName name="HEIGHT_ISLAND_BOOMS_3">[20]FACADES!#REF!</definedName>
    <definedName name="HEIGHT_Jhon_1">[20]FACADES!#REF!</definedName>
    <definedName name="HEIGHT_Landscaping">#REF!</definedName>
    <definedName name="HEIGHT_Level__2__BOH_in_casino">#REF!</definedName>
    <definedName name="HEIGHT_Level_00___existing_magic__tenpin_and_flyer">#REF!</definedName>
    <definedName name="HEIGHT_Level_00__BOH_casino">#REF!</definedName>
    <definedName name="HEIGHT_Level_00__exisitng_BOH_casino">#REF!</definedName>
    <definedName name="HEIGHT_Level_00__Restaurants">#REF!</definedName>
    <definedName name="HEIGHT_Level_00__Retail">#REF!</definedName>
    <definedName name="HEIGHT_Level_00__seating_and_walking_area_outside">#REF!</definedName>
    <definedName name="HEIGHT_Level_00__toilets">#REF!</definedName>
    <definedName name="HEIGHT_Level_00_circulation">#REF!</definedName>
    <definedName name="HEIGHT_Level_00_exisitng_toilets">#REF!</definedName>
    <definedName name="HEIGHT_Level_00_existing__billy_G">#REF!</definedName>
    <definedName name="HEIGHT_Level_00_existing_casino_floor">#REF!</definedName>
    <definedName name="HEIGHT_Level_00_existing_circulation">#REF!</definedName>
    <definedName name="HEIGHT_Level_00_existing_new_restaurants">#REF!</definedName>
    <definedName name="HEIGHT_Level_00_existing_new_retail">#REF!</definedName>
    <definedName name="HEIGHT_Level_00_exsting___new_toilets">#REF!</definedName>
    <definedName name="HEIGHT_Level_00_smoking_casino">#REF!</definedName>
    <definedName name="HEIGHT_Level_00_V_V">#REF!</definedName>
    <definedName name="HEIGHT_Level_00_W_cafe">#REF!</definedName>
    <definedName name="HEIGHT_Level_01__circulation">#REF!</definedName>
    <definedName name="HEIGHT_Level_01__seating_and_walkway_outside">#REF!</definedName>
    <definedName name="HEIGHT_Level_01_existing_BOH_casino">#REF!</definedName>
    <definedName name="HEIGHT_level_01_existing_cirulation">#REF!</definedName>
    <definedName name="HEIGHT_Level_01_existing_function_rooms">#REF!</definedName>
    <definedName name="HEIGHT_level_01_existing_new_toilets">#REF!</definedName>
    <definedName name="HEIGHT_level_01_existing_rest_balcony">#REF!</definedName>
    <definedName name="HEIGHT_Level_01_existing_restaurants_casino">#REF!</definedName>
    <definedName name="HEIGHT_Level_01_parking">#REF!</definedName>
    <definedName name="HEIGHT_Level_01_Restaurants">#REF!</definedName>
    <definedName name="HEIGHT_Level_01_Retail">#REF!</definedName>
    <definedName name="HEIGHT_level_01_salon_prive_balcony">#REF!</definedName>
    <definedName name="HEIGHT_Level_01_Toilets">#REF!</definedName>
    <definedName name="HEIGHT_Level_01_waterfall">#REF!</definedName>
    <definedName name="HEIGHT_Level00_Spar">#REF!</definedName>
    <definedName name="HEIGHT_lift.stretcher_stretcher_lift">[20]FACADES!#REF!</definedName>
    <definedName name="HEIGHT_lift.stretcher_stretcher_lift__Phase_1___V2_">[20]FACADES!#REF!</definedName>
    <definedName name="HEIGHT_lift.stretcher_stretcher_lift__Phase_2_.3_">[20]FACADES!#REF!</definedName>
    <definedName name="HEIGHT_lift.stretcher_stretcher_lift__Phase_5___V2_">[20]FACADES!#REF!</definedName>
    <definedName name="HEIGHT_Lines">[20]FACADES!#REF!</definedName>
    <definedName name="HEIGHT_Lines__Phase_1___V2_">[20]FACADES!#REF!</definedName>
    <definedName name="HEIGHT_Lines__Phase_2_.3_">[20]FACADES!#REF!</definedName>
    <definedName name="HEIGHT_Lines__Phase_5___V2_">[20]FACADES!#REF!</definedName>
    <definedName name="HEIGHT_M_Concrete_Round_Column_600mm">[20]FACADES!#REF!</definedName>
    <definedName name="HEIGHT_M_Concrete_Round_Column_600mm__Phase_1___V2_">[20]FACADES!#REF!</definedName>
    <definedName name="HEIGHT_M_Concrete_Round_Column_600mm__Phase_2_.3_">[20]FACADES!#REF!</definedName>
    <definedName name="Height_mez">#REF!</definedName>
    <definedName name="HEIGHT_Monolithic_Landing_300_mm_Thickness">[20]FACADES!#REF!</definedName>
    <definedName name="HEIGHT_Monolithic_Run">[20]FACADES!#REF!</definedName>
    <definedName name="HEIGHT_multi_purpose__pre_function_area">#REF!</definedName>
    <definedName name="HEIGHT_multi_purpose_BOH">#REF!</definedName>
    <definedName name="HEIGHT_multi_purpose_toilets">#REF!</definedName>
    <definedName name="HEIGHT_multi_purpose_venue">#REF!</definedName>
    <definedName name="HEIGHT_Non_Monolithic_Landing">[20]FACADES!#REF!</definedName>
    <definedName name="HEIGHT_Non_Monolithic_Landing__Phase_1___V2_">[20]FACADES!#REF!</definedName>
    <definedName name="HEIGHT_Non_Monolithic_Landing__Phase_2_.3_">[20]FACADES!#REF!</definedName>
    <definedName name="HEIGHT_Non_Monolithic_Landing__Phase_5___V2_">[20]FACADES!#REF!</definedName>
    <definedName name="HEIGHT_Non_Monolithic_Run_50_mm_Tread_13_mm_Riser">[20]FACADES!#REF!</definedName>
    <definedName name="HEIGHT_Non_Monolithic_Run_50_mm_Tread_13_mm_Riser__Phase_1___V2_">[20]FACADES!#REF!</definedName>
    <definedName name="HEIGHT_Non_Monolithic_Run_50_mm_Tread_13_mm_Riser__Phase_2_.3_">[20]FACADES!#REF!</definedName>
    <definedName name="HEIGHT_Non_Monolithic_Run_50_mm_Tread_13_mm_Riser__Phase_5___V2_">[20]FACADES!#REF!</definedName>
    <definedName name="HEIGHT_p_vanity_1800__two_basins">[20]FACADES!#REF!</definedName>
    <definedName name="HEIGHT_p_vanity_1800__two_basins__Phase_2_.3_">[20]FACADES!#REF!</definedName>
    <definedName name="HEIGHT_p_vanity_1800__two_basins__Phase_5___V2_">[20]FACADES!#REF!</definedName>
    <definedName name="HEIGHT_p_vanity_2100__three_basins">[20]FACADES!#REF!</definedName>
    <definedName name="HEIGHT_Pad_1">[20]FACADES!#REF!</definedName>
    <definedName name="HEIGHT_parking_level_00">#REF!</definedName>
    <definedName name="HEIGHT_Phase_5_Sweeps">[20]FACADES!#REF!</definedName>
    <definedName name="HEIGHT_Podium_Roof">[20]FACADES!#REF!</definedName>
    <definedName name="HEIGHT_Podium_Stairs">[20]FACADES!#REF!</definedName>
    <definedName name="HEIGHT_Post___Landscaped_Cut_Fill">[20]FACADES!#REF!</definedName>
    <definedName name="HEIGHT_Post___Landscaped_Surface_Area">[20]FACADES!#REF!</definedName>
    <definedName name="HEIGHT_Railing_1100mm">[20]FACADES!#REF!</definedName>
    <definedName name="HEIGHT_Railing_1100mm__Phase_1___V2_">[20]FACADES!#REF!</definedName>
    <definedName name="HEIGHT_Railing_1100mm__Phase_2_.3_">[20]FACADES!#REF!</definedName>
    <definedName name="HEIGHT_Railing_1100mm__Phase_5___V2_">[20]FACADES!#REF!</definedName>
    <definedName name="HEIGHT_Rectangular_Mullion_30mm_Square">[20]FACADES!#REF!</definedName>
    <definedName name="HEIGHT_Rectangular_Mullion_30mm_Square__Phase_2_.3_">[20]FACADES!#REF!</definedName>
    <definedName name="HEIGHT_Rectangular_Mullion_30mm_Square__Phase_5___V2_">[20]FACADES!#REF!</definedName>
    <definedName name="HEIGHT_Rectangular_Mullion_IM09">[20]FACADES!#REF!</definedName>
    <definedName name="HEIGHT_Rectangular_Mullion_IM09__Phase_1___V2_">[20]FACADES!#REF!</definedName>
    <definedName name="HEIGHT_Rectangular_Mullion_TM04">[20]FACADES!#REF!</definedName>
    <definedName name="HEIGHT_Rectangular_Mullion_TM04__Mirrored">[20]FACADES!#REF!</definedName>
    <definedName name="HEIGHT_Rectangular_Mullion_TM04__Mirrored__Phase_1___V2_">[20]FACADES!#REF!</definedName>
    <definedName name="HEIGHT_Rectangular_Mullion_TM04__Phase_1___V2_">[20]FACADES!#REF!</definedName>
    <definedName name="HEIGHT_ROAD_Arrow_Straight">[20]FACADES!#REF!</definedName>
    <definedName name="HEIGHT_roadworks">#REF!</definedName>
    <definedName name="HEIGHT_Roof_Trim">[20]FACADES!#REF!</definedName>
    <definedName name="HEIGHT_s_basin_paraplegic_wash_hand_basin_para">[20]FACADES!#REF!</definedName>
    <definedName name="HEIGHT_s_basin_paraplegic_wash_hand_basin_para__Phase_1___V2_">[20]FACADES!#REF!</definedName>
    <definedName name="HEIGHT_s_basin_paraplegic_wash_hand_basin_para__Phase_2_.3_">[20]FACADES!#REF!</definedName>
    <definedName name="HEIGHT_s_basin_paraplegic_wash_hand_basin_para__Phase_5___V2_">[20]FACADES!#REF!</definedName>
    <definedName name="HEIGHT_s_paraplegic_wc_Paraplegic_Setup">[20]FACADES!#REF!</definedName>
    <definedName name="HEIGHT_s_paraplegic_wc_Paraplegic_Setup__Phase_1___V2_">[20]FACADES!#REF!</definedName>
    <definedName name="HEIGHT_s_paraplegic_wc_Paraplegic_Setup__Phase_2_.3_">[20]FACADES!#REF!</definedName>
    <definedName name="HEIGHT_s_paraplegic_wc_Paraplegic_Setup__Phase_5___V2_">[20]FACADES!#REF!</definedName>
    <definedName name="HEIGHT_SA_Type_SA02_600_x_2032mm_D">[20]FACADES!#REF!</definedName>
    <definedName name="HEIGHT_SA_Type_SA02_600_x_2032mm_D__Phase_1___V2_">[20]FACADES!#REF!</definedName>
    <definedName name="HEIGHT_SA_Type_SA02_600_x_2032mm_D__Phase_2_.3_">[20]FACADES!#REF!</definedName>
    <definedName name="HEIGHT_Salon_prive">#REF!</definedName>
    <definedName name="HEIGHT_sky_deck___landscaping">#REF!</definedName>
    <definedName name="HEIGHT_sky_deck_pool">#REF!</definedName>
    <definedName name="HEIGHT_skydeck_pool_deck">#REF!</definedName>
    <definedName name="HEIGHT_skydeck_reception_landings">#REF!</definedName>
    <definedName name="HEIGHT_Stairs_1">[20]FACADES!#REF!</definedName>
    <definedName name="HEIGHT_Steel_Frame_Double_Door_1524x2032mm">[20]FACADES!#REF!</definedName>
    <definedName name="HEIGHT_Steel_Frame_Single_Door_813x2032mm">[20]FACADES!#REF!</definedName>
    <definedName name="HEIGHT_Stringer___50_mm_Width">[20]FACADES!#REF!</definedName>
    <definedName name="HEIGHT_Stringer___50_mm_Width__Phase_1___V2_">[20]FACADES!#REF!</definedName>
    <definedName name="HEIGHT_Stringer___50_mm_Width__Phase_2_.3_">[20]FACADES!#REF!</definedName>
    <definedName name="HEIGHT_Stringer___50_mm_Width__Phase_5___V2_">[20]FACADES!#REF!</definedName>
    <definedName name="HEIGHT_System_Panel_ESA_Glass__single_external_glazing_offset_22.5mm">[20]FACADES!#REF!</definedName>
    <definedName name="HEIGHT_System_Panel_ESA_Glass__single_external_glazing_offset_22.5mm__Phase_1___V2_">[20]FACADES!#REF!</definedName>
    <definedName name="HEIGHT_System_Panel_ESA_Glass__single_external_glazing_offset_22.5mm__Phase_5___V2_">[20]FACADES!#REF!</definedName>
    <definedName name="HEIGHT_System_Panel_ESA_Glass__single_external_glazing_offset_22.5mm_2__Phase_1___V2_">[20]FACADES!#REF!</definedName>
    <definedName name="HEIGHT_System_Panel_ESA_Glass__single_external_glazing_offset_22.5mm_2__Phase_5___V2_">[20]FACADES!#REF!</definedName>
    <definedName name="HEIGHT_System_Panel_ESA_Glass__single_external_glazing_offset_22.5mm_3__Phase_5___V2_">[20]FACADES!#REF!</definedName>
    <definedName name="HEIGHT_System_Panel_ESA_glass_single_glazed_internal">[20]FACADES!#REF!</definedName>
    <definedName name="HEIGHT_System_Panel_ESA_glass_single_glazed_internal__180816_3040_Barlow_Rev_A_">[20]FACADES!#REF!</definedName>
    <definedName name="HEIGHT_System_Panel_ESA_glass_single_glazed_internal__Phase_1___V2_">[20]FACADES!#REF!</definedName>
    <definedName name="HEIGHT_System_Panel_ESA_glass_single_glazed_internal_2__180816_3040_Barlow_Rev_A_">[20]FACADES!#REF!</definedName>
    <definedName name="HEIGHT_System_Panel_ESA_glass_single_glazed_internal_3__180816_3040_Barlow_Rev_A_">[20]FACADES!#REF!</definedName>
    <definedName name="HEIGHT_System_Panel_Glazed">[20]FACADES!#REF!</definedName>
    <definedName name="HEIGHT_System_Panel_Glazed__Phase_1___V2_">[20]FACADES!#REF!</definedName>
    <definedName name="HEIGHT_System_Panel_Glazed__Phase_2_.3_">[20]FACADES!#REF!</definedName>
    <definedName name="HEIGHT_System_Panel_Glazed__Phase_5___V2_">[20]FACADES!#REF!</definedName>
    <definedName name="HEIGHT_System_Panel_Glazed_2__Phase_1___V2_">[20]FACADES!#REF!</definedName>
    <definedName name="HEIGHT_System_Panel_Glazed_2__Phase_2_.3_">[20]FACADES!#REF!</definedName>
    <definedName name="HEIGHT_System_Panel_Glazed_2__Phase_5___V2_">[20]FACADES!#REF!</definedName>
    <definedName name="HEIGHT_System_Panel_Glazed_3__Phase_2_.3_">[20]FACADES!#REF!</definedName>
    <definedName name="HEIGHT_System_Panel_Glazed_3__Phase_5___V2_">[20]FACADES!#REF!</definedName>
    <definedName name="HEIGHT_test">#REF!</definedName>
    <definedName name="HEIGHT_Timber_Frame_Double_Door_1324x2032mm">[20]FACADES!#REF!</definedName>
    <definedName name="HEIGHT_Timber_Frame_Double_Door_1324x2032mm__Phase_1___V2_">[20]FACADES!#REF!</definedName>
    <definedName name="HEIGHT_Timber_Frame_Double_Door_1324x2032mm__Phase_2_.3_">[20]FACADES!#REF!</definedName>
    <definedName name="HEIGHT_Timber_Frame_Double_Door_1324x2032mm__Phase_5___V2_">[20]FACADES!#REF!</definedName>
    <definedName name="HEIGHT_Timber_Frame_Single_Door___Cubicle_Door1_800x2000mm___WC_Cubicle_2">[20]FACADES!#REF!</definedName>
    <definedName name="HEIGHT_Timber_Frame_Single_Door___Cubicle_Door1_800x2000mm___WC_Cubicle_2__Phase_1___V2_">[20]FACADES!#REF!</definedName>
    <definedName name="HEIGHT_Timber_Frame_Single_Door___Cubicle_Door1_800x2000mm___WC_Cubicle_2__Phase_2_.3_">[20]FACADES!#REF!</definedName>
    <definedName name="HEIGHT_Topography_Cut_Fill">[20]FACADES!#REF!</definedName>
    <definedName name="HEIGHT_Topography_Surface_Area">[20]FACADES!#REF!</definedName>
    <definedName name="HEIGHT_UR_Vaal_Lavatera_Urinal_Vaal_Lavatera">[20]FACADES!#REF!</definedName>
    <definedName name="HEIGHT_UR_Vaal_Lavatera_Urinal_Vaal_Lavatera__Phase_1___V2_">[20]FACADES!#REF!</definedName>
    <definedName name="HEIGHT_UR_Vaal_Lavatera_Urinal_Vaal_Lavatera__Phase_2_.3_">[20]FACADES!#REF!</definedName>
    <definedName name="HEIGHT_UR_Vaal_Lavatera_Urinal_Vaal_Lavatera__Phase_5___V2_">[20]FACADES!#REF!</definedName>
    <definedName name="HEIGHT_VIP_parking">#REF!</definedName>
    <definedName name="HEIGHT_WC_Duravit_D_Code_Wall_Mounted">[20]FACADES!#REF!</definedName>
    <definedName name="HEIGHT_WC_Duravit_D_Code_Wall_Mounted__Phase_1___V2_">[20]FACADES!#REF!</definedName>
    <definedName name="HEIGHT_WC_Duravit_D_Code_Wall_Mounted__Phase_2_.3_">[20]FACADES!#REF!</definedName>
    <definedName name="HEIGHT_WC_Duravit_D_Code_Wall_Mounted__Phase_5___V2_">[20]FACADES!#REF!</definedName>
    <definedName name="HEIGHT00">#REF!</definedName>
    <definedName name="HEIGHT01">#REF!</definedName>
    <definedName name="HEIGHT02">#REF!</definedName>
    <definedName name="HELP">#REF!</definedName>
    <definedName name="hg">'[34]Initial Data'!$G$28</definedName>
    <definedName name="hjerghjh">#REF!</definedName>
    <definedName name="HJJ">#REF!</definedName>
    <definedName name="Hoisting">#REF!</definedName>
    <definedName name="HOOP">#REF!</definedName>
    <definedName name="Hosereel">[12]RATES!$C$30</definedName>
    <definedName name="HR">'[18]BMT Cost Plan'!#REF!</definedName>
    <definedName name="hulabond">#REF!</definedName>
    <definedName name="HUNDRED">#REF!</definedName>
    <definedName name="HUNDRED1">#REF!</definedName>
    <definedName name="HUNDRED2">#REF!</definedName>
    <definedName name="HUNDRED3">#REF!</definedName>
    <definedName name="HUNDREDM">[47]COSTPLAN!#REF!</definedName>
    <definedName name="HUNDREDW">[47]COSTPLAN!#REF!</definedName>
    <definedName name="hydrant">[12]RATES!$C$29</definedName>
    <definedName name="I">#REF!</definedName>
    <definedName name="icp">[21]Rates!$D$153</definedName>
    <definedName name="ICV">[12]RATES!$C$10</definedName>
    <definedName name="icws">'[16]Initial Data'!$G$28</definedName>
    <definedName name="ID">'[19]Initial Data'!#REF!</definedName>
    <definedName name="idcprov">#REF!</definedName>
    <definedName name="IELWSALES">#REF!</definedName>
    <definedName name="IELYSALES">#REF!</definedName>
    <definedName name="IEPLANSALES">#REF!</definedName>
    <definedName name="IESP">#REF!</definedName>
    <definedName name="IMP">#REF!</definedName>
    <definedName name="import__G5">'[18]Shell &amp; Core Cost plan'!#REF!</definedName>
    <definedName name="importfill">[21]Rates!#REF!</definedName>
    <definedName name="IMPROVE_COSTS">#REF!</definedName>
    <definedName name="INCBORD">#REF!</definedName>
    <definedName name="income">#REF!</definedName>
    <definedName name="INDEX">#REF!</definedName>
    <definedName name="Index_Print">#REF!</definedName>
    <definedName name="INDICES">#REF!</definedName>
    <definedName name="INDIGO">#REF!</definedName>
    <definedName name="Inkonka_Construction">#REF!</definedName>
    <definedName name="INSERTROW">#REF!</definedName>
    <definedName name="Instrument_Take_offs">'[24]Instrument Take-Offs'!$A$9:$EQ$27</definedName>
    <definedName name="INSU">[3]Database!$F$76</definedName>
    <definedName name="INT">'[9]ANNEXURE E'!$P$14:$P$14</definedName>
    <definedName name="intera">#REF!</definedName>
    <definedName name="Interest_Rate">#REF!</definedName>
    <definedName name="Intersection">'[38]Cash Flow'!#REF!</definedName>
    <definedName name="IntFreeCred">#REF!</definedName>
    <definedName name="INVOICE_2">#REF!</definedName>
    <definedName name="INVOIVE_1">#REF!</definedName>
    <definedName name="ironmD">#REF!</definedName>
    <definedName name="ironmS">#REF!</definedName>
    <definedName name="Isoboard">#REF!</definedName>
    <definedName name="Isoboard_roof">#REF!</definedName>
    <definedName name="Items_01">#REF!</definedName>
    <definedName name="jhkt">'[48]Initial Data'!$G$28</definedName>
    <definedName name="Job">'[32]Initial Data'!$F$12</definedName>
    <definedName name="JOBNAME">#REF!</definedName>
    <definedName name="JOINERY">#REF!</definedName>
    <definedName name="jointseal">#REF!</definedName>
    <definedName name="K">'[49]DATA SHEET'!#REF!</definedName>
    <definedName name="Kala_Civils">#REF!</definedName>
    <definedName name="kaymat">#REF!</definedName>
    <definedName name="kerb1">#REF!</definedName>
    <definedName name="keyerracc">#REF!</definedName>
    <definedName name="kg_base">#REF!</definedName>
    <definedName name="kg_beams">#REF!</definedName>
    <definedName name="kg_col">#REF!</definedName>
    <definedName name="kg_col_A">#REF!</definedName>
    <definedName name="kg_col_B">#REF!</definedName>
    <definedName name="kg_footing">#REF!</definedName>
    <definedName name="kg_retwall">#REF!</definedName>
    <definedName name="kg_slabs">#REF!</definedName>
    <definedName name="kg_stair">#REF!</definedName>
    <definedName name="king">[50]AREAS!$G$17</definedName>
    <definedName name="kiosks">#REF!</definedName>
    <definedName name="kit">#REF!</definedName>
    <definedName name="KIT_AIR">[21]Rates!#REF!</definedName>
    <definedName name="KITCH">#REF!</definedName>
    <definedName name="KITCH23">#REF!</definedName>
    <definedName name="KITCH4">#REF!</definedName>
    <definedName name="KITCHEN_EQUIP">#REF!</definedName>
    <definedName name="kj">'[34]Initial Data'!$G$28</definedName>
    <definedName name="kkk">'[2]Imp Cost'!$H$20</definedName>
    <definedName name="LAND">[13]INFO!$I$160</definedName>
    <definedName name="LAND1">#REF!</definedName>
    <definedName name="LAND2">#REF!</definedName>
    <definedName name="LANDS">#REF!</definedName>
    <definedName name="Last_Row" localSheetId="1">IF('2. Ertwrks(Pipe)'!Values_Entered,Header_Row+'2. Ertwrks(Pipe)'!Number_of_Payments,Header_Row)</definedName>
    <definedName name="Last_Row" localSheetId="31">IF('32. Ext 3A'!Values_Entered,Header_Row+'32. Ext 3A'!Number_of_Payments,Header_Row)</definedName>
    <definedName name="Last_Row" localSheetId="3">IF('4. SEWER'!Values_Entered,Header_Row+'4. SEWER'!Number_of_Payments,Header_Row)</definedName>
    <definedName name="Last_Row" localSheetId="6">IF('7. Swr HH Conn'!Values_Entered,Header_Row+'7. Swr HH Conn'!Number_of_Payments,Header_Row)</definedName>
    <definedName name="Last_Row" localSheetId="32">IF('BoQ SUMMARY'!Values_Entered,Header_Row+'BoQ SUMMARY'!Number_of_Payments,Header_Row)</definedName>
    <definedName name="Last_Row">IF(Values_Entered,Header_Row+Number_of_Payments,Header_Row)</definedName>
    <definedName name="LAUND">#REF!</definedName>
    <definedName name="lay_in">#REF!</definedName>
    <definedName name="lay_in_ceiling">#REF!</definedName>
    <definedName name="lay_in_cheap">#REF!</definedName>
    <definedName name="LENGTH__1_Phase_1">[20]FACADES!#REF!</definedName>
    <definedName name="LENGTH__1_Phase_1__Solid_Wall_">[20]FACADES!#REF!</definedName>
    <definedName name="LENGTH__1_Phase_2">[20]FACADES!#REF!</definedName>
    <definedName name="LENGTH__1_Phase_5">[20]FACADES!#REF!</definedName>
    <definedName name="LENGTH__1_Phase_5__Solid_Wall_">[20]FACADES!#REF!</definedName>
    <definedName name="LENGTH__2_Phase_1">[20]FACADES!#REF!</definedName>
    <definedName name="LENGTH__2_Phase_1__Solid_Wall_">[20]FACADES!#REF!</definedName>
    <definedName name="LENGTH__2_Phase_5__Solid_Wall_">[20]FACADES!#REF!</definedName>
    <definedName name="LENGTH__2_Phase_5__Upper_Ground_">[20]FACADES!#REF!</definedName>
    <definedName name="LENGTH__3_Phase_1">[20]FACADES!#REF!</definedName>
    <definedName name="LENGTH__3_Phase_5__Ground_Floor_">[20]FACADES!#REF!</definedName>
    <definedName name="LENGTH__3_Phase_5__Solid_Wall_">[20]FACADES!#REF!</definedName>
    <definedName name="LENGTH__Room_Separation_">[20]FACADES!#REF!</definedName>
    <definedName name="LENGTH_0_Phase_1">[20]FACADES!#REF!</definedName>
    <definedName name="LENGTH_0_Phase_1__Solid_Wall_">[20]FACADES!#REF!</definedName>
    <definedName name="LENGTH_0_Phase_2">[20]FACADES!#REF!</definedName>
    <definedName name="LENGTH_0_Phase_3">[20]FACADES!#REF!</definedName>
    <definedName name="LENGTH_0_Phase_4">[20]FACADES!#REF!</definedName>
    <definedName name="LENGTH_0_Phase_4__Solid_Wall_">[20]FACADES!#REF!</definedName>
    <definedName name="LENGTH_0_Phase_5">[20]FACADES!#REF!</definedName>
    <definedName name="LENGTH_0_Phase_5__Solid_Wall_">[20]FACADES!#REF!</definedName>
    <definedName name="LENGTH_1_Phase_1">[20]FACADES!#REF!</definedName>
    <definedName name="LENGTH_1_Phase_1__Solid_Wall_">[20]FACADES!#REF!</definedName>
    <definedName name="LENGTH_1_Phase_2">[20]FACADES!#REF!</definedName>
    <definedName name="LENGTH_1_Phase_2__Solid_Wall_">[20]FACADES!#REF!</definedName>
    <definedName name="LENGTH_1_Phase_3">[20]FACADES!#REF!</definedName>
    <definedName name="LENGTH_1_Phase_4">[20]FACADES!#REF!</definedName>
    <definedName name="LENGTH_1_Phase_4__Solid_Wall_">[20]FACADES!#REF!</definedName>
    <definedName name="LENGTH_1_Phase_5">[20]FACADES!#REF!</definedName>
    <definedName name="LENGTH_10_Phase_1">[20]FACADES!#REF!</definedName>
    <definedName name="LENGTH_10_Phase_1__Solid_Wall_">[20]FACADES!#REF!</definedName>
    <definedName name="LENGTH_11_Phase_1">[20]FACADES!#REF!</definedName>
    <definedName name="LENGTH_11_Phase_1__Solid_Wall_">[20]FACADES!#REF!</definedName>
    <definedName name="LENGTH_12_Phase_1">[20]FACADES!#REF!</definedName>
    <definedName name="LENGTH_12_Phase_1__Solid_Wall_">[20]FACADES!#REF!</definedName>
    <definedName name="LENGTH_13_Phase_1">[20]FACADES!#REF!</definedName>
    <definedName name="LENGTH_13_Phase_1__Solid_Wall_">[20]FACADES!#REF!</definedName>
    <definedName name="LENGTH_14_Phase_1">[20]FACADES!#REF!</definedName>
    <definedName name="LENGTH_14_Phase_1__Solid_Wall_">[20]FACADES!#REF!</definedName>
    <definedName name="LENGTH_2_Phase_1">[20]FACADES!#REF!</definedName>
    <definedName name="LENGTH_2_Phase_1__Solid_Wall_">[20]FACADES!#REF!</definedName>
    <definedName name="LENGTH_2_Phase_2">[20]FACADES!#REF!</definedName>
    <definedName name="LENGTH_2_Phase_2__Solid_Wall_">[20]FACADES!#REF!</definedName>
    <definedName name="LENGTH_2_Phase_3">[20]FACADES!#REF!</definedName>
    <definedName name="LENGTH_2_Phase_3__Solid_Wall_">[20]FACADES!#REF!</definedName>
    <definedName name="LENGTH_2_Phase_4">[20]FACADES!#REF!</definedName>
    <definedName name="LENGTH_2_Phase_4__Solid_Wall_">[20]FACADES!#REF!</definedName>
    <definedName name="LENGTH_3_Phase_1">[20]FACADES!#REF!</definedName>
    <definedName name="LENGTH_3_Phase_1__Solid_Wall_">[20]FACADES!#REF!</definedName>
    <definedName name="LENGTH_3_Phase_2">[20]FACADES!#REF!</definedName>
    <definedName name="LENGTH_3_Phase_2__Solid_Wall_">[20]FACADES!#REF!</definedName>
    <definedName name="LENGTH_3_Phase_3">[20]FACADES!#REF!</definedName>
    <definedName name="LENGTH_3_Phase_3__Solid_Wall_">[20]FACADES!#REF!</definedName>
    <definedName name="LENGTH_3_Phase_4">[20]FACADES!#REF!</definedName>
    <definedName name="LENGTH_3_Phase_4__Solid_Wall_">[20]FACADES!#REF!</definedName>
    <definedName name="LENGTH_4_Phase_1">[20]FACADES!#REF!</definedName>
    <definedName name="LENGTH_4_Phase_1__Solid_Wall_">[20]FACADES!#REF!</definedName>
    <definedName name="LENGTH_4_Phase_2">[20]FACADES!#REF!</definedName>
    <definedName name="LENGTH_4_Phase_2__Solid_Wall_">[20]FACADES!#REF!</definedName>
    <definedName name="LENGTH_4_Phase_3">[20]FACADES!#REF!</definedName>
    <definedName name="LENGTH_4_Phase_3__Solid_Wall_">[20]FACADES!#REF!</definedName>
    <definedName name="LENGTH_4_Phase_4">[20]FACADES!#REF!</definedName>
    <definedName name="LENGTH_4_Phase_4__Solid_Wall_">[20]FACADES!#REF!</definedName>
    <definedName name="LENGTH_5_Phase_1">[20]FACADES!#REF!</definedName>
    <definedName name="LENGTH_5_Phase_1__Solid_Wall_">[20]FACADES!#REF!</definedName>
    <definedName name="LENGTH_5_Phase_2">[20]FACADES!#REF!</definedName>
    <definedName name="LENGTH_5_Phase_2__Solid_Wall_">[20]FACADES!#REF!</definedName>
    <definedName name="LENGTH_5_Phase_3">[20]FACADES!#REF!</definedName>
    <definedName name="LENGTH_5_Phase_3__Solid_Wall_">[20]FACADES!#REF!</definedName>
    <definedName name="LENGTH_5_Phase_4">[20]FACADES!#REF!</definedName>
    <definedName name="LENGTH_5_Phase_4__Solid_Wall_">[20]FACADES!#REF!</definedName>
    <definedName name="LENGTH_6_Phase_1">[20]FACADES!#REF!</definedName>
    <definedName name="LENGTH_6_Phase_1__Solid_Wall_">[20]FACADES!#REF!</definedName>
    <definedName name="LENGTH_6_Phase_2">[20]FACADES!#REF!</definedName>
    <definedName name="LENGTH_6_Phase_2__Solid_Wall_">[20]FACADES!#REF!</definedName>
    <definedName name="LENGTH_6_Phase_3">[20]FACADES!#REF!</definedName>
    <definedName name="LENGTH_6_Phase_3__Solid_Wall_">[20]FACADES!#REF!</definedName>
    <definedName name="LENGTH_6_Phase_4">[20]FACADES!#REF!</definedName>
    <definedName name="LENGTH_6_Phase_4__Solid_Wall_">[20]FACADES!#REF!</definedName>
    <definedName name="LENGTH_7_Phase_1">[20]FACADES!#REF!</definedName>
    <definedName name="LENGTH_7_Phase_1__Solid_Wall_">[20]FACADES!#REF!</definedName>
    <definedName name="LENGTH_7_Phase_2">[20]FACADES!#REF!</definedName>
    <definedName name="LENGTH_7_Phase_3">[20]FACADES!#REF!</definedName>
    <definedName name="LENGTH_7_Phase_3__Solid_Wall_">[20]FACADES!#REF!</definedName>
    <definedName name="LENGTH_7_Phase_4">[20]FACADES!#REF!</definedName>
    <definedName name="LENGTH_7_Phase_4__Solid_Wall_">[20]FACADES!#REF!</definedName>
    <definedName name="LENGTH_8_Phase_1">[20]FACADES!#REF!</definedName>
    <definedName name="LENGTH_8_Phase_1__Solid_Wall_">[20]FACADES!#REF!</definedName>
    <definedName name="LENGTH_8_Phase_3">[20]FACADES!#REF!</definedName>
    <definedName name="LENGTH_9_Phase_1">[20]FACADES!#REF!</definedName>
    <definedName name="LENGTH_9_Phase_1__Solid_Wall_">[20]FACADES!#REF!</definedName>
    <definedName name="LENGTH_Aluminium_Standard_Frame_Timber_Double_Door_2032x1200mm">[20]FACADES!#REF!</definedName>
    <definedName name="LENGTH_Aluminium_Standard_Frame_Timber_Single_Door_2032x813mm">[20]FACADES!#REF!</definedName>
    <definedName name="LENGTH_Aluminium_Standard_Frame_Timber_Single_Door_2032x950mm">[20]FACADES!#REF!</definedName>
    <definedName name="LENGTH_Assembled_Stair_190mm_max_riser_250mm_going">[20]FACADES!#REF!</definedName>
    <definedName name="LENGTH_Assembled_Stair_190mm_max_riser_250mm_going__Phase_1___V2_">[20]FACADES!#REF!</definedName>
    <definedName name="LENGTH_Assembled_Stair_190mm_max_riser_250mm_going__Phase_2_.3_">[20]FACADES!#REF!</definedName>
    <definedName name="LENGTH_Assembled_Stair_190mm_max_riser_250mm_going__Phase_5___V2_">[20]FACADES!#REF!</definedName>
    <definedName name="LENGTH_Basement__2_parking">#REF!</definedName>
    <definedName name="LENGTH_Basic_Roof_Landscaping_Edging">[20]FACADES!#REF!</definedName>
    <definedName name="LENGTH_Basic_Roof_Landscaping_Site">[20]FACADES!#REF!</definedName>
    <definedName name="LENGTH_Basic_Roof_Phase_5_Sweep_Edging">[20]FACADES!#REF!</definedName>
    <definedName name="LENGTH_Basic_Wall_230_concrete">[20]FACADES!#REF!</definedName>
    <definedName name="LENGTH_Basic_Wall_230_concrete__Phase_1___V2_">[20]FACADES!#REF!</definedName>
    <definedName name="LENGTH_Basic_Wall_230_concrete__Phase_5___V2_">[20]FACADES!#REF!</definedName>
    <definedName name="LENGTH_Basic_Wall_230_concrete_2__Phase_5___V2_">[20]FACADES!#REF!</definedName>
    <definedName name="LENGTH_Basic_Wall_Concrete___230mm_Concrete">[20]FACADES!#REF!</definedName>
    <definedName name="LENGTH_Basic_Wall_Concrete___230mm_Concrete__Phase_1___V2_">[20]FACADES!#REF!</definedName>
    <definedName name="LENGTH_Basic_Wall_Concrete___230mm_Concrete__Phase_2_.3_">[20]FACADES!#REF!</definedName>
    <definedName name="LENGTH_Basic_Wall_Concrete___230mm_Concrete__Phase_5___V2_">[20]FACADES!#REF!</definedName>
    <definedName name="LENGTH_Basic_Wall_Exterior___Standard_115mm">[20]FACADES!#REF!</definedName>
    <definedName name="LENGTH_Basic_Wall_Exterior___Standard_115mm__Phase_1___V2_">[20]FACADES!#REF!</definedName>
    <definedName name="LENGTH_Basic_Wall_Exterior___Standard_115mm__Phase_2_.3_">[20]FACADES!#REF!</definedName>
    <definedName name="LENGTH_Basic_Wall_Exterior___Standard_230mm">[20]FACADES!#REF!</definedName>
    <definedName name="LENGTH_Basic_Wall_Exterior___Standard_230mm__Phase_1___V2_">[20]FACADES!#REF!</definedName>
    <definedName name="LENGTH_Basic_Wall_Exterior___Standard_230mm__Phase_2_.3_">[20]FACADES!#REF!</definedName>
    <definedName name="LENGTH_Basic_Wall_Exterior___Standard_230mm__Phase_5___V2_">[20]FACADES!#REF!</definedName>
    <definedName name="LENGTH_Basic_Wall_Exterior_Dark_Lining">[20]FACADES!#REF!</definedName>
    <definedName name="LENGTH_Basic_Wall_Exterior_Dark_Lining__Phase_2_.3_">[20]FACADES!#REF!</definedName>
    <definedName name="LENGTH_Basic_Wall_Exterior_Dark_Lining__Phase_5___V2_">[20]FACADES!#REF!</definedName>
    <definedName name="LENGTH_Basic_Wall_Exterior_Dark_Lining_2__Phase_2_.3_">[20]FACADES!#REF!</definedName>
    <definedName name="LENGTH_Basic_Wall_Exterior_Reflective_Glazing">[20]FACADES!#REF!</definedName>
    <definedName name="LENGTH_Basic_Wall_Exterior_Tile_Pattern">[20]FACADES!#REF!</definedName>
    <definedName name="LENGTH_Basic_Wall_Interior___Standard_115mm">[20]FACADES!#REF!</definedName>
    <definedName name="LENGTH_Basic_Wall_Interior___Standard_115mm__Phase_1___V2_">[20]FACADES!#REF!</definedName>
    <definedName name="LENGTH_Basic_Wall_Interior___Standard_115mm__Phase_2_.3_">[20]FACADES!#REF!</definedName>
    <definedName name="LENGTH_Basic_Wall_Interior___Standard_115mm__Phase_5___V2_">[20]FACADES!#REF!</definedName>
    <definedName name="LENGTH_Basic_Wall_Interior___Standard_230mm">[20]FACADES!#REF!</definedName>
    <definedName name="LENGTH_Basic_Wall_Interior___Standard_230mm__Phase_1___V2_">[20]FACADES!#REF!</definedName>
    <definedName name="LENGTH_Basic_Wall_Interior___Standard_230mm__Phase_2_.3_">[20]FACADES!#REF!</definedName>
    <definedName name="LENGTH_Basic_Wall_Interior___Standard_230mm__Phase_5___V2_">[20]FACADES!#REF!</definedName>
    <definedName name="LENGTH_Basic_Wall_Interior___Standard_345mm">[20]FACADES!#REF!</definedName>
    <definedName name="LENGTH_Basic_Wall_Retaining">[20]FACADES!#REF!</definedName>
    <definedName name="LENGTH_Building_2">[20]FACADES!#REF!</definedName>
    <definedName name="LENGTH_Building_2_Roof_Terrace">[20]FACADES!#REF!</definedName>
    <definedName name="LENGTH_Cast_In_Place_Stair_Monolithic_Stair">[20]FACADES!#REF!</definedName>
    <definedName name="LENGTH_esa_area_of_refuge">[20]FACADES!#REF!</definedName>
    <definedName name="LENGTH_esa_area_of_refuge__Phase_1___V2_">[20]FACADES!#REF!</definedName>
    <definedName name="LENGTH_esa_area_of_refuge__Phase_2_.3_">[20]FACADES!#REF!</definedName>
    <definedName name="LENGTH_esa_area_of_refuge__Phase_5___V2_">[20]FACADES!#REF!</definedName>
    <definedName name="LENGTH_ESA_Parking_Bay_2800">[20]FACADES!#REF!</definedName>
    <definedName name="LENGTH_ESA_Parking_Bay_2800__Topography_V3_">[20]FACADES!#REF!</definedName>
    <definedName name="LENGTH_esa_wheel_chair">[20]FACADES!#REF!</definedName>
    <definedName name="LENGTH_esa_wheel_chair__Phase_1___V2_">[20]FACADES!#REF!</definedName>
    <definedName name="LENGTH_esa_wheel_chair__Phase_2_.3_">[20]FACADES!#REF!</definedName>
    <definedName name="LENGTH_esa_wheel_chair__Phase_5___V2_">[20]FACADES!#REF!</definedName>
    <definedName name="LENGTH_Floor_160mm_Concrete_With_50mm_Metal_Deck">[20]FACADES!#REF!</definedName>
    <definedName name="LENGTH_Floor_250">[20]FACADES!#REF!</definedName>
    <definedName name="LENGTH_Floor_250__Phase_1___V2_">[20]FACADES!#REF!</definedName>
    <definedName name="LENGTH_Floor_250__Phase_5___V2_">[20]FACADES!#REF!</definedName>
    <definedName name="LENGTH_Floor_80mm_Paving">[20]FACADES!#REF!</definedName>
    <definedName name="LENGTH_Floor_Landscaping">[20]FACADES!#REF!</definedName>
    <definedName name="LENGTH_Floor_Landscaping_Edging">[20]FACADES!#REF!</definedName>
    <definedName name="LENGTH_Floor_Site___Exterior_Sidewalk">[20]FACADES!#REF!</definedName>
    <definedName name="LENGTH_Floor_Site___Roads">[20]FACADES!#REF!</definedName>
    <definedName name="LENGTH_Floor_Skylight_Glass">[20]FACADES!#REF!</definedName>
    <definedName name="LENGTH_Floor_Yerd">[20]FACADES!#REF!</definedName>
    <definedName name="LENGTH_Insitu_Floor_slab_255">[20]FACADES!#REF!</definedName>
    <definedName name="LENGTH_Insitu_Floor_slab_300">[20]FACADES!#REF!</definedName>
    <definedName name="LENGTH_ISLAND_BOOMS_1">[20]FACADES!#REF!</definedName>
    <definedName name="LENGTH_ISLAND_BOOMS_3">[20]FACADES!#REF!</definedName>
    <definedName name="LENGTH_Jhon_1">[20]FACADES!#REF!</definedName>
    <definedName name="LENGTH_Landscaping">#REF!</definedName>
    <definedName name="LENGTH_Level__2__BOH_in_casino">#REF!</definedName>
    <definedName name="LENGTH_Level_00___existing_magic__tenpin_and_flyer">#REF!</definedName>
    <definedName name="LENGTH_Level_00__BOH_casino">#REF!</definedName>
    <definedName name="LENGTH_Level_00__exisitng_BOH_casino">#REF!</definedName>
    <definedName name="LENGTH_Level_00__Restaurants">#REF!</definedName>
    <definedName name="LENGTH_Level_00__Retail">#REF!</definedName>
    <definedName name="LENGTH_Level_00__seating_and_walking_area_outside">#REF!</definedName>
    <definedName name="LENGTH_Level_00__toilets">#REF!</definedName>
    <definedName name="LENGTH_Level_00_circulation">#REF!</definedName>
    <definedName name="LENGTH_Level_00_exisitng_toilets">#REF!</definedName>
    <definedName name="LENGTH_Level_00_existing__billy_G">#REF!</definedName>
    <definedName name="LENGTH_Level_00_existing_casino_floor">#REF!</definedName>
    <definedName name="LENGTH_Level_00_existing_circulation">#REF!</definedName>
    <definedName name="LENGTH_Level_00_existing_new_restaurants">#REF!</definedName>
    <definedName name="LENGTH_Level_00_existing_new_retail">#REF!</definedName>
    <definedName name="LENGTH_Level_00_exsting___new_toilets">#REF!</definedName>
    <definedName name="LENGTH_Level_00_smoking_casino">#REF!</definedName>
    <definedName name="LENGTH_Level_00_V_V">#REF!</definedName>
    <definedName name="LENGTH_Level_00_W_cafe">#REF!</definedName>
    <definedName name="LENGTH_Level_01__circulation">#REF!</definedName>
    <definedName name="LENGTH_Level_01__seating_and_walkway_outside">#REF!</definedName>
    <definedName name="LENGTH_Level_01_existing_BOH_casino">#REF!</definedName>
    <definedName name="LENGTH_level_01_existing_cirulation">#REF!</definedName>
    <definedName name="LENGTH_Level_01_existing_function_rooms">#REF!</definedName>
    <definedName name="LENGTH_level_01_existing_new_toilets">#REF!</definedName>
    <definedName name="LENGTH_level_01_existing_rest_balcony">#REF!</definedName>
    <definedName name="LENGTH_Level_01_existing_restaurants_casino">#REF!</definedName>
    <definedName name="LENGTH_Level_01_parking">#REF!</definedName>
    <definedName name="LENGTH_Level_01_Restaurants">#REF!</definedName>
    <definedName name="LENGTH_Level_01_Retail">#REF!</definedName>
    <definedName name="LENGTH_level_01_salon_prive_balcony">#REF!</definedName>
    <definedName name="LENGTH_Level_01_Toilets">#REF!</definedName>
    <definedName name="LENGTH_Level_01_waterfall">#REF!</definedName>
    <definedName name="LENGTH_Level00_Spar">#REF!</definedName>
    <definedName name="LENGTH_lift.stretcher_stretcher_lift">[20]FACADES!#REF!</definedName>
    <definedName name="LENGTH_lift.stretcher_stretcher_lift__Phase_1___V2_">[20]FACADES!#REF!</definedName>
    <definedName name="LENGTH_lift.stretcher_stretcher_lift__Phase_2_.3_">[20]FACADES!#REF!</definedName>
    <definedName name="LENGTH_lift.stretcher_stretcher_lift__Phase_5___V2_">[20]FACADES!#REF!</definedName>
    <definedName name="LENGTH_Lines">[20]FACADES!#REF!</definedName>
    <definedName name="LENGTH_Lines__Phase_1___V2_">[20]FACADES!#REF!</definedName>
    <definedName name="LENGTH_Lines__Phase_2_.3_">[20]FACADES!#REF!</definedName>
    <definedName name="LENGTH_Lines__Phase_5___V2_">[20]FACADES!#REF!</definedName>
    <definedName name="LENGTH_M_Concrete_Round_Column_600mm">[20]FACADES!#REF!</definedName>
    <definedName name="LENGTH_M_Concrete_Round_Column_600mm__Phase_1___V2_">[20]FACADES!#REF!</definedName>
    <definedName name="LENGTH_M_Concrete_Round_Column_600mm__Phase_2_.3_">[20]FACADES!#REF!</definedName>
    <definedName name="LENGTH_Monolithic_Landing_300_mm_Thickness">[20]FACADES!#REF!</definedName>
    <definedName name="LENGTH_Monolithic_Run">[20]FACADES!#REF!</definedName>
    <definedName name="LENGTH_multi_purpose__pre_function_area">#REF!</definedName>
    <definedName name="LENGTH_multi_purpose_BOH">#REF!</definedName>
    <definedName name="LENGTH_multi_purpose_toilets">#REF!</definedName>
    <definedName name="LENGTH_multi_purpose_venue">#REF!</definedName>
    <definedName name="LENGTH_Non_Monolithic_Landing">[20]FACADES!#REF!</definedName>
    <definedName name="LENGTH_Non_Monolithic_Landing__Phase_1___V2_">[20]FACADES!#REF!</definedName>
    <definedName name="LENGTH_Non_Monolithic_Landing__Phase_2_.3_">[20]FACADES!#REF!</definedName>
    <definedName name="LENGTH_Non_Monolithic_Landing__Phase_5___V2_">[20]FACADES!#REF!</definedName>
    <definedName name="LENGTH_Non_Monolithic_Run_50_mm_Tread_13_mm_Riser">[20]FACADES!#REF!</definedName>
    <definedName name="LENGTH_Non_Monolithic_Run_50_mm_Tread_13_mm_Riser__Phase_1___V2_">[20]FACADES!#REF!</definedName>
    <definedName name="LENGTH_Non_Monolithic_Run_50_mm_Tread_13_mm_Riser__Phase_2_.3_">[20]FACADES!#REF!</definedName>
    <definedName name="LENGTH_Non_Monolithic_Run_50_mm_Tread_13_mm_Riser__Phase_5___V2_">[20]FACADES!#REF!</definedName>
    <definedName name="LENGTH_p_vanity_1800__two_basins">[20]FACADES!#REF!</definedName>
    <definedName name="LENGTH_p_vanity_1800__two_basins__Phase_2_.3_">[20]FACADES!#REF!</definedName>
    <definedName name="LENGTH_p_vanity_1800__two_basins__Phase_5___V2_">[20]FACADES!#REF!</definedName>
    <definedName name="LENGTH_p_vanity_2100__three_basins">[20]FACADES!#REF!</definedName>
    <definedName name="LENGTH_Pad_1">[20]FACADES!#REF!</definedName>
    <definedName name="LENGTH_parking_level_00">#REF!</definedName>
    <definedName name="LENGTH_Phase_5_Sweeps">[20]FACADES!#REF!</definedName>
    <definedName name="LENGTH_Podium_Roof">[20]FACADES!#REF!</definedName>
    <definedName name="LENGTH_Podium_Stairs">[20]FACADES!#REF!</definedName>
    <definedName name="LENGTH_Post___Landscaped_Cut_Fill">[20]FACADES!#REF!</definedName>
    <definedName name="LENGTH_Post___Landscaped_Surface_Area">[20]FACADES!#REF!</definedName>
    <definedName name="LENGTH_Railing_1100mm">[20]FACADES!#REF!</definedName>
    <definedName name="LENGTH_Railing_1100mm__Phase_1___V2_">[20]FACADES!#REF!</definedName>
    <definedName name="LENGTH_Railing_1100mm__Phase_2_.3_">[20]FACADES!#REF!</definedName>
    <definedName name="LENGTH_Railing_1100mm__Phase_5___V2_">[20]FACADES!#REF!</definedName>
    <definedName name="LENGTH_Rectangular_Mullion_30mm_Square">[20]FACADES!#REF!</definedName>
    <definedName name="LENGTH_Rectangular_Mullion_30mm_Square__Phase_2_.3_">[20]FACADES!#REF!</definedName>
    <definedName name="LENGTH_Rectangular_Mullion_30mm_Square__Phase_5___V2_">[20]FACADES!#REF!</definedName>
    <definedName name="LENGTH_Rectangular_Mullion_IM09">[20]FACADES!#REF!</definedName>
    <definedName name="LENGTH_Rectangular_Mullion_IM09__Phase_1___V2_">[20]FACADES!#REF!</definedName>
    <definedName name="LENGTH_Rectangular_Mullion_TM04">[20]FACADES!#REF!</definedName>
    <definedName name="LENGTH_Rectangular_Mullion_TM04__Mirrored">[20]FACADES!#REF!</definedName>
    <definedName name="LENGTH_Rectangular_Mullion_TM04__Mirrored__Phase_1___V2_">[20]FACADES!#REF!</definedName>
    <definedName name="LENGTH_Rectangular_Mullion_TM04__Phase_1___V2_">[20]FACADES!#REF!</definedName>
    <definedName name="LENGTH_ROAD_Arrow_Straight">[20]FACADES!#REF!</definedName>
    <definedName name="LENGTH_roadworks">#REF!</definedName>
    <definedName name="LENGTH_Roof_Trim">[20]FACADES!#REF!</definedName>
    <definedName name="LENGTH_s_basin_paraplegic_wash_hand_basin_para">[20]FACADES!#REF!</definedName>
    <definedName name="LENGTH_s_basin_paraplegic_wash_hand_basin_para__Phase_1___V2_">[20]FACADES!#REF!</definedName>
    <definedName name="LENGTH_s_basin_paraplegic_wash_hand_basin_para__Phase_2_.3_">[20]FACADES!#REF!</definedName>
    <definedName name="LENGTH_s_basin_paraplegic_wash_hand_basin_para__Phase_5___V2_">[20]FACADES!#REF!</definedName>
    <definedName name="LENGTH_s_paraplegic_wc_Paraplegic_Setup">[20]FACADES!#REF!</definedName>
    <definedName name="LENGTH_s_paraplegic_wc_Paraplegic_Setup__Phase_1___V2_">[20]FACADES!#REF!</definedName>
    <definedName name="LENGTH_s_paraplegic_wc_Paraplegic_Setup__Phase_2_.3_">[20]FACADES!#REF!</definedName>
    <definedName name="LENGTH_s_paraplegic_wc_Paraplegic_Setup__Phase_5___V2_">[20]FACADES!#REF!</definedName>
    <definedName name="LENGTH_SA_Type_SA02_600_x_2032mm_D">[20]FACADES!#REF!</definedName>
    <definedName name="LENGTH_SA_Type_SA02_600_x_2032mm_D__Phase_1___V2_">[20]FACADES!#REF!</definedName>
    <definedName name="LENGTH_SA_Type_SA02_600_x_2032mm_D__Phase_2_.3_">[20]FACADES!#REF!</definedName>
    <definedName name="LENGTH_Salon_prive">#REF!</definedName>
    <definedName name="LENGTH_sky_deck___landscaping">#REF!</definedName>
    <definedName name="LENGTH_sky_deck_pool">#REF!</definedName>
    <definedName name="LENGTH_skydeck_pool_deck">#REF!</definedName>
    <definedName name="LENGTH_skydeck_reception_landings">#REF!</definedName>
    <definedName name="LENGTH_Stairs_1">[20]FACADES!#REF!</definedName>
    <definedName name="LENGTH_Steel_Frame_Double_Door_1524x2032mm">[20]FACADES!#REF!</definedName>
    <definedName name="LENGTH_Steel_Frame_Single_Door_813x2032mm">[20]FACADES!#REF!</definedName>
    <definedName name="LENGTH_Stringer___50_mm_Width">[20]FACADES!#REF!</definedName>
    <definedName name="LENGTH_Stringer___50_mm_Width__Phase_1___V2_">[20]FACADES!#REF!</definedName>
    <definedName name="LENGTH_Stringer___50_mm_Width__Phase_2_.3_">[20]FACADES!#REF!</definedName>
    <definedName name="LENGTH_Stringer___50_mm_Width__Phase_5___V2_">[20]FACADES!#REF!</definedName>
    <definedName name="LENGTH_System_Panel_ESA_Glass__single_external_glazing_offset_22.5mm">[20]FACADES!#REF!</definedName>
    <definedName name="LENGTH_System_Panel_ESA_Glass__single_external_glazing_offset_22.5mm__Phase_1___V2_">[20]FACADES!#REF!</definedName>
    <definedName name="LENGTH_System_Panel_ESA_Glass__single_external_glazing_offset_22.5mm__Phase_5___V2_">[20]FACADES!#REF!</definedName>
    <definedName name="LENGTH_System_Panel_ESA_Glass__single_external_glazing_offset_22.5mm_2__Phase_1___V2_">[20]FACADES!#REF!</definedName>
    <definedName name="LENGTH_System_Panel_ESA_Glass__single_external_glazing_offset_22.5mm_2__Phase_5___V2_">[20]FACADES!#REF!</definedName>
    <definedName name="LENGTH_System_Panel_ESA_Glass__single_external_glazing_offset_22.5mm_3__Phase_5___V2_">[20]FACADES!#REF!</definedName>
    <definedName name="LENGTH_System_Panel_ESA_glass_single_glazed_internal">[20]FACADES!#REF!</definedName>
    <definedName name="LENGTH_System_Panel_ESA_glass_single_glazed_internal__180816_3040_Barlow_Rev_A_">[20]FACADES!#REF!</definedName>
    <definedName name="LENGTH_System_Panel_ESA_glass_single_glazed_internal__Phase_1___V2_">[20]FACADES!#REF!</definedName>
    <definedName name="LENGTH_System_Panel_ESA_glass_single_glazed_internal_2__180816_3040_Barlow_Rev_A_">[20]FACADES!#REF!</definedName>
    <definedName name="LENGTH_System_Panel_ESA_glass_single_glazed_internal_3__180816_3040_Barlow_Rev_A_">[20]FACADES!#REF!</definedName>
    <definedName name="LENGTH_System_Panel_Glazed">[20]FACADES!#REF!</definedName>
    <definedName name="LENGTH_System_Panel_Glazed__Phase_1___V2_">[20]FACADES!#REF!</definedName>
    <definedName name="LENGTH_System_Panel_Glazed__Phase_2_.3_">[20]FACADES!#REF!</definedName>
    <definedName name="LENGTH_System_Panel_Glazed__Phase_5___V2_">[20]FACADES!#REF!</definedName>
    <definedName name="LENGTH_System_Panel_Glazed_2__Phase_1___V2_">[20]FACADES!#REF!</definedName>
    <definedName name="LENGTH_System_Panel_Glazed_2__Phase_2_.3_">[20]FACADES!#REF!</definedName>
    <definedName name="LENGTH_System_Panel_Glazed_2__Phase_5___V2_">[20]FACADES!#REF!</definedName>
    <definedName name="LENGTH_System_Panel_Glazed_3__Phase_2_.3_">[20]FACADES!#REF!</definedName>
    <definedName name="LENGTH_System_Panel_Glazed_3__Phase_5___V2_">[20]FACADES!#REF!</definedName>
    <definedName name="LENGTH_test">#REF!</definedName>
    <definedName name="LENGTH_Timber_Frame_Double_Door_1324x2032mm">[20]FACADES!#REF!</definedName>
    <definedName name="LENGTH_Timber_Frame_Double_Door_1324x2032mm__Phase_1___V2_">[20]FACADES!#REF!</definedName>
    <definedName name="LENGTH_Timber_Frame_Double_Door_1324x2032mm__Phase_2_.3_">[20]FACADES!#REF!</definedName>
    <definedName name="LENGTH_Timber_Frame_Double_Door_1324x2032mm__Phase_5___V2_">[20]FACADES!#REF!</definedName>
    <definedName name="LENGTH_Timber_Frame_Single_Door___Cubicle_Door1_800x2000mm___WC_Cubicle_2">[20]FACADES!#REF!</definedName>
    <definedName name="LENGTH_Timber_Frame_Single_Door___Cubicle_Door1_800x2000mm___WC_Cubicle_2__Phase_1___V2_">[20]FACADES!#REF!</definedName>
    <definedName name="LENGTH_Timber_Frame_Single_Door___Cubicle_Door1_800x2000mm___WC_Cubicle_2__Phase_2_.3_">[20]FACADES!#REF!</definedName>
    <definedName name="LENGTH_Topography_Cut_Fill">[20]FACADES!#REF!</definedName>
    <definedName name="LENGTH_Topography_Surface_Area">[20]FACADES!#REF!</definedName>
    <definedName name="LENGTH_UR_Vaal_Lavatera_Urinal_Vaal_Lavatera">[20]FACADES!#REF!</definedName>
    <definedName name="LENGTH_UR_Vaal_Lavatera_Urinal_Vaal_Lavatera__Phase_1___V2_">[20]FACADES!#REF!</definedName>
    <definedName name="LENGTH_UR_Vaal_Lavatera_Urinal_Vaal_Lavatera__Phase_2_.3_">[20]FACADES!#REF!</definedName>
    <definedName name="LENGTH_UR_Vaal_Lavatera_Urinal_Vaal_Lavatera__Phase_5___V2_">[20]FACADES!#REF!</definedName>
    <definedName name="LENGTH_VIP_parking">#REF!</definedName>
    <definedName name="LENGTH_WC_Duravit_D_Code_Wall_Mounted">[20]FACADES!#REF!</definedName>
    <definedName name="LENGTH_WC_Duravit_D_Code_Wall_Mounted__Phase_1___V2_">[20]FACADES!#REF!</definedName>
    <definedName name="LENGTH_WC_Duravit_D_Code_Wall_Mounted__Phase_2_.3_">[20]FACADES!#REF!</definedName>
    <definedName name="LENGTH_WC_Duravit_D_Code_Wall_Mounted__Phase_5___V2_">[20]FACADES!#REF!</definedName>
    <definedName name="LEON">#REF!</definedName>
    <definedName name="LEVEL2">#REF!</definedName>
    <definedName name="LEVELS">#REF!</definedName>
    <definedName name="LFR">#REF!</definedName>
    <definedName name="lightscreed">[21]Rates!$D$92</definedName>
    <definedName name="LINE_SHOPS">#REF!</definedName>
    <definedName name="linep1">#REF!</definedName>
    <definedName name="linesp1">#REF!</definedName>
    <definedName name="LINTEL">#REF!</definedName>
    <definedName name="lintol">#REF!</definedName>
    <definedName name="LIQ">#REF!</definedName>
    <definedName name="LIST">[41]INFO!$A$1:$L$299</definedName>
    <definedName name="livea">#REF!</definedName>
    <definedName name="lloyacc">#REF!</definedName>
    <definedName name="LMR">#REF!</definedName>
    <definedName name="LOAD">#REF!</definedName>
    <definedName name="Loan_Amount">#REF!</definedName>
    <definedName name="Loan_Start">#REF!</definedName>
    <definedName name="Loan_Years">#REF!</definedName>
    <definedName name="LOCRTNPROV">#REF!</definedName>
    <definedName name="LOCSTKPROV">#REF!</definedName>
    <definedName name="loffel">#REF!</definedName>
    <definedName name="LOGO">#REF!</definedName>
    <definedName name="lotcprov">#REF!</definedName>
    <definedName name="lotprov">#REF!</definedName>
    <definedName name="louvers">#REF!</definedName>
    <definedName name="LOWER">#REF!</definedName>
    <definedName name="LWSALES">#REF!</definedName>
    <definedName name="LYBin">#REF!</definedName>
    <definedName name="LYHolds">#REF!</definedName>
    <definedName name="LYNet">#REF!</definedName>
    <definedName name="LYoos">#REF!</definedName>
    <definedName name="LYReselects">#REF!</definedName>
    <definedName name="LYReturns">#REF!</definedName>
    <definedName name="LYSales">#REF!</definedName>
    <definedName name="LYTotal">#REF!</definedName>
    <definedName name="M">'[49]DATA SHEET'!#REF!</definedName>
    <definedName name="MACROS">#REF!</definedName>
    <definedName name="main100">[12]RATES!$C$34</definedName>
    <definedName name="main50">[12]RATES!$C$35</definedName>
    <definedName name="major">[33]VIABILITY!#REF!</definedName>
    <definedName name="MAJORS">#REF!</definedName>
    <definedName name="MAKEBILLPAGE">#REF!</definedName>
    <definedName name="Makhubu_Civil_Eng._Cc">#REF!</definedName>
    <definedName name="MANAGE">#REF!</definedName>
    <definedName name="MARGINPLAN">#REF!</definedName>
    <definedName name="MARGINPROJ">#REF!</definedName>
    <definedName name="MARK_UP">#REF!</definedName>
    <definedName name="MARKUP">#REF!</definedName>
    <definedName name="marmoram">#REF!</definedName>
    <definedName name="marmoran">#REF!</definedName>
    <definedName name="MASONRYDIMS">#REF!</definedName>
    <definedName name="MASSB">#REF!</definedName>
    <definedName name="MATERIAL_ON_SITE">#REF!</definedName>
    <definedName name="MATV">#REF!</definedName>
    <definedName name="Max">#REF!</definedName>
    <definedName name="MAX_RETENION">#REF!</definedName>
    <definedName name="MAX_RETENTION">#REF!</definedName>
    <definedName name="MD">#REF!</definedName>
    <definedName name="mdownacc">#REF!</definedName>
    <definedName name="MECH">#REF!</definedName>
    <definedName name="Melki_Civils___Plant_Hire">#REF!</definedName>
    <definedName name="mentis">#REF!</definedName>
    <definedName name="mes193_">#REF!</definedName>
    <definedName name="mes245_">#REF!</definedName>
    <definedName name="mes395_">#REF!</definedName>
    <definedName name="mesh193">[21]Rates!$D$62</definedName>
    <definedName name="metawall2m">#REF!</definedName>
    <definedName name="MEZZ">#REF!</definedName>
    <definedName name="MHcov">#REF!</definedName>
    <definedName name="mirror">#REF!</definedName>
    <definedName name="MISC_OPS_EQUIP">#REF!</definedName>
    <definedName name="Mkt_Vouch">#REF!,#REF!</definedName>
    <definedName name="mmm">[42]CostPlan!#REF!</definedName>
    <definedName name="MMPA15">[3]Database!$F$35</definedName>
    <definedName name="MNTHS">#REF!</definedName>
    <definedName name="MODULES">'[49]DATA SHEET'!#REF!</definedName>
    <definedName name="morfilet">#REF!</definedName>
    <definedName name="mortarfillet">#REF!</definedName>
    <definedName name="MOVETITLE">#REF!</definedName>
    <definedName name="MOZ">#REF!</definedName>
    <definedName name="MPA15FDNS">[26]Database!$F$34</definedName>
    <definedName name="MPA25FDNS">[26]Database!$F$35</definedName>
    <definedName name="MPA30SS">[26]Database!$F$54</definedName>
    <definedName name="MSAB">#REF!</definedName>
    <definedName name="MSAF">#REF!</definedName>
    <definedName name="MSAG">#REF!</definedName>
    <definedName name="MSAS">#REF!</definedName>
    <definedName name="msbalustr">#REF!</definedName>
    <definedName name="msbalustrade">#REF!</definedName>
    <definedName name="MSBF">#REF!</definedName>
    <definedName name="MSBS">#REF!</definedName>
    <definedName name="mshandrail">#REF!</definedName>
    <definedName name="MSLAF">#REF!</definedName>
    <definedName name="MSLAG">#REF!</definedName>
    <definedName name="MSLAS">#REF!</definedName>
    <definedName name="MSLB">#REF!</definedName>
    <definedName name="MT0">#REF!</definedName>
    <definedName name="MTB">#REF!</definedName>
    <definedName name="MU">'[18]BMT Cost Plan'!#REF!</definedName>
    <definedName name="MU_SSC1">#REF!</definedName>
    <definedName name="MU_SSC2">#REF!</definedName>
    <definedName name="MU0BW">#REF!</definedName>
    <definedName name="MUP">[4]Rates!$D$115</definedName>
    <definedName name="MUPS">#REF!</definedName>
    <definedName name="MURFAC">[42]Database!$F$73</definedName>
    <definedName name="Mxoli_Civil_Constrution">#REF!</definedName>
    <definedName name="N">#REF!</definedName>
    <definedName name="NATIONALS">#REF!</definedName>
    <definedName name="NB">#REF!</definedName>
    <definedName name="NESNACC">#REF!</definedName>
    <definedName name="NEW">#REF!</definedName>
    <definedName name="newarea">#REF!</definedName>
    <definedName name="NEWBILLSHEET">#REF!</definedName>
    <definedName name="nil">#REF!</definedName>
    <definedName name="nilacc">#REF!</definedName>
    <definedName name="niltrnacc">#REF!</definedName>
    <definedName name="NINE">#REF!</definedName>
    <definedName name="NINEM">#REF!</definedName>
    <definedName name="NINENTN">#REF!</definedName>
    <definedName name="NINENTNW">#REF!</definedName>
    <definedName name="nineteen">#REF!</definedName>
    <definedName name="nineteenm">#REF!</definedName>
    <definedName name="nineteenw">#REF!</definedName>
    <definedName name="NINETN">#REF!</definedName>
    <definedName name="NINETNM">#REF!</definedName>
    <definedName name="NINETNW">#REF!</definedName>
    <definedName name="NINETY">#REF!</definedName>
    <definedName name="NINETY1">#REF!</definedName>
    <definedName name="NINETY1M">#REF!</definedName>
    <definedName name="NINETY1W">#REF!</definedName>
    <definedName name="NINETY2">#REF!</definedName>
    <definedName name="NINETY2M">#REF!</definedName>
    <definedName name="NINETY2W">#REF!</definedName>
    <definedName name="NINETY3">#REF!</definedName>
    <definedName name="NINETY3M">#REF!</definedName>
    <definedName name="NINETY3W">#REF!</definedName>
    <definedName name="NINETY4">#REF!</definedName>
    <definedName name="NINETY4M">#REF!</definedName>
    <definedName name="NINETY4W">#REF!</definedName>
    <definedName name="NINETY5">#REF!</definedName>
    <definedName name="NINETY5M">#REF!</definedName>
    <definedName name="NINETY5W">#REF!</definedName>
    <definedName name="NINETY6">#REF!</definedName>
    <definedName name="NINETY7">#REF!</definedName>
    <definedName name="NINETY8">#REF!</definedName>
    <definedName name="NINETY9">#REF!</definedName>
    <definedName name="NINETY9M">[47]COSTPLAN!#REF!</definedName>
    <definedName name="NINETY9W">[47]COSTPLAN!#REF!</definedName>
    <definedName name="NINETYM">#REF!</definedName>
    <definedName name="NINETYW">#REF!</definedName>
    <definedName name="NINEW">#REF!</definedName>
    <definedName name="Nishal">#REF!</definedName>
    <definedName name="NOMSUB">#REF!</definedName>
    <definedName name="NOMSUBS">#REF!</definedName>
    <definedName name="none">#REF!</definedName>
    <definedName name="NOTAPPVO">'[10]CURRENT VO - D:PACKAGE SPLITS - E'!$A$7:$G$57</definedName>
    <definedName name="NOTE1">#REF!</definedName>
    <definedName name="NOTE2">#REF!</definedName>
    <definedName name="NOTES">#REF!</definedName>
    <definedName name="Num_Pmt_Per_Year">#REF!</definedName>
    <definedName name="Number_of_Payments" localSheetId="1">MATCH(0.01,End_Bal,-1)+1</definedName>
    <definedName name="Number_of_Payments" localSheetId="31">MATCH(0.01,End_Bal,-1)+1</definedName>
    <definedName name="Number_of_Payments" localSheetId="3">MATCH(0.01,End_Bal,-1)+1</definedName>
    <definedName name="Number_of_Payments" localSheetId="6">MATCH(0.01,End_Bal,-1)+1</definedName>
    <definedName name="Number_of_Payments" localSheetId="32">MATCH(0.01,End_Bal,-1)+1</definedName>
    <definedName name="Number_of_Payments">MATCH(0.01,End_Bal,-1)+1</definedName>
    <definedName name="O">#REF!</definedName>
    <definedName name="obw">[21]Rates!$D$112</definedName>
    <definedName name="obwfdns">[26]Database!$F$42</definedName>
    <definedName name="OFF">#REF!</definedName>
    <definedName name="OFF0">#REF!</definedName>
    <definedName name="OFFB">#REF!</definedName>
    <definedName name="OFFICES">#REF!</definedName>
    <definedName name="offshutter">#REF!</definedName>
    <definedName name="OLE_LINK2_2">#REF!</definedName>
    <definedName name="OLE_LINK3_2">#REF!</definedName>
    <definedName name="OLE_LINK4_2">#REF!</definedName>
    <definedName name="OME">#REF!</definedName>
    <definedName name="ONE">#REF!</definedName>
    <definedName name="ONEM">#REF!</definedName>
    <definedName name="ONEW">#REF!</definedName>
    <definedName name="OPS">#REF!</definedName>
    <definedName name="OPSSI">#REF!</definedName>
    <definedName name="Option">'[41]Quantity Surveyor 2015'!#REF!</definedName>
    <definedName name="ORIG_AUTH_CONTRACT_SUM">#REF!</definedName>
    <definedName name="ORIG_CONTRACT_DURATION">#REF!</definedName>
    <definedName name="OVERALL">#REF!</definedName>
    <definedName name="OVERALLSUM">#REF!</definedName>
    <definedName name="p">'[51]Reticulation Ph2'!$A$1:$N$58</definedName>
    <definedName name="P_G">#REF!</definedName>
    <definedName name="P_SCHE">#REF!</definedName>
    <definedName name="P_SCHF">#REF!</definedName>
    <definedName name="P_SCHG">#REF!</definedName>
    <definedName name="P_TILE">#REF!</definedName>
    <definedName name="p4.001">'[32]Package Status'!#REF!</definedName>
    <definedName name="p5.002">'[32]Package Status'!#REF!</definedName>
    <definedName name="PA">#REF!</definedName>
    <definedName name="PABX">#REF!</definedName>
    <definedName name="PACK">#REF!</definedName>
    <definedName name="PACKAGE">#REF!</definedName>
    <definedName name="PACKSTATUS">#REF!</definedName>
    <definedName name="Page_1">#REF!</definedName>
    <definedName name="Page_2">#REF!</definedName>
    <definedName name="Page_3">#REF!</definedName>
    <definedName name="Page_4">#REF!</definedName>
    <definedName name="Page_5">#REF!</definedName>
    <definedName name="PAGE1">#REF!</definedName>
    <definedName name="PAGE11">#REF!</definedName>
    <definedName name="page2">#REF!</definedName>
    <definedName name="paint">#REF!</definedName>
    <definedName name="paintDoor">#REF!</definedName>
    <definedName name="paintMetal">#REF!</definedName>
    <definedName name="paintParking">#REF!</definedName>
    <definedName name="paintPipes">#REF!</definedName>
    <definedName name="paintsteel">#REF!</definedName>
    <definedName name="PAMI">#REF!</definedName>
    <definedName name="PANT">#REF!</definedName>
    <definedName name="PARK">#REF!</definedName>
    <definedName name="PARK1">#REF!</definedName>
    <definedName name="PARK2">#REF!</definedName>
    <definedName name="PARK3">#REF!</definedName>
    <definedName name="PART2">[52]Areas:Ops!$A$1:$I$1486</definedName>
    <definedName name="PART3">#REF!</definedName>
    <definedName name="PART4">[52]Areas:Ops!$A$1:$I$3307</definedName>
    <definedName name="PATIOF">#REF!</definedName>
    <definedName name="PATIOG">#REF!</definedName>
    <definedName name="PATIOS">#REF!</definedName>
    <definedName name="PAVE1">#REF!</definedName>
    <definedName name="PAVE2">#REF!</definedName>
    <definedName name="PAVE3">#REF!</definedName>
    <definedName name="Pavings">[2]Joinery!$A$1:$I$32</definedName>
    <definedName name="Pay_Date">#REF!</definedName>
    <definedName name="Pay_Num">#REF!</definedName>
    <definedName name="Payment_Date" localSheetId="15">DATE(YEAR([53]!Loan_Start),MONTH([53]!Loan_Start)+Payment_Number,DAY([53]!Loan_Start))</definedName>
    <definedName name="Payment_Date" localSheetId="16">DATE(YEAR([53]!Loan_Start),MONTH([53]!Loan_Start)+Payment_Number,DAY([53]!Loan_Start))</definedName>
    <definedName name="Payment_Date" localSheetId="17">DATE(YEAR([53]!Loan_Start),MONTH([53]!Loan_Start)+Payment_Number,DAY([53]!Loan_Start))</definedName>
    <definedName name="Payment_Date" localSheetId="1">DATE(YEAR(Loan_Start),MONTH(Loan_Start)+Payment_Number,DAY(Loan_Start))</definedName>
    <definedName name="Payment_Date" localSheetId="21">DATE(YEAR([53]!Loan_Start),MONTH([53]!Loan_Start)+Payment_Number,DAY([53]!Loan_Start))</definedName>
    <definedName name="Payment_Date" localSheetId="22">DATE(YEAR([53]!Loan_Start),MONTH([53]!Loan_Start)+Payment_Number,DAY([53]!Loan_Start))</definedName>
    <definedName name="Payment_Date" localSheetId="23">DATE(YEAR([53]!Loan_Start),MONTH([53]!Loan_Start)+Payment_Number,DAY([53]!Loan_Start))</definedName>
    <definedName name="Payment_Date" localSheetId="27">DATE(YEAR([53]!Loan_Start),MONTH([53]!Loan_Start)+Payment_Number,DAY([53]!Loan_Start))</definedName>
    <definedName name="Payment_Date" localSheetId="28">DATE(YEAR([53]!Loan_Start),MONTH([53]!Loan_Start)+Payment_Number,DAY([53]!Loan_Start))</definedName>
    <definedName name="Payment_Date" localSheetId="29">DATE(YEAR([53]!Loan_Start),MONTH([53]!Loan_Start)+Payment_Number,DAY([53]!Loan_Start))</definedName>
    <definedName name="Payment_Date" localSheetId="30">DATE(YEAR([53]!Loan_Start),MONTH([53]!Loan_Start)+Payment_Number,DAY([53]!Loan_Start))</definedName>
    <definedName name="Payment_Date" localSheetId="31">DATE(YEAR(Loan_Start),MONTH(Loan_Start)+Payment_Number,DAY(Loan_Start))</definedName>
    <definedName name="Payment_Date" localSheetId="3">DATE(YEAR(Loan_Start),MONTH(Loan_Start)+Payment_Number,DAY(Loan_Start))</definedName>
    <definedName name="Payment_Date" localSheetId="6">DATE(YEAR(Loan_Start),MONTH(Loan_Start)+Payment_Number,DAY(Loan_Start))</definedName>
    <definedName name="Payment_Date" localSheetId="32">DATE(YEAR(Loan_Start),MONTH(Loan_Start)+Payment_Number,DAY(Loan_Start))</definedName>
    <definedName name="Payment_Date">DATE(YEAR(Loan_Start),MONTH(Loan_Start)+Payment_Number,DAY(Loan_Start))</definedName>
    <definedName name="PBR">#REF!</definedName>
    <definedName name="PCERTNO">#REF!</definedName>
    <definedName name="PENALTY_PER_DAY">#REF!</definedName>
    <definedName name="PER3DUTY">#REF!</definedName>
    <definedName name="PERGOLAS">#REF!</definedName>
    <definedName name="PERIM">#REF!</definedName>
    <definedName name="PERIM_1">#REF!</definedName>
    <definedName name="PERIM_2">#REF!</definedName>
    <definedName name="PERIM_G">#REF!</definedName>
    <definedName name="Period">#REF!</definedName>
    <definedName name="PERNO">#REF!</definedName>
    <definedName name="PERSONAL">"Button 31"</definedName>
    <definedName name="PIL">#REF!</definedName>
    <definedName name="PILING">#REF!</definedName>
    <definedName name="PIRANA">[12]RATES!$C$43</definedName>
    <definedName name="PITS">#REF!</definedName>
    <definedName name="PLANT">#REF!</definedName>
    <definedName name="PLANT1">#REF!</definedName>
    <definedName name="PLANT2">#REF!</definedName>
    <definedName name="PLANT3">#REF!</definedName>
    <definedName name="PLAST1">#REF!</definedName>
    <definedName name="plast1EXT">#REF!</definedName>
    <definedName name="plast1narEXT">#REF!</definedName>
    <definedName name="plast1narrow">#REF!</definedName>
    <definedName name="PLAST2">#REF!</definedName>
    <definedName name="plastconc">#REF!</definedName>
    <definedName name="PLASTONE">#REF!</definedName>
    <definedName name="PLASTRH">#REF!</definedName>
    <definedName name="PLASTS">#REF!</definedName>
    <definedName name="PLASTTWO">#REF!</definedName>
    <definedName name="PLAT">#REF!</definedName>
    <definedName name="PLATFORM">[26]Database!$F$45</definedName>
    <definedName name="plskim">#REF!</definedName>
    <definedName name="plskimnarrow">#REF!</definedName>
    <definedName name="PLUMBING">#REF!</definedName>
    <definedName name="PM">'[19]Initial Data'!#REF!</definedName>
    <definedName name="PMTNO">#REF!</definedName>
    <definedName name="pmtno1">#REF!</definedName>
    <definedName name="pnp">'[54]AREA SCHEDULE'!#REF!</definedName>
    <definedName name="pnumber1">[55]Projects!$D$95</definedName>
    <definedName name="POINT_OF_SALE">#REF!</definedName>
    <definedName name="poinvacc">#REF!</definedName>
    <definedName name="POLY">#REF!</definedName>
    <definedName name="POS">#REF!</definedName>
    <definedName name="POST">#REF!</definedName>
    <definedName name="posttt">#REF!</definedName>
    <definedName name="powerfloat">#REF!</definedName>
    <definedName name="PPS">#REF!</definedName>
    <definedName name="PPSNo">#REF!</definedName>
    <definedName name="PRDump">#REF!</definedName>
    <definedName name="precoping">#REF!</definedName>
    <definedName name="PRELIM">#REF!</definedName>
    <definedName name="Preliminaries">'[16]Cost Plan'!$A$31</definedName>
    <definedName name="prelimn">[21]Rates!#REF!</definedName>
    <definedName name="PRELIMS">#REF!</definedName>
    <definedName name="preplanks">#REF!</definedName>
    <definedName name="prepplat">[21]Rates!$D$57</definedName>
    <definedName name="PREV_VALUE">#REF!</definedName>
    <definedName name="PREVAT">#REF!</definedName>
    <definedName name="Princ">#REF!</definedName>
    <definedName name="PRINT">#REF!</definedName>
    <definedName name="_xlnm.Print_Area" localSheetId="0">'1; P&amp;G '!$A$1:$H$188</definedName>
    <definedName name="_xlnm.Print_Area" localSheetId="9">'10; Lower inlet'!$A$1:$H$38</definedName>
    <definedName name="_xlnm.Print_Area" localSheetId="10">'11; Pipes WWTW'!$A$1:$H$79</definedName>
    <definedName name="_xlnm.Print_Area" localSheetId="11">'12; Ertwrks WWTW'!$A$1:$H$83</definedName>
    <definedName name="_xlnm.Print_Area" localSheetId="12">'13; Bed WWTW'!$A$1:$H$46</definedName>
    <definedName name="_xlnm.Print_Area" localSheetId="13">'14. SST Ertwrks'!$A$1:$H$100</definedName>
    <definedName name="_xlnm.Print_Area" localSheetId="14">'15. SST Concr'!$A$1:$H$260</definedName>
    <definedName name="_xlnm.Print_Area" localSheetId="15">'16 SST Steel'!$A$1:$H$72</definedName>
    <definedName name="_xlnm.Print_Area" localSheetId="16">'17 SST MPP'!$A$1:$H$95</definedName>
    <definedName name="_xlnm.Print_Area" localSheetId="17">'18 Road&amp;Prkg'!$A$1:$H$613</definedName>
    <definedName name="_xlnm.Print_Area" localSheetId="18">'19; Conc'!$A$1:$H$166</definedName>
    <definedName name="_xlnm.Print_Area" localSheetId="1">'2. Ertwrks(Pipe)'!$A$1:$H$270</definedName>
    <definedName name="_xlnm.Print_Area" localSheetId="19">'20; SuperStr'!$A$1:$H$88</definedName>
    <definedName name="_xlnm.Print_Area" localSheetId="20">'21; RAS &amp; WAS'!$A$1:$H$152</definedName>
    <definedName name="_xlnm.Print_Area" localSheetId="21">'22 Bldg Ref'!$A$1:$H$529</definedName>
    <definedName name="_xlnm.Print_Area" localSheetId="22">'23 Bndry Wall'!$A$1:$H$121</definedName>
    <definedName name="_xlnm.Print_Area" localSheetId="23">'24 Dewater'!$A$1:$H$93</definedName>
    <definedName name="_xlnm.Print_Area" localSheetId="24">'25; BLOWER'!$A$1:$H$116</definedName>
    <definedName name="_xlnm.Print_Area" localSheetId="25">'26;RET WALL'!$A$1:$H$42</definedName>
    <definedName name="_xlnm.Print_Area" localSheetId="26">'27; CL2'!$A$1:$H$125</definedName>
    <definedName name="_xlnm.Print_Area" localSheetId="27">'28 E&amp;I WWTW'!$A$1:$H$481</definedName>
    <definedName name="_xlnm.Print_Area" localSheetId="28">'29; E&amp;M Gen'!$A$1:$H$119</definedName>
    <definedName name="_xlnm.Print_Area" localSheetId="2">'3; BED'!$A$1:$H$46</definedName>
    <definedName name="_xlnm.Print_Area" localSheetId="29">'30; E&amp;M Site'!$A$1:$H$83</definedName>
    <definedName name="_xlnm.Print_Area" localSheetId="30">'31 PC Sums'!$A$1:$H$143</definedName>
    <definedName name="_xlnm.Print_Area" localSheetId="31">'32. Ext 3A'!$A$1:$H$1187</definedName>
    <definedName name="_xlnm.Print_Area" localSheetId="3">'4. SEWER'!$A$1:$H$93</definedName>
    <definedName name="_xlnm.Print_Area" localSheetId="4">'5; Gabions'!$A$1:$H$37</definedName>
    <definedName name="_xlnm.Print_Area" localSheetId="5">'6. Jack'!$A$1:$H$95</definedName>
    <definedName name="_xlnm.Print_Area" localSheetId="6">'7. Swr HH Conn'!$A$1:$H$256</definedName>
    <definedName name="_xlnm.Print_Area" localSheetId="7">'8; Aeration'!$A$1:$H$107</definedName>
    <definedName name="_xlnm.Print_Area" localSheetId="8">'9; Upper inlet'!$A$1:$H$102</definedName>
    <definedName name="_xlnm.Print_Area" localSheetId="32">'BoQ SUMMARY'!$A$1:$C$50</definedName>
    <definedName name="_xlnm.Print_Area" localSheetId="34">SUMMARY!$A$1:$C$49</definedName>
    <definedName name="_xlnm.Print_Area">#REF!</definedName>
    <definedName name="Print_Area_MI">#REF!</definedName>
    <definedName name="Print_Area_Reset" localSheetId="1">OFFSET(Full_Print,0,0,'2. Ertwrks(Pipe)'!Last_Row)</definedName>
    <definedName name="Print_Area_Reset" localSheetId="31">OFFSET(Full_Print,0,0,'32. Ext 3A'!Last_Row)</definedName>
    <definedName name="Print_Area_Reset" localSheetId="3">OFFSET(Full_Print,0,0,'4. SEWER'!Last_Row)</definedName>
    <definedName name="Print_Area_Reset" localSheetId="6">OFFSET(Full_Print,0,0,'7. Swr HH Conn'!Last_Row)</definedName>
    <definedName name="Print_Area_Reset" localSheetId="32">OFFSET(Full_Print,0,0,'BoQ SUMMARY'!Last_Row)</definedName>
    <definedName name="Print_Area_Reset">OFFSET(Full_Print,0,0,Last_Row)</definedName>
    <definedName name="_xlnm.Print_Titles" localSheetId="0">'1; P&amp;G '!$1:$4</definedName>
    <definedName name="_xlnm.Print_Titles" localSheetId="9">'10; Lower inlet'!$1:$4</definedName>
    <definedName name="_xlnm.Print_Titles" localSheetId="10">'11; Pipes WWTW'!$1:$4</definedName>
    <definedName name="_xlnm.Print_Titles" localSheetId="11">'12; Ertwrks WWTW'!$1:$4</definedName>
    <definedName name="_xlnm.Print_Titles" localSheetId="12">'13; Bed WWTW'!$1:$3</definedName>
    <definedName name="_xlnm.Print_Titles" localSheetId="13">'14. SST Ertwrks'!$1:$3</definedName>
    <definedName name="_xlnm.Print_Titles" localSheetId="14">'15. SST Concr'!$1:$3</definedName>
    <definedName name="_xlnm.Print_Titles" localSheetId="15">'16 SST Steel'!$1:$3</definedName>
    <definedName name="_xlnm.Print_Titles" localSheetId="16">'17 SST MPP'!$1:$3</definedName>
    <definedName name="_xlnm.Print_Titles" localSheetId="17">'18 Road&amp;Prkg'!$1:$4</definedName>
    <definedName name="_xlnm.Print_Titles" localSheetId="18">'19; Conc'!$1:$3</definedName>
    <definedName name="_xlnm.Print_Titles" localSheetId="1">'2. Ertwrks(Pipe)'!$1:$4</definedName>
    <definedName name="_xlnm.Print_Titles" localSheetId="19">'20; SuperStr'!$1:$3</definedName>
    <definedName name="_xlnm.Print_Titles" localSheetId="20">'21; RAS &amp; WAS'!$1:$4</definedName>
    <definedName name="_xlnm.Print_Titles" localSheetId="21">'22 Bldg Ref'!$1:$4</definedName>
    <definedName name="_xlnm.Print_Titles" localSheetId="22">'23 Bndry Wall'!$1:$4</definedName>
    <definedName name="_xlnm.Print_Titles" localSheetId="23">'24 Dewater'!$1:$3</definedName>
    <definedName name="_xlnm.Print_Titles" localSheetId="24">'25; BLOWER'!$1:$4</definedName>
    <definedName name="_xlnm.Print_Titles" localSheetId="25">'26;RET WALL'!$1:$4</definedName>
    <definedName name="_xlnm.Print_Titles" localSheetId="26">'27; CL2'!$1:$4</definedName>
    <definedName name="_xlnm.Print_Titles" localSheetId="27">'28 E&amp;I WWTW'!$1:$4</definedName>
    <definedName name="_xlnm.Print_Titles" localSheetId="28">'29; E&amp;M Gen'!$1:$4</definedName>
    <definedName name="_xlnm.Print_Titles" localSheetId="29">'30; E&amp;M Site'!$1:$4</definedName>
    <definedName name="_xlnm.Print_Titles" localSheetId="30">'31 PC Sums'!$1:$4</definedName>
    <definedName name="_xlnm.Print_Titles" localSheetId="31">'32. Ext 3A'!$1:$3</definedName>
    <definedName name="_xlnm.Print_Titles" localSheetId="3">'4. SEWER'!$1:$4</definedName>
    <definedName name="_xlnm.Print_Titles" localSheetId="5">'6. Jack'!$1:$4</definedName>
    <definedName name="_xlnm.Print_Titles" localSheetId="6">'7. Swr HH Conn'!$1:$4</definedName>
    <definedName name="_xlnm.Print_Titles" localSheetId="7">'8; Aeration'!$1:$4</definedName>
    <definedName name="_xlnm.Print_Titles" localSheetId="8">'9; Upper inlet'!$1:$4</definedName>
    <definedName name="_xlnm.Print_Titles">#N/A</definedName>
    <definedName name="Print_Titles_MI">#REF!</definedName>
    <definedName name="PRINTLOC">[56]!PRINTLOC</definedName>
    <definedName name="Prints">#REF!</definedName>
    <definedName name="PROC">'[57]EXPENDITURE SUMM'!#REF!</definedName>
    <definedName name="Prof_fees">#REF!</definedName>
    <definedName name="Prof_Fees1">#REF!</definedName>
    <definedName name="Progress" localSheetId="1" hidden="1">{#N/A,#N/A,FALSE,"CERTIFICATE"}</definedName>
    <definedName name="Progress" localSheetId="31" hidden="1">{#N/A,#N/A,FALSE,"CERTIFICATE"}</definedName>
    <definedName name="Progress" localSheetId="3" hidden="1">{#N/A,#N/A,FALSE,"CERTIFICATE"}</definedName>
    <definedName name="Progress" localSheetId="6" hidden="1">{#N/A,#N/A,FALSE,"CERTIFICATE"}</definedName>
    <definedName name="Progress" localSheetId="32" hidden="1">{#N/A,#N/A,FALSE,"CERTIFICATE"}</definedName>
    <definedName name="Progress" hidden="1">{#N/A,#N/A,FALSE,"CERTIFICATE"}</definedName>
    <definedName name="pROJECT">'[32]Initial Data'!$F$11</definedName>
    <definedName name="PROJECT_NAME">#REF!</definedName>
    <definedName name="PROJECT_STATUS">#REF!</definedName>
    <definedName name="Projtype">#REF!</definedName>
    <definedName name="PS">#REF!</definedName>
    <definedName name="PSFSTB">#REF!</definedName>
    <definedName name="PSUBVAL">#REF!</definedName>
    <definedName name="PUMPEST">#REF!</definedName>
    <definedName name="PUMPM3">#REF!</definedName>
    <definedName name="PUMPMIX">#REF!</definedName>
    <definedName name="pumppipe">[12]RATES!$C$25</definedName>
    <definedName name="PVA">#REF!</definedName>
    <definedName name="pvaext">[21]Rates!$D$117</definedName>
    <definedName name="PVALUE">#REF!</definedName>
    <definedName name="q">#REF!</definedName>
    <definedName name="qq" localSheetId="1" hidden="1">{#N/A,#N/A,FALSE,"Cert"}</definedName>
    <definedName name="qq" localSheetId="31" hidden="1">{#N/A,#N/A,FALSE,"Cert"}</definedName>
    <definedName name="qq" localSheetId="6" hidden="1">{#N/A,#N/A,FALSE,"Cert"}</definedName>
    <definedName name="qq" localSheetId="32" hidden="1">{#N/A,#N/A,FALSE,"Cert"}</definedName>
    <definedName name="qq" hidden="1">{#N/A,#N/A,FALSE,"Cert"}</definedName>
    <definedName name="QS">#REF!</definedName>
    <definedName name="QSR_CP">#REF!</definedName>
    <definedName name="QSR_LEFT">#REF!</definedName>
    <definedName name="QSRTOP">#REF!</definedName>
    <definedName name="queen">[50]AREAS!$G$25</definedName>
    <definedName name="Query1">#REF!</definedName>
    <definedName name="r_fbeam">#REF!</definedName>
    <definedName name="r_fcol">#REF!</definedName>
    <definedName name="r_fcol_to5m">#REF!</definedName>
    <definedName name="r_finvbeams">#REF!</definedName>
    <definedName name="r_flanding">#REF!</definedName>
    <definedName name="r_fret">#REF!</definedName>
    <definedName name="r_fslab">#REF!</definedName>
    <definedName name="r_fstair">#REF!</definedName>
    <definedName name="railings">#REF!</definedName>
    <definedName name="RANGE1">#REF!</definedName>
    <definedName name="RANGE10">#REF!</definedName>
    <definedName name="RANGE11">#REF!</definedName>
    <definedName name="RANGE2">#REF!</definedName>
    <definedName name="RANGE3">#REF!</definedName>
    <definedName name="RANGE4">#REF!</definedName>
    <definedName name="RANGE5">#REF!</definedName>
    <definedName name="RANGE6">#REF!</definedName>
    <definedName name="RANGE7">#REF!</definedName>
    <definedName name="RANGE8">#REF!</definedName>
    <definedName name="RANGE9">#REF!</definedName>
    <definedName name="rate">'[58]Initial Data'!$H$20</definedName>
    <definedName name="RATES">#REF!</definedName>
    <definedName name="Rateschedule">#REF!</definedName>
    <definedName name="RatioA1">#REF!</definedName>
    <definedName name="RatioA2">#REF!</definedName>
    <definedName name="RatioC1">#REF!</definedName>
    <definedName name="RatioC2">#REF!</definedName>
    <definedName name="RawAgencyPrice">#REF!</definedName>
    <definedName name="RBData">#REF!</definedName>
    <definedName name="rebar">[21]Rates!$D$51</definedName>
    <definedName name="rebar_bases">#REF!</definedName>
    <definedName name="rebar_beamslab">#REF!</definedName>
    <definedName name="rebar_col">#REF!</definedName>
    <definedName name="rebar_footing">#REF!</definedName>
    <definedName name="rebar_walls">#REF!</definedName>
    <definedName name="REC">#REF!</definedName>
    <definedName name="RECCANACC">#REF!</definedName>
    <definedName name="RECEXACC">#REF!</definedName>
    <definedName name="RECINACC">#REF!</definedName>
    <definedName name="RECON">#REF!</definedName>
    <definedName name="reeded">#REF!</definedName>
    <definedName name="REF">#REF!</definedName>
    <definedName name="REINF">#REF!</definedName>
    <definedName name="REINF_PT">#REF!</definedName>
    <definedName name="REINFBM">#REF!</definedName>
    <definedName name="REINFCOL">#REF!</definedName>
    <definedName name="reinffd">#REF!</definedName>
    <definedName name="REINFPT">#REF!</definedName>
    <definedName name="REINFSLB">#REF!</definedName>
    <definedName name="REINFWLL">#REF!</definedName>
    <definedName name="remrad">[12]RATES!$C$73</definedName>
    <definedName name="Rename" hidden="1">#REF!</definedName>
    <definedName name="Rename1" hidden="1">#REF!</definedName>
    <definedName name="Rename10">#REF!</definedName>
    <definedName name="Rename11">#REF!</definedName>
    <definedName name="Rename3">#REF!</definedName>
    <definedName name="Rename4">#REF!</definedName>
    <definedName name="Rename5">#REF!</definedName>
    <definedName name="Rename6">#REF!</definedName>
    <definedName name="Rename7">#REF!</definedName>
    <definedName name="Rename8">#REF!</definedName>
    <definedName name="Rename9">#REF!</definedName>
    <definedName name="rent">[59]INFO!$D$81</definedName>
    <definedName name="RENTABLE">#REF!</definedName>
    <definedName name="RENTABLE_OFF">#REF!</definedName>
    <definedName name="Report">#REF!</definedName>
    <definedName name="Requirements" localSheetId="1" hidden="1">{#N/A,#N/A,FALSE,"CERTIFICATE";#N/A,#N/A,FALSE,"SUB-CONTRACTS";#N/A,#N/A,FALSE,"VAT SCHEDULE";#N/A,#N/A,FALSE,"SUMMARY";#N/A,#N/A,FALSE,"ESCALATION SUMMARY";#N/A,#N/A,FALSE,"VALUATION"}</definedName>
    <definedName name="Requirements" localSheetId="31" hidden="1">{#N/A,#N/A,FALSE,"CERTIFICATE";#N/A,#N/A,FALSE,"SUB-CONTRACTS";#N/A,#N/A,FALSE,"VAT SCHEDULE";#N/A,#N/A,FALSE,"SUMMARY";#N/A,#N/A,FALSE,"ESCALATION SUMMARY";#N/A,#N/A,FALSE,"VALUATION"}</definedName>
    <definedName name="Requirements" localSheetId="3" hidden="1">{#N/A,#N/A,FALSE,"CERTIFICATE";#N/A,#N/A,FALSE,"SUB-CONTRACTS";#N/A,#N/A,FALSE,"VAT SCHEDULE";#N/A,#N/A,FALSE,"SUMMARY";#N/A,#N/A,FALSE,"ESCALATION SUMMARY";#N/A,#N/A,FALSE,"VALUATION"}</definedName>
    <definedName name="Requirements" localSheetId="6" hidden="1">{#N/A,#N/A,FALSE,"CERTIFICATE";#N/A,#N/A,FALSE,"SUB-CONTRACTS";#N/A,#N/A,FALSE,"VAT SCHEDULE";#N/A,#N/A,FALSE,"SUMMARY";#N/A,#N/A,FALSE,"ESCALATION SUMMARY";#N/A,#N/A,FALSE,"VALUATION"}</definedName>
    <definedName name="Requirements" localSheetId="32" hidden="1">{#N/A,#N/A,FALSE,"CERTIFICATE";#N/A,#N/A,FALSE,"SUB-CONTRACTS";#N/A,#N/A,FALSE,"VAT SCHEDULE";#N/A,#N/A,FALSE,"SUMMARY";#N/A,#N/A,FALSE,"ESCALATION SUMMARY";#N/A,#N/A,FALSE,"VALUATION"}</definedName>
    <definedName name="Requirements" hidden="1">{#N/A,#N/A,FALSE,"CERTIFICATE";#N/A,#N/A,FALSE,"SUB-CONTRACTS";#N/A,#N/A,FALSE,"VAT SCHEDULE";#N/A,#N/A,FALSE,"SUMMARY";#N/A,#N/A,FALSE,"ESCALATION SUMMARY";#N/A,#N/A,FALSE,"VALUATION"}</definedName>
    <definedName name="Reselects">#REF!</definedName>
    <definedName name="REST">#REF!</definedName>
    <definedName name="reticulation">#REF!</definedName>
    <definedName name="return">#REF!</definedName>
    <definedName name="returnprov">#REF!</definedName>
    <definedName name="returns_prov">#REF!</definedName>
    <definedName name="REVACC">#REF!</definedName>
    <definedName name="REVPER">#REF!</definedName>
    <definedName name="Rfwk">'[16]Schedule of Rates'!$C$22</definedName>
    <definedName name="rip">#REF!</definedName>
    <definedName name="ripcompact">'[18]BMT Cost Plan'!#REF!</definedName>
    <definedName name="RIVERS">#REF!</definedName>
    <definedName name="rmpa15">[21]Rates!$D$45</definedName>
    <definedName name="RMPA20">#REF!</definedName>
    <definedName name="RMPA25">#REF!</definedName>
    <definedName name="rmpa3">[21]Rates!#REF!</definedName>
    <definedName name="rmpa30">[21]Rates!$D$48</definedName>
    <definedName name="RMPA35">#REF!</definedName>
    <definedName name="RMPA40">#REF!</definedName>
    <definedName name="ROAD">#REF!</definedName>
    <definedName name="ROAD1">#REF!</definedName>
    <definedName name="ROAD2">#REF!</definedName>
    <definedName name="ROAD3">#REF!</definedName>
    <definedName name="ROADS">#REF!</definedName>
    <definedName name="roc">[21]Rates!$D$37</definedName>
    <definedName name="roc1.5">#REF!</definedName>
    <definedName name="rock">[21]Rates!$D$35</definedName>
    <definedName name="rollerdoor">#REF!</definedName>
    <definedName name="Roof">#REF!</definedName>
    <definedName name="ROOFP">#REF!</definedName>
    <definedName name="ROOFPERIM">#REF!</definedName>
    <definedName name="ROOMS">#REF!</definedName>
    <definedName name="RR">#REF!</definedName>
    <definedName name="rrc">#REF!</definedName>
    <definedName name="rrrr">#REF!</definedName>
    <definedName name="rrrrrrrrrrrr">#REF!</definedName>
    <definedName name="rwdp">#REF!</definedName>
    <definedName name="s">'[34]Initial Data'!$G$26</definedName>
    <definedName name="S_F">#REF!</definedName>
    <definedName name="s_fbeam">#REF!</definedName>
    <definedName name="s_fcol">#REF!</definedName>
    <definedName name="s_fcol_to5m">#REF!</definedName>
    <definedName name="SAGEX">#REF!</definedName>
    <definedName name="SALES">#REF!</definedName>
    <definedName name="SALESPLAN">#REF!</definedName>
    <definedName name="salesvar">#REF!,#REF!,#REF!,#REF!,#REF!,#REF!,#REF!,#REF!,#REF!</definedName>
    <definedName name="SAW">#REF!</definedName>
    <definedName name="sawcut">[21]Rates!$D$63</definedName>
    <definedName name="sawcut3x30">#REF!</definedName>
    <definedName name="sawcut6x16">#REF!</definedName>
    <definedName name="sawcutseal">#REF!</definedName>
    <definedName name="SB">#REF!</definedName>
    <definedName name="scaffolding">#REF!</definedName>
    <definedName name="SCARIFY">[3]Database!$F$28</definedName>
    <definedName name="SCH_B4">'[27]Sch C1'!#REF!</definedName>
    <definedName name="SCH_C">'[27]Sch B'!#REF!</definedName>
    <definedName name="SCH_E">#REF!</definedName>
    <definedName name="SCH_F">#REF!</definedName>
    <definedName name="SCH_G">'[10]CURRENT VO - D:PACKAGE SPLITS - E'!$A$7:$G$57</definedName>
    <definedName name="Sched_Pay">#REF!</definedName>
    <definedName name="SCHEDA">#REF!</definedName>
    <definedName name="SCHEDULE_F">#REF!</definedName>
    <definedName name="SCHEDULE_H">#REF!</definedName>
    <definedName name="ScheduleA">#REF!</definedName>
    <definedName name="ScheduleC">#REF!</definedName>
    <definedName name="Scheduled_Extra_Payments">#REF!</definedName>
    <definedName name="Scheduled_Interest_Rate">#REF!</definedName>
    <definedName name="Scheduled_Monthly_Payment">#REF!</definedName>
    <definedName name="ScheduleE">#REF!</definedName>
    <definedName name="ScheduleF">#REF!</definedName>
    <definedName name="ScheduleG">#REF!</definedName>
    <definedName name="scheduleH">#REF!</definedName>
    <definedName name="Scheme1">'[32]Initial Data'!$F$16</definedName>
    <definedName name="Scheme2">'[32]Initial Data'!$F$17</definedName>
    <definedName name="SCHG">#REF!</definedName>
    <definedName name="scr100_">#REF!</definedName>
    <definedName name="scr130_">#REF!</definedName>
    <definedName name="scr30_">#REF!</definedName>
    <definedName name="scr40_">#REF!</definedName>
    <definedName name="scr75_">#REF!</definedName>
    <definedName name="screed">[21]Rates!$D$143</definedName>
    <definedName name="Sdoor_semi">#REF!</definedName>
    <definedName name="Sdoor_shopfront">#REF!</definedName>
    <definedName name="Sdoor_solid">#REF!</definedName>
    <definedName name="sealant">[21]Rates!$D$66</definedName>
    <definedName name="SEARCH">#REF!</definedName>
    <definedName name="SECOND">#REF!</definedName>
    <definedName name="Second_floor">#REF!</definedName>
    <definedName name="SECONDEXT">#REF!</definedName>
    <definedName name="secondm">#REF!</definedName>
    <definedName name="Security">#REF!</definedName>
    <definedName name="SecurityAdj">#REF!</definedName>
    <definedName name="SEMFACE">#REF!</definedName>
    <definedName name="SENTYW">#REF!</definedName>
    <definedName name="SER">#REF!</definedName>
    <definedName name="SETWIDTHS">#REF!</definedName>
    <definedName name="SEVEN">#REF!</definedName>
    <definedName name="SEVENM">#REF!</definedName>
    <definedName name="seventeen">#REF!</definedName>
    <definedName name="seventeenm">#REF!</definedName>
    <definedName name="seventeenw">#REF!</definedName>
    <definedName name="SEVENTN">#REF!</definedName>
    <definedName name="SEVENTNM">#REF!</definedName>
    <definedName name="SEVENTNW">#REF!</definedName>
    <definedName name="SEVENTY">#REF!</definedName>
    <definedName name="SEVENTY1">#REF!</definedName>
    <definedName name="SEVENTY1M">#REF!</definedName>
    <definedName name="SEVENTY1W">#REF!</definedName>
    <definedName name="SEVENTY2">#REF!</definedName>
    <definedName name="SEVENTY2M">#REF!</definedName>
    <definedName name="SEVENTY2W">#REF!</definedName>
    <definedName name="SEVENTY3">#REF!</definedName>
    <definedName name="SEVENTY3M">#REF!</definedName>
    <definedName name="SEVENTY3W">#REF!</definedName>
    <definedName name="SEVENTY4">#REF!</definedName>
    <definedName name="SEVENTY4M">#REF!</definedName>
    <definedName name="SEVENTY4W">#REF!</definedName>
    <definedName name="SEVENTY5">#REF!</definedName>
    <definedName name="SEVENTY5M">#REF!</definedName>
    <definedName name="SEVENTY5W">#REF!</definedName>
    <definedName name="SEVENTY6">#REF!</definedName>
    <definedName name="SEVENTY6M">#REF!</definedName>
    <definedName name="SEVENTY6W">#REF!</definedName>
    <definedName name="SEVENTY7">#REF!</definedName>
    <definedName name="SEVENTY7M">#REF!</definedName>
    <definedName name="SEVENTY7W">#REF!</definedName>
    <definedName name="SEVENTY8">#REF!</definedName>
    <definedName name="SEVENTY8M">#REF!</definedName>
    <definedName name="SEVENTY8W">#REF!</definedName>
    <definedName name="SEVENTY9">#REF!</definedName>
    <definedName name="SEVENTY9M">#REF!</definedName>
    <definedName name="SEVENTY9W">#REF!</definedName>
    <definedName name="seventyfive">#REF!</definedName>
    <definedName name="seventyfivem">#REF!</definedName>
    <definedName name="seventyfivew">#REF!</definedName>
    <definedName name="seventyfour">#REF!</definedName>
    <definedName name="SEVENTYM">#REF!</definedName>
    <definedName name="seventyone">#REF!</definedName>
    <definedName name="seventysix">#REF!</definedName>
    <definedName name="seventysixm">#REF!</definedName>
    <definedName name="seventysixw">#REF!</definedName>
    <definedName name="seventythree">#REF!</definedName>
    <definedName name="seventytwo">#REF!</definedName>
    <definedName name="SEVENTYW">#REF!</definedName>
    <definedName name="SEVENW">#REF!</definedName>
    <definedName name="SFLB">[21]Rates!#REF!</definedName>
    <definedName name="SFLP">#REF!</definedName>
    <definedName name="sheet1" localSheetId="1" hidden="1">{#N/A,#N/A,FALSE,"CERTIFICATE"}</definedName>
    <definedName name="sheet1" localSheetId="31" hidden="1">{#N/A,#N/A,FALSE,"CERTIFICATE"}</definedName>
    <definedName name="sheet1" localSheetId="3" hidden="1">{#N/A,#N/A,FALSE,"CERTIFICATE"}</definedName>
    <definedName name="sheet1" localSheetId="6" hidden="1">{#N/A,#N/A,FALSE,"CERTIFICATE"}</definedName>
    <definedName name="sheet1" localSheetId="32" hidden="1">{#N/A,#N/A,FALSE,"CERTIFICATE"}</definedName>
    <definedName name="sheet1" hidden="1">{#N/A,#N/A,FALSE,"CERTIFICATE"}</definedName>
    <definedName name="sheet2" localSheetId="1" hidden="1">{#N/A,#N/A,FALSE,"ESCALATION SUMMARY"}</definedName>
    <definedName name="sheet2" localSheetId="31" hidden="1">{#N/A,#N/A,FALSE,"ESCALATION SUMMARY"}</definedName>
    <definedName name="sheet2" localSheetId="3" hidden="1">{#N/A,#N/A,FALSE,"ESCALATION SUMMARY"}</definedName>
    <definedName name="sheet2" localSheetId="6" hidden="1">{#N/A,#N/A,FALSE,"ESCALATION SUMMARY"}</definedName>
    <definedName name="sheet2" localSheetId="32" hidden="1">{#N/A,#N/A,FALSE,"ESCALATION SUMMARY"}</definedName>
    <definedName name="sheet2" hidden="1">{#N/A,#N/A,FALSE,"ESCALATION SUMMARY"}</definedName>
    <definedName name="sheeting">#REF!</definedName>
    <definedName name="shelfangle">#REF!</definedName>
    <definedName name="shhet1" localSheetId="1" hidden="1">{#N/A,#N/A,FALSE,"CERTIFICATE";#N/A,#N/A,FALSE,"SUB-CONTRACTS";#N/A,#N/A,FALSE,"VAT SCHEDULE";#N/A,#N/A,FALSE,"SUMMARY";#N/A,#N/A,FALSE,"ESCALATION SUMMARY"}</definedName>
    <definedName name="shhet1" localSheetId="31" hidden="1">{#N/A,#N/A,FALSE,"CERTIFICATE";#N/A,#N/A,FALSE,"SUB-CONTRACTS";#N/A,#N/A,FALSE,"VAT SCHEDULE";#N/A,#N/A,FALSE,"SUMMARY";#N/A,#N/A,FALSE,"ESCALATION SUMMARY"}</definedName>
    <definedName name="shhet1" localSheetId="3" hidden="1">{#N/A,#N/A,FALSE,"CERTIFICATE";#N/A,#N/A,FALSE,"SUB-CONTRACTS";#N/A,#N/A,FALSE,"VAT SCHEDULE";#N/A,#N/A,FALSE,"SUMMARY";#N/A,#N/A,FALSE,"ESCALATION SUMMARY"}</definedName>
    <definedName name="shhet1" localSheetId="6" hidden="1">{#N/A,#N/A,FALSE,"CERTIFICATE";#N/A,#N/A,FALSE,"SUB-CONTRACTS";#N/A,#N/A,FALSE,"VAT SCHEDULE";#N/A,#N/A,FALSE,"SUMMARY";#N/A,#N/A,FALSE,"ESCALATION SUMMARY"}</definedName>
    <definedName name="shhet1" localSheetId="32" hidden="1">{#N/A,#N/A,FALSE,"CERTIFICATE";#N/A,#N/A,FALSE,"SUB-CONTRACTS";#N/A,#N/A,FALSE,"VAT SCHEDULE";#N/A,#N/A,FALSE,"SUMMARY";#N/A,#N/A,FALSE,"ESCALATION SUMMARY"}</definedName>
    <definedName name="shhet1" hidden="1">{#N/A,#N/A,FALSE,"CERTIFICATE";#N/A,#N/A,FALSE,"SUB-CONTRACTS";#N/A,#N/A,FALSE,"VAT SCHEDULE";#N/A,#N/A,FALSE,"SUMMARY";#N/A,#N/A,FALSE,"ESCALATION SUMMARY"}</definedName>
    <definedName name="SHIP">'[57]EXPENDITURE SUMM'!#REF!</definedName>
    <definedName name="SHOP">#REF!</definedName>
    <definedName name="SHOPFITTING">#REF!</definedName>
    <definedName name="shopfront">#REF!</definedName>
    <definedName name="Shopfronts">#REF!</definedName>
    <definedName name="Shopfronts_EXT">#REF!</definedName>
    <definedName name="Shopfronts_INT">#REF!</definedName>
    <definedName name="Shopfronts_LOBBIES">#REF!</definedName>
    <definedName name="SHOW">#REF!</definedName>
    <definedName name="SIGN">#REF!</definedName>
    <definedName name="singleb">[12]RATES!$C$51</definedName>
    <definedName name="Site">'[19]Initial Data'!#REF!</definedName>
    <definedName name="SITE_HOVER">#REF!</definedName>
    <definedName name="SITE12">#REF!</definedName>
    <definedName name="SITE3">#REF!</definedName>
    <definedName name="SIX">#REF!</definedName>
    <definedName name="SIXA">#REF!</definedName>
    <definedName name="SIXM">#REF!</definedName>
    <definedName name="sixteen">#REF!</definedName>
    <definedName name="sixteenm">#REF!</definedName>
    <definedName name="sixteenw">#REF!</definedName>
    <definedName name="SIXTN">#REF!</definedName>
    <definedName name="SIXTNM">#REF!</definedName>
    <definedName name="SIXTNW">#REF!</definedName>
    <definedName name="SIXTY">#REF!</definedName>
    <definedName name="SIXTY1">#REF!</definedName>
    <definedName name="SIXTY1M">#REF!</definedName>
    <definedName name="SIXTY1W">#REF!</definedName>
    <definedName name="SIXTY2">#REF!</definedName>
    <definedName name="SIXTY2M">#REF!</definedName>
    <definedName name="SIXTY2W">#REF!</definedName>
    <definedName name="SIXTY3">#REF!</definedName>
    <definedName name="SIXTY3M">#REF!</definedName>
    <definedName name="SIXTY3W">#REF!</definedName>
    <definedName name="SIXTY4">#REF!</definedName>
    <definedName name="SIXTY4M">#REF!</definedName>
    <definedName name="SIXTY4W">#REF!</definedName>
    <definedName name="SIXTY5">#REF!</definedName>
    <definedName name="SIXTY5M">#REF!</definedName>
    <definedName name="SIXTY5W">#REF!</definedName>
    <definedName name="SIXTY6">#REF!</definedName>
    <definedName name="SIXTY6M">#REF!</definedName>
    <definedName name="SIXTY6W">#REF!</definedName>
    <definedName name="SIXTY7">#REF!</definedName>
    <definedName name="SIXTY7M">#REF!</definedName>
    <definedName name="SIXTY7W">#REF!</definedName>
    <definedName name="SIXTY8">#REF!</definedName>
    <definedName name="SIXTY8M">#REF!</definedName>
    <definedName name="SIXTY8W">#REF!</definedName>
    <definedName name="SIXTY9">#REF!</definedName>
    <definedName name="SIXTY9M">#REF!</definedName>
    <definedName name="SIXTY9W">#REF!</definedName>
    <definedName name="sixtyeight">#REF!</definedName>
    <definedName name="sixtyeightm">#REF!</definedName>
    <definedName name="sixtyeightw">#REF!</definedName>
    <definedName name="sixtyfive">#REF!</definedName>
    <definedName name="sixtyfivem">#REF!</definedName>
    <definedName name="sixtyfivew">#REF!</definedName>
    <definedName name="sixtyfour">#REF!</definedName>
    <definedName name="sixtyfourm">#REF!</definedName>
    <definedName name="sixtyfourw">#REF!</definedName>
    <definedName name="SIXTYM">#REF!</definedName>
    <definedName name="sixtynine">#REF!</definedName>
    <definedName name="sixtyninem">#REF!</definedName>
    <definedName name="sixtyninew">#REF!</definedName>
    <definedName name="sixtyone">#REF!</definedName>
    <definedName name="sixtyonem">#REF!</definedName>
    <definedName name="sixtyonew">#REF!</definedName>
    <definedName name="sixtyseven">#REF!</definedName>
    <definedName name="sixtysevenm">#REF!</definedName>
    <definedName name="sixtysevenw">#REF!</definedName>
    <definedName name="sixtysix">#REF!</definedName>
    <definedName name="sixtysixm">#REF!</definedName>
    <definedName name="sixtysixw">#REF!</definedName>
    <definedName name="sixtythree">#REF!</definedName>
    <definedName name="sixtythreem">#REF!</definedName>
    <definedName name="sixtythreew">#REF!</definedName>
    <definedName name="sixtytwo">#REF!</definedName>
    <definedName name="sixtytwom">#REF!</definedName>
    <definedName name="sixtytwow">#REF!</definedName>
    <definedName name="SIXTYW">#REF!</definedName>
    <definedName name="SIXW">#REF!</definedName>
    <definedName name="skim">#REF!</definedName>
    <definedName name="skirtingtile">#REF!</definedName>
    <definedName name="skirttile">#REF!</definedName>
    <definedName name="skirtvinyl">#REF!</definedName>
    <definedName name="SLAB">#REF!</definedName>
    <definedName name="Slope">[30]CALCULATION!$J$12</definedName>
    <definedName name="SMcirc_col">#REF!</definedName>
    <definedName name="SMcirc_col3.5_5">#REF!</definedName>
    <definedName name="SMOKEVENT">[12]RATES!$C$44</definedName>
    <definedName name="So">#REF!</definedName>
    <definedName name="soap">#REF!</definedName>
    <definedName name="SOFT">#REF!</definedName>
    <definedName name="softboard">#REF!</definedName>
    <definedName name="SOFTJNT">[26]Database!$F$50</definedName>
    <definedName name="softrock">#REF!</definedName>
    <definedName name="SOFTS">#REF!</definedName>
    <definedName name="sort_range">#REF!</definedName>
    <definedName name="SOUND">#REF!</definedName>
    <definedName name="spa">#REF!</definedName>
    <definedName name="SPEC">#REF!</definedName>
    <definedName name="SpinIntersection">[30]CALCULATION!$K$14</definedName>
    <definedName name="SpinSlope">[30]CALCULATION!$K$12</definedName>
    <definedName name="SpinVar">[60]Sheet1!$C$23</definedName>
    <definedName name="SPLIT">#REF!</definedName>
    <definedName name="SPRINKDIESEL">[12]RATES!$C$16</definedName>
    <definedName name="SPRINKELEC">[12]RATES!$C$20</definedName>
    <definedName name="SPRINKJOCKEY">[12]RATES!$C$24</definedName>
    <definedName name="sprinkler">[12]RATES!$C$8</definedName>
    <definedName name="sprinkrate">[12]RATES!$C$82</definedName>
    <definedName name="SPRINKTANK">[12]RATES!$C$12</definedName>
    <definedName name="sqjxcjgq" localSheetId="1" hidden="1">{#N/A,#N/A,FALSE,"Cert"}</definedName>
    <definedName name="sqjxcjgq" localSheetId="31" hidden="1">{#N/A,#N/A,FALSE,"Cert"}</definedName>
    <definedName name="sqjxcjgq" localSheetId="6" hidden="1">{#N/A,#N/A,FALSE,"Cert"}</definedName>
    <definedName name="sqjxcjgq" localSheetId="32" hidden="1">{#N/A,#N/A,FALSE,"Cert"}</definedName>
    <definedName name="sqjxcjgq" hidden="1">{#N/A,#N/A,FALSE,"Cert"}</definedName>
    <definedName name="SRMPA30">[3]Database!$F$46</definedName>
    <definedName name="SRMPA40">[3]Database!$F$48</definedName>
    <definedName name="ssbalustr">#REF!</definedName>
    <definedName name="ssbalustrade">#REF!</definedName>
    <definedName name="ssdfre">#REF!,#REF!</definedName>
    <definedName name="SSG" hidden="1">#REF!</definedName>
    <definedName name="sshandrail">#REF!</definedName>
    <definedName name="ssqs">#REF!</definedName>
    <definedName name="STA0">#REF!</definedName>
    <definedName name="STAFF">#REF!</definedName>
    <definedName name="STAIR">#REF!</definedName>
    <definedName name="STAIRG">#REF!</definedName>
    <definedName name="StartPos">#REF!</definedName>
    <definedName name="STBC">#REF!</definedName>
    <definedName name="STBCS">#REF!</definedName>
    <definedName name="STDB">#REF!</definedName>
    <definedName name="stdownpipes">#REF!</definedName>
    <definedName name="stgutter">#REF!</definedName>
    <definedName name="stgutters">#REF!</definedName>
    <definedName name="STMAF">#REF!</definedName>
    <definedName name="STMAG">#REF!</definedName>
    <definedName name="STMAS">#REF!</definedName>
    <definedName name="STONE">#REF!</definedName>
    <definedName name="Stoneclad">#REF!</definedName>
    <definedName name="stonefill">#REF!</definedName>
    <definedName name="STORAGE">#REF!</definedName>
    <definedName name="STORE">#REF!</definedName>
    <definedName name="STOREMISC">#REF!,#REF!,#REF!,#REF!,#REF!,#REF!</definedName>
    <definedName name="storerates">#REF!,#REF!</definedName>
    <definedName name="STR0">#REF!</definedName>
    <definedName name="strike">#REF!</definedName>
    <definedName name="strip">#REF!</definedName>
    <definedName name="STRUCT">#REF!</definedName>
    <definedName name="stusteel">#REF!</definedName>
    <definedName name="SUB_TOTAL_A">#REF!</definedName>
    <definedName name="SUBBASE">[26]Database!$F$46</definedName>
    <definedName name="Subbies">#REF!</definedName>
    <definedName name="Subcontracts">[61]Subcontracts!$C$11:$C$71</definedName>
    <definedName name="SUBTOTALS">#REF!</definedName>
    <definedName name="SUBVAL">#REF!</definedName>
    <definedName name="SUM">#REF!</definedName>
    <definedName name="SUMM">#REF!</definedName>
    <definedName name="SUMMARY">#REF!</definedName>
    <definedName name="Summary_Print">#REF!</definedName>
    <definedName name="Summary1" localSheetId="1" hidden="1">{#N/A,#N/A,FALSE,"SUMMARY"}</definedName>
    <definedName name="Summary1" localSheetId="31" hidden="1">{#N/A,#N/A,FALSE,"SUMMARY"}</definedName>
    <definedName name="Summary1" localSheetId="3" hidden="1">{#N/A,#N/A,FALSE,"SUMMARY"}</definedName>
    <definedName name="Summary1" localSheetId="6" hidden="1">{#N/A,#N/A,FALSE,"SUMMARY"}</definedName>
    <definedName name="Summary1" localSheetId="32" hidden="1">{#N/A,#N/A,FALSE,"SUMMARY"}</definedName>
    <definedName name="Summary1" hidden="1">{#N/A,#N/A,FALSE,"SUMMARY"}</definedName>
    <definedName name="sump_pump">#REF!</definedName>
    <definedName name="Sun">'[16]Initial Data'!$G$27</definedName>
    <definedName name="sunALT">#REF!</definedName>
    <definedName name="sunBW">#REF!</definedName>
    <definedName name="SUNDRIES">#REF!</definedName>
    <definedName name="sundrymet">#REF!</definedName>
    <definedName name="sunPS">#REF!</definedName>
    <definedName name="sunscreens">#REF!</definedName>
    <definedName name="T">#REF!</definedName>
    <definedName name="TANKS">#REF!</definedName>
    <definedName name="TANKS1">#REF!</definedName>
    <definedName name="tariff">'[55]General Info'!$F$10</definedName>
    <definedName name="TARIFF1">'[55]General Info'!$F$11</definedName>
    <definedName name="TEN">#REF!</definedName>
    <definedName name="TENANT">#REF!</definedName>
    <definedName name="Tenants">'[62]Tenant List'!$A$1:$A$240</definedName>
    <definedName name="TENM">#REF!</definedName>
    <definedName name="TENW">#REF!</definedName>
    <definedName name="TERMITE">[3]Database!$F$29</definedName>
    <definedName name="TERR0">#REF!</definedName>
    <definedName name="TERR1">#REF!</definedName>
    <definedName name="TERR2">#REF!</definedName>
    <definedName name="TERR3">#REF!</definedName>
    <definedName name="TERR4">#REF!</definedName>
    <definedName name="TERR5">#REF!</definedName>
    <definedName name="TERR6">#REF!</definedName>
    <definedName name="TERRACE">#REF!</definedName>
    <definedName name="TEST">#REF!</definedName>
    <definedName name="textplaster">#REF!</definedName>
    <definedName name="TFLP">#REF!</definedName>
    <definedName name="THIRD">#REF!</definedName>
    <definedName name="Third_floor">#REF!</definedName>
    <definedName name="thirdm">#REF!</definedName>
    <definedName name="thirteen">#REF!</definedName>
    <definedName name="thirteenm">#REF!</definedName>
    <definedName name="thirteenw">#REF!</definedName>
    <definedName name="THIRTEIGHT">#REF!</definedName>
    <definedName name="THIRTEIGHTM">#REF!</definedName>
    <definedName name="THIRTEIGHTW">#REF!</definedName>
    <definedName name="THIRTFIVE">#REF!</definedName>
    <definedName name="THIRTFIVEM">#REF!</definedName>
    <definedName name="THIRTFIVEW">#REF!</definedName>
    <definedName name="THIRTFOUR">#REF!</definedName>
    <definedName name="THIRTFOURM">#REF!</definedName>
    <definedName name="THIRTFOURW">#REF!</definedName>
    <definedName name="THIRTN">#REF!</definedName>
    <definedName name="THIRTNINE">#REF!</definedName>
    <definedName name="THIRTNINEM">#REF!</definedName>
    <definedName name="THIRTNINEW">#REF!</definedName>
    <definedName name="THIRTNM">#REF!</definedName>
    <definedName name="THIRTNW">#REF!</definedName>
    <definedName name="THIRTONE">#REF!</definedName>
    <definedName name="THIRTONEM">#REF!</definedName>
    <definedName name="THIRTONEW">#REF!</definedName>
    <definedName name="THIRTSEBENM">#REF!</definedName>
    <definedName name="THIRTSEVEN">#REF!</definedName>
    <definedName name="THIRTSEVENM">#REF!</definedName>
    <definedName name="THIRTSEVENW">#REF!</definedName>
    <definedName name="THIRTSIX">#REF!</definedName>
    <definedName name="THIRTSIXM">#REF!</definedName>
    <definedName name="THIRTSIXW">#REF!</definedName>
    <definedName name="THIRTTHREE">#REF!</definedName>
    <definedName name="THIRTTHREEM">#REF!</definedName>
    <definedName name="THIRTTHREEW">#REF!</definedName>
    <definedName name="THIRTTWO">#REF!</definedName>
    <definedName name="THIRTTWOM">#REF!</definedName>
    <definedName name="THIRTTWOW">#REF!</definedName>
    <definedName name="THIRTY">#REF!</definedName>
    <definedName name="thirtyeight">#REF!</definedName>
    <definedName name="thirtyeightm">#REF!</definedName>
    <definedName name="thirtyeightw">#REF!</definedName>
    <definedName name="thirtyfive">#REF!</definedName>
    <definedName name="thirtyfivem">#REF!</definedName>
    <definedName name="thirtyfivew">#REF!</definedName>
    <definedName name="thirtyfour">#REF!</definedName>
    <definedName name="thirtyfourm">#REF!</definedName>
    <definedName name="thirtyfourw">#REF!</definedName>
    <definedName name="THIRTYM">#REF!</definedName>
    <definedName name="thirtynine">#REF!</definedName>
    <definedName name="thirtyninem">#REF!</definedName>
    <definedName name="thirtyninew">#REF!</definedName>
    <definedName name="thirtyone">#REF!</definedName>
    <definedName name="thirtyonem">#REF!</definedName>
    <definedName name="thirtyonew">#REF!</definedName>
    <definedName name="thirtyseven">#REF!</definedName>
    <definedName name="thirtysevenm">#REF!</definedName>
    <definedName name="thirtysevenw">#REF!</definedName>
    <definedName name="thirtysix">#REF!</definedName>
    <definedName name="thirtysixm">#REF!</definedName>
    <definedName name="thirtysixw">#REF!</definedName>
    <definedName name="thirtythree">#REF!</definedName>
    <definedName name="thirtythreem">#REF!</definedName>
    <definedName name="thirtythreew">#REF!</definedName>
    <definedName name="thirtytwo">#REF!</definedName>
    <definedName name="thirtytwom">#REF!</definedName>
    <definedName name="thirtytwow">#REF!</definedName>
    <definedName name="THIRTYW">#REF!</definedName>
    <definedName name="THREE">#REF!</definedName>
    <definedName name="THREEM">#REF!</definedName>
    <definedName name="THREEW">#REF!</definedName>
    <definedName name="ties1">#REF!</definedName>
    <definedName name="TILE">#REF!</definedName>
    <definedName name="tilejoint">#REF!</definedName>
    <definedName name="tilelabour">#REF!</definedName>
    <definedName name="tilePC200">#REF!</definedName>
    <definedName name="tilePC220">#REF!</definedName>
    <definedName name="tilePC250">#REF!</definedName>
    <definedName name="tilePC300">#REF!</definedName>
    <definedName name="tilevinyl">#REF!</definedName>
    <definedName name="TILING">#REF!</definedName>
    <definedName name="timberclad">#REF!</definedName>
    <definedName name="TIOFFICES">#REF!</definedName>
    <definedName name="toets">#REF!</definedName>
    <definedName name="toets2">#REF!</definedName>
    <definedName name="toets2land">#REF!</definedName>
    <definedName name="TOIL23">#REF!</definedName>
    <definedName name="TOIL4">#REF!</definedName>
    <definedName name="TOILET">#REF!</definedName>
    <definedName name="toilet_roll">#REF!</definedName>
    <definedName name="TOILETF">#REF!</definedName>
    <definedName name="TOTAL">'[46]Cost Plan'!#REF!</definedName>
    <definedName name="Total_Interest">#REF!</definedName>
    <definedName name="Total_Pay">#REF!</definedName>
    <definedName name="Total_Payment" localSheetId="15">Scheduled_Payment+Extra_Payment</definedName>
    <definedName name="Total_Payment" localSheetId="16">Scheduled_Payment+Extra_Payment</definedName>
    <definedName name="Total_Payment" localSheetId="17">Scheduled_Payment+Extra_Payment</definedName>
    <definedName name="Total_Payment" localSheetId="1">Scheduled_Payment+Extra_Payment</definedName>
    <definedName name="Total_Payment" localSheetId="21">Scheduled_Payment+Extra_Payment</definedName>
    <definedName name="Total_Payment" localSheetId="22">Scheduled_Payment+Extra_Payment</definedName>
    <definedName name="Total_Payment" localSheetId="23">Scheduled_Payment+Extra_Payment</definedName>
    <definedName name="Total_Payment" localSheetId="27">Scheduled_Payment+Extra_Payment</definedName>
    <definedName name="Total_Payment" localSheetId="28">Scheduled_Payment+Extra_Payment</definedName>
    <definedName name="Total_Payment" localSheetId="29">Scheduled_Payment+Extra_Payment</definedName>
    <definedName name="Total_Payment" localSheetId="30">Scheduled_Payment+Extra_Payment</definedName>
    <definedName name="Total_Payment" localSheetId="31">Scheduled_Payment+Extra_Payment</definedName>
    <definedName name="Total_Payment" localSheetId="3">Scheduled_Payment+Extra_Payment</definedName>
    <definedName name="Total_Payment" localSheetId="6">Scheduled_Payment+Extra_Payment</definedName>
    <definedName name="Total_Payment" localSheetId="32">Scheduled_Payment+Extra_Payment</definedName>
    <definedName name="Total_Payment">Scheduled_Payment+Extra_Payment</definedName>
    <definedName name="TOTAL_VALUE">#REF!</definedName>
    <definedName name="TOTAL_WORK_DONE">#REF!</definedName>
    <definedName name="TOTALITEM">#REF!</definedName>
    <definedName name="TransdoorD">#REF!</definedName>
    <definedName name="TransdoorS">#REF!</definedName>
    <definedName name="TRANSFER">#REF!</definedName>
    <definedName name="trench">[12]RATES!$C$28</definedName>
    <definedName name="trim">#REF!</definedName>
    <definedName name="TSktg">'[63]Schedule of Rates'!$C$46</definedName>
    <definedName name="tuin_area">'[64]Improvement '!$A$1:$J$134</definedName>
    <definedName name="turnup">#REF!</definedName>
    <definedName name="TWELVE">#REF!</definedName>
    <definedName name="TWELVEM">#REF!</definedName>
    <definedName name="TWELVEW">#REF!</definedName>
    <definedName name="TWENTEIGHT">#REF!</definedName>
    <definedName name="TWENTEIGHTM">#REF!</definedName>
    <definedName name="TWENTEIGHTW">#REF!</definedName>
    <definedName name="TWENTFIVE">#REF!</definedName>
    <definedName name="TWENTFIVEM">#REF!</definedName>
    <definedName name="TWENTFIVEW">#REF!</definedName>
    <definedName name="TWENTFOUR">#REF!</definedName>
    <definedName name="TWENTFOURM">#REF!</definedName>
    <definedName name="TWENTFOURW">#REF!</definedName>
    <definedName name="TWENTNINE">#REF!</definedName>
    <definedName name="TWENTNINEM">#REF!</definedName>
    <definedName name="TWENTNINEW">#REF!</definedName>
    <definedName name="TWENTONE">#REF!</definedName>
    <definedName name="TWENTONEM">#REF!</definedName>
    <definedName name="TWENTONEW">#REF!</definedName>
    <definedName name="TWENTSEVEN">#REF!</definedName>
    <definedName name="TWENTSEVENM">#REF!</definedName>
    <definedName name="TWENTSEVENW">#REF!</definedName>
    <definedName name="TWENTSIX">#REF!</definedName>
    <definedName name="TWENTSIXM">#REF!</definedName>
    <definedName name="TWENTSIXW">#REF!</definedName>
    <definedName name="TWENTTHREE">#REF!</definedName>
    <definedName name="TWENTTHREEM">#REF!</definedName>
    <definedName name="TWENTTHREEW">#REF!</definedName>
    <definedName name="TWENTTWO">#REF!</definedName>
    <definedName name="TWENTTWOM">#REF!</definedName>
    <definedName name="TWENTTWOW">#REF!</definedName>
    <definedName name="TWENTY">#REF!</definedName>
    <definedName name="TWENTY1">#REF!</definedName>
    <definedName name="TWENTY1M">#REF!</definedName>
    <definedName name="TWENTY1W">#REF!</definedName>
    <definedName name="TWENTY2">#REF!</definedName>
    <definedName name="TWENTY2M">#REF!</definedName>
    <definedName name="TWENTY2W">#REF!</definedName>
    <definedName name="TWENTY3">#REF!</definedName>
    <definedName name="TWENTY3M">#REF!</definedName>
    <definedName name="TWENTY3W">#REF!</definedName>
    <definedName name="TWENTY4">#REF!</definedName>
    <definedName name="TWENTY4M">#REF!</definedName>
    <definedName name="TWENTY4W">#REF!</definedName>
    <definedName name="TWENTY5">#REF!</definedName>
    <definedName name="TWENTY5M">#REF!</definedName>
    <definedName name="TWENTY5W">#REF!</definedName>
    <definedName name="twentyeight">#REF!</definedName>
    <definedName name="twentyeightm">#REF!</definedName>
    <definedName name="twentyeightw">#REF!</definedName>
    <definedName name="twentyfive">#REF!</definedName>
    <definedName name="twentyfivem">#REF!</definedName>
    <definedName name="twentyfivew">#REF!</definedName>
    <definedName name="twentyfour">#REF!</definedName>
    <definedName name="twentyfourm">#REF!</definedName>
    <definedName name="twentyfourw">#REF!</definedName>
    <definedName name="TWENTYM">#REF!</definedName>
    <definedName name="twentynine">#REF!</definedName>
    <definedName name="twentyninem">#REF!</definedName>
    <definedName name="twentyninew">#REF!</definedName>
    <definedName name="twentyone">#REF!</definedName>
    <definedName name="twentyonem">#REF!</definedName>
    <definedName name="twentyonew">#REF!</definedName>
    <definedName name="twentyseven">#REF!</definedName>
    <definedName name="twentysevenm">#REF!</definedName>
    <definedName name="twentysevenw">#REF!</definedName>
    <definedName name="twentysix">#REF!</definedName>
    <definedName name="twentysixm">#REF!</definedName>
    <definedName name="twentysixw">#REF!</definedName>
    <definedName name="twentythree">#REF!</definedName>
    <definedName name="twentythreem">#REF!</definedName>
    <definedName name="twentythreew">#REF!</definedName>
    <definedName name="twentytwo">#REF!</definedName>
    <definedName name="twentytwom">#REF!</definedName>
    <definedName name="twentytwow">#REF!</definedName>
    <definedName name="TWENTYW">#REF!</definedName>
    <definedName name="TWO">#REF!</definedName>
    <definedName name="TWOM">#REF!</definedName>
    <definedName name="TWOW">#REF!</definedName>
    <definedName name="Unam__Constr._cc">#REF!</definedName>
    <definedName name="UNIT_TYPES">'[65]F-INCOME'!#REF!</definedName>
    <definedName name="UPDATE">#REF!</definedName>
    <definedName name="USABLE">#REF!</definedName>
    <definedName name="usb">#REF!</definedName>
    <definedName name="usb_250green">'[18]BMT Cost Plan'!#REF!</definedName>
    <definedName name="usd">[29]Data!$K$29</definedName>
    <definedName name="V">#REF!</definedName>
    <definedName name="VALUATION">#REF!</definedName>
    <definedName name="VALUATION_DATE">#REF!</definedName>
    <definedName name="VALUE">#REF!</definedName>
    <definedName name="value1">'[13]ANNEXURE D'!$F$18</definedName>
    <definedName name="value2">'[9]ANNEXURE E'!#REF!</definedName>
    <definedName name="value3">'[9]ANNEXURE E'!#REF!</definedName>
    <definedName name="value4">'[9]ANNEXURE E'!#REF!</definedName>
    <definedName name="value5">'[9]ANNEXURE E'!#REF!</definedName>
    <definedName name="Values_Entered" localSheetId="1">IF(Loan_Amount*Interest_Rate*Loan_Years*Loan_Start&gt;0,1,0)</definedName>
    <definedName name="Values_Entered" localSheetId="31">IF(Loan_Amount*Interest_Rate*Loan_Years*Loan_Start&gt;0,1,0)</definedName>
    <definedName name="Values_Entered" localSheetId="3">IF(Loan_Amount*Interest_Rate*Loan_Years*Loan_Start&gt;0,1,0)</definedName>
    <definedName name="Values_Entered" localSheetId="6">IF(Loan_Amount*Interest_Rate*Loan_Years*Loan_Start&gt;0,1,0)</definedName>
    <definedName name="Values_Entered" localSheetId="32">IF(Loan_Amount*Interest_Rate*Loan_Years*Loan_Start&gt;0,1,0)</definedName>
    <definedName name="Values_Entered">IF(Loan_Amount*Interest_Rate*Loan_Years*Loan_Start&gt;0,1,0)</definedName>
    <definedName name="vanities">#REF!</definedName>
    <definedName name="VARIATIONS">#REF!</definedName>
    <definedName name="VAT" localSheetId="1" hidden="1">{#N/A,#N/A,FALSE,"VAT SCHEDULE"}</definedName>
    <definedName name="VAT" localSheetId="31" hidden="1">{#N/A,#N/A,FALSE,"VAT SCHEDULE"}</definedName>
    <definedName name="VAT" localSheetId="3" hidden="1">{#N/A,#N/A,FALSE,"VAT SCHEDULE"}</definedName>
    <definedName name="VAT" localSheetId="6" hidden="1">{#N/A,#N/A,FALSE,"VAT SCHEDULE"}</definedName>
    <definedName name="VAT" localSheetId="32" hidden="1">{#N/A,#N/A,FALSE,"VAT SCHEDULE"}</definedName>
    <definedName name="VAT" hidden="1">{#N/A,#N/A,FALSE,"VAT SCHEDULE"}</definedName>
    <definedName name="vatg1">#REF!</definedName>
    <definedName name="vatg2">'[9]ANNEXURE E'!#REF!</definedName>
    <definedName name="vatg3">'[9]ANNEXURE E'!#REF!</definedName>
    <definedName name="vatg4">'[9]ANNEXURE E'!#REF!</definedName>
    <definedName name="vatg5">'[9]ANNEXURE E'!#REF!</definedName>
    <definedName name="VATRATE">#REF!</definedName>
    <definedName name="VATSCHEDULE">#REF!</definedName>
    <definedName name="VATT">'[66]Initial Data'!$F$79</definedName>
    <definedName name="vinyl">#REF!</definedName>
    <definedName name="vinyl_antistat">#REF!</definedName>
    <definedName name="VO">#REF!</definedName>
    <definedName name="VO2.076">'[10]PACKAGE SPLITS - E'!#REF!</definedName>
    <definedName name="VODET">#REF!</definedName>
    <definedName name="voidsprinkler">[21]Rates!$D$208</definedName>
    <definedName name="VOLUME__1_Phase_1">[20]FACADES!#REF!</definedName>
    <definedName name="VOLUME__1_Phase_1__Solid_Wall_">[20]FACADES!#REF!</definedName>
    <definedName name="VOLUME__1_Phase_2">[20]FACADES!#REF!</definedName>
    <definedName name="VOLUME__1_Phase_5">[20]FACADES!#REF!</definedName>
    <definedName name="VOLUME__1_Phase_5__Solid_Wall_">[20]FACADES!#REF!</definedName>
    <definedName name="VOLUME__2_Phase_1">[20]FACADES!#REF!</definedName>
    <definedName name="VOLUME__2_Phase_1__Solid_Wall_">[20]FACADES!#REF!</definedName>
    <definedName name="VOLUME__2_Phase_5__Solid_Wall_">[20]FACADES!#REF!</definedName>
    <definedName name="VOLUME__2_Phase_5__Upper_Ground_">[20]FACADES!#REF!</definedName>
    <definedName name="VOLUME__3_Phase_1">[20]FACADES!#REF!</definedName>
    <definedName name="VOLUME__3_Phase_5__Ground_Floor_">[20]FACADES!#REF!</definedName>
    <definedName name="VOLUME__3_Phase_5__Solid_Wall_">[20]FACADES!#REF!</definedName>
    <definedName name="VOLUME__Room_Separation_">[20]FACADES!#REF!</definedName>
    <definedName name="VOLUME_0_Phase_1">[20]FACADES!#REF!</definedName>
    <definedName name="VOLUME_0_Phase_1__Solid_Wall_">[20]FACADES!#REF!</definedName>
    <definedName name="VOLUME_0_Phase_2">[20]FACADES!#REF!</definedName>
    <definedName name="VOLUME_0_Phase_3">[20]FACADES!#REF!</definedName>
    <definedName name="VOLUME_0_Phase_4">[20]FACADES!#REF!</definedName>
    <definedName name="VOLUME_0_Phase_4__Solid_Wall_">[20]FACADES!#REF!</definedName>
    <definedName name="VOLUME_0_Phase_5">[20]FACADES!#REF!</definedName>
    <definedName name="VOLUME_0_Phase_5__Solid_Wall_">[20]FACADES!#REF!</definedName>
    <definedName name="VOLUME_1_Phase_1">[20]FACADES!#REF!</definedName>
    <definedName name="VOLUME_1_Phase_1__Solid_Wall_">[20]FACADES!#REF!</definedName>
    <definedName name="VOLUME_1_Phase_2">[20]FACADES!#REF!</definedName>
    <definedName name="VOLUME_1_Phase_2__Solid_Wall_">[20]FACADES!#REF!</definedName>
    <definedName name="VOLUME_1_Phase_3">[20]FACADES!#REF!</definedName>
    <definedName name="VOLUME_1_Phase_4">[20]FACADES!#REF!</definedName>
    <definedName name="VOLUME_1_Phase_4__Solid_Wall_">[20]FACADES!#REF!</definedName>
    <definedName name="VOLUME_1_Phase_5">[20]FACADES!#REF!</definedName>
    <definedName name="VOLUME_10_Phase_1">[20]FACADES!#REF!</definedName>
    <definedName name="VOLUME_10_Phase_1__Solid_Wall_">[20]FACADES!#REF!</definedName>
    <definedName name="VOLUME_11_Phase_1">[20]FACADES!#REF!</definedName>
    <definedName name="VOLUME_11_Phase_1__Solid_Wall_">[20]FACADES!#REF!</definedName>
    <definedName name="VOLUME_12_Phase_1">[20]FACADES!#REF!</definedName>
    <definedName name="VOLUME_12_Phase_1__Solid_Wall_">[20]FACADES!#REF!</definedName>
    <definedName name="VOLUME_13_Phase_1">[20]FACADES!#REF!</definedName>
    <definedName name="VOLUME_13_Phase_1__Solid_Wall_">[20]FACADES!#REF!</definedName>
    <definedName name="VOLUME_14_Phase_1">[20]FACADES!#REF!</definedName>
    <definedName name="VOLUME_14_Phase_1__Solid_Wall_">[20]FACADES!#REF!</definedName>
    <definedName name="VOLUME_2_Phase_1">[20]FACADES!#REF!</definedName>
    <definedName name="VOLUME_2_Phase_1__Solid_Wall_">[20]FACADES!#REF!</definedName>
    <definedName name="VOLUME_2_Phase_2">[20]FACADES!#REF!</definedName>
    <definedName name="VOLUME_2_Phase_2__Solid_Wall_">[20]FACADES!#REF!</definedName>
    <definedName name="VOLUME_2_Phase_3">[20]FACADES!#REF!</definedName>
    <definedName name="VOLUME_2_Phase_3__Solid_Wall_">[20]FACADES!#REF!</definedName>
    <definedName name="VOLUME_2_Phase_4">[20]FACADES!#REF!</definedName>
    <definedName name="VOLUME_2_Phase_4__Solid_Wall_">[20]FACADES!#REF!</definedName>
    <definedName name="VOLUME_3_Phase_1">[20]FACADES!#REF!</definedName>
    <definedName name="VOLUME_3_Phase_1__Solid_Wall_">[20]FACADES!#REF!</definedName>
    <definedName name="VOLUME_3_Phase_2">[20]FACADES!#REF!</definedName>
    <definedName name="VOLUME_3_Phase_2__Solid_Wall_">[20]FACADES!#REF!</definedName>
    <definedName name="VOLUME_3_Phase_3">[20]FACADES!#REF!</definedName>
    <definedName name="VOLUME_3_Phase_3__Solid_Wall_">[20]FACADES!#REF!</definedName>
    <definedName name="VOLUME_3_Phase_4">[20]FACADES!#REF!</definedName>
    <definedName name="VOLUME_3_Phase_4__Solid_Wall_">[20]FACADES!#REF!</definedName>
    <definedName name="VOLUME_4_Phase_1">[20]FACADES!#REF!</definedName>
    <definedName name="VOLUME_4_Phase_1__Solid_Wall_">[20]FACADES!#REF!</definedName>
    <definedName name="VOLUME_4_Phase_2">[20]FACADES!#REF!</definedName>
    <definedName name="VOLUME_4_Phase_2__Solid_Wall_">[20]FACADES!#REF!</definedName>
    <definedName name="VOLUME_4_Phase_3">[20]FACADES!#REF!</definedName>
    <definedName name="VOLUME_4_Phase_3__Solid_Wall_">[20]FACADES!#REF!</definedName>
    <definedName name="VOLUME_4_Phase_4">[20]FACADES!#REF!</definedName>
    <definedName name="VOLUME_4_Phase_4__Solid_Wall_">[20]FACADES!#REF!</definedName>
    <definedName name="VOLUME_5_Phase_1">[20]FACADES!#REF!</definedName>
    <definedName name="VOLUME_5_Phase_1__Solid_Wall_">[20]FACADES!#REF!</definedName>
    <definedName name="VOLUME_5_Phase_2">[20]FACADES!#REF!</definedName>
    <definedName name="VOLUME_5_Phase_2__Solid_Wall_">[20]FACADES!#REF!</definedName>
    <definedName name="VOLUME_5_Phase_3">[20]FACADES!#REF!</definedName>
    <definedName name="VOLUME_5_Phase_3__Solid_Wall_">[20]FACADES!#REF!</definedName>
    <definedName name="VOLUME_5_Phase_4">[20]FACADES!#REF!</definedName>
    <definedName name="VOLUME_5_Phase_4__Solid_Wall_">[20]FACADES!#REF!</definedName>
    <definedName name="VOLUME_6_Phase_1">[20]FACADES!#REF!</definedName>
    <definedName name="VOLUME_6_Phase_1__Solid_Wall_">[20]FACADES!#REF!</definedName>
    <definedName name="VOLUME_6_Phase_2">[20]FACADES!#REF!</definedName>
    <definedName name="VOLUME_6_Phase_2__Solid_Wall_">[20]FACADES!#REF!</definedName>
    <definedName name="VOLUME_6_Phase_3">[20]FACADES!#REF!</definedName>
    <definedName name="VOLUME_6_Phase_3__Solid_Wall_">[20]FACADES!#REF!</definedName>
    <definedName name="VOLUME_6_Phase_4">[20]FACADES!#REF!</definedName>
    <definedName name="VOLUME_6_Phase_4__Solid_Wall_">[20]FACADES!#REF!</definedName>
    <definedName name="VOLUME_7_Phase_1">[20]FACADES!#REF!</definedName>
    <definedName name="VOLUME_7_Phase_1__Solid_Wall_">[20]FACADES!#REF!</definedName>
    <definedName name="VOLUME_7_Phase_2">[20]FACADES!#REF!</definedName>
    <definedName name="VOLUME_7_Phase_3">[20]FACADES!#REF!</definedName>
    <definedName name="VOLUME_7_Phase_3__Solid_Wall_">[20]FACADES!#REF!</definedName>
    <definedName name="VOLUME_7_Phase_4">[20]FACADES!#REF!</definedName>
    <definedName name="VOLUME_7_Phase_4__Solid_Wall_">[20]FACADES!#REF!</definedName>
    <definedName name="VOLUME_8_Phase_1">[20]FACADES!#REF!</definedName>
    <definedName name="VOLUME_8_Phase_1__Solid_Wall_">[20]FACADES!#REF!</definedName>
    <definedName name="VOLUME_8_Phase_3">[20]FACADES!#REF!</definedName>
    <definedName name="VOLUME_9_Phase_1">[20]FACADES!#REF!</definedName>
    <definedName name="VOLUME_9_Phase_1__Solid_Wall_">[20]FACADES!#REF!</definedName>
    <definedName name="VOLUME_Aluminium_Standard_Frame_Timber_Double_Door_2032x1200mm">[20]FACADES!#REF!</definedName>
    <definedName name="VOLUME_Aluminium_Standard_Frame_Timber_Single_Door_2032x813mm">[20]FACADES!#REF!</definedName>
    <definedName name="VOLUME_Aluminium_Standard_Frame_Timber_Single_Door_2032x950mm">[20]FACADES!#REF!</definedName>
    <definedName name="VOLUME_Assembled_Stair_190mm_max_riser_250mm_going">[20]FACADES!#REF!</definedName>
    <definedName name="VOLUME_Assembled_Stair_190mm_max_riser_250mm_going__Phase_1___V2_">[20]FACADES!#REF!</definedName>
    <definedName name="VOLUME_Assembled_Stair_190mm_max_riser_250mm_going__Phase_2_.3_">[20]FACADES!#REF!</definedName>
    <definedName name="VOLUME_Assembled_Stair_190mm_max_riser_250mm_going__Phase_5___V2_">[20]FACADES!#REF!</definedName>
    <definedName name="VOLUME_Basement__2_parking">#REF!</definedName>
    <definedName name="VOLUME_Basic_Roof_Landscaping_Edging">[20]FACADES!#REF!</definedName>
    <definedName name="VOLUME_Basic_Roof_Landscaping_Site">[20]FACADES!#REF!</definedName>
    <definedName name="VOLUME_Basic_Roof_Phase_5_Sweep_Edging">[20]FACADES!#REF!</definedName>
    <definedName name="VOLUME_Basic_Wall_230_concrete">[20]FACADES!#REF!</definedName>
    <definedName name="VOLUME_Basic_Wall_230_concrete__Phase_1___V2_">[20]FACADES!#REF!</definedName>
    <definedName name="VOLUME_Basic_Wall_230_concrete__Phase_5___V2_">[20]FACADES!#REF!</definedName>
    <definedName name="VOLUME_Basic_Wall_230_concrete_2__Phase_5___V2_">[20]FACADES!#REF!</definedName>
    <definedName name="VOLUME_Basic_Wall_Concrete___230mm_Concrete">[20]FACADES!#REF!</definedName>
    <definedName name="VOLUME_Basic_Wall_Concrete___230mm_Concrete__Phase_1___V2_">[20]FACADES!#REF!</definedName>
    <definedName name="VOLUME_Basic_Wall_Concrete___230mm_Concrete__Phase_2_.3_">[20]FACADES!#REF!</definedName>
    <definedName name="VOLUME_Basic_Wall_Concrete___230mm_Concrete__Phase_5___V2_">[20]FACADES!#REF!</definedName>
    <definedName name="VOLUME_Basic_Wall_Exterior___Standard_115mm">[20]FACADES!#REF!</definedName>
    <definedName name="VOLUME_Basic_Wall_Exterior___Standard_115mm__Phase_1___V2_">[20]FACADES!#REF!</definedName>
    <definedName name="VOLUME_Basic_Wall_Exterior___Standard_115mm__Phase_2_.3_">[20]FACADES!#REF!</definedName>
    <definedName name="VOLUME_Basic_Wall_Exterior___Standard_230mm">[20]FACADES!#REF!</definedName>
    <definedName name="VOLUME_Basic_Wall_Exterior___Standard_230mm__Phase_1___V2_">[20]FACADES!#REF!</definedName>
    <definedName name="VOLUME_Basic_Wall_Exterior___Standard_230mm__Phase_2_.3_">[20]FACADES!#REF!</definedName>
    <definedName name="VOLUME_Basic_Wall_Exterior___Standard_230mm__Phase_5___V2_">[20]FACADES!#REF!</definedName>
    <definedName name="VOLUME_Basic_Wall_Exterior_Dark_Lining">[20]FACADES!#REF!</definedName>
    <definedName name="VOLUME_Basic_Wall_Exterior_Dark_Lining__Phase_2_.3_">[20]FACADES!#REF!</definedName>
    <definedName name="VOLUME_Basic_Wall_Exterior_Dark_Lining__Phase_5___V2_">[20]FACADES!#REF!</definedName>
    <definedName name="VOLUME_Basic_Wall_Exterior_Dark_Lining_2__Phase_2_.3_">[20]FACADES!#REF!</definedName>
    <definedName name="VOLUME_Basic_Wall_Exterior_Reflective_Glazing">[20]FACADES!#REF!</definedName>
    <definedName name="VOLUME_Basic_Wall_Exterior_Tile_Pattern">[20]FACADES!#REF!</definedName>
    <definedName name="VOLUME_Basic_Wall_Interior___Standard_115mm">[20]FACADES!#REF!</definedName>
    <definedName name="VOLUME_Basic_Wall_Interior___Standard_115mm__Phase_1___V2_">[20]FACADES!#REF!</definedName>
    <definedName name="VOLUME_Basic_Wall_Interior___Standard_115mm__Phase_2_.3_">[20]FACADES!#REF!</definedName>
    <definedName name="VOLUME_Basic_Wall_Interior___Standard_115mm__Phase_5___V2_">[20]FACADES!#REF!</definedName>
    <definedName name="VOLUME_Basic_Wall_Interior___Standard_230mm">[20]FACADES!#REF!</definedName>
    <definedName name="VOLUME_Basic_Wall_Interior___Standard_230mm__Phase_1___V2_">[20]FACADES!#REF!</definedName>
    <definedName name="VOLUME_Basic_Wall_Interior___Standard_230mm__Phase_2_.3_">[20]FACADES!#REF!</definedName>
    <definedName name="VOLUME_Basic_Wall_Interior___Standard_230mm__Phase_5___V2_">[20]FACADES!#REF!</definedName>
    <definedName name="VOLUME_Basic_Wall_Interior___Standard_345mm">[20]FACADES!#REF!</definedName>
    <definedName name="VOLUME_Basic_Wall_Retaining">[20]FACADES!#REF!</definedName>
    <definedName name="VOLUME_Building_2">[20]FACADES!#REF!</definedName>
    <definedName name="VOLUME_Building_2_Roof_Terrace">[20]FACADES!#REF!</definedName>
    <definedName name="VOLUME_Cast_In_Place_Stair_Monolithic_Stair">[20]FACADES!#REF!</definedName>
    <definedName name="VOLUME_esa_area_of_refuge">[20]FACADES!#REF!</definedName>
    <definedName name="VOLUME_esa_area_of_refuge__Phase_1___V2_">[20]FACADES!#REF!</definedName>
    <definedName name="VOLUME_esa_area_of_refuge__Phase_2_.3_">[20]FACADES!#REF!</definedName>
    <definedName name="VOLUME_esa_area_of_refuge__Phase_5___V2_">[20]FACADES!#REF!</definedName>
    <definedName name="VOLUME_ESA_Parking_Bay_2800">[20]FACADES!#REF!</definedName>
    <definedName name="VOLUME_ESA_Parking_Bay_2800__Topography_V3_">[20]FACADES!#REF!</definedName>
    <definedName name="VOLUME_esa_wheel_chair">[20]FACADES!#REF!</definedName>
    <definedName name="VOLUME_esa_wheel_chair__Phase_1___V2_">[20]FACADES!#REF!</definedName>
    <definedName name="VOLUME_esa_wheel_chair__Phase_2_.3_">[20]FACADES!#REF!</definedName>
    <definedName name="VOLUME_esa_wheel_chair__Phase_5___V2_">[20]FACADES!#REF!</definedName>
    <definedName name="VOLUME_Floor_160mm_Concrete_With_50mm_Metal_Deck">[20]FACADES!#REF!</definedName>
    <definedName name="VOLUME_Floor_250">[20]FACADES!#REF!</definedName>
    <definedName name="VOLUME_Floor_250__Phase_1___V2_">[20]FACADES!#REF!</definedName>
    <definedName name="VOLUME_Floor_250__Phase_5___V2_">[20]FACADES!#REF!</definedName>
    <definedName name="VOLUME_Floor_80mm_Paving">[20]FACADES!#REF!</definedName>
    <definedName name="VOLUME_Floor_Landscaping">[20]FACADES!#REF!</definedName>
    <definedName name="VOLUME_Floor_Landscaping_Edging">[20]FACADES!#REF!</definedName>
    <definedName name="VOLUME_Floor_Site___Exterior_Sidewalk">[20]FACADES!#REF!</definedName>
    <definedName name="VOLUME_Floor_Site___Roads">[20]FACADES!#REF!</definedName>
    <definedName name="VOLUME_Floor_Skylight_Glass">[20]FACADES!#REF!</definedName>
    <definedName name="VOLUME_Floor_Yerd">[20]FACADES!#REF!</definedName>
    <definedName name="VOLUME_Insitu_Floor_slab_255">[20]FACADES!#REF!</definedName>
    <definedName name="VOLUME_Insitu_Floor_slab_300">[20]FACADES!#REF!</definedName>
    <definedName name="VOLUME_ISLAND_BOOMS_1">[20]FACADES!#REF!</definedName>
    <definedName name="VOLUME_ISLAND_BOOMS_3">[20]FACADES!#REF!</definedName>
    <definedName name="VOLUME_Jhon_1">[20]FACADES!#REF!</definedName>
    <definedName name="VOLUME_Landscaping">#REF!</definedName>
    <definedName name="VOLUME_Level__2__BOH_in_casino">#REF!</definedName>
    <definedName name="VOLUME_Level_00___existing_magic__tenpin_and_flyer">#REF!</definedName>
    <definedName name="VOLUME_Level_00__BOH_casino">#REF!</definedName>
    <definedName name="VOLUME_Level_00__exisitng_BOH_casino">#REF!</definedName>
    <definedName name="VOLUME_Level_00__Restaurants">#REF!</definedName>
    <definedName name="VOLUME_Level_00__Retail">#REF!</definedName>
    <definedName name="VOLUME_Level_00__seating_and_walking_area_outside">#REF!</definedName>
    <definedName name="VOLUME_Level_00__toilets">#REF!</definedName>
    <definedName name="VOLUME_Level_00_circulation">#REF!</definedName>
    <definedName name="VOLUME_Level_00_exisitng_toilets">#REF!</definedName>
    <definedName name="VOLUME_Level_00_existing__billy_G">#REF!</definedName>
    <definedName name="VOLUME_Level_00_existing_casino_floor">#REF!</definedName>
    <definedName name="VOLUME_Level_00_existing_circulation">#REF!</definedName>
    <definedName name="VOLUME_Level_00_existing_new_restaurants">#REF!</definedName>
    <definedName name="VOLUME_Level_00_existing_new_retail">#REF!</definedName>
    <definedName name="VOLUME_Level_00_exsting___new_toilets">#REF!</definedName>
    <definedName name="VOLUME_Level_00_smoking_casino">#REF!</definedName>
    <definedName name="VOLUME_Level_00_V_V">#REF!</definedName>
    <definedName name="VOLUME_Level_00_W_cafe">#REF!</definedName>
    <definedName name="VOLUME_Level_01__circulation">#REF!</definedName>
    <definedName name="VOLUME_Level_01__seating_and_walkway_outside">#REF!</definedName>
    <definedName name="VOLUME_Level_01_existing_BOH_casino">#REF!</definedName>
    <definedName name="VOLUME_level_01_existing_cirulation">#REF!</definedName>
    <definedName name="VOLUME_Level_01_existing_function_rooms">#REF!</definedName>
    <definedName name="VOLUME_level_01_existing_new_toilets">#REF!</definedName>
    <definedName name="VOLUME_level_01_existing_rest_balcony">#REF!</definedName>
    <definedName name="VOLUME_Level_01_existing_restaurants_casino">#REF!</definedName>
    <definedName name="VOLUME_Level_01_parking">#REF!</definedName>
    <definedName name="VOLUME_Level_01_Restaurants">#REF!</definedName>
    <definedName name="VOLUME_Level_01_Retail">#REF!</definedName>
    <definedName name="VOLUME_level_01_salon_prive_balcony">#REF!</definedName>
    <definedName name="VOLUME_Level_01_Toilets">#REF!</definedName>
    <definedName name="VOLUME_Level_01_waterfall">#REF!</definedName>
    <definedName name="VOLUME_Level00_Spar">#REF!</definedName>
    <definedName name="VOLUME_lift.stretcher_stretcher_lift">[20]FACADES!#REF!</definedName>
    <definedName name="VOLUME_lift.stretcher_stretcher_lift__Phase_1___V2_">[20]FACADES!#REF!</definedName>
    <definedName name="VOLUME_lift.stretcher_stretcher_lift__Phase_2_.3_">[20]FACADES!#REF!</definedName>
    <definedName name="VOLUME_lift.stretcher_stretcher_lift__Phase_5___V2_">[20]FACADES!#REF!</definedName>
    <definedName name="VOLUME_Lines">[20]FACADES!#REF!</definedName>
    <definedName name="VOLUME_Lines__Phase_1___V2_">[20]FACADES!#REF!</definedName>
    <definedName name="VOLUME_Lines__Phase_2_.3_">[20]FACADES!#REF!</definedName>
    <definedName name="VOLUME_Lines__Phase_5___V2_">[20]FACADES!#REF!</definedName>
    <definedName name="VOLUME_M_Concrete_Round_Column_600mm">[20]FACADES!#REF!</definedName>
    <definedName name="VOLUME_M_Concrete_Round_Column_600mm__Phase_1___V2_">[20]FACADES!#REF!</definedName>
    <definedName name="VOLUME_M_Concrete_Round_Column_600mm__Phase_2_.3_">[20]FACADES!#REF!</definedName>
    <definedName name="VOLUME_Monolithic_Landing_300_mm_Thickness">[20]FACADES!#REF!</definedName>
    <definedName name="VOLUME_Monolithic_Run">[20]FACADES!#REF!</definedName>
    <definedName name="VOLUME_multi_purpose__pre_function_area">#REF!</definedName>
    <definedName name="VOLUME_multi_purpose_BOH">#REF!</definedName>
    <definedName name="VOLUME_multi_purpose_toilets">#REF!</definedName>
    <definedName name="VOLUME_multi_purpose_venue">#REF!</definedName>
    <definedName name="VOLUME_Non_Monolithic_Landing">[20]FACADES!#REF!</definedName>
    <definedName name="VOLUME_Non_Monolithic_Landing__Phase_1___V2_">[20]FACADES!#REF!</definedName>
    <definedName name="VOLUME_Non_Monolithic_Landing__Phase_2_.3_">[20]FACADES!#REF!</definedName>
    <definedName name="VOLUME_Non_Monolithic_Landing__Phase_5___V2_">[20]FACADES!#REF!</definedName>
    <definedName name="VOLUME_Non_Monolithic_Run_50_mm_Tread_13_mm_Riser">[20]FACADES!#REF!</definedName>
    <definedName name="VOLUME_Non_Monolithic_Run_50_mm_Tread_13_mm_Riser__Phase_1___V2_">[20]FACADES!#REF!</definedName>
    <definedName name="VOLUME_Non_Monolithic_Run_50_mm_Tread_13_mm_Riser__Phase_2_.3_">[20]FACADES!#REF!</definedName>
    <definedName name="VOLUME_Non_Monolithic_Run_50_mm_Tread_13_mm_Riser__Phase_5___V2_">[20]FACADES!#REF!</definedName>
    <definedName name="VOLUME_p_vanity_1800__two_basins">[20]FACADES!#REF!</definedName>
    <definedName name="VOLUME_p_vanity_1800__two_basins__Phase_2_.3_">[20]FACADES!#REF!</definedName>
    <definedName name="VOLUME_p_vanity_1800__two_basins__Phase_5___V2_">[20]FACADES!#REF!</definedName>
    <definedName name="VOLUME_p_vanity_2100__three_basins">[20]FACADES!#REF!</definedName>
    <definedName name="VOLUME_Pad_1">[20]FACADES!#REF!</definedName>
    <definedName name="VOLUME_parking_level_00">#REF!</definedName>
    <definedName name="VOLUME_Phase_5_Sweeps">[20]FACADES!#REF!</definedName>
    <definedName name="VOLUME_Podium_Roof">[20]FACADES!#REF!</definedName>
    <definedName name="VOLUME_Podium_Stairs">[20]FACADES!#REF!</definedName>
    <definedName name="VOLUME_Post___Landscaped_Cut_Fill">[20]FACADES!#REF!</definedName>
    <definedName name="VOLUME_Post___Landscaped_Surface_Area">[20]FACADES!#REF!</definedName>
    <definedName name="VOLUME_Railing_1100mm">[20]FACADES!#REF!</definedName>
    <definedName name="VOLUME_Railing_1100mm__Phase_1___V2_">[20]FACADES!#REF!</definedName>
    <definedName name="VOLUME_Railing_1100mm__Phase_2_.3_">[20]FACADES!#REF!</definedName>
    <definedName name="VOLUME_Railing_1100mm__Phase_5___V2_">[20]FACADES!#REF!</definedName>
    <definedName name="VOLUME_Rectangular_Mullion_30mm_Square">[20]FACADES!#REF!</definedName>
    <definedName name="VOLUME_Rectangular_Mullion_30mm_Square__Phase_2_.3_">[20]FACADES!#REF!</definedName>
    <definedName name="VOLUME_Rectangular_Mullion_30mm_Square__Phase_5___V2_">[20]FACADES!#REF!</definedName>
    <definedName name="VOLUME_Rectangular_Mullion_IM09">[20]FACADES!#REF!</definedName>
    <definedName name="VOLUME_Rectangular_Mullion_IM09__Phase_1___V2_">[20]FACADES!#REF!</definedName>
    <definedName name="VOLUME_Rectangular_Mullion_TM04">[20]FACADES!#REF!</definedName>
    <definedName name="VOLUME_Rectangular_Mullion_TM04__Mirrored">[20]FACADES!#REF!</definedName>
    <definedName name="VOLUME_Rectangular_Mullion_TM04__Mirrored__Phase_1___V2_">[20]FACADES!#REF!</definedName>
    <definedName name="VOLUME_Rectangular_Mullion_TM04__Phase_1___V2_">[20]FACADES!#REF!</definedName>
    <definedName name="VOLUME_ROAD_Arrow_Straight">[20]FACADES!#REF!</definedName>
    <definedName name="VOLUME_roadworks">#REF!</definedName>
    <definedName name="VOLUME_Roof_Trim">[20]FACADES!#REF!</definedName>
    <definedName name="VOLUME_s_basin_paraplegic_wash_hand_basin_para">[20]FACADES!#REF!</definedName>
    <definedName name="VOLUME_s_basin_paraplegic_wash_hand_basin_para__Phase_1___V2_">[20]FACADES!#REF!</definedName>
    <definedName name="VOLUME_s_basin_paraplegic_wash_hand_basin_para__Phase_2_.3_">[20]FACADES!#REF!</definedName>
    <definedName name="VOLUME_s_basin_paraplegic_wash_hand_basin_para__Phase_5___V2_">[20]FACADES!#REF!</definedName>
    <definedName name="VOLUME_s_paraplegic_wc_Paraplegic_Setup">[20]FACADES!#REF!</definedName>
    <definedName name="VOLUME_s_paraplegic_wc_Paraplegic_Setup__Phase_1___V2_">[20]FACADES!#REF!</definedName>
    <definedName name="VOLUME_s_paraplegic_wc_Paraplegic_Setup__Phase_2_.3_">[20]FACADES!#REF!</definedName>
    <definedName name="VOLUME_s_paraplegic_wc_Paraplegic_Setup__Phase_5___V2_">[20]FACADES!#REF!</definedName>
    <definedName name="VOLUME_SA_Type_SA02_600_x_2032mm_D">[20]FACADES!#REF!</definedName>
    <definedName name="VOLUME_SA_Type_SA02_600_x_2032mm_D__Phase_1___V2_">[20]FACADES!#REF!</definedName>
    <definedName name="VOLUME_SA_Type_SA02_600_x_2032mm_D__Phase_2_.3_">[20]FACADES!#REF!</definedName>
    <definedName name="VOLUME_Salon_prive">#REF!</definedName>
    <definedName name="VOLUME_sky_deck___landscaping">#REF!</definedName>
    <definedName name="VOLUME_sky_deck_pool">#REF!</definedName>
    <definedName name="VOLUME_skydeck_pool_deck">#REF!</definedName>
    <definedName name="VOLUME_skydeck_reception_landings">#REF!</definedName>
    <definedName name="VOLUME_Stairs_1">[20]FACADES!#REF!</definedName>
    <definedName name="VOLUME_Steel_Frame_Double_Door_1524x2032mm">[20]FACADES!#REF!</definedName>
    <definedName name="VOLUME_Steel_Frame_Single_Door_813x2032mm">[20]FACADES!#REF!</definedName>
    <definedName name="VOLUME_Stringer___50_mm_Width">[20]FACADES!#REF!</definedName>
    <definedName name="VOLUME_Stringer___50_mm_Width__Phase_1___V2_">[20]FACADES!#REF!</definedName>
    <definedName name="VOLUME_Stringer___50_mm_Width__Phase_2_.3_">[20]FACADES!#REF!</definedName>
    <definedName name="VOLUME_Stringer___50_mm_Width__Phase_5___V2_">[20]FACADES!#REF!</definedName>
    <definedName name="VOLUME_System_Panel_ESA_Glass__single_external_glazing_offset_22.5mm">[20]FACADES!#REF!</definedName>
    <definedName name="VOLUME_System_Panel_ESA_Glass__single_external_glazing_offset_22.5mm__Phase_1___V2_">[20]FACADES!#REF!</definedName>
    <definedName name="VOLUME_System_Panel_ESA_Glass__single_external_glazing_offset_22.5mm__Phase_5___V2_">[20]FACADES!#REF!</definedName>
    <definedName name="VOLUME_System_Panel_ESA_Glass__single_external_glazing_offset_22.5mm_2__Phase_1___V2_">[20]FACADES!#REF!</definedName>
    <definedName name="VOLUME_System_Panel_ESA_Glass__single_external_glazing_offset_22.5mm_2__Phase_5___V2_">[20]FACADES!#REF!</definedName>
    <definedName name="VOLUME_System_Panel_ESA_Glass__single_external_glazing_offset_22.5mm_3__Phase_5___V2_">[20]FACADES!#REF!</definedName>
    <definedName name="VOLUME_System_Panel_ESA_glass_single_glazed_internal">[20]FACADES!#REF!</definedName>
    <definedName name="VOLUME_System_Panel_ESA_glass_single_glazed_internal__180816_3040_Barlow_Rev_A_">[20]FACADES!#REF!</definedName>
    <definedName name="VOLUME_System_Panel_ESA_glass_single_glazed_internal__Phase_1___V2_">[20]FACADES!#REF!</definedName>
    <definedName name="VOLUME_System_Panel_ESA_glass_single_glazed_internal_2__180816_3040_Barlow_Rev_A_">[20]FACADES!#REF!</definedName>
    <definedName name="VOLUME_System_Panel_ESA_glass_single_glazed_internal_3__180816_3040_Barlow_Rev_A_">[20]FACADES!#REF!</definedName>
    <definedName name="VOLUME_System_Panel_Glazed">[20]FACADES!#REF!</definedName>
    <definedName name="VOLUME_System_Panel_Glazed__Phase_1___V2_">[20]FACADES!#REF!</definedName>
    <definedName name="VOLUME_System_Panel_Glazed__Phase_2_.3_">[20]FACADES!#REF!</definedName>
    <definedName name="VOLUME_System_Panel_Glazed__Phase_5___V2_">[20]FACADES!#REF!</definedName>
    <definedName name="VOLUME_System_Panel_Glazed_2__Phase_1___V2_">[20]FACADES!#REF!</definedName>
    <definedName name="VOLUME_System_Panel_Glazed_2__Phase_2_.3_">[20]FACADES!#REF!</definedName>
    <definedName name="VOLUME_System_Panel_Glazed_2__Phase_5___V2_">[20]FACADES!#REF!</definedName>
    <definedName name="VOLUME_System_Panel_Glazed_3__Phase_2_.3_">[20]FACADES!#REF!</definedName>
    <definedName name="VOLUME_System_Panel_Glazed_3__Phase_5___V2_">[20]FACADES!#REF!</definedName>
    <definedName name="VOLUME_test">#REF!</definedName>
    <definedName name="VOLUME_Timber_Frame_Double_Door_1324x2032mm">[20]FACADES!#REF!</definedName>
    <definedName name="VOLUME_Timber_Frame_Double_Door_1324x2032mm__Phase_1___V2_">[20]FACADES!#REF!</definedName>
    <definedName name="VOLUME_Timber_Frame_Double_Door_1324x2032mm__Phase_2_.3_">[20]FACADES!#REF!</definedName>
    <definedName name="VOLUME_Timber_Frame_Double_Door_1324x2032mm__Phase_5___V2_">[20]FACADES!#REF!</definedName>
    <definedName name="VOLUME_Timber_Frame_Single_Door___Cubicle_Door1_800x2000mm___WC_Cubicle_2">[20]FACADES!#REF!</definedName>
    <definedName name="VOLUME_Timber_Frame_Single_Door___Cubicle_Door1_800x2000mm___WC_Cubicle_2__Phase_1___V2_">[20]FACADES!#REF!</definedName>
    <definedName name="VOLUME_Timber_Frame_Single_Door___Cubicle_Door1_800x2000mm___WC_Cubicle_2__Phase_2_.3_">[20]FACADES!#REF!</definedName>
    <definedName name="VOLUME_Topography_Cut_Fill">[20]FACADES!#REF!</definedName>
    <definedName name="VOLUME_Topography_Surface_Area">[20]FACADES!#REF!</definedName>
    <definedName name="VOLUME_UR_Vaal_Lavatera_Urinal_Vaal_Lavatera">[20]FACADES!#REF!</definedName>
    <definedName name="VOLUME_UR_Vaal_Lavatera_Urinal_Vaal_Lavatera__Phase_1___V2_">[20]FACADES!#REF!</definedName>
    <definedName name="VOLUME_UR_Vaal_Lavatera_Urinal_Vaal_Lavatera__Phase_2_.3_">[20]FACADES!#REF!</definedName>
    <definedName name="VOLUME_UR_Vaal_Lavatera_Urinal_Vaal_Lavatera__Phase_5___V2_">[20]FACADES!#REF!</definedName>
    <definedName name="VOLUME_VIP_parking">#REF!</definedName>
    <definedName name="VOLUME_WC_Duravit_D_Code_Wall_Mounted">[20]FACADES!#REF!</definedName>
    <definedName name="VOLUME_WC_Duravit_D_Code_Wall_Mounted__Phase_1___V2_">[20]FACADES!#REF!</definedName>
    <definedName name="VOLUME_WC_Duravit_D_Code_Wall_Mounted__Phase_2_.3_">[20]FACADES!#REF!</definedName>
    <definedName name="VOLUME_WC_Duravit_D_Code_Wall_Mounted__Phase_5___V2_">[20]FACADES!#REF!</definedName>
    <definedName name="W">#REF!</definedName>
    <definedName name="WALK">#REF!</definedName>
    <definedName name="WALL420">[26]Database!$F$66</definedName>
    <definedName name="WALLAREA">#REF!</definedName>
    <definedName name="WALLAREA__1_Phase_1">[20]FACADES!#REF!</definedName>
    <definedName name="WALLAREA__1_Phase_1__Solid_Wall_">[20]FACADES!#REF!</definedName>
    <definedName name="WALLAREA__1_Phase_2">[20]FACADES!#REF!</definedName>
    <definedName name="WALLAREA__1_Phase_5">[20]FACADES!#REF!</definedName>
    <definedName name="WALLAREA__1_Phase_5__Solid_Wall_">[20]FACADES!#REF!</definedName>
    <definedName name="WALLAREA__2_Phase_1">[20]FACADES!#REF!</definedName>
    <definedName name="WALLAREA__2_Phase_1__Solid_Wall_">[20]FACADES!#REF!</definedName>
    <definedName name="WALLAREA__2_Phase_5__Solid_Wall_">[20]FACADES!#REF!</definedName>
    <definedName name="WALLAREA__2_Phase_5__Upper_Ground_">[20]FACADES!#REF!</definedName>
    <definedName name="WALLAREA__3_Phase_1">[20]FACADES!#REF!</definedName>
    <definedName name="WALLAREA__3_Phase_5__Ground_Floor_">[20]FACADES!#REF!</definedName>
    <definedName name="WALLAREA__3_Phase_5__Solid_Wall_">[20]FACADES!#REF!</definedName>
    <definedName name="WALLAREA__Room_Separation_">[20]FACADES!#REF!</definedName>
    <definedName name="WALLAREA_0_Phase_1">[20]FACADES!#REF!</definedName>
    <definedName name="WALLAREA_0_Phase_1__Solid_Wall_">[20]FACADES!#REF!</definedName>
    <definedName name="WALLAREA_0_Phase_2">[20]FACADES!#REF!</definedName>
    <definedName name="WALLAREA_0_Phase_3">[20]FACADES!#REF!</definedName>
    <definedName name="WALLAREA_0_Phase_4">[20]FACADES!#REF!</definedName>
    <definedName name="WALLAREA_0_Phase_4__Solid_Wall_">[20]FACADES!#REF!</definedName>
    <definedName name="WALLAREA_0_Phase_5">[20]FACADES!#REF!</definedName>
    <definedName name="WALLAREA_0_Phase_5__Solid_Wall_">[20]FACADES!#REF!</definedName>
    <definedName name="WALLAREA_1_Phase_1">[20]FACADES!#REF!</definedName>
    <definedName name="WALLAREA_1_Phase_1__Solid_Wall_">[20]FACADES!#REF!</definedName>
    <definedName name="WALLAREA_1_Phase_2">[20]FACADES!#REF!</definedName>
    <definedName name="WALLAREA_1_Phase_2__Solid_Wall_">[20]FACADES!#REF!</definedName>
    <definedName name="WALLAREA_1_Phase_3">[20]FACADES!#REF!</definedName>
    <definedName name="WALLAREA_1_Phase_4">[20]FACADES!#REF!</definedName>
    <definedName name="WALLAREA_1_Phase_4__Solid_Wall_">[20]FACADES!#REF!</definedName>
    <definedName name="WALLAREA_1_Phase_5">[20]FACADES!#REF!</definedName>
    <definedName name="WALLAREA_10_Phase_1">[20]FACADES!#REF!</definedName>
    <definedName name="WALLAREA_10_Phase_1__Solid_Wall_">[20]FACADES!#REF!</definedName>
    <definedName name="WALLAREA_11_Phase_1">[20]FACADES!#REF!</definedName>
    <definedName name="WALLAREA_11_Phase_1__Solid_Wall_">[20]FACADES!#REF!</definedName>
    <definedName name="WALLAREA_12_Phase_1">[20]FACADES!#REF!</definedName>
    <definedName name="WALLAREA_12_Phase_1__Solid_Wall_">[20]FACADES!#REF!</definedName>
    <definedName name="WALLAREA_13_Phase_1">[20]FACADES!#REF!</definedName>
    <definedName name="WALLAREA_13_Phase_1__Solid_Wall_">[20]FACADES!#REF!</definedName>
    <definedName name="WALLAREA_14_Phase_1">[20]FACADES!#REF!</definedName>
    <definedName name="WALLAREA_14_Phase_1__Solid_Wall_">[20]FACADES!#REF!</definedName>
    <definedName name="WALLAREA_2_Phase_1">[20]FACADES!#REF!</definedName>
    <definedName name="WALLAREA_2_Phase_1__Solid_Wall_">[20]FACADES!#REF!</definedName>
    <definedName name="WALLAREA_2_Phase_2">[20]FACADES!#REF!</definedName>
    <definedName name="WALLAREA_2_Phase_2__Solid_Wall_">[20]FACADES!#REF!</definedName>
    <definedName name="WALLAREA_2_Phase_3">[20]FACADES!#REF!</definedName>
    <definedName name="WALLAREA_2_Phase_3__Solid_Wall_">[20]FACADES!#REF!</definedName>
    <definedName name="WALLAREA_2_Phase_4">[20]FACADES!#REF!</definedName>
    <definedName name="WALLAREA_2_Phase_4__Solid_Wall_">[20]FACADES!#REF!</definedName>
    <definedName name="WALLAREA_3_Phase_1">[20]FACADES!#REF!</definedName>
    <definedName name="WALLAREA_3_Phase_1__Solid_Wall_">[20]FACADES!#REF!</definedName>
    <definedName name="WALLAREA_3_Phase_2">[20]FACADES!#REF!</definedName>
    <definedName name="WALLAREA_3_Phase_2__Solid_Wall_">[20]FACADES!#REF!</definedName>
    <definedName name="WALLAREA_3_Phase_3">[20]FACADES!#REF!</definedName>
    <definedName name="WALLAREA_3_Phase_3__Solid_Wall_">[20]FACADES!#REF!</definedName>
    <definedName name="WALLAREA_3_Phase_4">[20]FACADES!#REF!</definedName>
    <definedName name="WALLAREA_3_Phase_4__Solid_Wall_">[20]FACADES!#REF!</definedName>
    <definedName name="WALLAREA_4_Phase_1">[20]FACADES!#REF!</definedName>
    <definedName name="WALLAREA_4_Phase_1__Solid_Wall_">[20]FACADES!#REF!</definedName>
    <definedName name="WALLAREA_4_Phase_2">[20]FACADES!#REF!</definedName>
    <definedName name="WALLAREA_4_Phase_2__Solid_Wall_">[20]FACADES!#REF!</definedName>
    <definedName name="WALLAREA_4_Phase_3">[20]FACADES!#REF!</definedName>
    <definedName name="WALLAREA_4_Phase_3__Solid_Wall_">[20]FACADES!#REF!</definedName>
    <definedName name="WALLAREA_4_Phase_4">[20]FACADES!#REF!</definedName>
    <definedName name="WALLAREA_4_Phase_4__Solid_Wall_">[20]FACADES!#REF!</definedName>
    <definedName name="WALLAREA_5_Phase_1">[20]FACADES!#REF!</definedName>
    <definedName name="WALLAREA_5_Phase_1__Solid_Wall_">[20]FACADES!#REF!</definedName>
    <definedName name="WALLAREA_5_Phase_2">[20]FACADES!#REF!</definedName>
    <definedName name="WALLAREA_5_Phase_2__Solid_Wall_">[20]FACADES!#REF!</definedName>
    <definedName name="WALLAREA_5_Phase_3">[20]FACADES!#REF!</definedName>
    <definedName name="WALLAREA_5_Phase_3__Solid_Wall_">[20]FACADES!#REF!</definedName>
    <definedName name="WALLAREA_5_Phase_4">[20]FACADES!#REF!</definedName>
    <definedName name="WALLAREA_5_Phase_4__Solid_Wall_">[20]FACADES!#REF!</definedName>
    <definedName name="WALLAREA_6_Phase_1">[20]FACADES!#REF!</definedName>
    <definedName name="WALLAREA_6_Phase_1__Solid_Wall_">[20]FACADES!#REF!</definedName>
    <definedName name="WALLAREA_6_Phase_2">[20]FACADES!#REF!</definedName>
    <definedName name="WALLAREA_6_Phase_2__Solid_Wall_">[20]FACADES!#REF!</definedName>
    <definedName name="WALLAREA_6_Phase_3">[20]FACADES!#REF!</definedName>
    <definedName name="WALLAREA_6_Phase_3__Solid_Wall_">[20]FACADES!#REF!</definedName>
    <definedName name="WALLAREA_6_Phase_4">[20]FACADES!#REF!</definedName>
    <definedName name="WALLAREA_6_Phase_4__Solid_Wall_">[20]FACADES!#REF!</definedName>
    <definedName name="WALLAREA_7_Phase_1">[20]FACADES!#REF!</definedName>
    <definedName name="WALLAREA_7_Phase_1__Solid_Wall_">[20]FACADES!#REF!</definedName>
    <definedName name="WALLAREA_7_Phase_2">[20]FACADES!#REF!</definedName>
    <definedName name="WALLAREA_7_Phase_3">[20]FACADES!#REF!</definedName>
    <definedName name="WALLAREA_7_Phase_3__Solid_Wall_">[20]FACADES!#REF!</definedName>
    <definedName name="WALLAREA_7_Phase_4">[20]FACADES!#REF!</definedName>
    <definedName name="WALLAREA_7_Phase_4__Solid_Wall_">[20]FACADES!#REF!</definedName>
    <definedName name="WALLAREA_8_Phase_1">[20]FACADES!#REF!</definedName>
    <definedName name="WALLAREA_8_Phase_1__Solid_Wall_">[20]FACADES!#REF!</definedName>
    <definedName name="WALLAREA_8_Phase_3">[20]FACADES!#REF!</definedName>
    <definedName name="WALLAREA_9_Phase_1">[20]FACADES!#REF!</definedName>
    <definedName name="WALLAREA_9_Phase_1__Solid_Wall_">[20]FACADES!#REF!</definedName>
    <definedName name="WALLAREA_Aluminium_Standard_Frame_Timber_Double_Door_2032x1200mm">[20]FACADES!#REF!</definedName>
    <definedName name="WALLAREA_Aluminium_Standard_Frame_Timber_Single_Door_2032x813mm">[20]FACADES!#REF!</definedName>
    <definedName name="WALLAREA_Aluminium_Standard_Frame_Timber_Single_Door_2032x950mm">[20]FACADES!#REF!</definedName>
    <definedName name="WALLAREA_Assembled_Stair_190mm_max_riser_250mm_going">[20]FACADES!#REF!</definedName>
    <definedName name="WALLAREA_Assembled_Stair_190mm_max_riser_250mm_going__Phase_1___V2_">[20]FACADES!#REF!</definedName>
    <definedName name="WALLAREA_Assembled_Stair_190mm_max_riser_250mm_going__Phase_2_.3_">[20]FACADES!#REF!</definedName>
    <definedName name="WALLAREA_Assembled_Stair_190mm_max_riser_250mm_going__Phase_5___V2_">[20]FACADES!#REF!</definedName>
    <definedName name="WALLAREA_Basement__2_parking">#REF!</definedName>
    <definedName name="WALLAREA_Basic_Roof_Landscaping_Edging">[20]FACADES!#REF!</definedName>
    <definedName name="WALLAREA_Basic_Roof_Landscaping_Site">[20]FACADES!#REF!</definedName>
    <definedName name="WALLAREA_Basic_Roof_Phase_5_Sweep_Edging">[20]FACADES!#REF!</definedName>
    <definedName name="WALLAREA_Basic_Wall_230_concrete">[20]FACADES!#REF!</definedName>
    <definedName name="WALLAREA_Basic_Wall_230_concrete__Phase_1___V2_">[20]FACADES!#REF!</definedName>
    <definedName name="WALLAREA_Basic_Wall_230_concrete__Phase_5___V2_">[20]FACADES!#REF!</definedName>
    <definedName name="WALLAREA_Basic_Wall_230_concrete_2__Phase_5___V2_">[20]FACADES!#REF!</definedName>
    <definedName name="WALLAREA_Basic_Wall_Concrete___230mm_Concrete">[20]FACADES!#REF!</definedName>
    <definedName name="WALLAREA_Basic_Wall_Concrete___230mm_Concrete__Phase_1___V2_">[20]FACADES!#REF!</definedName>
    <definedName name="WALLAREA_Basic_Wall_Concrete___230mm_Concrete__Phase_2_.3_">[20]FACADES!#REF!</definedName>
    <definedName name="WALLAREA_Basic_Wall_Concrete___230mm_Concrete__Phase_5___V2_">[20]FACADES!#REF!</definedName>
    <definedName name="WALLAREA_Basic_Wall_Exterior___Standard_115mm">[20]FACADES!#REF!</definedName>
    <definedName name="WALLAREA_Basic_Wall_Exterior___Standard_115mm__Phase_1___V2_">[20]FACADES!#REF!</definedName>
    <definedName name="WALLAREA_Basic_Wall_Exterior___Standard_115mm__Phase_2_.3_">[20]FACADES!#REF!</definedName>
    <definedName name="WALLAREA_Basic_Wall_Exterior___Standard_230mm">[20]FACADES!#REF!</definedName>
    <definedName name="WALLAREA_Basic_Wall_Exterior___Standard_230mm__Phase_1___V2_">[20]FACADES!#REF!</definedName>
    <definedName name="WALLAREA_Basic_Wall_Exterior___Standard_230mm__Phase_2_.3_">[20]FACADES!#REF!</definedName>
    <definedName name="WALLAREA_Basic_Wall_Exterior___Standard_230mm__Phase_5___V2_">[20]FACADES!#REF!</definedName>
    <definedName name="WALLAREA_Basic_Wall_Exterior_Dark_Lining">[20]FACADES!#REF!</definedName>
    <definedName name="WALLAREA_Basic_Wall_Exterior_Dark_Lining__Phase_2_.3_">[20]FACADES!#REF!</definedName>
    <definedName name="WALLAREA_Basic_Wall_Exterior_Dark_Lining__Phase_5___V2_">[20]FACADES!#REF!</definedName>
    <definedName name="WALLAREA_Basic_Wall_Exterior_Dark_Lining_2__Phase_2_.3_">[20]FACADES!#REF!</definedName>
    <definedName name="WALLAREA_Basic_Wall_Exterior_Reflective_Glazing">[20]FACADES!#REF!</definedName>
    <definedName name="WALLAREA_Basic_Wall_Exterior_Tile_Pattern">[20]FACADES!#REF!</definedName>
    <definedName name="WALLAREA_Basic_Wall_Interior___Standard_115mm">[20]FACADES!#REF!</definedName>
    <definedName name="WALLAREA_Basic_Wall_Interior___Standard_115mm__Phase_1___V2_">[20]FACADES!#REF!</definedName>
    <definedName name="WALLAREA_Basic_Wall_Interior___Standard_115mm__Phase_2_.3_">[20]FACADES!#REF!</definedName>
    <definedName name="WALLAREA_Basic_Wall_Interior___Standard_115mm__Phase_5___V2_">[20]FACADES!#REF!</definedName>
    <definedName name="WALLAREA_Basic_Wall_Interior___Standard_230mm">[20]FACADES!#REF!</definedName>
    <definedName name="WALLAREA_Basic_Wall_Interior___Standard_230mm__Phase_1___V2_">[20]FACADES!#REF!</definedName>
    <definedName name="WALLAREA_Basic_Wall_Interior___Standard_230mm__Phase_2_.3_">[20]FACADES!#REF!</definedName>
    <definedName name="WALLAREA_Basic_Wall_Interior___Standard_230mm__Phase_5___V2_">[20]FACADES!#REF!</definedName>
    <definedName name="WALLAREA_Basic_Wall_Interior___Standard_345mm">[20]FACADES!#REF!</definedName>
    <definedName name="WALLAREA_Basic_Wall_Retaining">[20]FACADES!#REF!</definedName>
    <definedName name="WALLAREA_Building_2">[20]FACADES!#REF!</definedName>
    <definedName name="WALLAREA_Building_2_Roof_Terrace">[20]FACADES!#REF!</definedName>
    <definedName name="WALLAREA_Cast_In_Place_Stair_Monolithic_Stair">[20]FACADES!#REF!</definedName>
    <definedName name="WALLAREA_esa_area_of_refuge">[20]FACADES!#REF!</definedName>
    <definedName name="WALLAREA_esa_area_of_refuge__Phase_1___V2_">[20]FACADES!#REF!</definedName>
    <definedName name="WALLAREA_esa_area_of_refuge__Phase_2_.3_">[20]FACADES!#REF!</definedName>
    <definedName name="WALLAREA_esa_area_of_refuge__Phase_5___V2_">[20]FACADES!#REF!</definedName>
    <definedName name="WALLAREA_ESA_Parking_Bay_2800">[20]FACADES!#REF!</definedName>
    <definedName name="WALLAREA_ESA_Parking_Bay_2800__Topography_V3_">[20]FACADES!#REF!</definedName>
    <definedName name="WALLAREA_esa_wheel_chair">[20]FACADES!#REF!</definedName>
    <definedName name="WALLAREA_esa_wheel_chair__Phase_1___V2_">[20]FACADES!#REF!</definedName>
    <definedName name="WALLAREA_esa_wheel_chair__Phase_2_.3_">[20]FACADES!#REF!</definedName>
    <definedName name="WALLAREA_esa_wheel_chair__Phase_5___V2_">[20]FACADES!#REF!</definedName>
    <definedName name="WALLAREA_Floor_160mm_Concrete_With_50mm_Metal_Deck">[20]FACADES!#REF!</definedName>
    <definedName name="WALLAREA_Floor_250">[20]FACADES!#REF!</definedName>
    <definedName name="WALLAREA_Floor_250__Phase_1___V2_">[20]FACADES!#REF!</definedName>
    <definedName name="WALLAREA_Floor_250__Phase_5___V2_">[20]FACADES!#REF!</definedName>
    <definedName name="WALLAREA_Floor_80mm_Paving">[20]FACADES!#REF!</definedName>
    <definedName name="WALLAREA_Floor_Landscaping">[20]FACADES!#REF!</definedName>
    <definedName name="WALLAREA_Floor_Landscaping_Edging">[20]FACADES!#REF!</definedName>
    <definedName name="WALLAREA_Floor_Site___Exterior_Sidewalk">[20]FACADES!#REF!</definedName>
    <definedName name="WALLAREA_Floor_Site___Roads">[20]FACADES!#REF!</definedName>
    <definedName name="WALLAREA_Floor_Skylight_Glass">[20]FACADES!#REF!</definedName>
    <definedName name="WALLAREA_Floor_Yerd">[20]FACADES!#REF!</definedName>
    <definedName name="WALLAREA_Insitu_Floor_slab_255">[20]FACADES!#REF!</definedName>
    <definedName name="WALLAREA_Insitu_Floor_slab_300">[20]FACADES!#REF!</definedName>
    <definedName name="WALLAREA_ISLAND_BOOMS_1">[20]FACADES!#REF!</definedName>
    <definedName name="WALLAREA_ISLAND_BOOMS_3">[20]FACADES!#REF!</definedName>
    <definedName name="WALLAREA_Jhon_1">[20]FACADES!#REF!</definedName>
    <definedName name="WALLAREA_Landscaping">#REF!</definedName>
    <definedName name="WALLAREA_Level__2__BOH_in_casino">#REF!</definedName>
    <definedName name="WALLAREA_Level_00___existing_magic__tenpin_and_flyer">#REF!</definedName>
    <definedName name="WALLAREA_Level_00__BOH_casino">#REF!</definedName>
    <definedName name="WALLAREA_Level_00__exisitng_BOH_casino">#REF!</definedName>
    <definedName name="WALLAREA_Level_00__Restaurants">#REF!</definedName>
    <definedName name="WALLAREA_Level_00__Retail">#REF!</definedName>
    <definedName name="WALLAREA_Level_00__seating_and_walking_area_outside">#REF!</definedName>
    <definedName name="WALLAREA_Level_00__toilets">#REF!</definedName>
    <definedName name="WALLAREA_Level_00_circulation">#REF!</definedName>
    <definedName name="WALLAREA_Level_00_exisitng_toilets">#REF!</definedName>
    <definedName name="WALLAREA_Level_00_existing__billy_G">#REF!</definedName>
    <definedName name="WALLAREA_Level_00_existing_casino_floor">#REF!</definedName>
    <definedName name="WALLAREA_Level_00_existing_circulation">#REF!</definedName>
    <definedName name="WALLAREA_Level_00_existing_new_restaurants">#REF!</definedName>
    <definedName name="WALLAREA_Level_00_existing_new_retail">#REF!</definedName>
    <definedName name="WALLAREA_Level_00_exsting___new_toilets">#REF!</definedName>
    <definedName name="WALLAREA_Level_00_smoking_casino">#REF!</definedName>
    <definedName name="WALLAREA_Level_00_V_V">#REF!</definedName>
    <definedName name="WALLAREA_Level_00_W_cafe">#REF!</definedName>
    <definedName name="WALLAREA_Level_01__circulation">#REF!</definedName>
    <definedName name="WALLAREA_Level_01__seating_and_walkway_outside">#REF!</definedName>
    <definedName name="WALLAREA_Level_01_existing_BOH_casino">#REF!</definedName>
    <definedName name="WALLAREA_level_01_existing_cirulation">#REF!</definedName>
    <definedName name="WALLAREA_Level_01_existing_function_rooms">#REF!</definedName>
    <definedName name="WALLAREA_level_01_existing_new_toilets">#REF!</definedName>
    <definedName name="WALLAREA_level_01_existing_rest_balcony">#REF!</definedName>
    <definedName name="WALLAREA_Level_01_existing_restaurants_casino">#REF!</definedName>
    <definedName name="WALLAREA_Level_01_parking">#REF!</definedName>
    <definedName name="WALLAREA_Level_01_Restaurants">#REF!</definedName>
    <definedName name="WALLAREA_Level_01_Retail">#REF!</definedName>
    <definedName name="WALLAREA_level_01_salon_prive_balcony">#REF!</definedName>
    <definedName name="WALLAREA_Level_01_Toilets">#REF!</definedName>
    <definedName name="WALLAREA_Level_01_waterfall">#REF!</definedName>
    <definedName name="WALLAREA_Level00_Spar">#REF!</definedName>
    <definedName name="WALLAREA_lift.stretcher_stretcher_lift">[20]FACADES!#REF!</definedName>
    <definedName name="WALLAREA_lift.stretcher_stretcher_lift__Phase_1___V2_">[20]FACADES!#REF!</definedName>
    <definedName name="WALLAREA_lift.stretcher_stretcher_lift__Phase_2_.3_">[20]FACADES!#REF!</definedName>
    <definedName name="WALLAREA_lift.stretcher_stretcher_lift__Phase_5___V2_">[20]FACADES!#REF!</definedName>
    <definedName name="WALLAREA_Lines">[20]FACADES!#REF!</definedName>
    <definedName name="WALLAREA_Lines__Phase_1___V2_">[20]FACADES!#REF!</definedName>
    <definedName name="WALLAREA_Lines__Phase_2_.3_">[20]FACADES!#REF!</definedName>
    <definedName name="WALLAREA_Lines__Phase_5___V2_">[20]FACADES!#REF!</definedName>
    <definedName name="WALLAREA_M_Concrete_Round_Column_600mm">[20]FACADES!#REF!</definedName>
    <definedName name="WALLAREA_M_Concrete_Round_Column_600mm__Phase_1___V2_">[20]FACADES!#REF!</definedName>
    <definedName name="WALLAREA_M_Concrete_Round_Column_600mm__Phase_2_.3_">[20]FACADES!#REF!</definedName>
    <definedName name="WALLAREA_Monolithic_Landing_300_mm_Thickness">[20]FACADES!#REF!</definedName>
    <definedName name="WALLAREA_Monolithic_Run">[20]FACADES!#REF!</definedName>
    <definedName name="WALLAREA_multi_purpose__pre_function_area">#REF!</definedName>
    <definedName name="WALLAREA_multi_purpose_BOH">#REF!</definedName>
    <definedName name="WALLAREA_multi_purpose_toilets">#REF!</definedName>
    <definedName name="WALLAREA_multi_purpose_venue">#REF!</definedName>
    <definedName name="WALLAREA_Non_Monolithic_Landing">[20]FACADES!#REF!</definedName>
    <definedName name="WALLAREA_Non_Monolithic_Landing__Phase_1___V2_">[20]FACADES!#REF!</definedName>
    <definedName name="WALLAREA_Non_Monolithic_Landing__Phase_2_.3_">[20]FACADES!#REF!</definedName>
    <definedName name="WALLAREA_Non_Monolithic_Landing__Phase_5___V2_">[20]FACADES!#REF!</definedName>
    <definedName name="WALLAREA_Non_Monolithic_Run_50_mm_Tread_13_mm_Riser">[20]FACADES!#REF!</definedName>
    <definedName name="WALLAREA_Non_Monolithic_Run_50_mm_Tread_13_mm_Riser__Phase_1___V2_">[20]FACADES!#REF!</definedName>
    <definedName name="WALLAREA_Non_Monolithic_Run_50_mm_Tread_13_mm_Riser__Phase_2_.3_">[20]FACADES!#REF!</definedName>
    <definedName name="WALLAREA_Non_Monolithic_Run_50_mm_Tread_13_mm_Riser__Phase_5___V2_">[20]FACADES!#REF!</definedName>
    <definedName name="WALLAREA_p_vanity_1800__two_basins">[20]FACADES!#REF!</definedName>
    <definedName name="WALLAREA_p_vanity_1800__two_basins__Phase_2_.3_">[20]FACADES!#REF!</definedName>
    <definedName name="WALLAREA_p_vanity_1800__two_basins__Phase_5___V2_">[20]FACADES!#REF!</definedName>
    <definedName name="WALLAREA_p_vanity_2100__three_basins">[20]FACADES!#REF!</definedName>
    <definedName name="WALLAREA_Pad_1">[20]FACADES!#REF!</definedName>
    <definedName name="WALLAREA_parking_level_00">#REF!</definedName>
    <definedName name="WALLAREA_Phase_5_Sweeps">[20]FACADES!#REF!</definedName>
    <definedName name="WALLAREA_Podium_Roof">[20]FACADES!#REF!</definedName>
    <definedName name="WALLAREA_Podium_Stairs">[20]FACADES!#REF!</definedName>
    <definedName name="WALLAREA_Post___Landscaped_Cut_Fill">[20]FACADES!#REF!</definedName>
    <definedName name="WALLAREA_Post___Landscaped_Surface_Area">[20]FACADES!#REF!</definedName>
    <definedName name="WALLAREA_Railing_1100mm">[20]FACADES!#REF!</definedName>
    <definedName name="WALLAREA_Railing_1100mm__Phase_1___V2_">[20]FACADES!#REF!</definedName>
    <definedName name="WALLAREA_Railing_1100mm__Phase_2_.3_">[20]FACADES!#REF!</definedName>
    <definedName name="WALLAREA_Railing_1100mm__Phase_5___V2_">[20]FACADES!#REF!</definedName>
    <definedName name="WALLAREA_Rectangular_Mullion_30mm_Square">[20]FACADES!#REF!</definedName>
    <definedName name="WALLAREA_Rectangular_Mullion_30mm_Square__Phase_2_.3_">[20]FACADES!#REF!</definedName>
    <definedName name="WALLAREA_Rectangular_Mullion_30mm_Square__Phase_5___V2_">[20]FACADES!#REF!</definedName>
    <definedName name="WALLAREA_Rectangular_Mullion_IM09">[20]FACADES!#REF!</definedName>
    <definedName name="WALLAREA_Rectangular_Mullion_IM09__Phase_1___V2_">[20]FACADES!#REF!</definedName>
    <definedName name="WALLAREA_Rectangular_Mullion_TM04">[20]FACADES!#REF!</definedName>
    <definedName name="WALLAREA_Rectangular_Mullion_TM04__Mirrored">[20]FACADES!#REF!</definedName>
    <definedName name="WALLAREA_Rectangular_Mullion_TM04__Mirrored__Phase_1___V2_">[20]FACADES!#REF!</definedName>
    <definedName name="WALLAREA_Rectangular_Mullion_TM04__Phase_1___V2_">[20]FACADES!#REF!</definedName>
    <definedName name="WALLAREA_ROAD_Arrow_Straight">[20]FACADES!#REF!</definedName>
    <definedName name="WALLAREA_roadworks">#REF!</definedName>
    <definedName name="WALLAREA_Roof_Trim">[20]FACADES!#REF!</definedName>
    <definedName name="WALLAREA_s_basin_paraplegic_wash_hand_basin_para">[20]FACADES!#REF!</definedName>
    <definedName name="WALLAREA_s_basin_paraplegic_wash_hand_basin_para__Phase_1___V2_">[20]FACADES!#REF!</definedName>
    <definedName name="WALLAREA_s_basin_paraplegic_wash_hand_basin_para__Phase_2_.3_">[20]FACADES!#REF!</definedName>
    <definedName name="WALLAREA_s_basin_paraplegic_wash_hand_basin_para__Phase_5___V2_">[20]FACADES!#REF!</definedName>
    <definedName name="WALLAREA_s_paraplegic_wc_Paraplegic_Setup">[20]FACADES!#REF!</definedName>
    <definedName name="WALLAREA_s_paraplegic_wc_Paraplegic_Setup__Phase_1___V2_">[20]FACADES!#REF!</definedName>
    <definedName name="WALLAREA_s_paraplegic_wc_Paraplegic_Setup__Phase_2_.3_">[20]FACADES!#REF!</definedName>
    <definedName name="WALLAREA_s_paraplegic_wc_Paraplegic_Setup__Phase_5___V2_">[20]FACADES!#REF!</definedName>
    <definedName name="WALLAREA_SA_Type_SA02_600_x_2032mm_D">[20]FACADES!#REF!</definedName>
    <definedName name="WALLAREA_SA_Type_SA02_600_x_2032mm_D__Phase_1___V2_">[20]FACADES!#REF!</definedName>
    <definedName name="WALLAREA_SA_Type_SA02_600_x_2032mm_D__Phase_2_.3_">[20]FACADES!#REF!</definedName>
    <definedName name="WALLAREA_Salon_prive">#REF!</definedName>
    <definedName name="WALLAREA_sky_deck___landscaping">#REF!</definedName>
    <definedName name="WALLAREA_sky_deck_pool">#REF!</definedName>
    <definedName name="WALLAREA_skydeck_pool_deck">#REF!</definedName>
    <definedName name="WALLAREA_skydeck_reception_landings">#REF!</definedName>
    <definedName name="WALLAREA_Stairs_1">[20]FACADES!#REF!</definedName>
    <definedName name="WALLAREA_Steel_Frame_Double_Door_1524x2032mm">[20]FACADES!#REF!</definedName>
    <definedName name="WALLAREA_Steel_Frame_Single_Door_813x2032mm">[20]FACADES!#REF!</definedName>
    <definedName name="WALLAREA_Stringer___50_mm_Width">[20]FACADES!#REF!</definedName>
    <definedName name="WALLAREA_Stringer___50_mm_Width__Phase_1___V2_">[20]FACADES!#REF!</definedName>
    <definedName name="WALLAREA_Stringer___50_mm_Width__Phase_2_.3_">[20]FACADES!#REF!</definedName>
    <definedName name="WALLAREA_Stringer___50_mm_Width__Phase_5___V2_">[20]FACADES!#REF!</definedName>
    <definedName name="WALLAREA_System_Panel_ESA_Glass__single_external_glazing_offset_22.5mm">[20]FACADES!#REF!</definedName>
    <definedName name="WALLAREA_System_Panel_ESA_Glass__single_external_glazing_offset_22.5mm__Phase_1___V2_">[20]FACADES!#REF!</definedName>
    <definedName name="WALLAREA_System_Panel_ESA_Glass__single_external_glazing_offset_22.5mm__Phase_5___V2_">[20]FACADES!#REF!</definedName>
    <definedName name="WALLAREA_System_Panel_ESA_Glass__single_external_glazing_offset_22.5mm_2__Phase_1___V2_">[20]FACADES!#REF!</definedName>
    <definedName name="WALLAREA_System_Panel_ESA_Glass__single_external_glazing_offset_22.5mm_2__Phase_5___V2_">[20]FACADES!#REF!</definedName>
    <definedName name="WALLAREA_System_Panel_ESA_Glass__single_external_glazing_offset_22.5mm_3__Phase_5___V2_">[20]FACADES!#REF!</definedName>
    <definedName name="WALLAREA_System_Panel_ESA_glass_single_glazed_internal">[20]FACADES!#REF!</definedName>
    <definedName name="WALLAREA_System_Panel_ESA_glass_single_glazed_internal__180816_3040_Barlow_Rev_A_">[20]FACADES!#REF!</definedName>
    <definedName name="WALLAREA_System_Panel_ESA_glass_single_glazed_internal__Phase_1___V2_">[20]FACADES!#REF!</definedName>
    <definedName name="WALLAREA_System_Panel_ESA_glass_single_glazed_internal_2__180816_3040_Barlow_Rev_A_">[20]FACADES!#REF!</definedName>
    <definedName name="WALLAREA_System_Panel_ESA_glass_single_glazed_internal_3__180816_3040_Barlow_Rev_A_">[20]FACADES!#REF!</definedName>
    <definedName name="WALLAREA_System_Panel_Glazed">[20]FACADES!#REF!</definedName>
    <definedName name="WALLAREA_System_Panel_Glazed__Phase_1___V2_">[20]FACADES!#REF!</definedName>
    <definedName name="WALLAREA_System_Panel_Glazed__Phase_2_.3_">[20]FACADES!#REF!</definedName>
    <definedName name="WALLAREA_System_Panel_Glazed__Phase_5___V2_">[20]FACADES!#REF!</definedName>
    <definedName name="WALLAREA_System_Panel_Glazed_2__Phase_1___V2_">[20]FACADES!#REF!</definedName>
    <definedName name="WALLAREA_System_Panel_Glazed_2__Phase_2_.3_">[20]FACADES!#REF!</definedName>
    <definedName name="WALLAREA_System_Panel_Glazed_2__Phase_5___V2_">[20]FACADES!#REF!</definedName>
    <definedName name="WALLAREA_System_Panel_Glazed_3__Phase_2_.3_">[20]FACADES!#REF!</definedName>
    <definedName name="WALLAREA_System_Panel_Glazed_3__Phase_5___V2_">[20]FACADES!#REF!</definedName>
    <definedName name="WALLAREA_test">#REF!</definedName>
    <definedName name="WALLAREA_Timber_Frame_Double_Door_1324x2032mm">[20]FACADES!#REF!</definedName>
    <definedName name="WALLAREA_Timber_Frame_Double_Door_1324x2032mm__Phase_1___V2_">[20]FACADES!#REF!</definedName>
    <definedName name="WALLAREA_Timber_Frame_Double_Door_1324x2032mm__Phase_2_.3_">[20]FACADES!#REF!</definedName>
    <definedName name="WALLAREA_Timber_Frame_Double_Door_1324x2032mm__Phase_5___V2_">[20]FACADES!#REF!</definedName>
    <definedName name="WALLAREA_Timber_Frame_Single_Door___Cubicle_Door1_800x2000mm___WC_Cubicle_2">[20]FACADES!#REF!</definedName>
    <definedName name="WALLAREA_Timber_Frame_Single_Door___Cubicle_Door1_800x2000mm___WC_Cubicle_2__Phase_1___V2_">[20]FACADES!#REF!</definedName>
    <definedName name="WALLAREA_Timber_Frame_Single_Door___Cubicle_Door1_800x2000mm___WC_Cubicle_2__Phase_2_.3_">[20]FACADES!#REF!</definedName>
    <definedName name="WALLAREA_Topography_Cut_Fill">[20]FACADES!#REF!</definedName>
    <definedName name="WALLAREA_Topography_Surface_Area">[20]FACADES!#REF!</definedName>
    <definedName name="WALLAREA_UR_Vaal_Lavatera_Urinal_Vaal_Lavatera">[20]FACADES!#REF!</definedName>
    <definedName name="WALLAREA_UR_Vaal_Lavatera_Urinal_Vaal_Lavatera__Phase_1___V2_">[20]FACADES!#REF!</definedName>
    <definedName name="WALLAREA_UR_Vaal_Lavatera_Urinal_Vaal_Lavatera__Phase_2_.3_">[20]FACADES!#REF!</definedName>
    <definedName name="WALLAREA_UR_Vaal_Lavatera_Urinal_Vaal_Lavatera__Phase_5___V2_">[20]FACADES!#REF!</definedName>
    <definedName name="WALLAREA_VIP_parking">#REF!</definedName>
    <definedName name="WALLAREA_WC_Duravit_D_Code_Wall_Mounted">[20]FACADES!#REF!</definedName>
    <definedName name="WALLAREA_WC_Duravit_D_Code_Wall_Mounted__Phase_1___V2_">[20]FACADES!#REF!</definedName>
    <definedName name="WALLAREA_WC_Duravit_D_Code_Wall_Mounted__Phase_2_.3_">[20]FACADES!#REF!</definedName>
    <definedName name="WALLAREA_WC_Duravit_D_Code_Wall_Mounted__Phase_5___V2_">[20]FACADES!#REF!</definedName>
    <definedName name="wallpaper">#REF!</definedName>
    <definedName name="WASTETILE">#REF!</definedName>
    <definedName name="WB">#REF!</definedName>
    <definedName name="WBAYS">#REF!</definedName>
    <definedName name="WCS_NO">#REF!</definedName>
    <definedName name="we" hidden="1">[7]INDEX!#REF!</definedName>
    <definedName name="weepholes">#REF!</definedName>
    <definedName name="WEIGHT__1_Phase_1">[20]FACADES!#REF!</definedName>
    <definedName name="WEIGHT__1_Phase_1__Solid_Wall_">[20]FACADES!#REF!</definedName>
    <definedName name="WEIGHT__1_Phase_2">[20]FACADES!#REF!</definedName>
    <definedName name="WEIGHT__1_Phase_5">[20]FACADES!#REF!</definedName>
    <definedName name="WEIGHT__1_Phase_5__Solid_Wall_">[20]FACADES!#REF!</definedName>
    <definedName name="WEIGHT__2_Phase_1">[20]FACADES!#REF!</definedName>
    <definedName name="WEIGHT__2_Phase_1__Solid_Wall_">[20]FACADES!#REF!</definedName>
    <definedName name="WEIGHT__2_Phase_5__Solid_Wall_">[20]FACADES!#REF!</definedName>
    <definedName name="WEIGHT__2_Phase_5__Upper_Ground_">[20]FACADES!#REF!</definedName>
    <definedName name="WEIGHT__3_Phase_1">[20]FACADES!#REF!</definedName>
    <definedName name="WEIGHT__3_Phase_5__Ground_Floor_">[20]FACADES!#REF!</definedName>
    <definedName name="WEIGHT__3_Phase_5__Solid_Wall_">[20]FACADES!#REF!</definedName>
    <definedName name="WEIGHT__Room_Separation_">[20]FACADES!#REF!</definedName>
    <definedName name="WEIGHT_0_Phase_1">[20]FACADES!#REF!</definedName>
    <definedName name="WEIGHT_0_Phase_1__Solid_Wall_">[20]FACADES!#REF!</definedName>
    <definedName name="WEIGHT_0_Phase_2">[20]FACADES!#REF!</definedName>
    <definedName name="WEIGHT_0_Phase_3">[20]FACADES!#REF!</definedName>
    <definedName name="WEIGHT_0_Phase_4">[20]FACADES!#REF!</definedName>
    <definedName name="WEIGHT_0_Phase_4__Solid_Wall_">[20]FACADES!#REF!</definedName>
    <definedName name="WEIGHT_0_Phase_5">[20]FACADES!#REF!</definedName>
    <definedName name="WEIGHT_0_Phase_5__Solid_Wall_">[20]FACADES!#REF!</definedName>
    <definedName name="WEIGHT_1_Phase_1">[20]FACADES!#REF!</definedName>
    <definedName name="WEIGHT_1_Phase_1__Solid_Wall_">[20]FACADES!#REF!</definedName>
    <definedName name="WEIGHT_1_Phase_2">[20]FACADES!#REF!</definedName>
    <definedName name="WEIGHT_1_Phase_2__Solid_Wall_">[20]FACADES!#REF!</definedName>
    <definedName name="WEIGHT_1_Phase_3">[20]FACADES!#REF!</definedName>
    <definedName name="WEIGHT_1_Phase_4">[20]FACADES!#REF!</definedName>
    <definedName name="WEIGHT_1_Phase_4__Solid_Wall_">[20]FACADES!#REF!</definedName>
    <definedName name="WEIGHT_1_Phase_5">[20]FACADES!#REF!</definedName>
    <definedName name="WEIGHT_10_Phase_1">[20]FACADES!#REF!</definedName>
    <definedName name="WEIGHT_10_Phase_1__Solid_Wall_">[20]FACADES!#REF!</definedName>
    <definedName name="WEIGHT_11_Phase_1">[20]FACADES!#REF!</definedName>
    <definedName name="WEIGHT_11_Phase_1__Solid_Wall_">[20]FACADES!#REF!</definedName>
    <definedName name="WEIGHT_12_Phase_1">[20]FACADES!#REF!</definedName>
    <definedName name="WEIGHT_12_Phase_1__Solid_Wall_">[20]FACADES!#REF!</definedName>
    <definedName name="WEIGHT_13_Phase_1">[20]FACADES!#REF!</definedName>
    <definedName name="WEIGHT_13_Phase_1__Solid_Wall_">[20]FACADES!#REF!</definedName>
    <definedName name="WEIGHT_14_Phase_1">[20]FACADES!#REF!</definedName>
    <definedName name="WEIGHT_14_Phase_1__Solid_Wall_">[20]FACADES!#REF!</definedName>
    <definedName name="WEIGHT_2_Phase_1">[20]FACADES!#REF!</definedName>
    <definedName name="WEIGHT_2_Phase_1__Solid_Wall_">[20]FACADES!#REF!</definedName>
    <definedName name="WEIGHT_2_Phase_2">[20]FACADES!#REF!</definedName>
    <definedName name="WEIGHT_2_Phase_2__Solid_Wall_">[20]FACADES!#REF!</definedName>
    <definedName name="WEIGHT_2_Phase_3">[20]FACADES!#REF!</definedName>
    <definedName name="WEIGHT_2_Phase_3__Solid_Wall_">[20]FACADES!#REF!</definedName>
    <definedName name="WEIGHT_2_Phase_4">[20]FACADES!#REF!</definedName>
    <definedName name="WEIGHT_2_Phase_4__Solid_Wall_">[20]FACADES!#REF!</definedName>
    <definedName name="WEIGHT_3_Phase_1">[20]FACADES!#REF!</definedName>
    <definedName name="WEIGHT_3_Phase_1__Solid_Wall_">[20]FACADES!#REF!</definedName>
    <definedName name="WEIGHT_3_Phase_2">[20]FACADES!#REF!</definedName>
    <definedName name="WEIGHT_3_Phase_2__Solid_Wall_">[20]FACADES!#REF!</definedName>
    <definedName name="WEIGHT_3_Phase_3">[20]FACADES!#REF!</definedName>
    <definedName name="WEIGHT_3_Phase_3__Solid_Wall_">[20]FACADES!#REF!</definedName>
    <definedName name="WEIGHT_3_Phase_4">[20]FACADES!#REF!</definedName>
    <definedName name="WEIGHT_3_Phase_4__Solid_Wall_">[20]FACADES!#REF!</definedName>
    <definedName name="WEIGHT_4_Phase_1">[20]FACADES!#REF!</definedName>
    <definedName name="WEIGHT_4_Phase_1__Solid_Wall_">[20]FACADES!#REF!</definedName>
    <definedName name="WEIGHT_4_Phase_2">[20]FACADES!#REF!</definedName>
    <definedName name="WEIGHT_4_Phase_2__Solid_Wall_">[20]FACADES!#REF!</definedName>
    <definedName name="WEIGHT_4_Phase_3">[20]FACADES!#REF!</definedName>
    <definedName name="WEIGHT_4_Phase_3__Solid_Wall_">[20]FACADES!#REF!</definedName>
    <definedName name="WEIGHT_4_Phase_4">[20]FACADES!#REF!</definedName>
    <definedName name="WEIGHT_4_Phase_4__Solid_Wall_">[20]FACADES!#REF!</definedName>
    <definedName name="WEIGHT_5_Phase_1">[20]FACADES!#REF!</definedName>
    <definedName name="WEIGHT_5_Phase_1__Solid_Wall_">[20]FACADES!#REF!</definedName>
    <definedName name="WEIGHT_5_Phase_2">[20]FACADES!#REF!</definedName>
    <definedName name="WEIGHT_5_Phase_2__Solid_Wall_">[20]FACADES!#REF!</definedName>
    <definedName name="WEIGHT_5_Phase_3">[20]FACADES!#REF!</definedName>
    <definedName name="WEIGHT_5_Phase_3__Solid_Wall_">[20]FACADES!#REF!</definedName>
    <definedName name="WEIGHT_5_Phase_4">[20]FACADES!#REF!</definedName>
    <definedName name="WEIGHT_5_Phase_4__Solid_Wall_">[20]FACADES!#REF!</definedName>
    <definedName name="WEIGHT_6_Phase_1">[20]FACADES!#REF!</definedName>
    <definedName name="WEIGHT_6_Phase_1__Solid_Wall_">[20]FACADES!#REF!</definedName>
    <definedName name="WEIGHT_6_Phase_2">[20]FACADES!#REF!</definedName>
    <definedName name="WEIGHT_6_Phase_2__Solid_Wall_">[20]FACADES!#REF!</definedName>
    <definedName name="WEIGHT_6_Phase_3">[20]FACADES!#REF!</definedName>
    <definedName name="WEIGHT_6_Phase_3__Solid_Wall_">[20]FACADES!#REF!</definedName>
    <definedName name="WEIGHT_6_Phase_4">[20]FACADES!#REF!</definedName>
    <definedName name="WEIGHT_6_Phase_4__Solid_Wall_">[20]FACADES!#REF!</definedName>
    <definedName name="WEIGHT_7_Phase_1">[20]FACADES!#REF!</definedName>
    <definedName name="WEIGHT_7_Phase_1__Solid_Wall_">[20]FACADES!#REF!</definedName>
    <definedName name="WEIGHT_7_Phase_2">[20]FACADES!#REF!</definedName>
    <definedName name="WEIGHT_7_Phase_3">[20]FACADES!#REF!</definedName>
    <definedName name="WEIGHT_7_Phase_3__Solid_Wall_">[20]FACADES!#REF!</definedName>
    <definedName name="WEIGHT_7_Phase_4">[20]FACADES!#REF!</definedName>
    <definedName name="WEIGHT_7_Phase_4__Solid_Wall_">[20]FACADES!#REF!</definedName>
    <definedName name="WEIGHT_8_Phase_1">[20]FACADES!#REF!</definedName>
    <definedName name="WEIGHT_8_Phase_1__Solid_Wall_">[20]FACADES!#REF!</definedName>
    <definedName name="WEIGHT_8_Phase_3">[20]FACADES!#REF!</definedName>
    <definedName name="WEIGHT_9_Phase_1">[20]FACADES!#REF!</definedName>
    <definedName name="WEIGHT_9_Phase_1__Solid_Wall_">[20]FACADES!#REF!</definedName>
    <definedName name="WEIGHT_Aluminium_Standard_Frame_Timber_Double_Door_2032x1200mm">[20]FACADES!#REF!</definedName>
    <definedName name="WEIGHT_Aluminium_Standard_Frame_Timber_Single_Door_2032x813mm">[20]FACADES!#REF!</definedName>
    <definedName name="WEIGHT_Aluminium_Standard_Frame_Timber_Single_Door_2032x950mm">[20]FACADES!#REF!</definedName>
    <definedName name="WEIGHT_Assembled_Stair_190mm_max_riser_250mm_going">[20]FACADES!#REF!</definedName>
    <definedName name="WEIGHT_Assembled_Stair_190mm_max_riser_250mm_going__Phase_1___V2_">[20]FACADES!#REF!</definedName>
    <definedName name="WEIGHT_Assembled_Stair_190mm_max_riser_250mm_going__Phase_2_.3_">[20]FACADES!#REF!</definedName>
    <definedName name="WEIGHT_Assembled_Stair_190mm_max_riser_250mm_going__Phase_5___V2_">[20]FACADES!#REF!</definedName>
    <definedName name="WEIGHT_Basement__2_parking">#REF!</definedName>
    <definedName name="WEIGHT_Basic_Roof_Landscaping_Edging">[20]FACADES!#REF!</definedName>
    <definedName name="WEIGHT_Basic_Roof_Landscaping_Site">[20]FACADES!#REF!</definedName>
    <definedName name="WEIGHT_Basic_Roof_Phase_5_Sweep_Edging">[20]FACADES!#REF!</definedName>
    <definedName name="WEIGHT_Basic_Wall_230_concrete">[20]FACADES!#REF!</definedName>
    <definedName name="WEIGHT_Basic_Wall_230_concrete__Phase_1___V2_">[20]FACADES!#REF!</definedName>
    <definedName name="WEIGHT_Basic_Wall_230_concrete__Phase_5___V2_">[20]FACADES!#REF!</definedName>
    <definedName name="WEIGHT_Basic_Wall_230_concrete_2__Phase_5___V2_">[20]FACADES!#REF!</definedName>
    <definedName name="WEIGHT_Basic_Wall_Concrete___230mm_Concrete">[20]FACADES!#REF!</definedName>
    <definedName name="WEIGHT_Basic_Wall_Concrete___230mm_Concrete__Phase_1___V2_">[20]FACADES!#REF!</definedName>
    <definedName name="WEIGHT_Basic_Wall_Concrete___230mm_Concrete__Phase_2_.3_">[20]FACADES!#REF!</definedName>
    <definedName name="WEIGHT_Basic_Wall_Concrete___230mm_Concrete__Phase_5___V2_">[20]FACADES!#REF!</definedName>
    <definedName name="WEIGHT_Basic_Wall_Exterior___Standard_115mm">[20]FACADES!#REF!</definedName>
    <definedName name="WEIGHT_Basic_Wall_Exterior___Standard_115mm__Phase_1___V2_">[20]FACADES!#REF!</definedName>
    <definedName name="WEIGHT_Basic_Wall_Exterior___Standard_115mm__Phase_2_.3_">[20]FACADES!#REF!</definedName>
    <definedName name="WEIGHT_Basic_Wall_Exterior___Standard_230mm">[20]FACADES!#REF!</definedName>
    <definedName name="WEIGHT_Basic_Wall_Exterior___Standard_230mm__Phase_1___V2_">[20]FACADES!#REF!</definedName>
    <definedName name="WEIGHT_Basic_Wall_Exterior___Standard_230mm__Phase_2_.3_">[20]FACADES!#REF!</definedName>
    <definedName name="WEIGHT_Basic_Wall_Exterior___Standard_230mm__Phase_5___V2_">[20]FACADES!#REF!</definedName>
    <definedName name="WEIGHT_Basic_Wall_Exterior_Dark_Lining">[20]FACADES!#REF!</definedName>
    <definedName name="WEIGHT_Basic_Wall_Exterior_Dark_Lining__Phase_2_.3_">[20]FACADES!#REF!</definedName>
    <definedName name="WEIGHT_Basic_Wall_Exterior_Dark_Lining__Phase_5___V2_">[20]FACADES!#REF!</definedName>
    <definedName name="WEIGHT_Basic_Wall_Exterior_Dark_Lining_2__Phase_2_.3_">[20]FACADES!#REF!</definedName>
    <definedName name="WEIGHT_Basic_Wall_Exterior_Reflective_Glazing">[20]FACADES!#REF!</definedName>
    <definedName name="WEIGHT_Basic_Wall_Exterior_Tile_Pattern">[20]FACADES!#REF!</definedName>
    <definedName name="WEIGHT_Basic_Wall_Interior___Standard_115mm">[20]FACADES!#REF!</definedName>
    <definedName name="WEIGHT_Basic_Wall_Interior___Standard_115mm__Phase_1___V2_">[20]FACADES!#REF!</definedName>
    <definedName name="WEIGHT_Basic_Wall_Interior___Standard_115mm__Phase_2_.3_">[20]FACADES!#REF!</definedName>
    <definedName name="WEIGHT_Basic_Wall_Interior___Standard_115mm__Phase_5___V2_">[20]FACADES!#REF!</definedName>
    <definedName name="WEIGHT_Basic_Wall_Interior___Standard_230mm">[20]FACADES!#REF!</definedName>
    <definedName name="WEIGHT_Basic_Wall_Interior___Standard_230mm__Phase_1___V2_">[20]FACADES!#REF!</definedName>
    <definedName name="WEIGHT_Basic_Wall_Interior___Standard_230mm__Phase_2_.3_">[20]FACADES!#REF!</definedName>
    <definedName name="WEIGHT_Basic_Wall_Interior___Standard_230mm__Phase_5___V2_">[20]FACADES!#REF!</definedName>
    <definedName name="WEIGHT_Basic_Wall_Interior___Standard_345mm">[20]FACADES!#REF!</definedName>
    <definedName name="WEIGHT_Basic_Wall_Retaining">[20]FACADES!#REF!</definedName>
    <definedName name="WEIGHT_Building_2">[20]FACADES!#REF!</definedName>
    <definedName name="WEIGHT_Building_2_Roof_Terrace">[20]FACADES!#REF!</definedName>
    <definedName name="WEIGHT_Cast_In_Place_Stair_Monolithic_Stair">[20]FACADES!#REF!</definedName>
    <definedName name="WEIGHT_esa_area_of_refuge">[20]FACADES!#REF!</definedName>
    <definedName name="WEIGHT_esa_area_of_refuge__Phase_1___V2_">[20]FACADES!#REF!</definedName>
    <definedName name="WEIGHT_esa_area_of_refuge__Phase_2_.3_">[20]FACADES!#REF!</definedName>
    <definedName name="WEIGHT_esa_area_of_refuge__Phase_5___V2_">[20]FACADES!#REF!</definedName>
    <definedName name="WEIGHT_ESA_Parking_Bay_2800">[20]FACADES!#REF!</definedName>
    <definedName name="WEIGHT_ESA_Parking_Bay_2800__Topography_V3_">[20]FACADES!#REF!</definedName>
    <definedName name="WEIGHT_esa_wheel_chair">[20]FACADES!#REF!</definedName>
    <definedName name="WEIGHT_esa_wheel_chair__Phase_1___V2_">[20]FACADES!#REF!</definedName>
    <definedName name="WEIGHT_esa_wheel_chair__Phase_2_.3_">[20]FACADES!#REF!</definedName>
    <definedName name="WEIGHT_esa_wheel_chair__Phase_5___V2_">[20]FACADES!#REF!</definedName>
    <definedName name="WEIGHT_Floor_160mm_Concrete_With_50mm_Metal_Deck">[20]FACADES!#REF!</definedName>
    <definedName name="WEIGHT_Floor_250">[20]FACADES!#REF!</definedName>
    <definedName name="WEIGHT_Floor_250__Phase_1___V2_">[20]FACADES!#REF!</definedName>
    <definedName name="WEIGHT_Floor_250__Phase_5___V2_">[20]FACADES!#REF!</definedName>
    <definedName name="WEIGHT_Floor_80mm_Paving">[20]FACADES!#REF!</definedName>
    <definedName name="WEIGHT_Floor_Landscaping">[20]FACADES!#REF!</definedName>
    <definedName name="WEIGHT_Floor_Landscaping_Edging">[20]FACADES!#REF!</definedName>
    <definedName name="WEIGHT_Floor_Site___Exterior_Sidewalk">[20]FACADES!#REF!</definedName>
    <definedName name="WEIGHT_Floor_Site___Roads">[20]FACADES!#REF!</definedName>
    <definedName name="WEIGHT_Floor_Skylight_Glass">[20]FACADES!#REF!</definedName>
    <definedName name="WEIGHT_Floor_Yerd">[20]FACADES!#REF!</definedName>
    <definedName name="WEIGHT_Insitu_Floor_slab_255">[20]FACADES!#REF!</definedName>
    <definedName name="WEIGHT_Insitu_Floor_slab_300">[20]FACADES!#REF!</definedName>
    <definedName name="WEIGHT_ISLAND_BOOMS_1">[20]FACADES!#REF!</definedName>
    <definedName name="WEIGHT_ISLAND_BOOMS_3">[20]FACADES!#REF!</definedName>
    <definedName name="WEIGHT_Jhon_1">[20]FACADES!#REF!</definedName>
    <definedName name="WEIGHT_Landscaping">#REF!</definedName>
    <definedName name="WEIGHT_Level__2__BOH_in_casino">#REF!</definedName>
    <definedName name="WEIGHT_Level_00___existing_magic__tenpin_and_flyer">#REF!</definedName>
    <definedName name="WEIGHT_Level_00__BOH_casino">#REF!</definedName>
    <definedName name="WEIGHT_Level_00__exisitng_BOH_casino">#REF!</definedName>
    <definedName name="WEIGHT_Level_00__Restaurants">#REF!</definedName>
    <definedName name="WEIGHT_Level_00__Retail">#REF!</definedName>
    <definedName name="WEIGHT_Level_00__seating_and_walking_area_outside">#REF!</definedName>
    <definedName name="WEIGHT_Level_00__toilets">#REF!</definedName>
    <definedName name="WEIGHT_Level_00_circulation">#REF!</definedName>
    <definedName name="WEIGHT_Level_00_exisitng_toilets">#REF!</definedName>
    <definedName name="WEIGHT_Level_00_existing__billy_G">#REF!</definedName>
    <definedName name="WEIGHT_Level_00_existing_casino_floor">#REF!</definedName>
    <definedName name="WEIGHT_Level_00_existing_circulation">#REF!</definedName>
    <definedName name="WEIGHT_Level_00_existing_new_restaurants">#REF!</definedName>
    <definedName name="WEIGHT_Level_00_existing_new_retail">#REF!</definedName>
    <definedName name="WEIGHT_Level_00_exsting___new_toilets">#REF!</definedName>
    <definedName name="WEIGHT_Level_00_smoking_casino">#REF!</definedName>
    <definedName name="WEIGHT_Level_00_V_V">#REF!</definedName>
    <definedName name="WEIGHT_Level_00_W_cafe">#REF!</definedName>
    <definedName name="WEIGHT_Level_01__circulation">#REF!</definedName>
    <definedName name="WEIGHT_Level_01__seating_and_walkway_outside">#REF!</definedName>
    <definedName name="WEIGHT_Level_01_existing_BOH_casino">#REF!</definedName>
    <definedName name="WEIGHT_level_01_existing_cirulation">#REF!</definedName>
    <definedName name="WEIGHT_Level_01_existing_function_rooms">#REF!</definedName>
    <definedName name="WEIGHT_level_01_existing_new_toilets">#REF!</definedName>
    <definedName name="WEIGHT_level_01_existing_rest_balcony">#REF!</definedName>
    <definedName name="WEIGHT_Level_01_existing_restaurants_casino">#REF!</definedName>
    <definedName name="WEIGHT_Level_01_parking">#REF!</definedName>
    <definedName name="WEIGHT_Level_01_Restaurants">#REF!</definedName>
    <definedName name="WEIGHT_Level_01_Retail">#REF!</definedName>
    <definedName name="WEIGHT_level_01_salon_prive_balcony">#REF!</definedName>
    <definedName name="WEIGHT_Level_01_Toilets">#REF!</definedName>
    <definedName name="WEIGHT_Level_01_waterfall">#REF!</definedName>
    <definedName name="WEIGHT_Level00_Spar">#REF!</definedName>
    <definedName name="WEIGHT_lift.stretcher_stretcher_lift">[20]FACADES!#REF!</definedName>
    <definedName name="WEIGHT_lift.stretcher_stretcher_lift__Phase_1___V2_">[20]FACADES!#REF!</definedName>
    <definedName name="WEIGHT_lift.stretcher_stretcher_lift__Phase_2_.3_">[20]FACADES!#REF!</definedName>
    <definedName name="WEIGHT_lift.stretcher_stretcher_lift__Phase_5___V2_">[20]FACADES!#REF!</definedName>
    <definedName name="WEIGHT_Lines">[20]FACADES!#REF!</definedName>
    <definedName name="WEIGHT_Lines__Phase_1___V2_">[20]FACADES!#REF!</definedName>
    <definedName name="WEIGHT_Lines__Phase_2_.3_">[20]FACADES!#REF!</definedName>
    <definedName name="WEIGHT_Lines__Phase_5___V2_">[20]FACADES!#REF!</definedName>
    <definedName name="WEIGHT_M_Concrete_Round_Column_600mm">[20]FACADES!#REF!</definedName>
    <definedName name="WEIGHT_M_Concrete_Round_Column_600mm__Phase_1___V2_">[20]FACADES!#REF!</definedName>
    <definedName name="WEIGHT_M_Concrete_Round_Column_600mm__Phase_2_.3_">[20]FACADES!#REF!</definedName>
    <definedName name="WEIGHT_Monolithic_Landing_300_mm_Thickness">[20]FACADES!#REF!</definedName>
    <definedName name="WEIGHT_Monolithic_Run">[20]FACADES!#REF!</definedName>
    <definedName name="WEIGHT_multi_purpose__pre_function_area">#REF!</definedName>
    <definedName name="WEIGHT_multi_purpose_BOH">#REF!</definedName>
    <definedName name="WEIGHT_multi_purpose_toilets">#REF!</definedName>
    <definedName name="WEIGHT_multi_purpose_venue">#REF!</definedName>
    <definedName name="WEIGHT_Non_Monolithic_Landing">[20]FACADES!#REF!</definedName>
    <definedName name="WEIGHT_Non_Monolithic_Landing__Phase_1___V2_">[20]FACADES!#REF!</definedName>
    <definedName name="WEIGHT_Non_Monolithic_Landing__Phase_2_.3_">[20]FACADES!#REF!</definedName>
    <definedName name="WEIGHT_Non_Monolithic_Landing__Phase_5___V2_">[20]FACADES!#REF!</definedName>
    <definedName name="WEIGHT_Non_Monolithic_Run_50_mm_Tread_13_mm_Riser">[20]FACADES!#REF!</definedName>
    <definedName name="WEIGHT_Non_Monolithic_Run_50_mm_Tread_13_mm_Riser__Phase_1___V2_">[20]FACADES!#REF!</definedName>
    <definedName name="WEIGHT_Non_Monolithic_Run_50_mm_Tread_13_mm_Riser__Phase_2_.3_">[20]FACADES!#REF!</definedName>
    <definedName name="WEIGHT_Non_Monolithic_Run_50_mm_Tread_13_mm_Riser__Phase_5___V2_">[20]FACADES!#REF!</definedName>
    <definedName name="WEIGHT_p_vanity_1800__two_basins">[20]FACADES!#REF!</definedName>
    <definedName name="WEIGHT_p_vanity_1800__two_basins__Phase_2_.3_">[20]FACADES!#REF!</definedName>
    <definedName name="WEIGHT_p_vanity_1800__two_basins__Phase_5___V2_">[20]FACADES!#REF!</definedName>
    <definedName name="WEIGHT_p_vanity_2100__three_basins">[20]FACADES!#REF!</definedName>
    <definedName name="WEIGHT_Pad_1">[20]FACADES!#REF!</definedName>
    <definedName name="WEIGHT_parking_level_00">#REF!</definedName>
    <definedName name="WEIGHT_Phase_5_Sweeps">[20]FACADES!#REF!</definedName>
    <definedName name="WEIGHT_Podium_Roof">[20]FACADES!#REF!</definedName>
    <definedName name="WEIGHT_Podium_Stairs">[20]FACADES!#REF!</definedName>
    <definedName name="WEIGHT_Post___Landscaped_Cut_Fill">[20]FACADES!#REF!</definedName>
    <definedName name="WEIGHT_Post___Landscaped_Surface_Area">[20]FACADES!#REF!</definedName>
    <definedName name="WEIGHT_Railing_1100mm">[20]FACADES!#REF!</definedName>
    <definedName name="WEIGHT_Railing_1100mm__Phase_1___V2_">[20]FACADES!#REF!</definedName>
    <definedName name="WEIGHT_Railing_1100mm__Phase_2_.3_">[20]FACADES!#REF!</definedName>
    <definedName name="WEIGHT_Railing_1100mm__Phase_5___V2_">[20]FACADES!#REF!</definedName>
    <definedName name="WEIGHT_Rectangular_Mullion_30mm_Square">[20]FACADES!#REF!</definedName>
    <definedName name="WEIGHT_Rectangular_Mullion_30mm_Square__Phase_2_.3_">[20]FACADES!#REF!</definedName>
    <definedName name="WEIGHT_Rectangular_Mullion_30mm_Square__Phase_5___V2_">[20]FACADES!#REF!</definedName>
    <definedName name="WEIGHT_Rectangular_Mullion_IM09">[20]FACADES!#REF!</definedName>
    <definedName name="WEIGHT_Rectangular_Mullion_IM09__Phase_1___V2_">[20]FACADES!#REF!</definedName>
    <definedName name="WEIGHT_Rectangular_Mullion_TM04">[20]FACADES!#REF!</definedName>
    <definedName name="WEIGHT_Rectangular_Mullion_TM04__Mirrored">[20]FACADES!#REF!</definedName>
    <definedName name="WEIGHT_Rectangular_Mullion_TM04__Mirrored__Phase_1___V2_">[20]FACADES!#REF!</definedName>
    <definedName name="WEIGHT_Rectangular_Mullion_TM04__Phase_1___V2_">[20]FACADES!#REF!</definedName>
    <definedName name="WEIGHT_ROAD_Arrow_Straight">[20]FACADES!#REF!</definedName>
    <definedName name="WEIGHT_roadworks">#REF!</definedName>
    <definedName name="WEIGHT_Roof_Trim">[20]FACADES!#REF!</definedName>
    <definedName name="WEIGHT_s_basin_paraplegic_wash_hand_basin_para">[20]FACADES!#REF!</definedName>
    <definedName name="WEIGHT_s_basin_paraplegic_wash_hand_basin_para__Phase_1___V2_">[20]FACADES!#REF!</definedName>
    <definedName name="WEIGHT_s_basin_paraplegic_wash_hand_basin_para__Phase_2_.3_">[20]FACADES!#REF!</definedName>
    <definedName name="WEIGHT_s_basin_paraplegic_wash_hand_basin_para__Phase_5___V2_">[20]FACADES!#REF!</definedName>
    <definedName name="WEIGHT_s_paraplegic_wc_Paraplegic_Setup">[20]FACADES!#REF!</definedName>
    <definedName name="WEIGHT_s_paraplegic_wc_Paraplegic_Setup__Phase_1___V2_">[20]FACADES!#REF!</definedName>
    <definedName name="WEIGHT_s_paraplegic_wc_Paraplegic_Setup__Phase_2_.3_">[20]FACADES!#REF!</definedName>
    <definedName name="WEIGHT_s_paraplegic_wc_Paraplegic_Setup__Phase_5___V2_">[20]FACADES!#REF!</definedName>
    <definedName name="WEIGHT_SA_Type_SA02_600_x_2032mm_D">[20]FACADES!#REF!</definedName>
    <definedName name="WEIGHT_SA_Type_SA02_600_x_2032mm_D__Phase_1___V2_">[20]FACADES!#REF!</definedName>
    <definedName name="WEIGHT_SA_Type_SA02_600_x_2032mm_D__Phase_2_.3_">[20]FACADES!#REF!</definedName>
    <definedName name="WEIGHT_Salon_prive">#REF!</definedName>
    <definedName name="WEIGHT_sky_deck___landscaping">#REF!</definedName>
    <definedName name="WEIGHT_sky_deck_pool">#REF!</definedName>
    <definedName name="WEIGHT_skydeck_pool_deck">#REF!</definedName>
    <definedName name="WEIGHT_skydeck_reception_landings">#REF!</definedName>
    <definedName name="WEIGHT_Stairs_1">[20]FACADES!#REF!</definedName>
    <definedName name="WEIGHT_Steel_Frame_Double_Door_1524x2032mm">[20]FACADES!#REF!</definedName>
    <definedName name="WEIGHT_Steel_Frame_Single_Door_813x2032mm">[20]FACADES!#REF!</definedName>
    <definedName name="WEIGHT_Stringer___50_mm_Width">[20]FACADES!#REF!</definedName>
    <definedName name="WEIGHT_Stringer___50_mm_Width__Phase_1___V2_">[20]FACADES!#REF!</definedName>
    <definedName name="WEIGHT_Stringer___50_mm_Width__Phase_2_.3_">[20]FACADES!#REF!</definedName>
    <definedName name="WEIGHT_Stringer___50_mm_Width__Phase_5___V2_">[20]FACADES!#REF!</definedName>
    <definedName name="WEIGHT_System_Panel_ESA_Glass__single_external_glazing_offset_22.5mm">[20]FACADES!#REF!</definedName>
    <definedName name="WEIGHT_System_Panel_ESA_Glass__single_external_glazing_offset_22.5mm__Phase_1___V2_">[20]FACADES!#REF!</definedName>
    <definedName name="WEIGHT_System_Panel_ESA_Glass__single_external_glazing_offset_22.5mm__Phase_5___V2_">[20]FACADES!#REF!</definedName>
    <definedName name="WEIGHT_System_Panel_ESA_Glass__single_external_glazing_offset_22.5mm_2__Phase_1___V2_">[20]FACADES!#REF!</definedName>
    <definedName name="WEIGHT_System_Panel_ESA_Glass__single_external_glazing_offset_22.5mm_2__Phase_5___V2_">[20]FACADES!#REF!</definedName>
    <definedName name="WEIGHT_System_Panel_ESA_Glass__single_external_glazing_offset_22.5mm_3__Phase_5___V2_">[20]FACADES!#REF!</definedName>
    <definedName name="WEIGHT_System_Panel_ESA_glass_single_glazed_internal">[20]FACADES!#REF!</definedName>
    <definedName name="WEIGHT_System_Panel_ESA_glass_single_glazed_internal__180816_3040_Barlow_Rev_A_">[20]FACADES!#REF!</definedName>
    <definedName name="WEIGHT_System_Panel_ESA_glass_single_glazed_internal__Phase_1___V2_">[20]FACADES!#REF!</definedName>
    <definedName name="WEIGHT_System_Panel_ESA_glass_single_glazed_internal_2__180816_3040_Barlow_Rev_A_">[20]FACADES!#REF!</definedName>
    <definedName name="WEIGHT_System_Panel_ESA_glass_single_glazed_internal_3__180816_3040_Barlow_Rev_A_">[20]FACADES!#REF!</definedName>
    <definedName name="WEIGHT_System_Panel_Glazed">[20]FACADES!#REF!</definedName>
    <definedName name="WEIGHT_System_Panel_Glazed__Phase_1___V2_">[20]FACADES!#REF!</definedName>
    <definedName name="WEIGHT_System_Panel_Glazed__Phase_2_.3_">[20]FACADES!#REF!</definedName>
    <definedName name="WEIGHT_System_Panel_Glazed__Phase_5___V2_">[20]FACADES!#REF!</definedName>
    <definedName name="WEIGHT_System_Panel_Glazed_2__Phase_1___V2_">[20]FACADES!#REF!</definedName>
    <definedName name="WEIGHT_System_Panel_Glazed_2__Phase_2_.3_">[20]FACADES!#REF!</definedName>
    <definedName name="WEIGHT_System_Panel_Glazed_2__Phase_5___V2_">[20]FACADES!#REF!</definedName>
    <definedName name="WEIGHT_System_Panel_Glazed_3__Phase_2_.3_">[20]FACADES!#REF!</definedName>
    <definedName name="WEIGHT_System_Panel_Glazed_3__Phase_5___V2_">[20]FACADES!#REF!</definedName>
    <definedName name="WEIGHT_test">#REF!</definedName>
    <definedName name="WEIGHT_Timber_Frame_Double_Door_1324x2032mm">[20]FACADES!#REF!</definedName>
    <definedName name="WEIGHT_Timber_Frame_Double_Door_1324x2032mm__Phase_1___V2_">[20]FACADES!#REF!</definedName>
    <definedName name="WEIGHT_Timber_Frame_Double_Door_1324x2032mm__Phase_2_.3_">[20]FACADES!#REF!</definedName>
    <definedName name="WEIGHT_Timber_Frame_Double_Door_1324x2032mm__Phase_5___V2_">[20]FACADES!#REF!</definedName>
    <definedName name="WEIGHT_Timber_Frame_Single_Door___Cubicle_Door1_800x2000mm___WC_Cubicle_2">[20]FACADES!#REF!</definedName>
    <definedName name="WEIGHT_Timber_Frame_Single_Door___Cubicle_Door1_800x2000mm___WC_Cubicle_2__Phase_1___V2_">[20]FACADES!#REF!</definedName>
    <definedName name="WEIGHT_Timber_Frame_Single_Door___Cubicle_Door1_800x2000mm___WC_Cubicle_2__Phase_2_.3_">[20]FACADES!#REF!</definedName>
    <definedName name="WEIGHT_Topography_Cut_Fill">[20]FACADES!#REF!</definedName>
    <definedName name="WEIGHT_Topography_Surface_Area">[20]FACADES!#REF!</definedName>
    <definedName name="WEIGHT_UR_Vaal_Lavatera_Urinal_Vaal_Lavatera">[20]FACADES!#REF!</definedName>
    <definedName name="WEIGHT_UR_Vaal_Lavatera_Urinal_Vaal_Lavatera__Phase_1___V2_">[20]FACADES!#REF!</definedName>
    <definedName name="WEIGHT_UR_Vaal_Lavatera_Urinal_Vaal_Lavatera__Phase_2_.3_">[20]FACADES!#REF!</definedName>
    <definedName name="WEIGHT_UR_Vaal_Lavatera_Urinal_Vaal_Lavatera__Phase_5___V2_">[20]FACADES!#REF!</definedName>
    <definedName name="WEIGHT_VIP_parking">#REF!</definedName>
    <definedName name="WEIGHT_WC_Duravit_D_Code_Wall_Mounted">[20]FACADES!#REF!</definedName>
    <definedName name="WEIGHT_WC_Duravit_D_Code_Wall_Mounted__Phase_1___V2_">[20]FACADES!#REF!</definedName>
    <definedName name="WEIGHT_WC_Duravit_D_Code_Wall_Mounted__Phase_2_.3_">[20]FACADES!#REF!</definedName>
    <definedName name="WEIGHT_WC_Duravit_D_Code_Wall_Mounted__Phase_5___V2_">[20]FACADES!#REF!</definedName>
    <definedName name="Whwork">#REF!,#REF!</definedName>
    <definedName name="wickdrain">#REF!</definedName>
    <definedName name="wickdrains">#REF!</definedName>
    <definedName name="windows">#REF!</definedName>
    <definedName name="WIRE">#REF!</definedName>
    <definedName name="wizClient">[41]Cover!$B$10</definedName>
    <definedName name="wizCreationDate">[41]Cover!$B$3</definedName>
    <definedName name="wizProject">[41]Cover!$B$9</definedName>
    <definedName name="wizTitle">[41]Cover!$B$6</definedName>
    <definedName name="WLLM">'[18]BMT Cost Plan'!#REF!</definedName>
    <definedName name="WLLM2">#REF!</definedName>
    <definedName name="wllp">#REF!</definedName>
    <definedName name="WLLTIES">#REF!</definedName>
    <definedName name="woodfloat">[21]Rates!#REF!</definedName>
    <definedName name="WORK">#REF!</definedName>
    <definedName name="WORK_DONE">#REF!</definedName>
    <definedName name="WORK_PLUS_MOS">#REF!</definedName>
    <definedName name="WORKHEAD">#REF!</definedName>
    <definedName name="workings">#REF!</definedName>
    <definedName name="wpf">'[18]BMT Cost Plan'!#REF!</definedName>
    <definedName name="wpfparapet">#REF!</definedName>
    <definedName name="wpfprimer">#REF!</definedName>
    <definedName name="wproof2">[21]Rates!$D$94</definedName>
    <definedName name="wrn.A.I.s." localSheetId="1" hidden="1">{"A.I.s",#N/A,TRUE,"Architects Instructions"}</definedName>
    <definedName name="wrn.A.I.s." localSheetId="31" hidden="1">{"A.I.s",#N/A,TRUE,"Architects Instructions"}</definedName>
    <definedName name="wrn.A.I.s." localSheetId="3" hidden="1">{"A.I.s",#N/A,TRUE,"Architects Instructions"}</definedName>
    <definedName name="wrn.A.I.s." localSheetId="6" hidden="1">{"A.I.s",#N/A,TRUE,"Architects Instructions"}</definedName>
    <definedName name="wrn.A.I.s." localSheetId="32" hidden="1">{"A.I.s",#N/A,TRUE,"Architects Instructions"}</definedName>
    <definedName name="wrn.A.I.s." hidden="1">{"A.I.s",#N/A,TRUE,"Architects Instructions"}</definedName>
    <definedName name="wrn.ALL." localSheetId="1" hidden="1">{#N/A,#N/A,FALSE,"CERTIFICATE";#N/A,#N/A,FALSE,"SUB-CONTRACTS";#N/A,#N/A,FALSE,"VAT SCHEDULE";#N/A,#N/A,FALSE,"SUMMARY";#N/A,#N/A,FALSE,"ESCALATION SUMMARY";#N/A,#N/A,FALSE,"VALUATION"}</definedName>
    <definedName name="wrn.ALL." localSheetId="31" hidden="1">{#N/A,#N/A,FALSE,"CERTIFICATE";#N/A,#N/A,FALSE,"SUB-CONTRACTS";#N/A,#N/A,FALSE,"VAT SCHEDULE";#N/A,#N/A,FALSE,"SUMMARY";#N/A,#N/A,FALSE,"ESCALATION SUMMARY";#N/A,#N/A,FALSE,"VALUATION"}</definedName>
    <definedName name="wrn.ALL." localSheetId="3" hidden="1">{#N/A,#N/A,FALSE,"CERTIFICATE";#N/A,#N/A,FALSE,"SUB-CONTRACTS";#N/A,#N/A,FALSE,"VAT SCHEDULE";#N/A,#N/A,FALSE,"SUMMARY";#N/A,#N/A,FALSE,"ESCALATION SUMMARY";#N/A,#N/A,FALSE,"VALUATION"}</definedName>
    <definedName name="wrn.ALL." localSheetId="6" hidden="1">{#N/A,#N/A,FALSE,"CERTIFICATE";#N/A,#N/A,FALSE,"SUB-CONTRACTS";#N/A,#N/A,FALSE,"VAT SCHEDULE";#N/A,#N/A,FALSE,"SUMMARY";#N/A,#N/A,FALSE,"ESCALATION SUMMARY";#N/A,#N/A,FALSE,"VALUATION"}</definedName>
    <definedName name="wrn.ALL." localSheetId="32" hidden="1">{#N/A,#N/A,FALSE,"CERTIFICATE";#N/A,#N/A,FALSE,"SUB-CONTRACTS";#N/A,#N/A,FALSE,"VAT SCHEDULE";#N/A,#N/A,FALSE,"SUMMARY";#N/A,#N/A,FALSE,"ESCALATION SUMMARY";#N/A,#N/A,FALSE,"VALUATION"}</definedName>
    <definedName name="wrn.ALL." hidden="1">{#N/A,#N/A,FALSE,"CERTIFICATE";#N/A,#N/A,FALSE,"SUB-CONTRACTS";#N/A,#N/A,FALSE,"VAT SCHEDULE";#N/A,#N/A,FALSE,"SUMMARY";#N/A,#N/A,FALSE,"ESCALATION SUMMARY";#N/A,#N/A,FALSE,"VALUATION"}</definedName>
    <definedName name="wrn.Cert." localSheetId="1" hidden="1">{#N/A,#N/A,FALSE,"Cert"}</definedName>
    <definedName name="wrn.Cert." localSheetId="31" hidden="1">{#N/A,#N/A,FALSE,"Cert"}</definedName>
    <definedName name="wrn.Cert." localSheetId="6" hidden="1">{#N/A,#N/A,FALSE,"Cert"}</definedName>
    <definedName name="wrn.Cert." localSheetId="32" hidden="1">{#N/A,#N/A,FALSE,"Cert"}</definedName>
    <definedName name="wrn.Cert." hidden="1">{#N/A,#N/A,FALSE,"Cert"}</definedName>
    <definedName name="wrn.CERT_NOM_SUMM_VAT." localSheetId="1" hidden="1">{#N/A,#N/A,FALSE,"CERTIFICATE";#N/A,#N/A,FALSE,"SUB-CONTRACTS";#N/A,#N/A,FALSE,"VAT SCHEDULE";#N/A,#N/A,FALSE,"SUMMARY";#N/A,#N/A,FALSE,"ESCALATION SUMMARY"}</definedName>
    <definedName name="wrn.CERT_NOM_SUMM_VAT." localSheetId="31" hidden="1">{#N/A,#N/A,FALSE,"CERTIFICATE";#N/A,#N/A,FALSE,"SUB-CONTRACTS";#N/A,#N/A,FALSE,"VAT SCHEDULE";#N/A,#N/A,FALSE,"SUMMARY";#N/A,#N/A,FALSE,"ESCALATION SUMMARY"}</definedName>
    <definedName name="wrn.CERT_NOM_SUMM_VAT." localSheetId="3" hidden="1">{#N/A,#N/A,FALSE,"CERTIFICATE";#N/A,#N/A,FALSE,"SUB-CONTRACTS";#N/A,#N/A,FALSE,"VAT SCHEDULE";#N/A,#N/A,FALSE,"SUMMARY";#N/A,#N/A,FALSE,"ESCALATION SUMMARY"}</definedName>
    <definedName name="wrn.CERT_NOM_SUMM_VAT." localSheetId="6" hidden="1">{#N/A,#N/A,FALSE,"CERTIFICATE";#N/A,#N/A,FALSE,"SUB-CONTRACTS";#N/A,#N/A,FALSE,"VAT SCHEDULE";#N/A,#N/A,FALSE,"SUMMARY";#N/A,#N/A,FALSE,"ESCALATION SUMMARY"}</definedName>
    <definedName name="wrn.CERT_NOM_SUMM_VAT." localSheetId="32" hidden="1">{#N/A,#N/A,FALSE,"CERTIFICATE";#N/A,#N/A,FALSE,"SUB-CONTRACTS";#N/A,#N/A,FALSE,"VAT SCHEDULE";#N/A,#N/A,FALSE,"SUMMARY";#N/A,#N/A,FALSE,"ESCALATION SUMMARY"}</definedName>
    <definedName name="wrn.CERT_NOM_SUMM_VAT." hidden="1">{#N/A,#N/A,FALSE,"CERTIFICATE";#N/A,#N/A,FALSE,"SUB-CONTRACTS";#N/A,#N/A,FALSE,"VAT SCHEDULE";#N/A,#N/A,FALSE,"SUMMARY";#N/A,#N/A,FALSE,"ESCALATION SUMMARY"}</definedName>
    <definedName name="wrn.CERTIFICATE." localSheetId="1" hidden="1">{#N/A,#N/A,FALSE,"CERTIFICATE"}</definedName>
    <definedName name="wrn.CERTIFICATE." localSheetId="31" hidden="1">{#N/A,#N/A,FALSE,"CERTIFICATE"}</definedName>
    <definedName name="wrn.CERTIFICATE." localSheetId="3" hidden="1">{#N/A,#N/A,FALSE,"CERTIFICATE"}</definedName>
    <definedName name="wrn.CERTIFICATE." localSheetId="6" hidden="1">{#N/A,#N/A,FALSE,"CERTIFICATE"}</definedName>
    <definedName name="wrn.CERTIFICATE." localSheetId="32" hidden="1">{#N/A,#N/A,FALSE,"CERTIFICATE"}</definedName>
    <definedName name="wrn.CERTIFICATE." hidden="1">{#N/A,#N/A,FALSE,"CERTIFICATE"}</definedName>
    <definedName name="wrn.ESCALATION_SUMMARY." localSheetId="1" hidden="1">{#N/A,#N/A,FALSE,"ESCALATION SUMMARY"}</definedName>
    <definedName name="wrn.ESCALATION_SUMMARY." localSheetId="31" hidden="1">{#N/A,#N/A,FALSE,"ESCALATION SUMMARY"}</definedName>
    <definedName name="wrn.ESCALATION_SUMMARY." localSheetId="3" hidden="1">{#N/A,#N/A,FALSE,"ESCALATION SUMMARY"}</definedName>
    <definedName name="wrn.ESCALATION_SUMMARY." localSheetId="6" hidden="1">{#N/A,#N/A,FALSE,"ESCALATION SUMMARY"}</definedName>
    <definedName name="wrn.ESCALATION_SUMMARY." localSheetId="32" hidden="1">{#N/A,#N/A,FALSE,"ESCALATION SUMMARY"}</definedName>
    <definedName name="wrn.ESCALATION_SUMMARY." hidden="1">{#N/A,#N/A,FALSE,"ESCALATION SUMMARY"}</definedName>
    <definedName name="wrn.SUB_CONTRACTS." localSheetId="1" hidden="1">{#N/A,#N/A,FALSE,"SUB-CONTRACTS"}</definedName>
    <definedName name="wrn.SUB_CONTRACTS." localSheetId="31" hidden="1">{#N/A,#N/A,FALSE,"SUB-CONTRACTS"}</definedName>
    <definedName name="wrn.SUB_CONTRACTS." localSheetId="3" hidden="1">{#N/A,#N/A,FALSE,"SUB-CONTRACTS"}</definedName>
    <definedName name="wrn.SUB_CONTRACTS." localSheetId="6" hidden="1">{#N/A,#N/A,FALSE,"SUB-CONTRACTS"}</definedName>
    <definedName name="wrn.SUB_CONTRACTS." localSheetId="32" hidden="1">{#N/A,#N/A,FALSE,"SUB-CONTRACTS"}</definedName>
    <definedName name="wrn.SUB_CONTRACTS." hidden="1">{#N/A,#N/A,FALSE,"SUB-CONTRACTS"}</definedName>
    <definedName name="wrn.SUMMARY." localSheetId="1" hidden="1">{#N/A,#N/A,FALSE,"SUMMARY"}</definedName>
    <definedName name="wrn.SUMMARY." localSheetId="31" hidden="1">{#N/A,#N/A,FALSE,"SUMMARY"}</definedName>
    <definedName name="wrn.SUMMARY." localSheetId="3" hidden="1">{#N/A,#N/A,FALSE,"SUMMARY"}</definedName>
    <definedName name="wrn.SUMMARY." localSheetId="6" hidden="1">{#N/A,#N/A,FALSE,"SUMMARY"}</definedName>
    <definedName name="wrn.SUMMARY." localSheetId="32" hidden="1">{#N/A,#N/A,FALSE,"SUMMARY"}</definedName>
    <definedName name="wrn.SUMMARY." hidden="1">{#N/A,#N/A,FALSE,"SUMMARY"}</definedName>
    <definedName name="wrn.Turnaround." localSheetId="1" hidden="1">{#N/A,#N/A,FALSE,"Cert"}</definedName>
    <definedName name="wrn.Turnaround." localSheetId="31" hidden="1">{#N/A,#N/A,FALSE,"Cert"}</definedName>
    <definedName name="wrn.Turnaround." localSheetId="6" hidden="1">{#N/A,#N/A,FALSE,"Cert"}</definedName>
    <definedName name="wrn.Turnaround." localSheetId="32" hidden="1">{#N/A,#N/A,FALSE,"Cert"}</definedName>
    <definedName name="wrn.Turnaround." hidden="1">{#N/A,#N/A,FALSE,"Cert"}</definedName>
    <definedName name="wrn.VAT_SCHEDULE." localSheetId="1" hidden="1">{#N/A,#N/A,FALSE,"VAT SCHEDULE"}</definedName>
    <definedName name="wrn.VAT_SCHEDULE." localSheetId="31" hidden="1">{#N/A,#N/A,FALSE,"VAT SCHEDULE"}</definedName>
    <definedName name="wrn.VAT_SCHEDULE." localSheetId="3" hidden="1">{#N/A,#N/A,FALSE,"VAT SCHEDULE"}</definedName>
    <definedName name="wrn.VAT_SCHEDULE." localSheetId="6" hidden="1">{#N/A,#N/A,FALSE,"VAT SCHEDULE"}</definedName>
    <definedName name="wrn.VAT_SCHEDULE." localSheetId="32" hidden="1">{#N/A,#N/A,FALSE,"VAT SCHEDULE"}</definedName>
    <definedName name="wrn.VAT_SCHEDULE." hidden="1">{#N/A,#N/A,FALSE,"VAT SCHEDULE"}</definedName>
    <definedName name="wrn.WORK_DONE." localSheetId="1" hidden="1">{#N/A,#N/A,FALSE,"VALUATION"}</definedName>
    <definedName name="wrn.WORK_DONE." localSheetId="31" hidden="1">{#N/A,#N/A,FALSE,"VALUATION"}</definedName>
    <definedName name="wrn.WORK_DONE." localSheetId="3" hidden="1">{#N/A,#N/A,FALSE,"VALUATION"}</definedName>
    <definedName name="wrn.WORK_DONE." localSheetId="6" hidden="1">{#N/A,#N/A,FALSE,"VALUATION"}</definedName>
    <definedName name="wrn.WORK_DONE." localSheetId="32" hidden="1">{#N/A,#N/A,FALSE,"VALUATION"}</definedName>
    <definedName name="wrn.WORK_DONE." hidden="1">{#N/A,#N/A,FALSE,"VALUATION"}</definedName>
    <definedName name="WS">#REF!</definedName>
    <definedName name="ws1.5">#REF!</definedName>
    <definedName name="ws3.0">#REF!</definedName>
    <definedName name="wshardrock">#REF!</definedName>
    <definedName name="wspace">[21]Rates!$D$54</definedName>
    <definedName name="www">#REF!</definedName>
    <definedName name="wwww">#REF!</definedName>
    <definedName name="wwwwwwwwwwwww">#REF!</definedName>
    <definedName name="x">#REF!</definedName>
    <definedName name="XX">#REF!</definedName>
    <definedName name="yellow" hidden="1">'[6]PHASE ONE'!#REF!</definedName>
    <definedName name="YES_NO">[41]Data!$A$1:$A$3</definedName>
    <definedName name="yt" hidden="1">[7]INDEX!#REF!</definedName>
    <definedName name="Z">#REF!</definedName>
    <definedName name="zar">[29]Data!$K$31</definedName>
    <definedName name="ZIM">'[67]DATA SHEET'!$D$24</definedName>
    <definedName name="ZNT_NUMBER">#REF!</definedName>
    <definedName name="ZONEVALVE">[12]RATES!$C$11</definedName>
    <definedName name="zz" localSheetId="1" hidden="1">{"A.I.s",#N/A,TRUE,"Architects Instructions"}</definedName>
    <definedName name="zz" localSheetId="31" hidden="1">{"A.I.s",#N/A,TRUE,"Architects Instructions"}</definedName>
    <definedName name="zz" localSheetId="3" hidden="1">{"A.I.s",#N/A,TRUE,"Architects Instructions"}</definedName>
    <definedName name="zz" localSheetId="6" hidden="1">{"A.I.s",#N/A,TRUE,"Architects Instructions"}</definedName>
    <definedName name="zz" localSheetId="32" hidden="1">{"A.I.s",#N/A,TRUE,"Architects Instructions"}</definedName>
    <definedName name="zz" hidden="1">{"A.I.s",#N/A,TRUE,"Architects Instructions"}</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B36" i="49" l="1"/>
  <c r="H969" i="51"/>
  <c r="H877" i="51"/>
  <c r="H611" i="51"/>
  <c r="H603" i="51"/>
  <c r="H246" i="51"/>
  <c r="F248" i="51" s="1"/>
  <c r="C3" i="51"/>
  <c r="B35" i="49" l="1"/>
  <c r="B34" i="49"/>
  <c r="B33" i="49"/>
  <c r="B32" i="49"/>
  <c r="B31" i="49"/>
  <c r="B30" i="49"/>
  <c r="B29" i="49"/>
  <c r="B28" i="49"/>
  <c r="B27" i="49"/>
  <c r="B26" i="49"/>
  <c r="B25" i="49"/>
  <c r="B24" i="49"/>
  <c r="B23" i="49"/>
  <c r="B22" i="49"/>
  <c r="B21" i="49"/>
  <c r="B20" i="49"/>
  <c r="B19" i="49"/>
  <c r="B18" i="49"/>
  <c r="B17" i="49"/>
  <c r="B16" i="49"/>
  <c r="B15" i="49"/>
  <c r="B14" i="49"/>
  <c r="B13" i="49"/>
  <c r="B12" i="49"/>
  <c r="B11" i="49"/>
  <c r="B10" i="49"/>
  <c r="B9" i="49"/>
  <c r="B8" i="49"/>
  <c r="B7" i="49"/>
  <c r="B6" i="49"/>
  <c r="B5" i="49"/>
  <c r="C2" i="46" l="1"/>
  <c r="C2" i="45"/>
  <c r="F37" i="1"/>
  <c r="H154" i="16"/>
  <c r="H92" i="33"/>
  <c r="F29" i="4"/>
  <c r="H118" i="48"/>
  <c r="F120" i="48" s="1"/>
  <c r="H512" i="27"/>
  <c r="F514" i="27" s="1"/>
  <c r="B35" i="35"/>
  <c r="H140" i="48"/>
  <c r="F142" i="48" s="1"/>
  <c r="H136" i="48"/>
  <c r="F138" i="48" s="1"/>
  <c r="H124" i="48"/>
  <c r="F126" i="48" s="1"/>
  <c r="H112" i="48"/>
  <c r="F114" i="48" s="1"/>
  <c r="H106" i="48"/>
  <c r="F108" i="48" s="1"/>
  <c r="H99" i="48"/>
  <c r="F102" i="48" s="1"/>
  <c r="H93" i="48"/>
  <c r="H87" i="48"/>
  <c r="F89" i="48" s="1"/>
  <c r="H81" i="48"/>
  <c r="F83" i="48" s="1"/>
  <c r="H77" i="48"/>
  <c r="F79" i="48" s="1"/>
  <c r="H71" i="48"/>
  <c r="F73" i="48" s="1"/>
  <c r="H65" i="48"/>
  <c r="F67" i="48" s="1"/>
  <c r="H59" i="48"/>
  <c r="H57" i="48"/>
  <c r="H49" i="48"/>
  <c r="F51" i="48" s="1"/>
  <c r="C3" i="48"/>
  <c r="A3" i="48"/>
  <c r="F61" i="48" l="1"/>
  <c r="C35" i="35" l="1"/>
  <c r="B6" i="35" l="1"/>
  <c r="B8" i="35"/>
  <c r="B7" i="35"/>
  <c r="H21" i="19"/>
  <c r="F23" i="19" s="1"/>
  <c r="B11" i="35"/>
  <c r="C3" i="47" l="1"/>
  <c r="C3" i="46"/>
  <c r="H19" i="45"/>
  <c r="F21" i="45" s="1"/>
  <c r="C3" i="45"/>
  <c r="C6" i="35" l="1"/>
  <c r="C7" i="35"/>
  <c r="C8" i="35" l="1"/>
  <c r="E17" i="35" l="1"/>
  <c r="F192" i="42" l="1"/>
  <c r="H190" i="42" l="1"/>
  <c r="H35" i="44"/>
  <c r="F37" i="44" s="1"/>
  <c r="B34" i="35"/>
  <c r="B33" i="35"/>
  <c r="B32" i="35"/>
  <c r="C3" i="44"/>
  <c r="H98" i="43"/>
  <c r="H21" i="43"/>
  <c r="C3" i="43"/>
  <c r="H462" i="42"/>
  <c r="H305" i="42"/>
  <c r="C34" i="35" l="1"/>
  <c r="C33" i="35"/>
  <c r="C3" i="42" l="1"/>
  <c r="C3" i="40" l="1"/>
  <c r="B5" i="35" s="1"/>
  <c r="A3" i="40"/>
  <c r="I14" i="14" l="1"/>
  <c r="K4" i="14"/>
  <c r="H4" i="14"/>
  <c r="C5" i="35" l="1"/>
  <c r="C32" i="35"/>
  <c r="O9" i="14"/>
  <c r="Z8" i="14"/>
  <c r="AA6" i="14"/>
  <c r="Z6" i="14" s="1"/>
  <c r="R6" i="14"/>
  <c r="S3" i="14"/>
  <c r="U3" i="14"/>
  <c r="H3" i="14"/>
  <c r="Y6" i="14" l="1"/>
  <c r="Y8" i="14" s="1"/>
  <c r="V3" i="14"/>
  <c r="C3" i="38"/>
  <c r="B31" i="35" s="1"/>
  <c r="C17" i="35"/>
  <c r="B30" i="35"/>
  <c r="C3" i="37"/>
  <c r="C3" i="30"/>
  <c r="B22" i="35" s="1"/>
  <c r="B18" i="35"/>
  <c r="B17" i="35"/>
  <c r="C31" i="35" l="1"/>
  <c r="C30" i="35"/>
  <c r="X6" i="14"/>
  <c r="X8" i="14" s="1"/>
  <c r="C3" i="33"/>
  <c r="B21" i="35" s="1"/>
  <c r="C3" i="32"/>
  <c r="B20" i="35" s="1"/>
  <c r="C3" i="31"/>
  <c r="B28" i="35" s="1"/>
  <c r="C3" i="9"/>
  <c r="B19" i="35" s="1"/>
  <c r="W6" i="14" l="1"/>
  <c r="W8" i="14" s="1"/>
  <c r="C20" i="35"/>
  <c r="C28" i="35"/>
  <c r="H597" i="30"/>
  <c r="F599" i="30" s="1"/>
  <c r="H506" i="30"/>
  <c r="F508" i="30" s="1"/>
  <c r="C3" i="8"/>
  <c r="H85" i="30"/>
  <c r="F87" i="30" s="1"/>
  <c r="C3" i="5"/>
  <c r="B15" i="35" s="1"/>
  <c r="C3" i="4"/>
  <c r="B14" i="35" s="1"/>
  <c r="C3" i="3"/>
  <c r="B13" i="35" s="1"/>
  <c r="C3" i="2"/>
  <c r="B12" i="35" s="1"/>
  <c r="C3" i="28"/>
  <c r="B27" i="35" s="1"/>
  <c r="F334" i="27"/>
  <c r="F202" i="27"/>
  <c r="F164" i="27"/>
  <c r="C3" i="7"/>
  <c r="F100" i="27"/>
  <c r="C3" i="27"/>
  <c r="B26" i="35" s="1"/>
  <c r="C3" i="19"/>
  <c r="C3" i="23"/>
  <c r="B10" i="35" s="1"/>
  <c r="C3" i="22"/>
  <c r="B9" i="35" s="1"/>
  <c r="C9" i="35" l="1"/>
  <c r="C21" i="35"/>
  <c r="C22" i="35"/>
  <c r="V6" i="14"/>
  <c r="V8" i="14" s="1"/>
  <c r="C27" i="35"/>
  <c r="C10" i="35" l="1"/>
  <c r="C26" i="35"/>
  <c r="C18" i="35"/>
  <c r="U6" i="14"/>
  <c r="U8" i="14" s="1"/>
  <c r="C11" i="35" l="1"/>
  <c r="C19" i="35"/>
  <c r="F5" i="35" l="1"/>
  <c r="C3" i="17"/>
  <c r="B24" i="35" s="1"/>
  <c r="F156" i="16"/>
  <c r="C3" i="16"/>
  <c r="B23" i="35" s="1"/>
  <c r="C3" i="15"/>
  <c r="B25" i="35" s="1"/>
  <c r="C24" i="35" l="1"/>
  <c r="C23" i="35" l="1"/>
  <c r="C25" i="35"/>
  <c r="B56" i="14" l="1"/>
  <c r="H43" i="14"/>
  <c r="H46" i="14" s="1"/>
  <c r="B43" i="14"/>
  <c r="B50" i="14" s="1"/>
  <c r="B40" i="14"/>
  <c r="H36" i="14"/>
  <c r="B33" i="14"/>
  <c r="B32" i="14"/>
  <c r="H31" i="14"/>
  <c r="H34" i="14" s="1"/>
  <c r="B31" i="14"/>
  <c r="H24" i="14"/>
  <c r="H21" i="14"/>
  <c r="B17" i="14"/>
  <c r="B16" i="14"/>
  <c r="M15" i="14"/>
  <c r="E12" i="14"/>
  <c r="D12" i="14"/>
  <c r="C12" i="14"/>
  <c r="E9" i="14"/>
  <c r="D9" i="14"/>
  <c r="C9" i="14"/>
  <c r="P6" i="14"/>
  <c r="O6" i="14"/>
  <c r="N6" i="14" s="1"/>
  <c r="G6" i="14"/>
  <c r="E6" i="14"/>
  <c r="D6" i="14"/>
  <c r="C6" i="14"/>
  <c r="E5" i="14"/>
  <c r="D5" i="14"/>
  <c r="D10" i="14" s="1"/>
  <c r="C5" i="14"/>
  <c r="B4" i="14"/>
  <c r="J3" i="14"/>
  <c r="K3" i="14" s="1"/>
  <c r="B56" i="13"/>
  <c r="B43" i="13"/>
  <c r="B50" i="13" s="1"/>
  <c r="B40" i="13"/>
  <c r="B33" i="13"/>
  <c r="B32" i="13"/>
  <c r="B31" i="13"/>
  <c r="H24" i="13"/>
  <c r="H21" i="13"/>
  <c r="B17" i="13"/>
  <c r="B16" i="13"/>
  <c r="M15" i="13"/>
  <c r="M17" i="13" s="1"/>
  <c r="E12" i="13"/>
  <c r="E13" i="13" s="1"/>
  <c r="D12" i="13"/>
  <c r="D13" i="13" s="1"/>
  <c r="C12" i="13"/>
  <c r="C13" i="13" s="1"/>
  <c r="B13" i="13" s="1"/>
  <c r="E10" i="13"/>
  <c r="D10" i="13"/>
  <c r="C10" i="13"/>
  <c r="B10" i="13"/>
  <c r="E9" i="13"/>
  <c r="D9" i="13"/>
  <c r="C9" i="13"/>
  <c r="E7" i="13"/>
  <c r="D7" i="13"/>
  <c r="C7" i="13"/>
  <c r="B7" i="13"/>
  <c r="P6" i="13"/>
  <c r="O6" i="13"/>
  <c r="O8" i="13" s="1"/>
  <c r="O9" i="13" s="1"/>
  <c r="M13" i="13" s="1"/>
  <c r="O13" i="13" s="1"/>
  <c r="M14" i="13" s="1"/>
  <c r="N6" i="13"/>
  <c r="I14" i="13" s="1"/>
  <c r="M6" i="13"/>
  <c r="M8" i="13" s="1"/>
  <c r="M9" i="13" s="1"/>
  <c r="L6" i="13"/>
  <c r="K6" i="13" s="1"/>
  <c r="G6" i="13"/>
  <c r="E6" i="13"/>
  <c r="D6" i="13"/>
  <c r="C6" i="13"/>
  <c r="E5" i="13"/>
  <c r="D5" i="13"/>
  <c r="C5" i="13"/>
  <c r="B4" i="13"/>
  <c r="L3" i="13"/>
  <c r="J3" i="13"/>
  <c r="K3" i="13" s="1"/>
  <c r="C13" i="14" l="1"/>
  <c r="H42" i="14"/>
  <c r="J42" i="14" s="1"/>
  <c r="H48" i="14" s="1"/>
  <c r="H51" i="14" s="1"/>
  <c r="E10" i="14"/>
  <c r="H30" i="14"/>
  <c r="J30" i="14" s="1"/>
  <c r="H38" i="14" s="1"/>
  <c r="H40" i="14" s="1"/>
  <c r="N8" i="14"/>
  <c r="M6" i="14"/>
  <c r="H27" i="14"/>
  <c r="H26" i="14"/>
  <c r="E13" i="14"/>
  <c r="O8" i="14"/>
  <c r="M13" i="14" s="1"/>
  <c r="O13" i="14" s="1"/>
  <c r="M14" i="14" s="1"/>
  <c r="D13" i="14"/>
  <c r="M17" i="14"/>
  <c r="C15" i="13"/>
  <c r="D15" i="13"/>
  <c r="J6" i="13"/>
  <c r="J8" i="13" s="1"/>
  <c r="J9" i="13" s="1"/>
  <c r="K8" i="13"/>
  <c r="K9" i="13" s="1"/>
  <c r="I13" i="13" s="1"/>
  <c r="E15" i="13"/>
  <c r="M16" i="13"/>
  <c r="H26" i="13"/>
  <c r="H27" i="13"/>
  <c r="B46" i="14"/>
  <c r="B46" i="13"/>
  <c r="C7" i="14"/>
  <c r="D7" i="14"/>
  <c r="E7" i="14"/>
  <c r="M16" i="14"/>
  <c r="C10" i="14"/>
  <c r="B10" i="14" s="1"/>
  <c r="L8" i="13"/>
  <c r="L9" i="13" s="1"/>
  <c r="N8" i="13"/>
  <c r="N9" i="13" s="1"/>
  <c r="N9" i="14" l="1"/>
  <c r="B13" i="14"/>
  <c r="E15" i="14"/>
  <c r="D15" i="14"/>
  <c r="L6" i="14"/>
  <c r="M8" i="14"/>
  <c r="M9" i="14" s="1"/>
  <c r="H19" i="13"/>
  <c r="C15" i="14"/>
  <c r="B15" i="14" s="1"/>
  <c r="B7" i="14"/>
  <c r="B15" i="13"/>
  <c r="K6" i="14" l="1"/>
  <c r="L8" i="14"/>
  <c r="L9" i="14" s="1"/>
  <c r="H23" i="13"/>
  <c r="H20" i="13"/>
  <c r="K8" i="14" l="1"/>
  <c r="J6" i="14"/>
  <c r="J8" i="14" s="1"/>
  <c r="K9" i="14" l="1"/>
  <c r="H19" i="14" s="1"/>
  <c r="J9" i="14"/>
  <c r="I13" i="14"/>
  <c r="H20" i="14" l="1"/>
  <c r="H23" i="14"/>
  <c r="Q138" i="9" l="1"/>
  <c r="C3" i="6" l="1"/>
  <c r="B16" i="35" s="1"/>
  <c r="C16" i="35" l="1"/>
  <c r="AI40" i="6" l="1"/>
  <c r="AI41" i="6"/>
  <c r="AI43" i="6"/>
  <c r="AI39" i="6"/>
  <c r="AI38" i="6"/>
  <c r="H27" i="4" l="1"/>
  <c r="C15" i="35" l="1"/>
  <c r="C14" i="35"/>
  <c r="H35" i="1" l="1"/>
  <c r="C12" i="35"/>
  <c r="C3" i="1"/>
  <c r="B29" i="35" s="1"/>
  <c r="C13" i="35" l="1"/>
  <c r="E6" i="35" l="1"/>
  <c r="C29" i="35" l="1"/>
  <c r="E5" i="35" l="1"/>
  <c r="C37" i="35"/>
  <c r="E10" i="35"/>
  <c r="E12" i="35" s="1"/>
  <c r="F7" i="35"/>
  <c r="F6" i="35" s="1"/>
  <c r="C39" i="35" l="1"/>
  <c r="C41" i="35" s="1"/>
  <c r="C43" i="35" s="1"/>
  <c r="C45" i="35" l="1"/>
  <c r="C47" i="35" s="1"/>
  <c r="C49" i="35" s="1"/>
  <c r="E19" i="35" s="1"/>
</calcChain>
</file>

<file path=xl/sharedStrings.xml><?xml version="1.0" encoding="utf-8"?>
<sst xmlns="http://schemas.openxmlformats.org/spreadsheetml/2006/main" count="7478" uniqueCount="4183">
  <si>
    <t>ITEM NO</t>
  </si>
  <si>
    <t>LI</t>
  </si>
  <si>
    <t>PAYMENT</t>
  </si>
  <si>
    <t>DESCRIPTION</t>
  </si>
  <si>
    <t>UNIT</t>
  </si>
  <si>
    <t>QTY</t>
  </si>
  <si>
    <t>RATE</t>
  </si>
  <si>
    <t>AMOUNT</t>
  </si>
  <si>
    <t>PSHA3</t>
  </si>
  <si>
    <t>STRUCTURAL STEELWORK</t>
  </si>
  <si>
    <t>SANS 1200
HA</t>
  </si>
  <si>
    <t>STEELWORK (Sundry Items)</t>
  </si>
  <si>
    <t>m</t>
  </si>
  <si>
    <t>Mentis stair threads, 900 x 245 mm, 6 per stair</t>
  </si>
  <si>
    <t>No</t>
  </si>
  <si>
    <t>Cast iron manhole covers &amp; frames</t>
  </si>
  <si>
    <t>a) 450 x 600</t>
  </si>
  <si>
    <t>b) 600 x 900</t>
  </si>
  <si>
    <t>c) Grid floor, bearer 25 x 4.5 mm light duty, 450 mm wide, galvanized &amp; banded over canals</t>
  </si>
  <si>
    <t>Supply and install pipe support as per detail</t>
  </si>
  <si>
    <t>TOTAL CARRIED FORWARD</t>
  </si>
  <si>
    <t>TOTAL BROUGHT FORWARD</t>
  </si>
  <si>
    <t>8.2.5</t>
  </si>
  <si>
    <t xml:space="preserve">a) 90° </t>
  </si>
  <si>
    <t>TEE PIECE (Flanged 1000/3)</t>
  </si>
  <si>
    <t>18.10</t>
  </si>
  <si>
    <t>18.11</t>
  </si>
  <si>
    <t>18.18</t>
  </si>
  <si>
    <t>18.19</t>
  </si>
  <si>
    <t>18.20</t>
  </si>
  <si>
    <t>c) Flange adapter VJ or Simlair</t>
  </si>
  <si>
    <t>18.21</t>
  </si>
  <si>
    <t>18.22</t>
  </si>
  <si>
    <t xml:space="preserve">e) Allowance for pressure gauge with BSP </t>
  </si>
  <si>
    <t>Sum</t>
  </si>
  <si>
    <t>MECHANICAL WORKS - PROCURE AND MANUFACTURE</t>
  </si>
  <si>
    <t>Pressure meters on outlet pipework</t>
  </si>
  <si>
    <t>Airflow meters on outflow pipework</t>
  </si>
  <si>
    <t>0.8 x 0.8 Security louver with fine mesh inside</t>
  </si>
  <si>
    <t>TOTAL CARRIED FORWARD TO SUMMARY</t>
  </si>
  <si>
    <t>PIPE FITTINGS Steel- POSTIVE BLOWER</t>
  </si>
  <si>
    <t xml:space="preserve">Copon coated = Cc; Galvanised = gs; oef=one end flanged; bef = both ends flanged; pf=puddle flange pipework 316L SS, class Sch 10. Flanges SABS 1123 table 1000/3
</t>
  </si>
  <si>
    <t>350 mm dia bef</t>
  </si>
  <si>
    <t xml:space="preserve">a) L=2000, bef </t>
  </si>
  <si>
    <t>200 mm dia (mm)</t>
  </si>
  <si>
    <t xml:space="preserve">b) L=295, bef </t>
  </si>
  <si>
    <t>a) RSV Gate valve class 10, BEF for airflow applications</t>
  </si>
  <si>
    <t>b) Check Rite non return valve or simlair approved for airflow applications</t>
  </si>
  <si>
    <t>d) Bellows coupling BEF airflow applications</t>
  </si>
  <si>
    <t>200 mm Ø NB, Supply and install fittings below including all fixures</t>
  </si>
  <si>
    <t>SHORT RADUIS BENDS (Flanged 1000/3) Supply and install fittings below including all fixures</t>
  </si>
  <si>
    <t>PB 12</t>
  </si>
  <si>
    <t>METALWORK</t>
  </si>
  <si>
    <t>Extra over 6.6.1 for purpose made opening 300 x 150mm to permit removal of pumps by use of gantry, including locking device as shown on the drawings</t>
  </si>
  <si>
    <t>Supply and build in Industrial windows type BLU, 2100 x 600mm with pressed steel louvres and galvanised vermin proof mesh on the inside</t>
  </si>
  <si>
    <t>D.V. steel door frame and double  steel door, to special made to existing size fully louvred Type M, complete with suitable 3 lever lockset built into walls with galvanised vermin proof mesh on the inside. Shop drawings will provided by contractor prior to manufacting</t>
  </si>
  <si>
    <t>Supply install 4.0 tonne push/pull beam crawl to suit crawl beam, complete with hand chain block.</t>
  </si>
  <si>
    <t>Prov Sum</t>
  </si>
  <si>
    <t>Allowance for profir on above item</t>
  </si>
  <si>
    <t>%</t>
  </si>
  <si>
    <t>Allowance for all building refurbishment of floor, roof slab and general repairs</t>
  </si>
  <si>
    <t>Sum for removal for of existing pipes. Fittings. Etc. and transportation to UGU DM storage</t>
  </si>
  <si>
    <t>Remove all existing handrail baseplates and bolts from concrete</t>
  </si>
  <si>
    <t>General and Concrete repairs on existing tank</t>
  </si>
  <si>
    <t>Expose concrete surface by sandblasting or cleaning with high pressure water jet</t>
  </si>
  <si>
    <t>m2</t>
  </si>
  <si>
    <t>Level corroded concrete floor /wall area with Pro-Struct 513 levelling mortar or Sika equivalent</t>
  </si>
  <si>
    <t>Desluging of tank. Removal using Honey sucker or pump. Including safe disposal</t>
  </si>
  <si>
    <t>m3</t>
  </si>
  <si>
    <t>.</t>
  </si>
  <si>
    <t>Removal of heavy grit/sediment from tank</t>
  </si>
  <si>
    <t>Sum for complete removal of areation pipework</t>
  </si>
  <si>
    <t>Construct stainless steel canopy over existing areation pipes</t>
  </si>
  <si>
    <t>L</t>
  </si>
  <si>
    <t>W</t>
  </si>
  <si>
    <t>Grid floor, bearer 25 x 4.5 mm light duty, 450 mm wide, galvanized &amp; banded over canals</t>
  </si>
  <si>
    <t>Mentis handrail, ball type MT 90 complete installed. Stainless steel 316L SS SCH 10</t>
  </si>
  <si>
    <t>Mentis handrail, ball type MT 90 complete installed.Stainless steel 316L SS SCH 10</t>
  </si>
  <si>
    <t>PIPE FITTINGS Steel</t>
  </si>
  <si>
    <t>200 mm dia bef</t>
  </si>
  <si>
    <t>a) 200mm x 200mm</t>
  </si>
  <si>
    <t xml:space="preserve">a) L=3000, bef </t>
  </si>
  <si>
    <t>a) 500mm x 500mm</t>
  </si>
  <si>
    <t>500 mm dia (mm)</t>
  </si>
  <si>
    <t xml:space="preserve">a) L=5000, oef </t>
  </si>
  <si>
    <t xml:space="preserve">b) L=1000, oef </t>
  </si>
  <si>
    <t>c) L = 6000 bef</t>
  </si>
  <si>
    <t>150 mm dia (mm)</t>
  </si>
  <si>
    <t xml:space="preserve">a) L=1000, oef </t>
  </si>
  <si>
    <t>a) RSV Gate valve class 10</t>
  </si>
  <si>
    <t>b) Flange adapter VJ or Simlair</t>
  </si>
  <si>
    <t>Supply and install 8m long stem and spindle valve wheel</t>
  </si>
  <si>
    <t>Supply and install Stainless steel ladder and protective cage H=8m</t>
  </si>
  <si>
    <t>150 mm dia bef</t>
  </si>
  <si>
    <t>a) 150mm x 150mm</t>
  </si>
  <si>
    <t>150mm Ø NB, Supply and install fittings below including all fixures</t>
  </si>
  <si>
    <t>General and Concrete repairs on existing inlet canal</t>
  </si>
  <si>
    <t>600 mm Wide SS 304L drip tray for screenings</t>
  </si>
  <si>
    <t>no</t>
  </si>
  <si>
    <t>410 mm x 600 mm 304L SS U-frame and 400 mm x 600 mm 304L SS handstop with handle to replace existing</t>
  </si>
  <si>
    <t>Flow measuring equipment</t>
  </si>
  <si>
    <t>a) Open canal Ultrasonic liquid level detector &amp; 304L SS frame for mounting over the canal</t>
  </si>
  <si>
    <t>b) Flow meter transmitter  with data logger with connection to MCC &amp; PC in Admin control room</t>
  </si>
  <si>
    <t xml:space="preserve">c) 304L SS canopy mounted on top of frame over Ultrasonic liquid level detector </t>
  </si>
  <si>
    <t>Mechanical equipment</t>
  </si>
  <si>
    <t>Electric motor driven mechanical screen complete with frame, cover plates, chain, sprockets, shute etc. - 304L SS</t>
  </si>
  <si>
    <t>Electrical motor driven centreless screw conveyor with U-canal, cover plates &amp; washwater spray bar - 304 L SS</t>
  </si>
  <si>
    <t xml:space="preserve">3CR12 - A-frame conveyor support carriers </t>
  </si>
  <si>
    <t>Electrical motor driven screenings screw compactor, venturi, U-canal, cover plates, washwater spray bar &amp; outlet shute - 304 L SS</t>
  </si>
  <si>
    <t>300 ℓ Trolley bin for screenings - 3CR12</t>
  </si>
  <si>
    <t>Demolish existing rising mainhole and dispose of all material</t>
  </si>
  <si>
    <t>Demolish existing existing concrete wall and dispose of material</t>
  </si>
  <si>
    <t>Refurbish existing inlet chambers and surrounding fittings</t>
  </si>
  <si>
    <t>Allowance for profit on above item</t>
  </si>
  <si>
    <t>SABS 1200 L</t>
  </si>
  <si>
    <t>Supply, handle, lay and bed and test uPVC pipes to
SABS 966-1, on class C bedding and test</t>
  </si>
  <si>
    <t>PIPE FITTINGS uPVC</t>
  </si>
  <si>
    <t>Extra over 5.1 &amp; 5.2 for supplying, laying and
bedding of fittings and couplings complete</t>
  </si>
  <si>
    <t>PIPE FITTINGS CI</t>
  </si>
  <si>
    <t>CI TEES to fit uPVC</t>
  </si>
  <si>
    <t>150 x 150 mm (DL 04)</t>
  </si>
  <si>
    <t xml:space="preserve">50 mm Ø Gate valve with electrical actuator </t>
  </si>
  <si>
    <t xml:space="preserve">Sluice gate mm Ø Gate valve with electrical actuator </t>
  </si>
  <si>
    <t>FLANGE ADAPTORS TO uPVC PIPES</t>
  </si>
  <si>
    <t>Length</t>
  </si>
  <si>
    <t>SANS1200 C</t>
  </si>
  <si>
    <t>PS C 8.2.1</t>
  </si>
  <si>
    <t>Clear vegetation and grub</t>
  </si>
  <si>
    <r>
      <t>m</t>
    </r>
    <r>
      <rPr>
        <sz val="9"/>
        <color theme="1"/>
        <rFont val="Arial Narrow"/>
        <family val="2"/>
      </rPr>
      <t>²</t>
    </r>
  </si>
  <si>
    <t xml:space="preserve">PS 8.2.3 </t>
  </si>
  <si>
    <t>Remove large trees and tree stumps of girth up to 1 m</t>
  </si>
  <si>
    <t xml:space="preserve">No. </t>
  </si>
  <si>
    <t>8.2.3</t>
  </si>
  <si>
    <t>Remove topsoil to a nominal depth of 150mm and stockpile</t>
  </si>
  <si>
    <t>m²</t>
  </si>
  <si>
    <t>PS C 8.2.5</t>
  </si>
  <si>
    <t>Take Down and Re-erect new fences</t>
  </si>
  <si>
    <t>Depth</t>
  </si>
  <si>
    <t>PSC 8.2.5</t>
  </si>
  <si>
    <t>Demarcation Staking</t>
  </si>
  <si>
    <t>PSC 8.2.6</t>
  </si>
  <si>
    <t>Fencing of Pipeline Servitudes in populated areas</t>
  </si>
  <si>
    <t>SANS1200 DB</t>
  </si>
  <si>
    <t xml:space="preserve"> PIPE TRENCHES</t>
  </si>
  <si>
    <t>PS DB 8.3.2</t>
  </si>
  <si>
    <t>EXCAVATION</t>
  </si>
  <si>
    <t>8.3.1 (a)</t>
  </si>
  <si>
    <t>a) Exceeding 0,0 m but not exceeding 1,0 m</t>
  </si>
  <si>
    <t>b) Exceeding 1,0 m but not exceeding 2,0 m</t>
  </si>
  <si>
    <t>c) Exceeding 2,0 m but not exceeding 3,0 m</t>
  </si>
  <si>
    <t>d) Exceeding 3,0 m but not exceeding 4,0 m</t>
  </si>
  <si>
    <t>Width</t>
  </si>
  <si>
    <t>8.3.1 (c)</t>
  </si>
  <si>
    <t>a)  Intermediate excavation</t>
  </si>
  <si>
    <t>m³</t>
  </si>
  <si>
    <t>b)  Hard rock excavation</t>
  </si>
  <si>
    <t>c)  Boulder excavation Class A</t>
  </si>
  <si>
    <t>d)  Boulder excavation Class B</t>
  </si>
  <si>
    <t>8.3.1.1</t>
  </si>
  <si>
    <t>Hand excavation and backfill only where ordered by the Engineer</t>
  </si>
  <si>
    <t>Backfill stabilsed with 5% cement where directed by the Engineer</t>
  </si>
  <si>
    <t>PS DB 8.3.3</t>
  </si>
  <si>
    <t xml:space="preserve">EXCAVATION ANCILLARIES </t>
  </si>
  <si>
    <t>PS DB 8.3.3.1</t>
  </si>
  <si>
    <t xml:space="preserve">Make-up deficiency in backfill material </t>
  </si>
  <si>
    <t>8.3.3.1(a)</t>
  </si>
  <si>
    <t>8.3.3.3</t>
  </si>
  <si>
    <t>Compaction in road reserves to 90% Mod Aashto as instructed by Employer’s Agent</t>
  </si>
  <si>
    <t>8.3.4</t>
  </si>
  <si>
    <t xml:space="preserve">Shoring of trenches </t>
  </si>
  <si>
    <t>a) Exceeding 0,0m but not exceeding 2,0 m.</t>
  </si>
  <si>
    <t>No.</t>
  </si>
  <si>
    <t>SANS 1200LB</t>
  </si>
  <si>
    <t>Total</t>
  </si>
  <si>
    <t>8.2.1</t>
  </si>
  <si>
    <t>Provision of Bedding from trench excavation within 0,5 km including screening</t>
  </si>
  <si>
    <t>Selected granular material</t>
  </si>
  <si>
    <t>Selected fill material</t>
  </si>
  <si>
    <t>8.2.2.2</t>
  </si>
  <si>
    <t>From borrow pits (Provisional)</t>
  </si>
  <si>
    <t>a) Selected granular material</t>
  </si>
  <si>
    <t>b) Selected fill material</t>
  </si>
  <si>
    <t>PSLB 8.2.2</t>
  </si>
  <si>
    <t>Supply only of bedding by importation:</t>
  </si>
  <si>
    <t>From commercial sources:</t>
  </si>
  <si>
    <t>Selected granular material complying with SANS 1083</t>
  </si>
  <si>
    <t>PSLB 8.2.6</t>
  </si>
  <si>
    <t>Drainage Layer</t>
  </si>
  <si>
    <t>a) Stone Filling</t>
  </si>
  <si>
    <t>b) Dump rock</t>
  </si>
  <si>
    <t xml:space="preserve">c) Geofabric filter material (Bidim Grade A4 or similar) </t>
  </si>
  <si>
    <t>7.1.11</t>
  </si>
  <si>
    <t>8.2.4</t>
  </si>
  <si>
    <t>Encasing of pipes (all Diameters) in Concrete (20Mpa)</t>
  </si>
  <si>
    <t>Overhaul of Material for Bedding Cradle and Selected Fill Blanket</t>
  </si>
  <si>
    <t>m³.km</t>
  </si>
  <si>
    <t xml:space="preserve">i) 0m to 2.0m </t>
  </si>
  <si>
    <t>ii) 2.0m to 3.0m</t>
  </si>
  <si>
    <t/>
  </si>
  <si>
    <t>SANS 1200D</t>
  </si>
  <si>
    <t>EARTHWORKS</t>
  </si>
  <si>
    <t>2.1</t>
  </si>
  <si>
    <t>BULK EXCAVATION</t>
  </si>
  <si>
    <t>8.3.2</t>
  </si>
  <si>
    <t>Excavate in all material and transport to crusher or spoil. Contractor to crush &amp; grade rock material at crusher site for re-use</t>
  </si>
  <si>
    <t>Length (m)</t>
  </si>
  <si>
    <t>2.1.1</t>
  </si>
  <si>
    <t>2.1.2</t>
  </si>
  <si>
    <t>Restricted excavation</t>
  </si>
  <si>
    <t>2.1.3</t>
  </si>
  <si>
    <t>2.1.4</t>
  </si>
  <si>
    <t>2.1.5</t>
  </si>
  <si>
    <t>2.1.6</t>
  </si>
  <si>
    <t>Extra over for excavating in:</t>
  </si>
  <si>
    <t>2.1.7</t>
  </si>
  <si>
    <t>Intermediate material</t>
  </si>
  <si>
    <t>2.1.8</t>
  </si>
  <si>
    <t>Hard material using controlled blasting</t>
  </si>
  <si>
    <t>Import material for backfilling in over break areas</t>
  </si>
  <si>
    <t>Import G5 material for backfill</t>
  </si>
  <si>
    <t>Backfill &amp; compact in layers with G5 material</t>
  </si>
  <si>
    <t>Mix G5 material with 5% cement and backfill &amp; compact in layers</t>
  </si>
  <si>
    <t>Cement for soilcrete where indicated by employers agent</t>
  </si>
  <si>
    <t>t</t>
  </si>
  <si>
    <t>Import material for foundation bedding layers</t>
  </si>
  <si>
    <t>75mm No-fines concrete layer beneath tank floor panels (including placing and compaction)</t>
  </si>
  <si>
    <t>500mm Upper stabilized G7 sub-base layer compacted to 95% MOD AASHTO</t>
  </si>
  <si>
    <t>500mm Lower stabilized G7 sub-base layer compacted to 93% MOD AASHTO</t>
  </si>
  <si>
    <t>2.2</t>
  </si>
  <si>
    <t>SANS 1200DB</t>
  </si>
  <si>
    <t>Excavate in all materials for trenches, backfill, 
compact and dispose of surplus or unsuitable 
material</t>
  </si>
  <si>
    <t>0.9 m Deep for 110 &amp; 160 mm Ø sleeve pipes to the following trench widths</t>
  </si>
  <si>
    <t>2.2.1</t>
  </si>
  <si>
    <t>2.2.2</t>
  </si>
  <si>
    <t xml:space="preserve">For 300 mm PVCO pipes, 900 mm trench width to the following depths </t>
  </si>
  <si>
    <t>2.2.3</t>
  </si>
  <si>
    <t>Z - lock concrete stormwater pipes</t>
  </si>
  <si>
    <t>450 mm Ø pipes - trench 1000 mm wide</t>
  </si>
  <si>
    <t>2.2.4</t>
  </si>
  <si>
    <t>2.2.5</t>
  </si>
  <si>
    <t>600 mm Ø pipes - trench 1200 mm wide</t>
  </si>
  <si>
    <t>2.2.6</t>
  </si>
  <si>
    <t>2.2.7</t>
  </si>
  <si>
    <t>SANS 1200G</t>
  </si>
  <si>
    <t>Rough formwork Vertical</t>
  </si>
  <si>
    <t>a) Side of foundations outside 400 mm wide</t>
  </si>
  <si>
    <t>b) Walls</t>
  </si>
  <si>
    <t>Rough formwork to narrow widths ≤ 300 mm</t>
  </si>
  <si>
    <t>a) Edges, risers, walkways &amp; walls</t>
  </si>
  <si>
    <t>8.2.2</t>
  </si>
  <si>
    <t>Smooth formwork</t>
  </si>
  <si>
    <t>a) Horizontal</t>
  </si>
  <si>
    <t>b) Vertical</t>
  </si>
  <si>
    <t>c) Sloping</t>
  </si>
  <si>
    <t>Smooth formwork to narrow widths ( ≤ 300 mm)</t>
  </si>
  <si>
    <t>d) Smooth formwork to rebates &amp; chamfers</t>
  </si>
  <si>
    <t>8.2.6</t>
  </si>
  <si>
    <t>Boxed out holes up to 300 mm deep (inside recess for key bonding)</t>
  </si>
  <si>
    <t>8.3</t>
  </si>
  <si>
    <t>REINFORCEMENT</t>
  </si>
  <si>
    <t>8.3.1</t>
  </si>
  <si>
    <t>Steel bars</t>
  </si>
  <si>
    <t>a) Mild steel</t>
  </si>
  <si>
    <t>All diameters</t>
  </si>
  <si>
    <t>b) High tensile steel bars</t>
  </si>
  <si>
    <t>8.4</t>
  </si>
  <si>
    <t>STRENGTH CONCRETE</t>
  </si>
  <si>
    <t>8.4.2</t>
  </si>
  <si>
    <t>a) 15/19 Mpa</t>
  </si>
  <si>
    <t>8.4.3</t>
  </si>
  <si>
    <t>b) 20/13 Mpa</t>
  </si>
  <si>
    <t>c) 35/19 Mpa</t>
  </si>
  <si>
    <t xml:space="preserve">10) In weirs </t>
  </si>
  <si>
    <t>11) In concrete pads</t>
  </si>
  <si>
    <t>12) In central concrete pier</t>
  </si>
  <si>
    <t>13) In columns</t>
  </si>
  <si>
    <t>8.4.4</t>
  </si>
  <si>
    <t>d) Cement-Sand Screed</t>
  </si>
  <si>
    <t>50mm thick cement-sand screed to tank floors</t>
  </si>
  <si>
    <r>
      <t>m</t>
    </r>
    <r>
      <rPr>
        <vertAlign val="superscript"/>
        <sz val="10"/>
        <color theme="1"/>
        <rFont val="Arial Narrow"/>
        <family val="2"/>
      </rPr>
      <t>2</t>
    </r>
  </si>
  <si>
    <t>SURFACE FINISHES</t>
  </si>
  <si>
    <t>Unformed surface finish</t>
  </si>
  <si>
    <t>a) Wood float</t>
  </si>
  <si>
    <t>b) Steel float finish</t>
  </si>
  <si>
    <t>GROUTING IN OF PIPES (With non shrink grout to form a watertight joint with applied bedding grout)</t>
  </si>
  <si>
    <t>a) 300 mm wall</t>
  </si>
  <si>
    <t>CASTING IN OF PIPE SECTIONS</t>
  </si>
  <si>
    <t>CASTING IN OF U-PROFILE WEIR &amp; HANDSTOP FRAMES IN REGTANGULAR OPENINGS</t>
  </si>
  <si>
    <t>FORMING PERMANENT VOIDS IN WALLS &amp; FLOORS</t>
  </si>
  <si>
    <t>a) 200 mm thick concrete</t>
  </si>
  <si>
    <t>b) 300 mm thick concrete</t>
  </si>
  <si>
    <t>8.5</t>
  </si>
  <si>
    <t>JOINTS</t>
  </si>
  <si>
    <t>a) Vertical between foundations &amp; floors, 300 mm</t>
  </si>
  <si>
    <t>4.1</t>
  </si>
  <si>
    <t>PSHA-.5.2.10</t>
  </si>
  <si>
    <t>Supply and deliver to site tubular handrails with type B90 stanchions with anchor bolts &amp; nuts (stanchion spacing=1.8 m), hot dipped galvanized to SANS 763</t>
  </si>
  <si>
    <t>4.2</t>
  </si>
  <si>
    <t>90° Corners (2 pipes each)</t>
  </si>
  <si>
    <t>4.3</t>
  </si>
  <si>
    <t>Closures</t>
  </si>
  <si>
    <t>Self closing half gate</t>
  </si>
  <si>
    <t>4.5</t>
  </si>
  <si>
    <t>Install complete handrail on site including drilling and grouting in of anchor bolts (± 110 stanchions)</t>
  </si>
  <si>
    <t>Priming all rails &amp; stanchions with a "Galvo Grip" primer</t>
  </si>
  <si>
    <t>Painting all rails with 2 coats of Plascon enamel (yellow) paint</t>
  </si>
  <si>
    <t>Painting all stanchions with 2 coats of Plascon enamel (black) paint</t>
  </si>
  <si>
    <t>Supply &amp; install stainless steel ladders, complete with cage and anchor bolts (± 3.5 m long) to Drawing                            J1-109(A) _DTL_001</t>
  </si>
  <si>
    <t xml:space="preserve">HANDSTOPS, WEIRS, V-NOTCH &amp; REGTANGULAR WEIRS AND BUILT IN FRAMES </t>
  </si>
  <si>
    <t>Supply &amp; built in stainless steel U channel frame</t>
  </si>
  <si>
    <t>Supply and slide in type A aluminium U plate weir</t>
  </si>
  <si>
    <t>Supply and install stainless steel U channel for handstops</t>
  </si>
  <si>
    <t>Supply and install aluminium handstops</t>
  </si>
  <si>
    <t>Supply and build in galvanized mild steel step irons in tank wall, spaced at 300 mm centres.</t>
  </si>
  <si>
    <t>VALVES AND HYDRAULIC FITTINGS</t>
  </si>
  <si>
    <t>Supply and install 300mm diameter circular relief flap in floor panels</t>
  </si>
  <si>
    <t>Steel pipes to SANS 719, Grade B, t = 4.5 mm, epoxy coated inside &amp; outside, outside also wrapped with bitumen fibre glass coating</t>
  </si>
  <si>
    <t>BEF = both ends flanged</t>
  </si>
  <si>
    <t>OEF = one end flanged</t>
  </si>
  <si>
    <t>PF = puddle flange</t>
  </si>
  <si>
    <t>PE = plain ended</t>
  </si>
  <si>
    <t>a) Pipes &amp; pipe specials, Flanges 1000/3 SANS 1123</t>
  </si>
  <si>
    <t>• 500 mm NB</t>
  </si>
  <si>
    <t>PS-R13: L = 6000 mm OEF</t>
  </si>
  <si>
    <t>PS-R14: L = 600 mm OEF, PF 150 mm from PE</t>
  </si>
  <si>
    <t>Stainless steel pipes &amp; fittings, ASTM A312, PSW_304L, wall thickness t, to Sch10S (100 mm Ø, t = 3.05 mm, 150 mm Ø, t = 3.4 mm etc)</t>
  </si>
  <si>
    <t>for abbreviations - see top C</t>
  </si>
  <si>
    <t>• 150 mm NB</t>
  </si>
  <si>
    <t>PS3.1, PS4.15: 45° Elbow, long radius, welded to 2565 mm pipe, OEF, &amp; 300 mm pipe, PF 185 mm from PE</t>
  </si>
  <si>
    <t>PS3.2, PS4.16: 45° Elbow, long radius, OEF, welded to 2500 mm pipe, OEF</t>
  </si>
  <si>
    <t>PS3.3, PS3.3A, PS4.17, PS4.17A: L = 4515 BEF</t>
  </si>
  <si>
    <t>PS3.10, PS3.11, PS4.6, PS4.7: 45° Elbow, long radius welded to 665 mm pipe, OEF, &amp; 300 mm pipe, PF 185 mm from PE</t>
  </si>
  <si>
    <t>PS3.12, PS4.8: Y junction 150 x 200 mm</t>
  </si>
  <si>
    <t>PS5.6: 90° Elbow (short radius) OEF welded to pipe L = 1800 mm with PF 100 mm from PE</t>
  </si>
  <si>
    <t>PS5.7: L = 1465 BEF</t>
  </si>
  <si>
    <t>• 300 mm NB</t>
  </si>
  <si>
    <t>PS3.13, PS4.9: 300 x 200 mm Concentric reducer, 200 EF, welded to L = 6710 mm pipe, OEF</t>
  </si>
  <si>
    <t>EQUIPMENT at SEDIMENTATION TANKS</t>
  </si>
  <si>
    <t>Centre support mounting with bearing (304L SS)</t>
  </si>
  <si>
    <t>Complete rotating half bridge with walkway, vertical tubes for scraper blades, scraper blades with rubber scraping blade edge, scum plate etc. (304L SS)</t>
  </si>
  <si>
    <t>Electrical drive motor assembly with gearbox &amp; drive wheel</t>
  </si>
  <si>
    <t>Centre stilling chamber with support mountings &amp; bottom support (304L SS)</t>
  </si>
  <si>
    <t>Scum draw off collection bin with lever trigger arm for valve opening. Valve build into bin with pipe outlet to the bottom &amp; through side wall of tank below lauder (304L SS)</t>
  </si>
  <si>
    <t>CLEARING AND GRUBBING</t>
  </si>
  <si>
    <t>C1.6.1</t>
  </si>
  <si>
    <t>Clearing:</t>
  </si>
  <si>
    <t>C1.6.1.1</t>
  </si>
  <si>
    <t>Clearing with machines and some hand labour where necessary</t>
  </si>
  <si>
    <t>ha</t>
  </si>
  <si>
    <t>C1.6.2</t>
  </si>
  <si>
    <t>Grubbing:</t>
  </si>
  <si>
    <t>C1.6.2.1</t>
  </si>
  <si>
    <t>Grubbing with machines and some hand labour where necessary</t>
  </si>
  <si>
    <t>C1.7</t>
  </si>
  <si>
    <t>LOADING AND HAULING</t>
  </si>
  <si>
    <t>C1.7.1</t>
  </si>
  <si>
    <t>Loading:</t>
  </si>
  <si>
    <t>C1.7.1.1</t>
  </si>
  <si>
    <t>Loading from stockpile using machines and some hand labour where necessary</t>
  </si>
  <si>
    <t>C1.7.2</t>
  </si>
  <si>
    <t>Hauling:</t>
  </si>
  <si>
    <t>C1.7.2.1</t>
  </si>
  <si>
    <t>Hauling material for use in the works and off-loading it on site of the works</t>
  </si>
  <si>
    <t>(a) Soil, gravel, crushed stone and Pavement Layer Material</t>
  </si>
  <si>
    <t>km</t>
  </si>
  <si>
    <t>C1.7.2.2</t>
  </si>
  <si>
    <t>Hauling material to spoil and off-loading it at a designated spoil area:</t>
  </si>
  <si>
    <t>(b) Soil and gravel material</t>
  </si>
  <si>
    <t xml:space="preserve">(c) Boulders </t>
  </si>
  <si>
    <t>C3.1</t>
  </si>
  <si>
    <t>DRAINS</t>
  </si>
  <si>
    <t>C3.1.1</t>
  </si>
  <si>
    <t>Excavation for open drains:</t>
  </si>
  <si>
    <t>C3.1.1.1</t>
  </si>
  <si>
    <t>Excavating all material situated within the following depth ranges below the surface level using conventional methods:</t>
  </si>
  <si>
    <t>(a) 0 m to 1,5 m</t>
  </si>
  <si>
    <t>C3.1.1.2</t>
  </si>
  <si>
    <t>Extra over sub-item C3.1.1.1 for excavation in hard and boulder material, irrespective of depth</t>
  </si>
  <si>
    <t>C3.1.4</t>
  </si>
  <si>
    <t>Excavation and disposal of material for subsoil drainage systems:</t>
  </si>
  <si>
    <t>C3.1.4.1</t>
  </si>
  <si>
    <t>Excavating in all material situated within the following depth ranges below the surface:</t>
  </si>
  <si>
    <t>(a) 1,5 m to 2,0 m</t>
  </si>
  <si>
    <t>C3.1.4.4</t>
  </si>
  <si>
    <t>Extra over sub-item C3.1.4.1 for excavation in hard and boulder material, irrespective of depth</t>
  </si>
  <si>
    <t>C3.1.5</t>
  </si>
  <si>
    <t>Impermeable backfilling to subsoil drainage systems</t>
  </si>
  <si>
    <t>C3.1.5.2</t>
  </si>
  <si>
    <t>G5 material obtained from commercial sources</t>
  </si>
  <si>
    <t>C3.1.5.3</t>
  </si>
  <si>
    <t>Extra over items C3.1.5.2 for stabilisation with 4,0 % CEM II (32.5) cement</t>
  </si>
  <si>
    <t>C3.1.7</t>
  </si>
  <si>
    <t>Natural permeable material in subsoil drainage systems (approved crushed stone):</t>
  </si>
  <si>
    <t>C3.1.7.2</t>
  </si>
  <si>
    <t>Crushed stone obtained from commercial sources (13.5mm)</t>
  </si>
  <si>
    <t>C3.1.8</t>
  </si>
  <si>
    <t>Natural permeable material in subsoil drainage systems (approved natural sand):</t>
  </si>
  <si>
    <t>C3.1.8.2</t>
  </si>
  <si>
    <t xml:space="preserve">Natural sand from commercial sources </t>
  </si>
  <si>
    <t>C3.1.9</t>
  </si>
  <si>
    <t>Pipes in subsoil drainage systems:</t>
  </si>
  <si>
    <t>C3.1.9.1</t>
  </si>
  <si>
    <t>U-PVC pipes and fittings, normal duty, complete with couplings (100mm dia. slotted)</t>
  </si>
  <si>
    <t>C3.1.10</t>
  </si>
  <si>
    <t>Geotextiles (Type Kaytech U14 or similar approved)</t>
  </si>
  <si>
    <t>C3.1.11</t>
  </si>
  <si>
    <t>Repairing or replacing existing drainage systems</t>
  </si>
  <si>
    <t>C3.1.11.1</t>
  </si>
  <si>
    <t>Handling cost, profit and all other charges in respect of item C3.1.15</t>
  </si>
  <si>
    <t>C3.2</t>
  </si>
  <si>
    <t>CULVERTS</t>
  </si>
  <si>
    <t>C3.2.1</t>
  </si>
  <si>
    <t>Excavation for culvert structures:</t>
  </si>
  <si>
    <t>C3.2.1.1</t>
  </si>
  <si>
    <t>Excavating in all material situated within the following depth ranges below the surface level:</t>
  </si>
  <si>
    <t>(b) Exceeding 1,5 m and up to 3,0 m</t>
  </si>
  <si>
    <t>C3.2.1.4</t>
  </si>
  <si>
    <t>Extra over sub-item C3.2.1.1 for excavation in hard or boulder material, irrespective of depth</t>
  </si>
  <si>
    <t>C3.2.2</t>
  </si>
  <si>
    <t>Backfilling:</t>
  </si>
  <si>
    <t>C3.2.2.1</t>
  </si>
  <si>
    <t>Using the excavated material</t>
  </si>
  <si>
    <t>C3.2.2.2</t>
  </si>
  <si>
    <t>Using imported selected material:</t>
  </si>
  <si>
    <t>(a) From sources on site (G7 or Better)</t>
  </si>
  <si>
    <t>(b) From commercial sources (G5)</t>
  </si>
  <si>
    <t>C3.2.3</t>
  </si>
  <si>
    <t>Concrete pipe culverts:</t>
  </si>
  <si>
    <t>C3.2.3.3</t>
  </si>
  <si>
    <t>(i) On Class C bedding (300mm Dia, Spigot and Socket, 75D)</t>
  </si>
  <si>
    <t>C3.2.4</t>
  </si>
  <si>
    <t>C3.2.5</t>
  </si>
  <si>
    <t>Dog Bone Channel</t>
  </si>
  <si>
    <t>C3.2.5.1</t>
  </si>
  <si>
    <t>Supply and install precast Dog Bone channel 600 x 400, inclusive of Dog Bone covers.</t>
  </si>
  <si>
    <t>C3.3</t>
  </si>
  <si>
    <t>CONCRETE KERBING AND CHANNELING, ASPHALT BERMS, CHUTES, DOWNPIPES, AS WELL AS CONCRETE, STONE PITCHED AND GABION LININGS FOR OPEN DRAINS</t>
  </si>
  <si>
    <t>C3.3.1</t>
  </si>
  <si>
    <t>Concrete kerbing:</t>
  </si>
  <si>
    <t>C3.3.1.1</t>
  </si>
  <si>
    <t>Prefabricated kerbing (Fig 6 mountable kerbs only)</t>
  </si>
  <si>
    <t xml:space="preserve"> (a) Fig 6 barrier kerbs only</t>
  </si>
  <si>
    <t>C3.3.2</t>
  </si>
  <si>
    <t>Concrete kerbing-channeling combination:</t>
  </si>
  <si>
    <t>C3.3.2.1</t>
  </si>
  <si>
    <t>Prefabricated kerbing-channeling (Fig 6 mountable kerb with 300mm concrete channel as per drawing)</t>
  </si>
  <si>
    <t>C3.3.3</t>
  </si>
  <si>
    <t>Extra over items C3.3.1 and C3.3.2 for concrete kerbing or concrete kerbing and channeling on curves</t>
  </si>
  <si>
    <t>C3.3.3.1</t>
  </si>
  <si>
    <t>On curves of radii more than or equal to 5,0 m but less than 20 m</t>
  </si>
  <si>
    <t>C3.3.3.2</t>
  </si>
  <si>
    <t>On curves of radii more than or equal to 1,0 m but less than 5,0 m</t>
  </si>
  <si>
    <t>C3.3.8</t>
  </si>
  <si>
    <t>Linings for open drains</t>
  </si>
  <si>
    <t>C3.3.8.1</t>
  </si>
  <si>
    <t>Cast in situ concrete lining (25Mpa Concrete V-Drain)</t>
  </si>
  <si>
    <t>C3.3.15</t>
  </si>
  <si>
    <t>Energy dissipaters in outlet structures</t>
  </si>
  <si>
    <t>C3.3.15.1</t>
  </si>
  <si>
    <t>Precast concrete blocks in outlet structures</t>
  </si>
  <si>
    <t>C3.3.9</t>
  </si>
  <si>
    <t>Formwork to cast in situ concrete lining for open drains (Class F2 surface finish)</t>
  </si>
  <si>
    <t>C3.3.9.1</t>
  </si>
  <si>
    <t>To sides with formwork on the internal face only</t>
  </si>
  <si>
    <t>C3.3.9.3</t>
  </si>
  <si>
    <t>To ends of slabs</t>
  </si>
  <si>
    <t>C3.3.12</t>
  </si>
  <si>
    <t>Reinforcement</t>
  </si>
  <si>
    <t>C3.3.12.3</t>
  </si>
  <si>
    <t>Welded steel fabric Ref 193</t>
  </si>
  <si>
    <t>kg</t>
  </si>
  <si>
    <t>C3.3.16</t>
  </si>
  <si>
    <t>Parking Lot disable concrete ramp including concrete block for retaining wall</t>
  </si>
  <si>
    <t>C3.3.17</t>
  </si>
  <si>
    <t>Parking Lot concrete staircase</t>
  </si>
  <si>
    <t>C4.1</t>
  </si>
  <si>
    <t>BORROW MATERIALS</t>
  </si>
  <si>
    <t>C4.1.4</t>
  </si>
  <si>
    <t>Removal of the overburden:</t>
  </si>
  <si>
    <t>C4.1.4.1</t>
  </si>
  <si>
    <t>In borrow pits</t>
  </si>
  <si>
    <t>C4.1.15.1</t>
  </si>
  <si>
    <t>Finishing-off borrow areas in:</t>
  </si>
  <si>
    <t>(a) Borrow pit</t>
  </si>
  <si>
    <t>C4.1.6</t>
  </si>
  <si>
    <t>Providing a crushing and/or screening plant:</t>
  </si>
  <si>
    <t>C4.1.6.1</t>
  </si>
  <si>
    <t>(a) Single-stage crusher with screen.</t>
  </si>
  <si>
    <t>C4.1.7</t>
  </si>
  <si>
    <t>Producing the material by:</t>
  </si>
  <si>
    <t>C4.1.7.1</t>
  </si>
  <si>
    <t>C4.1.12.2</t>
  </si>
  <si>
    <t>C4.2</t>
  </si>
  <si>
    <t>CUT MATERIALS</t>
  </si>
  <si>
    <t>C4.2.4</t>
  </si>
  <si>
    <t>Excavating of materials in box cuts, material obtained from</t>
  </si>
  <si>
    <t>C4.2.4.1</t>
  </si>
  <si>
    <t>Soft excavation</t>
  </si>
  <si>
    <t>C4.2.4.2</t>
  </si>
  <si>
    <t>Boulder excavation class A</t>
  </si>
  <si>
    <t>C4.2.4.4</t>
  </si>
  <si>
    <t>Hard excavation (other than by blasting)</t>
  </si>
  <si>
    <t>C4.2.4.5</t>
  </si>
  <si>
    <t>Hard excavation (by blasting)</t>
  </si>
  <si>
    <t>C4.4</t>
  </si>
  <si>
    <t>COMMERCIAL MATERIALS</t>
  </si>
  <si>
    <t>C4.4.2</t>
  </si>
  <si>
    <t>Commercial material identified by the contractor from commercial, private or other non-commercial suppliers</t>
  </si>
  <si>
    <t>C4.4.2.5</t>
  </si>
  <si>
    <t>Fill Material in Earthworks</t>
  </si>
  <si>
    <t>(a) Normal or coarse fill</t>
  </si>
  <si>
    <t>(b) Rock Fill</t>
  </si>
  <si>
    <t>(c) Sand</t>
  </si>
  <si>
    <t>C5.1</t>
  </si>
  <si>
    <t>ROADBED</t>
  </si>
  <si>
    <t>C5.1.1</t>
  </si>
  <si>
    <t>Roadbed construction and compaction</t>
  </si>
  <si>
    <t>C5.1.1.1</t>
  </si>
  <si>
    <t>Compaction of in-situ material to 90 % of MDD (150mm thk)</t>
  </si>
  <si>
    <t>C5.2</t>
  </si>
  <si>
    <t>FILL</t>
  </si>
  <si>
    <t>C5.2.2</t>
  </si>
  <si>
    <t>Fill construction</t>
  </si>
  <si>
    <t>C5.2.2.1</t>
  </si>
  <si>
    <t>Normal fill material in compacted layer thicknesses of 200 mm and less:</t>
  </si>
  <si>
    <t>(a) Compacted to 93 % of MDD</t>
  </si>
  <si>
    <t>C5.2.2.4</t>
  </si>
  <si>
    <t>Rock fill material all as per Clause A5.2.7.6</t>
  </si>
  <si>
    <t>(a) Rock Fill</t>
  </si>
  <si>
    <t>C5.3</t>
  </si>
  <si>
    <t>ROAD PAVEMENT LAYERS</t>
  </si>
  <si>
    <t>C5.3.1</t>
  </si>
  <si>
    <t>Compiling and implementing M&amp;U plans for the construction of all the pavement layers</t>
  </si>
  <si>
    <t>C5.3.2</t>
  </si>
  <si>
    <t>Construction of pavement layers</t>
  </si>
  <si>
    <t>C5.3.2.1</t>
  </si>
  <si>
    <t>Construction of layers using conventional construction methods:</t>
  </si>
  <si>
    <t>C5.4</t>
  </si>
  <si>
    <t>STABILIZATION</t>
  </si>
  <si>
    <t>C5.4.2</t>
  </si>
  <si>
    <t>Chemical stabilisation</t>
  </si>
  <si>
    <t>C5.4.2.1</t>
  </si>
  <si>
    <t>(a) Chemical stabilisation (150mm thk ) of pavement layers (base)</t>
  </si>
  <si>
    <t>C5.4.2.2</t>
  </si>
  <si>
    <t>C5.4.5</t>
  </si>
  <si>
    <t>Cementitious stabilisation agents for pavement layers</t>
  </si>
  <si>
    <t>C5.4.5.1</t>
  </si>
  <si>
    <t>Addition of cementitious stabilisation agents for pavement layers</t>
  </si>
  <si>
    <t>C5.4.10</t>
  </si>
  <si>
    <t>Provision and application of water for curing</t>
  </si>
  <si>
    <t>kl</t>
  </si>
  <si>
    <t>C5.4.11</t>
  </si>
  <si>
    <t>Curing by covering with the subsequent layer</t>
  </si>
  <si>
    <t>C5.4.14</t>
  </si>
  <si>
    <t>Trial section for a chemically stabilised layer</t>
  </si>
  <si>
    <t>C13.3</t>
  </si>
  <si>
    <t>STEEL REINFORCEMENT</t>
  </si>
  <si>
    <t>C13.3.1</t>
  </si>
  <si>
    <t>Reinforcement for:</t>
  </si>
  <si>
    <t>C13.4</t>
  </si>
  <si>
    <t>CONCRETE</t>
  </si>
  <si>
    <t>C13.4.1</t>
  </si>
  <si>
    <t>Cast in situ concrete</t>
  </si>
  <si>
    <t>C13.4.1.1</t>
  </si>
  <si>
    <t>Strength concrete:</t>
  </si>
  <si>
    <t>(a) Class 15/9 in:</t>
  </si>
  <si>
    <t>(i) Blinding layers (75mm nominal
    thickness)</t>
  </si>
  <si>
    <t>(b) Class 30/19in:</t>
  </si>
  <si>
    <t>C13.7</t>
  </si>
  <si>
    <t>C13.7.2</t>
  </si>
  <si>
    <t>Filled joints:</t>
  </si>
  <si>
    <t>C13.7.2.1</t>
  </si>
  <si>
    <t>(a) 10mm thick Flexcell - Bitumen
      impregnated expansion joint filler
      in culvert floor slab</t>
  </si>
  <si>
    <t>C11.1</t>
  </si>
  <si>
    <t>PITCHING, STONEWORK, CAST IN SITU CONCRETE FOR PROTECTION AGAINST EROSION</t>
  </si>
  <si>
    <t>C11.1.2</t>
  </si>
  <si>
    <t>Stone pitching</t>
  </si>
  <si>
    <t>C11.1.2.3</t>
  </si>
  <si>
    <t>Grouted stone pitching on a concrete bed</t>
  </si>
  <si>
    <t>C11.1.6</t>
  </si>
  <si>
    <t>Concrete Edge Beam (25Mpa)</t>
  </si>
  <si>
    <t>C11.2</t>
  </si>
  <si>
    <t>NON-STRUCTURAL GABIONS</t>
  </si>
  <si>
    <t>C11.2.1</t>
  </si>
  <si>
    <t>Foundation trench excavation:</t>
  </si>
  <si>
    <t>C11.2.1.1</t>
  </si>
  <si>
    <t>Excavating all material situated within the following depth ranges below the surface level</t>
  </si>
  <si>
    <t>C11.2.2</t>
  </si>
  <si>
    <t>Surface preparation for bedding the gabion boxes and mattresses</t>
  </si>
  <si>
    <t>C11.2.3</t>
  </si>
  <si>
    <t>Gabion boxes and mattresses:</t>
  </si>
  <si>
    <t>C11.2.3.1</t>
  </si>
  <si>
    <t>(i) Galvanized gabion boxes,  Length 1m, Width 2m, Depth 1m and nominal diameter of mesh wire 2.7mm, mesh size 80mm x 100mm</t>
  </si>
  <si>
    <t>(ii) Galvanized gabion boxes, Length 2.0m, Width 2m, Depth 1m and nominal diameter of mesh wire 2.7mm, mesh size 80mm x 100mm.</t>
  </si>
  <si>
    <t>C11.2.3.3</t>
  </si>
  <si>
    <t>C11.2.4</t>
  </si>
  <si>
    <t>Geotextile (kaytech grade A4 or similar).</t>
  </si>
  <si>
    <t>C11.4</t>
  </si>
  <si>
    <t>ROAD RESTRAINT SYSTEMS</t>
  </si>
  <si>
    <t>C11.4.1</t>
  </si>
  <si>
    <t>Complete galvanized system compliant to SANS 1350:</t>
  </si>
  <si>
    <t>C11.4.1.1</t>
  </si>
  <si>
    <t>(a) On timber posts (Drawing reference SD1101)</t>
  </si>
  <si>
    <t>C11.4.1.2</t>
  </si>
  <si>
    <t>C11.4.4</t>
  </si>
  <si>
    <t>Extra over for horizontally curved guard rails</t>
  </si>
  <si>
    <t>C11.4.4.1</t>
  </si>
  <si>
    <t>Extra over C11.4.1 for horizontally curved guard rails factory bent to a radius of less than 45 m</t>
  </si>
  <si>
    <t>C11.4.5</t>
  </si>
  <si>
    <t>Additional guardrail posts for 3,81 m systems:</t>
  </si>
  <si>
    <t>C11.4.5.1</t>
  </si>
  <si>
    <t>Timber</t>
  </si>
  <si>
    <t>C11.4.6</t>
  </si>
  <si>
    <t>Reflective plates</t>
  </si>
  <si>
    <t>C11.4.6.1</t>
  </si>
  <si>
    <t>Steel plates</t>
  </si>
  <si>
    <t>C11.5</t>
  </si>
  <si>
    <t>FENCING</t>
  </si>
  <si>
    <t>C11.5.3</t>
  </si>
  <si>
    <t>Moving existing fences and gates:</t>
  </si>
  <si>
    <t>C11.5.3.2</t>
  </si>
  <si>
    <t>Gates</t>
  </si>
  <si>
    <t>C11.6</t>
  </si>
  <si>
    <t>ROAD SIGNS</t>
  </si>
  <si>
    <t>C11.6.1</t>
  </si>
  <si>
    <t>Road signboards with painted or coloured semi-matt background. Symbols, lettering and borders in semi- matt black or in Class I retro-reflective material, where the sign board is constructed from:</t>
  </si>
  <si>
    <t>C11.6.1.3</t>
  </si>
  <si>
    <t>Prepainted galvanized steel plate:</t>
  </si>
  <si>
    <t>C11.6.1.7</t>
  </si>
  <si>
    <t>Regulatory signs, permanent</t>
  </si>
  <si>
    <t>(a) 600 mm diameter (aluminium sheet)</t>
  </si>
  <si>
    <t>C11.6.1.9</t>
  </si>
  <si>
    <t>Warning signs, permanent</t>
  </si>
  <si>
    <t>(a) 600mm size (aluminium sheet)</t>
  </si>
  <si>
    <t>C11.6.2</t>
  </si>
  <si>
    <t>Extra over on item C11.6.1 for using:</t>
  </si>
  <si>
    <t>C11.6.2.1</t>
  </si>
  <si>
    <t>Background of retro-reflective material:</t>
  </si>
  <si>
    <t>(a) Class I</t>
  </si>
  <si>
    <t>C11.6.2.2</t>
  </si>
  <si>
    <t>Lettering, symbols, numbers, arrows, emblems and borders of retro-reflective material:</t>
  </si>
  <si>
    <t>C11.6.3</t>
  </si>
  <si>
    <t>Road sign supports (overhead road sign structures excluded):</t>
  </si>
  <si>
    <t>C11.6.3.2</t>
  </si>
  <si>
    <t>Timber (150mm diameter)</t>
  </si>
  <si>
    <t>C11.6.8</t>
  </si>
  <si>
    <t>Danger plates at culverts/structures</t>
  </si>
  <si>
    <t>C11.6.8.1</t>
  </si>
  <si>
    <t>Size 150 x 600 mm (timber post and reflective material)</t>
  </si>
  <si>
    <t>C11.7</t>
  </si>
  <si>
    <t>ROAD MARKING AND ROAD STUDS</t>
  </si>
  <si>
    <t>C11.7.2</t>
  </si>
  <si>
    <t>Retro-reflective road marking</t>
  </si>
  <si>
    <t>C11.7.2.1</t>
  </si>
  <si>
    <t>White linesbroken or unbroken</t>
  </si>
  <si>
    <t>C11.7.2.2</t>
  </si>
  <si>
    <t>Yellow lines broken or unbroken</t>
  </si>
  <si>
    <t>C11.7.2.4</t>
  </si>
  <si>
    <t>White lettering and symbols</t>
  </si>
  <si>
    <t>C11.7.2.5</t>
  </si>
  <si>
    <t>Yellow lettering and symbols</t>
  </si>
  <si>
    <t>C11.7.2.7</t>
  </si>
  <si>
    <t>Transverse lines, painted island and arrestor bed marking (any colour).</t>
  </si>
  <si>
    <t>C11.7.5</t>
  </si>
  <si>
    <t>Variation in rate of application:</t>
  </si>
  <si>
    <t>C11.7.5.1</t>
  </si>
  <si>
    <t>(a) White</t>
  </si>
  <si>
    <t>litres</t>
  </si>
  <si>
    <t>C11.7.5.2</t>
  </si>
  <si>
    <t>(b) Yellow</t>
  </si>
  <si>
    <t>C11.7.7</t>
  </si>
  <si>
    <t>Road Studs</t>
  </si>
  <si>
    <t>C11.7.7.5</t>
  </si>
  <si>
    <t xml:space="preserve">(a) Provision of temporary and permanent road studs Provisional sum </t>
  </si>
  <si>
    <t>(b) Handling costs and profit in respect of subitem (C11.7.7.5)</t>
  </si>
  <si>
    <t>C11.7.8</t>
  </si>
  <si>
    <t>Setting out and premarking the lines (excluding traffic island markings, lettering and 
symbols)</t>
  </si>
  <si>
    <t>C11.9</t>
  </si>
  <si>
    <t>FINISHING THE ROAD AND ROAD RESERVE AND TREATING OLD ROADS</t>
  </si>
  <si>
    <t>C11.9.1</t>
  </si>
  <si>
    <t>Finishing the road and road reserve:</t>
  </si>
  <si>
    <t>C11.9.1.2</t>
  </si>
  <si>
    <t>Single carriageway road</t>
  </si>
  <si>
    <t>C8.1</t>
  </si>
  <si>
    <t>PRIME COAT</t>
  </si>
  <si>
    <t>C8.1.1</t>
  </si>
  <si>
    <t>Prime coat:</t>
  </si>
  <si>
    <t>C8.1.1.2</t>
  </si>
  <si>
    <t>(a) MC-30 Cut Back Bitumen</t>
  </si>
  <si>
    <t>ℓ</t>
  </si>
  <si>
    <t>C8.1.3</t>
  </si>
  <si>
    <t>Extra over item C8.1.1 for applying the prime coat accessible only to hand-held or light equipment</t>
  </si>
  <si>
    <t>C9.1</t>
  </si>
  <si>
    <t>ASPHALT LAYERS</t>
  </si>
  <si>
    <t>C9.1.1</t>
  </si>
  <si>
    <t>Asphalt mix Design</t>
  </si>
  <si>
    <t>C9.1.1.2</t>
  </si>
  <si>
    <t>Sand skeletal mixes</t>
  </si>
  <si>
    <t>(a) Continuously graded base or surface (HMA and IB Design)</t>
  </si>
  <si>
    <t>Lump Sum</t>
  </si>
  <si>
    <t>C9.1.2</t>
  </si>
  <si>
    <t>Construction of trial sections</t>
  </si>
  <si>
    <t>C9.1.3</t>
  </si>
  <si>
    <t>Application of bond coat</t>
  </si>
  <si>
    <t>C9.1.3.1</t>
  </si>
  <si>
    <t>Stable –grade 30 % net bitumen emulsion as specified. Applied with a calibrated distributer</t>
  </si>
  <si>
    <t>l</t>
  </si>
  <si>
    <t>C9.1.3.2</t>
  </si>
  <si>
    <t>Applied in restricted areas using a portable pressure sprayer</t>
  </si>
  <si>
    <t>C9.1.3.3</t>
  </si>
  <si>
    <t>Applied by hand using brushes on all exposed transverse and longitudinal construction joints</t>
  </si>
  <si>
    <t>C9.1.5</t>
  </si>
  <si>
    <t>Asphalt Surfacing</t>
  </si>
  <si>
    <t>C9.1.5.1</t>
  </si>
  <si>
    <t>New construction</t>
  </si>
  <si>
    <t>Asphalt surfacing 30 mm thick using 60/70 penetration-grade bitumen:</t>
  </si>
  <si>
    <t>C9.1.5.1.1</t>
  </si>
  <si>
    <t>C20.1</t>
  </si>
  <si>
    <t>TESTING MATERIALS AND JUDGEMENT OF WORKMANSHIP</t>
  </si>
  <si>
    <t>B.C20.1.6</t>
  </si>
  <si>
    <t>(a) Other special tests requested by the Engineer</t>
  </si>
  <si>
    <t>(b) Handling cost and profit in respect of sub item B81.02 (a) above</t>
  </si>
  <si>
    <t>B.C20.1.7</t>
  </si>
  <si>
    <t>Cost of Testing:</t>
  </si>
  <si>
    <t>Stormwater</t>
  </si>
  <si>
    <t>Roadworks</t>
  </si>
  <si>
    <t>Excavation</t>
  </si>
  <si>
    <t>Stormwater Pipelines</t>
  </si>
  <si>
    <t>Roads</t>
  </si>
  <si>
    <t>Working space</t>
  </si>
  <si>
    <t>Area</t>
  </si>
  <si>
    <t>Dia.</t>
  </si>
  <si>
    <t>Layerworks</t>
  </si>
  <si>
    <t>R&amp;R</t>
  </si>
  <si>
    <t>G9</t>
  </si>
  <si>
    <t>G7</t>
  </si>
  <si>
    <t>G5</t>
  </si>
  <si>
    <t>C4 (from a G5)</t>
  </si>
  <si>
    <t>Asphalt</t>
  </si>
  <si>
    <t>Prime or Tack</t>
  </si>
  <si>
    <t>Bedding</t>
  </si>
  <si>
    <t>TOTAL</t>
  </si>
  <si>
    <t>Imported Fill</t>
  </si>
  <si>
    <t>Cement stabilisation</t>
  </si>
  <si>
    <t>Material density</t>
  </si>
  <si>
    <t xml:space="preserve">Cement Quantity (tonnes) </t>
  </si>
  <si>
    <t>Asphalt tonnage</t>
  </si>
  <si>
    <t>BackFill</t>
  </si>
  <si>
    <t>Water for Curing</t>
  </si>
  <si>
    <t>Rate per m2</t>
  </si>
  <si>
    <t>Asphalt Density</t>
  </si>
  <si>
    <t>Area of Asphalt</t>
  </si>
  <si>
    <t>Manholes</t>
  </si>
  <si>
    <t>Prime Coat Application Rate</t>
  </si>
  <si>
    <r>
      <t>ltr per m</t>
    </r>
    <r>
      <rPr>
        <vertAlign val="superscript"/>
        <sz val="10"/>
        <rFont val="Arial"/>
        <family val="2"/>
      </rPr>
      <t>2</t>
    </r>
  </si>
  <si>
    <t>Total ltrs</t>
  </si>
  <si>
    <t>Headwalls</t>
  </si>
  <si>
    <t>Tack Coat Application Rate</t>
  </si>
  <si>
    <t>Cut - Layerworks</t>
  </si>
  <si>
    <t>Drop Inlets</t>
  </si>
  <si>
    <t>Cut - Bulk</t>
  </si>
  <si>
    <t>S2 Inlet (Single splay SW inlet)</t>
  </si>
  <si>
    <t>m apart</t>
  </si>
  <si>
    <t>Total Cut</t>
  </si>
  <si>
    <t>D3 Inlet (double Splay SW inlet)</t>
  </si>
  <si>
    <t>Driveways</t>
  </si>
  <si>
    <t>Fill - Bulk</t>
  </si>
  <si>
    <t>No. of Stop streets</t>
  </si>
  <si>
    <t>Total Fill</t>
  </si>
  <si>
    <t>Culvert crossings</t>
  </si>
  <si>
    <t>Cut to Fill</t>
  </si>
  <si>
    <t>Sub Soil Drainage</t>
  </si>
  <si>
    <t>Cut to Spoil</t>
  </si>
  <si>
    <t>Volume</t>
  </si>
  <si>
    <t>19mm Stone (m3)</t>
  </si>
  <si>
    <t>Geotextile (m2)</t>
  </si>
  <si>
    <t>Perimeter</t>
  </si>
  <si>
    <t>Concrete V-Drain</t>
  </si>
  <si>
    <t>D</t>
  </si>
  <si>
    <t>Vol</t>
  </si>
  <si>
    <t>Concrete</t>
  </si>
  <si>
    <t>Mesh Ref 193</t>
  </si>
  <si>
    <t>Kg/m2</t>
  </si>
  <si>
    <t>To date</t>
  </si>
  <si>
    <t>Segments (m)</t>
  </si>
  <si>
    <t>Signage Height</t>
  </si>
  <si>
    <t>C3 (from a G5)</t>
  </si>
  <si>
    <t>Steel length</t>
  </si>
  <si>
    <t>Length of ramp</t>
  </si>
  <si>
    <t>Volume of conc 1m3</t>
  </si>
  <si>
    <t>Brick retaining wall</t>
  </si>
  <si>
    <t>price</t>
  </si>
  <si>
    <t>labour</t>
  </si>
  <si>
    <t>formwork</t>
  </si>
  <si>
    <t xml:space="preserve"> STRUCTURAL STEELWORK</t>
  </si>
  <si>
    <t>Mentis handrail, ball type MT 90 complete installed</t>
  </si>
  <si>
    <t>STEEL TANK REFURBISHMENT</t>
  </si>
  <si>
    <t>Allowance for removal of a debris from tank and general cleaning</t>
  </si>
  <si>
    <t>High-pressure water jetting (5000+ PSI) of internal and external surfaces</t>
  </si>
  <si>
    <t>Sand blast and recoat with preimer and two compound epoxy paint.</t>
  </si>
  <si>
    <t>Stainless steel SCH304 support beams, width = 100mm</t>
  </si>
  <si>
    <t>Allowance for removal existing pipework, pumps, etc and transportation to HGDM storages</t>
  </si>
  <si>
    <t>Internal lining with potable-grade or heavy-duty bitumen/epoxy coating</t>
  </si>
  <si>
    <t>PIPE FITTINGS Stainless Steel</t>
  </si>
  <si>
    <t xml:space="preserve">Copon coated = Cc; Galvanised = gs; oef=one end flanged; bef = both ends flanged; pf=puddle flange pipework 304L SS, class Sch 10. Flanges SABS 1123 table 1000/3
</t>
  </si>
  <si>
    <t>SHORT RADUIS BENDS (Flanged 1000/3)</t>
  </si>
  <si>
    <t xml:space="preserve">150 mm dia bef </t>
  </si>
  <si>
    <t>150 x 150mm</t>
  </si>
  <si>
    <t>REDUCER</t>
  </si>
  <si>
    <t>a) 150mm x 50mm Eccentric Reducer</t>
  </si>
  <si>
    <t>b) 150mm x 50mm Concentric Reducer</t>
  </si>
  <si>
    <t>150 mm dia straight pipe</t>
  </si>
  <si>
    <t>a) L=300, bef with BSP slot, Pf</t>
  </si>
  <si>
    <t>b) L=300, oef</t>
  </si>
  <si>
    <t>c) L=1500, bef</t>
  </si>
  <si>
    <t>d) L=1950, bef,PF with BSP slot, Pf</t>
  </si>
  <si>
    <t>e) L=300, oef</t>
  </si>
  <si>
    <t>150 mm Ø NB</t>
  </si>
  <si>
    <t>a) RSV Gate valve class 10, BEF</t>
  </si>
  <si>
    <t>PIPE SPECIALS</t>
  </si>
  <si>
    <t xml:space="preserve">a) Allowance for pressure gauge with BSP </t>
  </si>
  <si>
    <t>b) Supply and install magnetic flow meters including all fixtures</t>
  </si>
  <si>
    <t>c) Supply and install Level sensor at tank sump</t>
  </si>
  <si>
    <t>d) Supply and install bleed line below pump off liquid level as per drawing</t>
  </si>
  <si>
    <t>SANS1200 GA</t>
  </si>
  <si>
    <t>PSG8.1.1</t>
  </si>
  <si>
    <t>FORMWORK</t>
  </si>
  <si>
    <t>a) Vertical plane walls</t>
  </si>
  <si>
    <t>a) Vertical to wall and roof</t>
  </si>
  <si>
    <t xml:space="preserve">b) Roof support shattering </t>
  </si>
  <si>
    <t>c) Smooth formwork to walls supporting pipes</t>
  </si>
  <si>
    <t xml:space="preserve">d) Smooth formwork for pump plinths and floor slab </t>
  </si>
  <si>
    <t xml:space="preserve">e) Smooth formwork for drains </t>
  </si>
  <si>
    <t>f) Narrow widths (up to 300 mm wide):</t>
  </si>
  <si>
    <t>PSG8.1.2.2 &amp; 8.1.2.3</t>
  </si>
  <si>
    <t>a) R 10</t>
  </si>
  <si>
    <t>a) Y10</t>
  </si>
  <si>
    <t>b) Y12</t>
  </si>
  <si>
    <t>c) Y16</t>
  </si>
  <si>
    <t>d) Y20</t>
  </si>
  <si>
    <t>High-tensile welded mesh of:</t>
  </si>
  <si>
    <t>a) Ref 193</t>
  </si>
  <si>
    <t>b) Ref 245</t>
  </si>
  <si>
    <t>c) Ref 395</t>
  </si>
  <si>
    <t>8.4 &amp; PSG8.1.3</t>
  </si>
  <si>
    <t>Strength concrete, Class 15/19 concrete, blinding layer 75mm thick</t>
  </si>
  <si>
    <t>Strength concrete</t>
  </si>
  <si>
    <t>a) Class 20/19 for:</t>
  </si>
  <si>
    <t>i) Aprons and drains</t>
  </si>
  <si>
    <t>ii) Blinding</t>
  </si>
  <si>
    <t>b) Class 25/19 for:</t>
  </si>
  <si>
    <t>i) Surface Slabs</t>
  </si>
  <si>
    <t>ii) Roof slab</t>
  </si>
  <si>
    <t>iii) Foundation footings</t>
  </si>
  <si>
    <t>iv) Foundation</t>
  </si>
  <si>
    <t xml:space="preserve">c) Class 30/19 for: </t>
  </si>
  <si>
    <t>i) Walls</t>
  </si>
  <si>
    <t>ii) Floor slab</t>
  </si>
  <si>
    <t>iii) Beams</t>
  </si>
  <si>
    <t xml:space="preserve">d) Class 35/19 for: </t>
  </si>
  <si>
    <t>i) Slabs</t>
  </si>
  <si>
    <t>PSG8.4.4</t>
  </si>
  <si>
    <t>Unformed surface finishes:</t>
  </si>
  <si>
    <t>8.4.4 (a)</t>
  </si>
  <si>
    <t>8.4.4 (b)</t>
  </si>
  <si>
    <t xml:space="preserve">TOTAL CARRIED FORWARD </t>
  </si>
  <si>
    <t>Steel float finish to concrete pump bases.</t>
  </si>
  <si>
    <t>a) Steel float finish to concrete channel.</t>
  </si>
  <si>
    <t>b) Power float finish to pump house floor slab</t>
  </si>
  <si>
    <t>c) Steel float to wall narrow widths</t>
  </si>
  <si>
    <t>d) Wood float to concrete apron and verandah area</t>
  </si>
  <si>
    <t xml:space="preserve">e) Wood float to concrete roof slab </t>
  </si>
  <si>
    <t xml:space="preserve">f) Wood float finish to concrete piers </t>
  </si>
  <si>
    <t>PSG8.5</t>
  </si>
  <si>
    <t>a) Two parts grey polysulphide sealant in floor/plinth joint 10mm x 10mm including 13mm bituminous impregnated softboard up to 200mm deep</t>
  </si>
  <si>
    <t>PSG8.12</t>
  </si>
  <si>
    <t>b) Construction joint to include 10mm thick jointex with 10x 10mm tear off strip and 10 x 10mm approved sealant with polyethelene bond break backing tape, along concrete apron &amp; verandah.</t>
  </si>
  <si>
    <t xml:space="preserve">c) Saw cut joint 3mm x 35mm cleaned out with compressed air and filled with backing chord &amp; 6mm x6mm polysulphide sealer </t>
  </si>
  <si>
    <t xml:space="preserve">d) Slip joint beween wall and roof slab, two layers tempered hardboard smooth faces together and graphite greased </t>
  </si>
  <si>
    <t>PSG8.9</t>
  </si>
  <si>
    <t>GROUTING</t>
  </si>
  <si>
    <t>a) Grouting in of pipes in walls and floors</t>
  </si>
  <si>
    <t>i) 300 mm x 300 mm openings</t>
  </si>
  <si>
    <t>ii) 400 mm x 400 mm openings</t>
  </si>
  <si>
    <t>iii) 500 mm x 500 mm openings</t>
  </si>
  <si>
    <t>b) Grouting in of holding down bolts</t>
  </si>
  <si>
    <t>i) Pumpstation</t>
  </si>
  <si>
    <t>Allowance for concrete works as instructed by engineer</t>
  </si>
  <si>
    <t>BRICKWORK</t>
  </si>
  <si>
    <t>PA</t>
  </si>
  <si>
    <t>PA - 4.1</t>
  </si>
  <si>
    <t>Brickwall, 330 mm thick cavity wall, clay facebrick in class 1 mortar "Corobrick Fire Light Satin" or similar approved (include hot dipped galvanised wall ties)</t>
  </si>
  <si>
    <t xml:space="preserve">One brickwall in NFX bricks </t>
  </si>
  <si>
    <t>150mm wide brick reinforcement built in horizontally every third course</t>
  </si>
  <si>
    <t>Brick on edge header course over door and window openings</t>
  </si>
  <si>
    <t>PA - 4.1.2</t>
  </si>
  <si>
    <t xml:space="preserve">Air bricks </t>
  </si>
  <si>
    <t>230 x 152 clay vermin proof built in</t>
  </si>
  <si>
    <t>233 mm x 175 plastic air vent built in</t>
  </si>
  <si>
    <t>Pre-cast concrete lintels above doors and windows built in 330 wide x 100mm thick x 2100 mm long</t>
  </si>
  <si>
    <t>Fibre cement window sills 150 x 10 mm to in side face of windows.</t>
  </si>
  <si>
    <t>PA - 4.17</t>
  </si>
  <si>
    <t>WATERPROOFING</t>
  </si>
  <si>
    <t>PA4.4</t>
  </si>
  <si>
    <t>One layer of 375 micron damp proof course 330mm wide in walls</t>
  </si>
  <si>
    <t>250 micron USB Green Water proof sheeting under surface beds</t>
  </si>
  <si>
    <t xml:space="preserve">4mm ABE index argo torch-on waterproofing system applied to smooth concrete as per manufacture's specifications (Include for hot applied slate granules-to act as mineral self protection </t>
  </si>
  <si>
    <t>Supply and install water stop bar at kickers as per drawing</t>
  </si>
  <si>
    <t>D.V. steel door frame and double transformer steel door, 2040W x 3065 H fully louvred Type M, complete with suitable 3 lever lockset built into walls with galvanised vermin proof mesh on the inside (as shown on drawings)</t>
  </si>
  <si>
    <t>CRAWL BEAM AND HOIST</t>
  </si>
  <si>
    <t>Supply and fix hot dipped galvanised crawl beam support column complete as detailed, including the supply and casting in of all fixing bolts</t>
  </si>
  <si>
    <t>5.1.12</t>
  </si>
  <si>
    <t>5.1.13</t>
  </si>
  <si>
    <t>Stormwater sump detail within pumpstation as per relevant drawing</t>
  </si>
  <si>
    <t>EPOXY MORTAR ON FLOORS</t>
  </si>
  <si>
    <t>Surface preparation, screeding and curing of floors</t>
  </si>
  <si>
    <t xml:space="preserve">CONTRACT TITLE: </t>
  </si>
  <si>
    <t>SECTION:</t>
  </si>
  <si>
    <t>SANS 1200A</t>
  </si>
  <si>
    <t>SCHEDULE 1: GENERAL</t>
  </si>
  <si>
    <t>SCHEDULED FIXED-CHARGE AND VALUE RELATED ITEMS</t>
  </si>
  <si>
    <t>Contractual Requirements</t>
  </si>
  <si>
    <t>Establishment of Facilities on the Site:</t>
  </si>
  <si>
    <t>Facilities for Engineer (SANS 1200 AB)</t>
  </si>
  <si>
    <t xml:space="preserve">Engineers Office </t>
  </si>
  <si>
    <t>Communication costs (cellular phone)</t>
  </si>
  <si>
    <t>Computer facilities complete with printer, modem with 4G connection</t>
  </si>
  <si>
    <t>Provision of survey equipment</t>
  </si>
  <si>
    <t>Facilities for Contractor</t>
  </si>
  <si>
    <t>Offices and storage sheds</t>
  </si>
  <si>
    <t>Workshops</t>
  </si>
  <si>
    <t>Laboratories</t>
  </si>
  <si>
    <t>Ablution and latrine facilities</t>
  </si>
  <si>
    <t>Tools and equipment</t>
  </si>
  <si>
    <t>Water supplies, electric power and communications</t>
  </si>
  <si>
    <t>Dealing with water (Sub-clause 5.5)</t>
  </si>
  <si>
    <t>Access (Sub-clause 5.8)</t>
  </si>
  <si>
    <t>Plant.</t>
  </si>
  <si>
    <t>8.3.3</t>
  </si>
  <si>
    <t>Other fixed-charge obligations</t>
  </si>
  <si>
    <t xml:space="preserve">Removal of Site establishment </t>
  </si>
  <si>
    <t>OHS Act Obligations:</t>
  </si>
  <si>
    <t>iii) Fulfil legislated and/or specified requirements for blasting (incl. submission of plans).</t>
  </si>
  <si>
    <t>Environmental Management Plan Obligations</t>
  </si>
  <si>
    <t>SCHEDULED TIME-RELATED ITEMS</t>
  </si>
  <si>
    <t>Contractual Requirements.</t>
  </si>
  <si>
    <t>Month</t>
  </si>
  <si>
    <t>Operate and maintain facilities on the Site for duration of Construction:</t>
  </si>
  <si>
    <t>PSA 8.4.2.1</t>
  </si>
  <si>
    <t>Facilities for the Employer's Agent:</t>
  </si>
  <si>
    <t xml:space="preserve">Provision of name board </t>
  </si>
  <si>
    <t xml:space="preserve">Provision of cellular phone </t>
  </si>
  <si>
    <t>Facilities for Contractor:</t>
  </si>
  <si>
    <t>Supervision for the Duration of Construction</t>
  </si>
  <si>
    <t>Company and Head Office Overhead Costs for Duration of Contract</t>
  </si>
  <si>
    <t>8.4.5</t>
  </si>
  <si>
    <t>Other Time-related Obligations</t>
  </si>
  <si>
    <t xml:space="preserve">OHS Act Obligations </t>
  </si>
  <si>
    <t xml:space="preserve">i) General Safety obligations </t>
  </si>
  <si>
    <t>ii) Health and Safety plan/file</t>
  </si>
  <si>
    <t>iii) Safety Officer</t>
  </si>
  <si>
    <t>PSA 8.4.6.2</t>
  </si>
  <si>
    <t>8.2.10</t>
  </si>
  <si>
    <t>PSC 8.2.11</t>
  </si>
  <si>
    <t>Take Down and Re-erect Fence</t>
  </si>
  <si>
    <t>PSC 8.2.12</t>
  </si>
  <si>
    <t>PSC 8.2.13</t>
  </si>
  <si>
    <t>PSC 8.2.14</t>
  </si>
  <si>
    <t xml:space="preserve">Removal and Re-Erection of Structures </t>
  </si>
  <si>
    <t>8.3.2(a)</t>
  </si>
  <si>
    <t>Excavate in all materials for trenches, backfill, compact, and dispose of surplus/ unsuitable material, for up to 110 mm dia. pipes for total trench depth:</t>
  </si>
  <si>
    <t>Excavate in all materials for trenches, backfill, compact, and dispose of surplus/ unsuitable material, for 160 mm dia. pipes for total trench depth:</t>
  </si>
  <si>
    <t>Excavate in all materials for trenches, backfill, compact, and dispose of surplus/ unsuitable material, for 200 mm dia. pipes for total trench depth:</t>
  </si>
  <si>
    <t>2.2.8</t>
  </si>
  <si>
    <t>2.2.9</t>
  </si>
  <si>
    <t>2.2.10</t>
  </si>
  <si>
    <t>2.2.11</t>
  </si>
  <si>
    <t>Excavate in all materials for trenches, backfill, compact, and dispose of surplus/ unsuitable material, for 250 mm dia. pipes for total trench depth:</t>
  </si>
  <si>
    <t>2.2.12</t>
  </si>
  <si>
    <t>2.2.13</t>
  </si>
  <si>
    <t>2.2.14</t>
  </si>
  <si>
    <t>2.2.15</t>
  </si>
  <si>
    <t>Excavate in all materials for trenches, backfill, compact, and dispose of surplus/ unsuitable material, for 315 mm dia. pipes for total trench depth:</t>
  </si>
  <si>
    <t>2.2.16</t>
  </si>
  <si>
    <t>2.2.17</t>
  </si>
  <si>
    <t>2.2.18</t>
  </si>
  <si>
    <t>2.2.19</t>
  </si>
  <si>
    <t>Excavate in all materials for trenches, backfill, compact, and dispose of surplus/ unsuitable material, for 355 mm dia. pipes for total trench depth:</t>
  </si>
  <si>
    <t>2.2.20</t>
  </si>
  <si>
    <t>2.2.21</t>
  </si>
  <si>
    <t>2.2.22</t>
  </si>
  <si>
    <t>2.2.23</t>
  </si>
  <si>
    <t>Excavate in all materials for trenches, backfill, compact, and dispose of surplus/ unsuitable material, for 450 mm dia. pipes for total trench depth:</t>
  </si>
  <si>
    <t>2.2.24</t>
  </si>
  <si>
    <t>2.2.25</t>
  </si>
  <si>
    <t>2.2.26</t>
  </si>
  <si>
    <t>2.3</t>
  </si>
  <si>
    <t>8.3.2(b)</t>
  </si>
  <si>
    <t>2.3.1</t>
  </si>
  <si>
    <t>1)  Intermediate excavation</t>
  </si>
  <si>
    <t>2.3.2</t>
  </si>
  <si>
    <t>2.3.3</t>
  </si>
  <si>
    <t>2.3.4</t>
  </si>
  <si>
    <t>2.3.5</t>
  </si>
  <si>
    <t>8.3.2(c)</t>
  </si>
  <si>
    <t>2.3.6</t>
  </si>
  <si>
    <t>2.3.7</t>
  </si>
  <si>
    <t>2.4</t>
  </si>
  <si>
    <t>8.3.3.1</t>
  </si>
  <si>
    <t>2.4.1</t>
  </si>
  <si>
    <t>2.4.2</t>
  </si>
  <si>
    <t>2.5</t>
  </si>
  <si>
    <t>2.5.1</t>
  </si>
  <si>
    <t>2.5.2</t>
  </si>
  <si>
    <t>2.5.3</t>
  </si>
  <si>
    <t>b) Exceeding 2,0m but not exceeding 3,0 m.</t>
  </si>
  <si>
    <t>2.5.4</t>
  </si>
  <si>
    <t>c) Exceeding 3,0m but not exceeding 4,0 m.</t>
  </si>
  <si>
    <t>2.5.5</t>
  </si>
  <si>
    <t>d) Exceeding 4,0m but not exceeding 5,0 m.</t>
  </si>
  <si>
    <t>2.5.6</t>
  </si>
  <si>
    <t>e) Exceeding 5,0m but not exceeding 6,0 m.</t>
  </si>
  <si>
    <t>2.5.7</t>
  </si>
  <si>
    <t>f) Exceeding 6,0m but not exceeding 7,0 m.</t>
  </si>
  <si>
    <t>2.5.8</t>
  </si>
  <si>
    <t>g) Exceeding 7,0m but not exceeding 8,0 m.</t>
  </si>
  <si>
    <t>2.6</t>
  </si>
  <si>
    <t>8.3.5</t>
  </si>
  <si>
    <t>EXISTING SERVICES THAT INTERSECT OR AJOIN A PIPE TRENCH</t>
  </si>
  <si>
    <t>8.3.5(a)</t>
  </si>
  <si>
    <t>Services that intersect a trench as listed by SANS</t>
  </si>
  <si>
    <t>2.6.1</t>
  </si>
  <si>
    <t>1) Electrical cable</t>
  </si>
  <si>
    <t>2.6.2</t>
  </si>
  <si>
    <t>2) Telecommunication cable</t>
  </si>
  <si>
    <t>2.6.3</t>
  </si>
  <si>
    <t>3) Sewer mains</t>
  </si>
  <si>
    <t>2.6.4</t>
  </si>
  <si>
    <t xml:space="preserve">4) Stormwater pipes </t>
  </si>
  <si>
    <t>2.6.5</t>
  </si>
  <si>
    <t>5) Water pipes</t>
  </si>
  <si>
    <t>2.6.6</t>
  </si>
  <si>
    <t>6) Gas pipes</t>
  </si>
  <si>
    <t>2.6.7</t>
  </si>
  <si>
    <t>7) Other</t>
  </si>
  <si>
    <t>8.3.5(b)</t>
  </si>
  <si>
    <t>Services that adjoin a trenches listed by SANS</t>
  </si>
  <si>
    <t>2.6.8</t>
  </si>
  <si>
    <t>2.6.9</t>
  </si>
  <si>
    <t> LI</t>
  </si>
  <si>
    <t>2.6.10</t>
  </si>
  <si>
    <t>2.6.11</t>
  </si>
  <si>
    <t>2.6.12</t>
  </si>
  <si>
    <t>2.6.13</t>
  </si>
  <si>
    <t>2.6.14</t>
  </si>
  <si>
    <t>2.7</t>
  </si>
  <si>
    <t>FINISHING:</t>
  </si>
  <si>
    <t>2.7.1</t>
  </si>
  <si>
    <t>8.3.6.1</t>
  </si>
  <si>
    <t>Reinstate road surfaces complete with all courses.</t>
  </si>
  <si>
    <t>2.7.2</t>
  </si>
  <si>
    <t>a) Asphalt of thickness up to 20mm in parking areas and sidewalks</t>
  </si>
  <si>
    <t>2.7.3</t>
  </si>
  <si>
    <t>b) Asphalt of thickness exceeding 20mm up to 40mm in roadway</t>
  </si>
  <si>
    <t>2.7.4</t>
  </si>
  <si>
    <t>PSDB8.3.8</t>
  </si>
  <si>
    <t>2.7.5</t>
  </si>
  <si>
    <t>PSDB8.3.9</t>
  </si>
  <si>
    <t>2.7.6</t>
  </si>
  <si>
    <t>PSDB8.3.10</t>
  </si>
  <si>
    <t>PSDB8.3.11</t>
  </si>
  <si>
    <t>2.8</t>
  </si>
  <si>
    <t>8.3.12</t>
  </si>
  <si>
    <t>Reinstate paving blocks, (where applicable) for driveways, walkways etc.</t>
  </si>
  <si>
    <t>2.8.1</t>
  </si>
  <si>
    <t>2.8.2</t>
  </si>
  <si>
    <t>PSDB8.3.14</t>
  </si>
  <si>
    <t>2.8.3</t>
  </si>
  <si>
    <t>a) Block paving (60mm)</t>
  </si>
  <si>
    <t>2.8.4</t>
  </si>
  <si>
    <t>b) Interlocking block paving (80mm)</t>
  </si>
  <si>
    <t>2.8.5</t>
  </si>
  <si>
    <t>PSDB8.3.15</t>
  </si>
  <si>
    <t xml:space="preserve">Reinstate concrete slab, with necessary jointing, up to 150mm thick, Concrete Class 25/19 </t>
  </si>
  <si>
    <t>2.8.6</t>
  </si>
  <si>
    <t>PSDB8.3.18(a)</t>
  </si>
  <si>
    <t>Reinstate existing brick walls complete with brick-force as required</t>
  </si>
  <si>
    <t>2.8.7</t>
  </si>
  <si>
    <t>PSDB8.3.18(b)</t>
  </si>
  <si>
    <t>Reinstate existing Palisade fencing and support posts</t>
  </si>
  <si>
    <t>2.8.8</t>
  </si>
  <si>
    <t xml:space="preserve">PSDB8.3.18(c) </t>
  </si>
  <si>
    <t>Reinstate existing wire fencing</t>
  </si>
  <si>
    <t>1) Selected granular material</t>
  </si>
  <si>
    <t>2) Selected fill material</t>
  </si>
  <si>
    <t xml:space="preserve"> </t>
  </si>
  <si>
    <t>SANS1200 LD</t>
  </si>
  <si>
    <t>8.2</t>
  </si>
  <si>
    <t>SCHEDULED ITEM</t>
  </si>
  <si>
    <t xml:space="preserve">Supply , Lay, Joint, Bed, backfill on flexible bedding Pipes Complete with couplings and Test pipeline </t>
  </si>
  <si>
    <t>a) Pipes: Class 34 Solid wall or 400kPa uPVC, SANS 791/1601/21138-1/21138-2/21138-3</t>
  </si>
  <si>
    <t>i) 110mm dia.</t>
  </si>
  <si>
    <t>ii) 160mm dia.</t>
  </si>
  <si>
    <t>iii) 200mm dia.</t>
  </si>
  <si>
    <t xml:space="preserve">iv) 250mm dia. </t>
  </si>
  <si>
    <t xml:space="preserve">v) 315mm dia. </t>
  </si>
  <si>
    <t xml:space="preserve">vi) 355 mm dia. </t>
  </si>
  <si>
    <t>b) Pipes: 75D Concrete pipes, SANS 791/1601/21138-1/21138-2/21138-3</t>
  </si>
  <si>
    <t>i) 450mm dia.</t>
  </si>
  <si>
    <t>ii) 525mm dia.</t>
  </si>
  <si>
    <t>MANHOLES</t>
  </si>
  <si>
    <t>Supply and Install Manholes complete with Channels, cover &amp; frame for depths including excvation over and up to:</t>
  </si>
  <si>
    <t xml:space="preserve">a) 0m to 2.0m </t>
  </si>
  <si>
    <t>b) 2.0m to 3.0m</t>
  </si>
  <si>
    <t>c) 3.0m to 4.0m</t>
  </si>
  <si>
    <t xml:space="preserve">d) 4.0m to 5.0m </t>
  </si>
  <si>
    <t xml:space="preserve">e) 5.0m to 6.0m </t>
  </si>
  <si>
    <t>Supply, bed, lay, joint, and test new property connection including all fittings related to the erf connections:</t>
  </si>
  <si>
    <r>
      <t>a) 110mm dia.</t>
    </r>
    <r>
      <rPr>
        <b/>
        <sz val="10"/>
        <color rgb="FF000000"/>
        <rFont val="Arial Narrow"/>
        <family val="2"/>
      </rPr>
      <t xml:space="preserve"> </t>
    </r>
    <r>
      <rPr>
        <sz val="10"/>
        <color rgb="FF000000"/>
        <rFont val="Arial Narrow"/>
        <family val="2"/>
      </rPr>
      <t>uPVC Class 34 Solid wall(10m)</t>
    </r>
  </si>
  <si>
    <t> 8.2.7</t>
  </si>
  <si>
    <t>Encasing of pipes in concrete (20Mpa concrete)</t>
  </si>
  <si>
    <t> 8.2.8</t>
  </si>
  <si>
    <t>Anchor blocks</t>
  </si>
  <si>
    <t>PSL 8</t>
  </si>
  <si>
    <t>Provide concrete anchor blocks of any size</t>
  </si>
  <si>
    <t>Permanent Plug Stoppers</t>
  </si>
  <si>
    <t>Erf Connections Direct as per Dwg. No.</t>
  </si>
  <si>
    <t>Inspection Eyes</t>
  </si>
  <si>
    <t>Inspection Chambers</t>
  </si>
  <si>
    <t>a) Connecting Sewer: Direct Connection</t>
  </si>
  <si>
    <t>b) Connecting Sewer: Sloping Connection 1m</t>
  </si>
  <si>
    <t>c) Connecting Sewer: Sloping Connection 2m</t>
  </si>
  <si>
    <t>SANS 1200 DK</t>
  </si>
  <si>
    <t>Surface preparation for bedding of gabions</t>
  </si>
  <si>
    <t>a) Cavities filled with approved excavated material</t>
  </si>
  <si>
    <t>b) Cavities filled with grade 15 concrete</t>
  </si>
  <si>
    <t>Gabions</t>
  </si>
  <si>
    <t>Supply, place, fill with stones, lacing and bracing gabions boxes or mattresses, the rate should include the supply of stones:</t>
  </si>
  <si>
    <t>(Double twist hexagonal wire mesh to SANS 1580:2005) Mesh Type 80 with 2,7/3,7mm Class A Galvanized and uPVC coated wire</t>
  </si>
  <si>
    <t>a) Gabion mattresses: 2m x 1m x 0.6m</t>
  </si>
  <si>
    <t>(b) Gabion boxes: 1m x 1m x1m</t>
  </si>
  <si>
    <t>Supply and install Geotextile membrane:</t>
  </si>
  <si>
    <t>a) AG150 - Minimum Energy Absorption - 4,0kN/m</t>
  </si>
  <si>
    <t>Pitching</t>
  </si>
  <si>
    <t>a) Medium pitching - plain</t>
  </si>
  <si>
    <t>SABS 1200LG</t>
  </si>
  <si>
    <t>Jacking establishment:</t>
  </si>
  <si>
    <t>Fixed charges</t>
  </si>
  <si>
    <t>Excavation for jacking - excavate for pipes at jacking face, including removal and disposal of material within 0,5 km of working area in:</t>
  </si>
  <si>
    <t>a) Soft cohesive soil</t>
  </si>
  <si>
    <r>
      <t>m</t>
    </r>
    <r>
      <rPr>
        <vertAlign val="superscript"/>
        <sz val="10"/>
        <color theme="1"/>
        <rFont val="Arial Narrow"/>
        <family val="2"/>
      </rPr>
      <t>3</t>
    </r>
  </si>
  <si>
    <t>b) Non-cohesive soil</t>
  </si>
  <si>
    <t>c) Hard pickable soil</t>
  </si>
  <si>
    <r>
      <t>d) Cobbles and boulders larger than 150 mm but not larger than 0,10 m</t>
    </r>
    <r>
      <rPr>
        <vertAlign val="superscript"/>
        <sz val="10"/>
        <color theme="1"/>
        <rFont val="Arial Narrow"/>
        <family val="2"/>
      </rPr>
      <t>3</t>
    </r>
  </si>
  <si>
    <r>
      <t>e) Very hard material occuring in bulk requiring extraordinary techniques for breaking, or boulders larger than 0,01 m</t>
    </r>
    <r>
      <rPr>
        <vertAlign val="superscript"/>
        <sz val="10"/>
        <color theme="1"/>
        <rFont val="Arial Narrow"/>
        <family val="2"/>
      </rPr>
      <t>3</t>
    </r>
    <r>
      <rPr>
        <sz val="10"/>
        <color theme="1"/>
        <rFont val="Arial Narrow"/>
        <family val="2"/>
      </rPr>
      <t>, or both</t>
    </r>
  </si>
  <si>
    <t>f) A mixture of two or more of (a) to (e) above</t>
  </si>
  <si>
    <t>Overhaul in excess of 0,5 km for disposal of surplus excavation</t>
  </si>
  <si>
    <r>
      <t>m</t>
    </r>
    <r>
      <rPr>
        <vertAlign val="superscript"/>
        <sz val="10"/>
        <color theme="1"/>
        <rFont val="Arial Narrow"/>
        <family val="2"/>
      </rPr>
      <t>3</t>
    </r>
    <r>
      <rPr>
        <sz val="10"/>
        <color theme="1"/>
        <rFont val="Arial Narrow"/>
        <family val="2"/>
      </rPr>
      <t>.km</t>
    </r>
  </si>
  <si>
    <t xml:space="preserve">i) for 110 mm diameter </t>
  </si>
  <si>
    <t>ii) for 160 mm diameter</t>
  </si>
  <si>
    <t>iii) for 200 mm diameter</t>
  </si>
  <si>
    <t>iv) for 250 mm diameter</t>
  </si>
  <si>
    <t>v) for 315 mm diameter</t>
  </si>
  <si>
    <t>vi) for 355 mm diameter</t>
  </si>
  <si>
    <t>vii) for 450 mm diameter</t>
  </si>
  <si>
    <t>Jacking of 100D Concrete Jacking Pipe into final position</t>
  </si>
  <si>
    <t>8.2.9</t>
  </si>
  <si>
    <t>Stabilization of unstable areas where ordered:</t>
  </si>
  <si>
    <t>a) Provision and establishment of equipment on site, and removal on completion of operation</t>
  </si>
  <si>
    <t>b) Operation of equipment</t>
  </si>
  <si>
    <t>day</t>
  </si>
  <si>
    <t>Grouting of voids where ordered:</t>
  </si>
  <si>
    <t>PZA 5.1</t>
  </si>
  <si>
    <t>Cleaning Sewer Pipes and Manholes</t>
  </si>
  <si>
    <t>PZC 6</t>
  </si>
  <si>
    <t>CLOSED CIRCUIT TELEVISION (CCTV) INSPECTION OF SEWERS</t>
  </si>
  <si>
    <t>PZC 6,1</t>
  </si>
  <si>
    <t>Site Establishment</t>
  </si>
  <si>
    <t>PZC 5.1</t>
  </si>
  <si>
    <t>i) up to 900mm dia.</t>
  </si>
  <si>
    <t>Lateral Connections</t>
  </si>
  <si>
    <t>Plugging of Sewers</t>
  </si>
  <si>
    <t>Over-Pumping of Sewer Flows</t>
  </si>
  <si>
    <t>hr</t>
  </si>
  <si>
    <t>CONTRACT NUMBER</t>
  </si>
  <si>
    <t>SCHEDULE 2: EARTHWORKS (PIPE TRENCHES)</t>
  </si>
  <si>
    <t>a) Roof coverings</t>
  </si>
  <si>
    <t>Ex. Fibre cement roof to be waterproofed where leaking.</t>
  </si>
  <si>
    <t>Prepare and paint with roof paint</t>
  </si>
  <si>
    <t>Paintwork</t>
  </si>
  <si>
    <t>Supply and install 225x15mm Tempered fascia, fixed to tilter batten.The installation included removal and disposal of existing</t>
  </si>
  <si>
    <t>Supply and install 80x200mm Tempered bargeboard, including fixing to roof gable end. The installation included removal and disposal of existing</t>
  </si>
  <si>
    <t>Supply and install 75 mm Diameter rainwater pipe inclusive of fixting material</t>
  </si>
  <si>
    <t>b) Ceiling</t>
  </si>
  <si>
    <t>Supply and install 4mm Nutec or similar approved ceiling board, fixed to 38x38mm battens at max. 400mm c/c. Rate to include battens.</t>
  </si>
  <si>
    <t>Supply and install 75mm Coved Nu-cornice or similar approved applied to manufacturer's specifications.</t>
  </si>
  <si>
    <t>c) Walls</t>
  </si>
  <si>
    <t>External plaster.  15mm thick 1:4 Cement plaster finished with steel trowel to smooth and even surface on concrete blockwork:</t>
  </si>
  <si>
    <t>Plaster to all internal walls, including reveals etc.</t>
  </si>
  <si>
    <t xml:space="preserve">Paintwork </t>
  </si>
  <si>
    <t>Prepare and paint one coat timber undercoat and two coats 'Plascon' Velvaglo or similar approved Polyurethane Enamel on:</t>
  </si>
  <si>
    <t>Plaster to all external walls, including reveals etc.</t>
  </si>
  <si>
    <t>e) Floor</t>
  </si>
  <si>
    <t>Tiling Prepare floor surfaces and lay floor tile in accordance with suppliers specification.</t>
  </si>
  <si>
    <t xml:space="preserve">400 x 400mm Johnson or similar approved ceramic tiles fixed with adhesive and with 8mm joints in both directions and flush pointed with tinted waterproof jointing compound and sealed as per manufacturer's specifications (colour to be confirmed by client or client's agent) </t>
  </si>
  <si>
    <t>Suppply and install Tiling on floors inclusive of removal of existing, tile fix, grout and other items</t>
  </si>
  <si>
    <t>f) Door</t>
  </si>
  <si>
    <t>2032x813x40mm Timber Door, hung to timber frame</t>
  </si>
  <si>
    <t>Supply and install Frame for 813mm wide x 2032mm high door</t>
  </si>
  <si>
    <t>g) Plumbing</t>
  </si>
  <si>
    <t>Replacement of existing WHB trap</t>
  </si>
  <si>
    <t>Supply and install Cobra welcome basin, wall hung 400x321x170. Code 709000WH or similar approved</t>
  </si>
  <si>
    <t>h) General Provisions</t>
  </si>
  <si>
    <t>Sum for refurbishment and servicing for all Fire extinguisher equipment</t>
  </si>
  <si>
    <t>Sum for refurbishment and servicing of air conditioning system replaced</t>
  </si>
  <si>
    <t>Sum for refurbishment and servicing of electrical fittings</t>
  </si>
  <si>
    <t xml:space="preserve">Sum for refurbishment and servicing of burlger guards and gate </t>
  </si>
  <si>
    <t>Sum for refurbishment and servicing of window glazing. To replaced where neccessary</t>
  </si>
  <si>
    <t>Prepare and paint sofit</t>
  </si>
  <si>
    <t>d) Window</t>
  </si>
  <si>
    <t>Remove and make good for new 1460mmx1520mm window</t>
  </si>
  <si>
    <t>Existing gyser to be serviced and checked by plumber</t>
  </si>
  <si>
    <t xml:space="preserve">New 1000mm x 2000mm aluminum slidind shower door </t>
  </si>
  <si>
    <t>New water supply pipe for fire hose reel to be installed</t>
  </si>
  <si>
    <t>3.1.1</t>
  </si>
  <si>
    <t>d) Floor</t>
  </si>
  <si>
    <t>New floor epoxy to be applied</t>
  </si>
  <si>
    <t>e) General Provisions</t>
  </si>
  <si>
    <t>Roller shutter door pully mechanism to be serviced</t>
  </si>
  <si>
    <t>4.1.1</t>
  </si>
  <si>
    <t>4.2.1</t>
  </si>
  <si>
    <t>4.3.1</t>
  </si>
  <si>
    <t>4.3.2</t>
  </si>
  <si>
    <t>4.3.3</t>
  </si>
  <si>
    <t>4.3.4</t>
  </si>
  <si>
    <t>115x 85mm barn wall @ shower to be tiled</t>
  </si>
  <si>
    <t>Replace cracked window glazing where necessary</t>
  </si>
  <si>
    <t>4.5.1</t>
  </si>
  <si>
    <t>Tiling to be pressure cleaned and re-grouted where necessary</t>
  </si>
  <si>
    <t>Semi solid doors at showers and change room divisions to be painted</t>
  </si>
  <si>
    <t>All necessary hinges and door handles</t>
  </si>
  <si>
    <t>Install new shower heads and tabs for both showers</t>
  </si>
  <si>
    <t>Service or replace solar geyser system</t>
  </si>
  <si>
    <t>5.1.1</t>
  </si>
  <si>
    <t>Ex. Fibre concrete roof tiles  to be waterproofed where leaking.</t>
  </si>
  <si>
    <t>5.1.2</t>
  </si>
  <si>
    <t>Supply and install 80x200mm Cement bargeboard, including fixing to roof gable end. The installation included removal and disposal of existing</t>
  </si>
  <si>
    <t>5.2.1</t>
  </si>
  <si>
    <t>5.2.2</t>
  </si>
  <si>
    <t>5.3.1</t>
  </si>
  <si>
    <t>5.4.1</t>
  </si>
  <si>
    <t>Replace or fix window mechanism for kitchen</t>
  </si>
  <si>
    <t>Existing floor tiles at kitchen to be replaced</t>
  </si>
  <si>
    <t>All showers and washing closets to be installed with new locks and handles</t>
  </si>
  <si>
    <t>New wall mounted taps for WHB to be installed at change room 1 with all plumbing</t>
  </si>
  <si>
    <t>New stainless steel double sink, wall mounted tap and all plumbing to be installed at kitchen.</t>
  </si>
  <si>
    <t>New WHB waste pipe for change room 2 to be installed</t>
  </si>
  <si>
    <t>New fire extinguisher to be installed at the kitchen</t>
  </si>
  <si>
    <t>6.1.1</t>
  </si>
  <si>
    <t>6.1.2</t>
  </si>
  <si>
    <t>6.2.1</t>
  </si>
  <si>
    <t>6.2.2</t>
  </si>
  <si>
    <t>6.3.1</t>
  </si>
  <si>
    <t>6.3.2</t>
  </si>
  <si>
    <t>6.3.3</t>
  </si>
  <si>
    <t>6.3.4</t>
  </si>
  <si>
    <t>6.4.1</t>
  </si>
  <si>
    <t>6.4.2</t>
  </si>
  <si>
    <t>6.5.1</t>
  </si>
  <si>
    <t>6.5.2</t>
  </si>
  <si>
    <t>6.6.1</t>
  </si>
  <si>
    <t>7.1.1</t>
  </si>
  <si>
    <t>Ex. Fibre cement roof tiles  to be removed and replaced with new</t>
  </si>
  <si>
    <t>7.2.2</t>
  </si>
  <si>
    <t>Windows to be re-varnished</t>
  </si>
  <si>
    <t>Existing floor to have new epoxy finish</t>
  </si>
  <si>
    <t>All timber doors and roller shutter doors to be replaced</t>
  </si>
  <si>
    <t>New WC and plumbing for ablution</t>
  </si>
  <si>
    <t>New WHB and plumbing for ablution</t>
  </si>
  <si>
    <t>h) General</t>
  </si>
  <si>
    <t>New Fire extinguisher equipment</t>
  </si>
  <si>
    <t>Check and replace all electrical fittings</t>
  </si>
  <si>
    <t>SITE CLEARANCE: EXTERNAL</t>
  </si>
  <si>
    <t>Clear and grub</t>
  </si>
  <si>
    <t>Remove and grub large trees and tree stumps of girth over and up to</t>
  </si>
  <si>
    <t>a) Over 1m and up to and  including 2m</t>
  </si>
  <si>
    <t>b) Over 2m and up to and  including 3m</t>
  </si>
  <si>
    <t>c) Over 3m, in steps of 1m</t>
  </si>
  <si>
    <t>Remove and grub all trees and tree stumps regardless of girth</t>
  </si>
  <si>
    <t>Transport material and debris to unspecified sites and dump</t>
  </si>
  <si>
    <t>m3.km</t>
  </si>
  <si>
    <t>Remove topsoil to nominal depth of 150mm and stockpile</t>
  </si>
  <si>
    <t>Bulk Excavation</t>
  </si>
  <si>
    <t>a) Excavation between depths of 0-1m</t>
  </si>
  <si>
    <t>REINFORCED CONCRETE</t>
  </si>
  <si>
    <t>15MPa/19mm Concrete</t>
  </si>
  <si>
    <t>a)Blinding for foundation 50mm</t>
  </si>
  <si>
    <t>25MPa/19mm Concrete</t>
  </si>
  <si>
    <t>a) Strip footings</t>
  </si>
  <si>
    <t>b) Mass concrete to poured into blocks</t>
  </si>
  <si>
    <t>TEST BLOCKS</t>
  </si>
  <si>
    <t>Making concrete strength test cubes size 150 x 150 x 150mm, sending them to an approved independent testing laboratory for testing and paying all charges in connection therewith. Only successful tests will be paid for.</t>
  </si>
  <si>
    <t>SUPERSTRUCTURE</t>
  </si>
  <si>
    <t>Concrete block wall</t>
  </si>
  <si>
    <t>190mm thick block wall -7MPa SABS approved m190 concrete blocks set in class ii mortar.
galvanized brickforce at 400mm vertical centres (every 2nd block course).</t>
  </si>
  <si>
    <t>BRICK REINFORCEMENT</t>
  </si>
  <si>
    <t>Brickforce @ 400 centres on every second course</t>
  </si>
  <si>
    <t>BRICKWORK SUNDRIES</t>
  </si>
  <si>
    <t>PLASTERING</t>
  </si>
  <si>
    <t>EXTERNAL PLASTER</t>
  </si>
  <si>
    <t>Two coat special plaster on brickwork</t>
  </si>
  <si>
    <t>a) Brick wall</t>
  </si>
  <si>
    <t>STEELWORK</t>
  </si>
  <si>
    <t>Supply and install galvanized razor mesh with necessary fixtures</t>
  </si>
  <si>
    <t>PAINTWORK</t>
  </si>
  <si>
    <t>ON FLOATED PLASTER</t>
  </si>
  <si>
    <t>On External walls</t>
  </si>
  <si>
    <t xml:space="preserve">Plain round mild steel bar reinforcement (Grade 250) and high yield deformed steel bar reinforcement (Grade 450) of diameter 6mm to 40mm </t>
  </si>
  <si>
    <t>Suply and install Tiling on floors inclusive of removal of existing, tile fix, grout and other items</t>
  </si>
  <si>
    <t>SCHEDULE 20: SUPERSTRUCTURE</t>
  </si>
  <si>
    <t>SCHEDULE 5: GABIONS AND PITCHING</t>
  </si>
  <si>
    <t>SCHEDULE 3: BEDDING (PIPES)</t>
  </si>
  <si>
    <t>SCHEDULE 4: SEWERS</t>
  </si>
  <si>
    <t xml:space="preserve">SCHEDULE 6: PIPE JACKING </t>
  </si>
  <si>
    <t>SCHEDULE 12: EARTHWORKS (PIPE TRENCHES)</t>
  </si>
  <si>
    <t>SCHEDULE 13: BEDDING (PIPES)</t>
  </si>
  <si>
    <t xml:space="preserve">SCHEDULE 19: CONCRETE </t>
  </si>
  <si>
    <t>CONTRACT TITLE:</t>
  </si>
  <si>
    <t>SCHEDULE 8: AREATION BASIN</t>
  </si>
  <si>
    <t>SCHEDULE 9: UPPER INLET</t>
  </si>
  <si>
    <t>SCHEDULE 10: LOWER INLET</t>
  </si>
  <si>
    <t>SCHEDULE 11: MEDIUM PRESSURE PIPELINES</t>
  </si>
  <si>
    <t>BEDDING FOR SUBSURFACE DRAIN PIPES</t>
  </si>
  <si>
    <t>SCHEDULE 22: BUILDING REFURBISHMENT</t>
  </si>
  <si>
    <t>SCHEDULE 23: BOUNDARY WALL</t>
  </si>
  <si>
    <t>2.2.27</t>
  </si>
  <si>
    <t>2.7.7</t>
  </si>
  <si>
    <t>ii) Compaction in road reserves to 90% Mod Aashto as instructed by Employer’s Agent</t>
  </si>
  <si>
    <t>Opposite existing pipe service where instructed by Employer’s Agent in the following depth Categories)</t>
  </si>
  <si>
    <t>i) Cut, remove and disposing of existing asphalt (unlimited freehaul)</t>
  </si>
  <si>
    <t>ii) Cut, remove and disposing of existing concrete (unlimited freehaul)</t>
  </si>
  <si>
    <t>m³-km</t>
  </si>
  <si>
    <t>7.1.2</t>
  </si>
  <si>
    <t>7.1.3</t>
  </si>
  <si>
    <t>7.1.4</t>
  </si>
  <si>
    <t>9.1</t>
  </si>
  <si>
    <t>9.1.1</t>
  </si>
  <si>
    <t>9.1.2</t>
  </si>
  <si>
    <t>9.1.3</t>
  </si>
  <si>
    <t>9.1.4</t>
  </si>
  <si>
    <t>9.1.5</t>
  </si>
  <si>
    <t>9.1.6</t>
  </si>
  <si>
    <t>9.2</t>
  </si>
  <si>
    <t>9.2.1</t>
  </si>
  <si>
    <t>9.3</t>
  </si>
  <si>
    <t>9.3.1</t>
  </si>
  <si>
    <t>9.3.2</t>
  </si>
  <si>
    <t>9.4</t>
  </si>
  <si>
    <t>9.4.1</t>
  </si>
  <si>
    <t>ERF CONNECTIONS</t>
  </si>
  <si>
    <t>9.5</t>
  </si>
  <si>
    <t>9.5.1</t>
  </si>
  <si>
    <t>9.5.2</t>
  </si>
  <si>
    <t>9.5.3</t>
  </si>
  <si>
    <t>9.5.4</t>
  </si>
  <si>
    <t>9.6</t>
  </si>
  <si>
    <t>9.6.1</t>
  </si>
  <si>
    <t>9.6.2</t>
  </si>
  <si>
    <t>9.7</t>
  </si>
  <si>
    <t>9.7.1</t>
  </si>
  <si>
    <t>9.7.2</t>
  </si>
  <si>
    <t>9.7.3</t>
  </si>
  <si>
    <t>9.7.4</t>
  </si>
  <si>
    <t>d) Connecting Sewer: Sloping Connection 3m</t>
  </si>
  <si>
    <t>e) Connecting Sewer: Sloping Connection 4m</t>
  </si>
  <si>
    <t>3.1.2</t>
  </si>
  <si>
    <t>3.1.4</t>
  </si>
  <si>
    <t>3.1.3</t>
  </si>
  <si>
    <t>3.1.5</t>
  </si>
  <si>
    <t>3.1.6</t>
  </si>
  <si>
    <t>3.1.7</t>
  </si>
  <si>
    <t>3.1.8</t>
  </si>
  <si>
    <t>3.1.9</t>
  </si>
  <si>
    <t>3.1.10</t>
  </si>
  <si>
    <t>3.1.11</t>
  </si>
  <si>
    <t>4.1.2</t>
  </si>
  <si>
    <t>4.1.3</t>
  </si>
  <si>
    <t>4.1.4</t>
  </si>
  <si>
    <t>4.1.5</t>
  </si>
  <si>
    <t>4.1.6</t>
  </si>
  <si>
    <t>4.2.2</t>
  </si>
  <si>
    <t>4.3.5</t>
  </si>
  <si>
    <t>4.5.2</t>
  </si>
  <si>
    <t>4.5.3</t>
  </si>
  <si>
    <t>4.5.4</t>
  </si>
  <si>
    <t>4.5.5</t>
  </si>
  <si>
    <t>6.1</t>
  </si>
  <si>
    <t>6.2</t>
  </si>
  <si>
    <t>6.2.3</t>
  </si>
  <si>
    <t>6.2.4</t>
  </si>
  <si>
    <t>6.2.5</t>
  </si>
  <si>
    <t>6.2.6</t>
  </si>
  <si>
    <t>6.2.7</t>
  </si>
  <si>
    <t>6.3</t>
  </si>
  <si>
    <t>6.3.5</t>
  </si>
  <si>
    <t>6.3.6</t>
  </si>
  <si>
    <t>6.3.7</t>
  </si>
  <si>
    <t>6.4</t>
  </si>
  <si>
    <t>6.4.3</t>
  </si>
  <si>
    <t>6.4.4</t>
  </si>
  <si>
    <t>6.4.5</t>
  </si>
  <si>
    <t>6.4.6</t>
  </si>
  <si>
    <t>6.4.7</t>
  </si>
  <si>
    <t>6.4.8</t>
  </si>
  <si>
    <t>6.4.9</t>
  </si>
  <si>
    <t>6.5</t>
  </si>
  <si>
    <t>6.6</t>
  </si>
  <si>
    <t>6.6.2</t>
  </si>
  <si>
    <t>7.2</t>
  </si>
  <si>
    <t xml:space="preserve">CCTV camera survey of pipelines after upgrade works including any cleaning required </t>
  </si>
  <si>
    <t>7.2.3</t>
  </si>
  <si>
    <t xml:space="preserve">a) Cleaning of up to DN &lt;350. sewer using mechanical means. </t>
  </si>
  <si>
    <t>b) Extra over for levels of silting greater than 20% of the pipe diameter</t>
  </si>
  <si>
    <t xml:space="preserve">c) Cleaning of up to DN 630. sewer using mechanical means. </t>
  </si>
  <si>
    <t>d) Extra over for levels of silting greater than 20% of the pipe diameter</t>
  </si>
  <si>
    <t>8.1</t>
  </si>
  <si>
    <t>8.1.1</t>
  </si>
  <si>
    <t>8.6</t>
  </si>
  <si>
    <t>8.1.2</t>
  </si>
  <si>
    <t>8.1.3</t>
  </si>
  <si>
    <t>8.1.4</t>
  </si>
  <si>
    <t>8.1.5</t>
  </si>
  <si>
    <t>8.1.6</t>
  </si>
  <si>
    <t>8.1.7</t>
  </si>
  <si>
    <t>8.1.8</t>
  </si>
  <si>
    <t>8.1.9</t>
  </si>
  <si>
    <t>8.1.10</t>
  </si>
  <si>
    <t>8.4.1</t>
  </si>
  <si>
    <t>8.5.1</t>
  </si>
  <si>
    <t>8.5.2</t>
  </si>
  <si>
    <t>8.6.1</t>
  </si>
  <si>
    <t>8.7</t>
  </si>
  <si>
    <t>8.7.1</t>
  </si>
  <si>
    <t>8.7.2</t>
  </si>
  <si>
    <t>8.7.3</t>
  </si>
  <si>
    <t>8.7.4</t>
  </si>
  <si>
    <t>9.1.7</t>
  </si>
  <si>
    <t>9.1.8</t>
  </si>
  <si>
    <t>9.1.9</t>
  </si>
  <si>
    <t xml:space="preserve"> C1.6</t>
  </si>
  <si>
    <t>9.7.5</t>
  </si>
  <si>
    <t>9.7.6</t>
  </si>
  <si>
    <t>9.7.7</t>
  </si>
  <si>
    <t>9.7.8</t>
  </si>
  <si>
    <t>9.7.9</t>
  </si>
  <si>
    <t>COTO</t>
  </si>
  <si>
    <t>10.1</t>
  </si>
  <si>
    <t>10.1.1</t>
  </si>
  <si>
    <t>10.1.2</t>
  </si>
  <si>
    <t>10.1.3</t>
  </si>
  <si>
    <t>10.1.4</t>
  </si>
  <si>
    <t>10.1.5</t>
  </si>
  <si>
    <t>10.1.6</t>
  </si>
  <si>
    <t>10.1.7</t>
  </si>
  <si>
    <t>10.1.8</t>
  </si>
  <si>
    <t>10.1.9</t>
  </si>
  <si>
    <t>10.1.10</t>
  </si>
  <si>
    <t>10.1.11</t>
  </si>
  <si>
    <t>11.1</t>
  </si>
  <si>
    <t>11.1.1</t>
  </si>
  <si>
    <t>11.2</t>
  </si>
  <si>
    <t>11.1.2</t>
  </si>
  <si>
    <t>11.1.3</t>
  </si>
  <si>
    <t>11.1.4</t>
  </si>
  <si>
    <t>11.2.1</t>
  </si>
  <si>
    <t>11.2.2</t>
  </si>
  <si>
    <t>11.2.3</t>
  </si>
  <si>
    <t>11.2.4</t>
  </si>
  <si>
    <t>11.2.5</t>
  </si>
  <si>
    <t>11.2.6</t>
  </si>
  <si>
    <t>11.2.7</t>
  </si>
  <si>
    <t>11.2.8</t>
  </si>
  <si>
    <t>11.2.9</t>
  </si>
  <si>
    <t>11.2.10</t>
  </si>
  <si>
    <t>11.2.11</t>
  </si>
  <si>
    <t>11.2.12</t>
  </si>
  <si>
    <t>11.2.13</t>
  </si>
  <si>
    <t>11.2.14</t>
  </si>
  <si>
    <t>11.2.15</t>
  </si>
  <si>
    <t>11.2.16</t>
  </si>
  <si>
    <t>11.3</t>
  </si>
  <si>
    <t>11.3.1</t>
  </si>
  <si>
    <t>11.4</t>
  </si>
  <si>
    <t>11.4.1</t>
  </si>
  <si>
    <t>11.5</t>
  </si>
  <si>
    <t>11.5.1</t>
  </si>
  <si>
    <t>11.5.2</t>
  </si>
  <si>
    <t>a) 160 mm dia class 16</t>
  </si>
  <si>
    <t>b) 200 mm dia class 16</t>
  </si>
  <si>
    <t>c) 250 mm dia class 16</t>
  </si>
  <si>
    <t>d) 315 mm dia class 16</t>
  </si>
  <si>
    <t>a)(i) 160 mm dia x 90°</t>
  </si>
  <si>
    <t>a)(ii) 160 mm dia x 45°</t>
  </si>
  <si>
    <t xml:space="preserve">a)(iii) 160 mm dia x 22½° </t>
  </si>
  <si>
    <t xml:space="preserve">a)(iv) 160 mm dia x 11¼° </t>
  </si>
  <si>
    <t>b)(i) 200 mm dia x 90°</t>
  </si>
  <si>
    <t>b)(ii) 200 mm dia x 45°</t>
  </si>
  <si>
    <t xml:space="preserve">b)(iii) 200 mm dia x 22½° </t>
  </si>
  <si>
    <t xml:space="preserve">b)(iv) 200 mm dia x 11¼° </t>
  </si>
  <si>
    <t>c)(i) 250 mm dia x 90°</t>
  </si>
  <si>
    <t>c)(ii) 250 mm dia x 45°</t>
  </si>
  <si>
    <t xml:space="preserve">c)(iii) 250 mm dia x 22½° </t>
  </si>
  <si>
    <t xml:space="preserve">c)(iv) 250 mm dia x 11¼° </t>
  </si>
  <si>
    <t>d)(i) 315 mm dia x 90°</t>
  </si>
  <si>
    <t>d)(ii) 315 mm dia x 45°</t>
  </si>
  <si>
    <t xml:space="preserve">d)(iii) 315 mm dia x 22½° </t>
  </si>
  <si>
    <t xml:space="preserve">d)(iv) 315 mm dia x 11¼° </t>
  </si>
  <si>
    <t xml:space="preserve">160 mm dia </t>
  </si>
  <si>
    <t>12.1.1</t>
  </si>
  <si>
    <t>12.1.2</t>
  </si>
  <si>
    <t>12.1.3</t>
  </si>
  <si>
    <t>12.1.4</t>
  </si>
  <si>
    <t>12.1.5</t>
  </si>
  <si>
    <t>12.1.6</t>
  </si>
  <si>
    <t>12.2</t>
  </si>
  <si>
    <t>12.3</t>
  </si>
  <si>
    <t>12.2.1</t>
  </si>
  <si>
    <t>12.2.2</t>
  </si>
  <si>
    <t>12.2.3</t>
  </si>
  <si>
    <t>12.2.4</t>
  </si>
  <si>
    <t>Extra-over items 12.2.1 to 12.2.4 included for:</t>
  </si>
  <si>
    <t>12.2.5</t>
  </si>
  <si>
    <t>12.2.6</t>
  </si>
  <si>
    <t>12.2.7</t>
  </si>
  <si>
    <t>12.2.8</t>
  </si>
  <si>
    <t>12.2.9</t>
  </si>
  <si>
    <t>12.2.10</t>
  </si>
  <si>
    <t>12.2.11</t>
  </si>
  <si>
    <t>12.3.1</t>
  </si>
  <si>
    <t>12.3.2</t>
  </si>
  <si>
    <t>12.3.3</t>
  </si>
  <si>
    <t>12.3.4</t>
  </si>
  <si>
    <t>Opposite existing pipe service where instructed by Employer’s Agent in the following depth categories:</t>
  </si>
  <si>
    <t>Excavate and dispose of unsuitable material from trench bottom (Provisional)</t>
  </si>
  <si>
    <t>From other necessary excavations on site</t>
  </si>
  <si>
    <t>13.1</t>
  </si>
  <si>
    <t>13.1.1</t>
  </si>
  <si>
    <t>13.1.2</t>
  </si>
  <si>
    <t>13.2</t>
  </si>
  <si>
    <t>13.2.1</t>
  </si>
  <si>
    <t>13.2.2</t>
  </si>
  <si>
    <t>13.3</t>
  </si>
  <si>
    <t>13.3.1</t>
  </si>
  <si>
    <t>13.3.2</t>
  </si>
  <si>
    <t>13.3.3</t>
  </si>
  <si>
    <t>13.3.4</t>
  </si>
  <si>
    <t>13.3.5</t>
  </si>
  <si>
    <t>13.3.6</t>
  </si>
  <si>
    <t>13.3.7</t>
  </si>
  <si>
    <t>SANS 1200 DB</t>
  </si>
  <si>
    <t>1) To form terraces</t>
  </si>
  <si>
    <t>2) For structures below terrace level</t>
  </si>
  <si>
    <t>1) For foundations</t>
  </si>
  <si>
    <t>2) For pipes coming from under structures, up to 3 m deep and 1 m wide</t>
  </si>
  <si>
    <t>3) For outlet canal</t>
  </si>
  <si>
    <t>4) For column footings</t>
  </si>
  <si>
    <t>1) 600 mm</t>
  </si>
  <si>
    <t>2) 900 mm</t>
  </si>
  <si>
    <t>1) 1.0 to 1.5 m</t>
  </si>
  <si>
    <t>1) 1 to 2 m deep</t>
  </si>
  <si>
    <t>2) &gt;2 to 3 m deep</t>
  </si>
  <si>
    <t>14.1</t>
  </si>
  <si>
    <t>14.2</t>
  </si>
  <si>
    <t>14.3</t>
  </si>
  <si>
    <t>14.4</t>
  </si>
  <si>
    <t>14.5</t>
  </si>
  <si>
    <t>14.6</t>
  </si>
  <si>
    <t>PSDB 8.3.2 (a)</t>
  </si>
  <si>
    <t>14.7</t>
  </si>
  <si>
    <t>14.1.1</t>
  </si>
  <si>
    <t>14.1.2</t>
  </si>
  <si>
    <t>14.2.1</t>
  </si>
  <si>
    <t>14.2.2</t>
  </si>
  <si>
    <t>14.2.3</t>
  </si>
  <si>
    <t>14.2.4</t>
  </si>
  <si>
    <t>14.3.1</t>
  </si>
  <si>
    <t>14.3.2</t>
  </si>
  <si>
    <t>14.3.3</t>
  </si>
  <si>
    <t>14.4.1</t>
  </si>
  <si>
    <t>14.4.2</t>
  </si>
  <si>
    <t>14.4.3</t>
  </si>
  <si>
    <t>14.4.4</t>
  </si>
  <si>
    <t>14.5.1</t>
  </si>
  <si>
    <t>14.5.2</t>
  </si>
  <si>
    <t>14.5.3</t>
  </si>
  <si>
    <t>14.6.1</t>
  </si>
  <si>
    <t>14.6.2</t>
  </si>
  <si>
    <t>14.7.1</t>
  </si>
  <si>
    <t>14.7.2</t>
  </si>
  <si>
    <t>14.7.3</t>
  </si>
  <si>
    <t>14.7.4</t>
  </si>
  <si>
    <t>14.7.5</t>
  </si>
  <si>
    <t>14.7.6</t>
  </si>
  <si>
    <t>14.7.7</t>
  </si>
  <si>
    <t>14.7.8</t>
  </si>
  <si>
    <t>EARTHWORKS (Pipe trenches)</t>
  </si>
  <si>
    <t>EXCAVATION PIPE TRENCHES (Pipes connecting units)</t>
  </si>
  <si>
    <t>Cornell or Gorman Rup pump, 21 ℓ/s @ ± 20 m head, complete with electrical motor, base frame, V-belts etc.</t>
  </si>
  <si>
    <t>Cornell or Gorman Rup pump, 15 ℓ/s @ ±10 m head, complete with electrical motor, base frame, V-belts etc.</t>
  </si>
  <si>
    <t>Supply and install 8m diameter steel tank with 0.37kW mixer</t>
  </si>
  <si>
    <t xml:space="preserve">Supply and install type A Stainless steel weir plate - </t>
  </si>
  <si>
    <t xml:space="preserve">Supply and install type B stainless steel weir plate - </t>
  </si>
  <si>
    <t>SCHEDULE 15: CONCRETE STRUCTURAL</t>
  </si>
  <si>
    <t>15.1</t>
  </si>
  <si>
    <t>15.2</t>
  </si>
  <si>
    <t>15.3</t>
  </si>
  <si>
    <t>15.4</t>
  </si>
  <si>
    <t>15.5</t>
  </si>
  <si>
    <t>15.6</t>
  </si>
  <si>
    <t>15.7</t>
  </si>
  <si>
    <t>15.8</t>
  </si>
  <si>
    <t>15.9</t>
  </si>
  <si>
    <t>15.10</t>
  </si>
  <si>
    <t>15.1.1</t>
  </si>
  <si>
    <t>15.1.2</t>
  </si>
  <si>
    <t>15.1.3</t>
  </si>
  <si>
    <t>15.2.1</t>
  </si>
  <si>
    <t>15.2.2</t>
  </si>
  <si>
    <t>15.2.3</t>
  </si>
  <si>
    <t>15.2.4</t>
  </si>
  <si>
    <t>15.2.5</t>
  </si>
  <si>
    <t>15.2.6</t>
  </si>
  <si>
    <t>15.2.7</t>
  </si>
  <si>
    <t>15.2.8</t>
  </si>
  <si>
    <t>15.2.9</t>
  </si>
  <si>
    <t>15.2.10</t>
  </si>
  <si>
    <t>15.2.11</t>
  </si>
  <si>
    <t>15.2.12</t>
  </si>
  <si>
    <t>15.2.13</t>
  </si>
  <si>
    <t>15.2.14</t>
  </si>
  <si>
    <t>15.2.15</t>
  </si>
  <si>
    <t>15.2.16</t>
  </si>
  <si>
    <t>15.2.17</t>
  </si>
  <si>
    <t>15.2.18</t>
  </si>
  <si>
    <t>15.2.19</t>
  </si>
  <si>
    <t>15.2.20</t>
  </si>
  <si>
    <t>15.3.1</t>
  </si>
  <si>
    <t>15.3.2</t>
  </si>
  <si>
    <t>15.4.1</t>
  </si>
  <si>
    <t>15.4.2</t>
  </si>
  <si>
    <t>15.4.3</t>
  </si>
  <si>
    <t>15.4.4</t>
  </si>
  <si>
    <t>15.4.5</t>
  </si>
  <si>
    <t>15.4.6</t>
  </si>
  <si>
    <t>15.4.7</t>
  </si>
  <si>
    <t>15.4.8</t>
  </si>
  <si>
    <t>15.4.9</t>
  </si>
  <si>
    <t>15.4.10</t>
  </si>
  <si>
    <t>15.4.11</t>
  </si>
  <si>
    <t>15.4.12</t>
  </si>
  <si>
    <t>15.4.13</t>
  </si>
  <si>
    <t>15.4.14</t>
  </si>
  <si>
    <t>15.4.15</t>
  </si>
  <si>
    <t>15.4.16</t>
  </si>
  <si>
    <t>15.4.17</t>
  </si>
  <si>
    <t>15.4.18</t>
  </si>
  <si>
    <t>15.4.19</t>
  </si>
  <si>
    <t>15.4.20</t>
  </si>
  <si>
    <t>15.5.1</t>
  </si>
  <si>
    <t>15.5.2</t>
  </si>
  <si>
    <t>15.5.3</t>
  </si>
  <si>
    <t>15.5.4</t>
  </si>
  <si>
    <t>15.5.5</t>
  </si>
  <si>
    <t>15.5.6</t>
  </si>
  <si>
    <t>15.5.7</t>
  </si>
  <si>
    <t>15.5.8</t>
  </si>
  <si>
    <t>15.6.1</t>
  </si>
  <si>
    <t>15.6.2</t>
  </si>
  <si>
    <t>15.7.1</t>
  </si>
  <si>
    <t>15.7.2</t>
  </si>
  <si>
    <t>15.7.3</t>
  </si>
  <si>
    <t>15.7.4</t>
  </si>
  <si>
    <t>15.7.5</t>
  </si>
  <si>
    <t>15.8.1</t>
  </si>
  <si>
    <t>15.8.2</t>
  </si>
  <si>
    <t>15.8.3</t>
  </si>
  <si>
    <t>15.9.1</t>
  </si>
  <si>
    <t>15.9.2</t>
  </si>
  <si>
    <t>15.9.3</t>
  </si>
  <si>
    <t>15.9.4</t>
  </si>
  <si>
    <t>15.10.1</t>
  </si>
  <si>
    <t>15.10.2</t>
  </si>
  <si>
    <t>15.10.3</t>
  </si>
  <si>
    <t>15.10.4</t>
  </si>
  <si>
    <t>15.10.5</t>
  </si>
  <si>
    <t>1) Walkway slabs, slabs &amp; landings</t>
  </si>
  <si>
    <t>2) Beam above weir openings</t>
  </si>
  <si>
    <t>3) Inlet canals in tanks</t>
  </si>
  <si>
    <t>4) Down pipe boxes</t>
  </si>
  <si>
    <t xml:space="preserve">5) Concrete Pier </t>
  </si>
  <si>
    <t>1) Walls</t>
  </si>
  <si>
    <t>2) Inside &amp; outside of canals (wider than 300 mm)</t>
  </si>
  <si>
    <t>3) Inside &amp; outside of down pipe boxes</t>
  </si>
  <si>
    <t>4) Inside &amp; outside of inlet boxes</t>
  </si>
  <si>
    <t>5) Columns</t>
  </si>
  <si>
    <t xml:space="preserve">6) Concrete Pier </t>
  </si>
  <si>
    <t>1) Stairs</t>
  </si>
  <si>
    <t>2) Internal face of sludge cone</t>
  </si>
  <si>
    <t>1) Edges, risers, etc. not &gt; 300 mm</t>
  </si>
  <si>
    <t>2) Edges of walkways 150 mm wide</t>
  </si>
  <si>
    <t>3) Side of stairs</t>
  </si>
  <si>
    <t>4) 150 x 150 mm x 750 mm long mm chamfers at overflow weirs</t>
  </si>
  <si>
    <t>1) 30 x 30 mm chamfers</t>
  </si>
  <si>
    <t>1) Square, up to 0.5 m² area</t>
  </si>
  <si>
    <t>2) Square, up to 1.0 m² area</t>
  </si>
  <si>
    <t>1) In blinding layer, 75 mm thick</t>
  </si>
  <si>
    <t>2) In encasing of pipes under structures</t>
  </si>
  <si>
    <t>3) In filling of over break in rock under structures</t>
  </si>
  <si>
    <t>SUMMARY OF SECTIONS</t>
  </si>
  <si>
    <t>SECTION</t>
  </si>
  <si>
    <t>AMOUNT (R)</t>
  </si>
  <si>
    <t>P&amp;Gs</t>
  </si>
  <si>
    <t>Actual</t>
  </si>
  <si>
    <t>Required</t>
  </si>
  <si>
    <r>
      <t xml:space="preserve"> </t>
    </r>
    <r>
      <rPr>
        <b/>
        <sz val="10"/>
        <color rgb="FF000000"/>
        <rFont val="Calibri"/>
        <family val="2"/>
        <scheme val="minor"/>
      </rPr>
      <t>SUBTOTAL 1</t>
    </r>
  </si>
  <si>
    <t>CONTINGENCIES @ 10%</t>
  </si>
  <si>
    <r>
      <t xml:space="preserve"> </t>
    </r>
    <r>
      <rPr>
        <b/>
        <sz val="10"/>
        <color rgb="FF000000"/>
        <rFont val="Calibri"/>
        <family val="2"/>
        <scheme val="minor"/>
      </rPr>
      <t>SUBTOTAL 2</t>
    </r>
  </si>
  <si>
    <r>
      <t xml:space="preserve"> </t>
    </r>
    <r>
      <rPr>
        <b/>
        <sz val="10"/>
        <color rgb="FF000000"/>
        <rFont val="Calibri"/>
        <family val="2"/>
        <scheme val="minor"/>
      </rPr>
      <t>SUB-TOTAL 2</t>
    </r>
  </si>
  <si>
    <t>Add 15% VAT</t>
  </si>
  <si>
    <t>TOTAL CONSTRUCTION AMOUNT</t>
  </si>
  <si>
    <t>1) Benching 800 mm to 50 mm - steel float</t>
  </si>
  <si>
    <t>2) Benching 250 mm to 50 mm - steel float</t>
  </si>
  <si>
    <t>3) Benching 500 mm to 200 mm - steel float</t>
  </si>
  <si>
    <t>1) In foundations</t>
  </si>
  <si>
    <t>2) In floor slabs</t>
  </si>
  <si>
    <t>3) In walls</t>
  </si>
  <si>
    <t>4) In inlet boxes &amp; canals</t>
  </si>
  <si>
    <t>5) In walkways</t>
  </si>
  <si>
    <t>6) In stairs</t>
  </si>
  <si>
    <t>7) In inclined at sludge cones</t>
  </si>
  <si>
    <t>8) In sludge draw off box</t>
  </si>
  <si>
    <t>9) In sludge cone</t>
  </si>
  <si>
    <t>1) Walkways</t>
  </si>
  <si>
    <t>2) Stair landings</t>
  </si>
  <si>
    <t>3) Floors</t>
  </si>
  <si>
    <t>1) Screed</t>
  </si>
  <si>
    <t>2) Top of walls</t>
  </si>
  <si>
    <t>3) Canal bottom &amp; benching</t>
  </si>
  <si>
    <t>4) Overflow Weir Benching</t>
  </si>
  <si>
    <t>5) Top of concrete pads</t>
  </si>
  <si>
    <t>1) 650 x 650 mm for 500 Ø pipe with puddle flange</t>
  </si>
  <si>
    <t>2) Supply and cast in 150mm clay pipe at scum draw off box</t>
  </si>
  <si>
    <t xml:space="preserve">1) 500 Ø At Sludge Draw Off Box  </t>
  </si>
  <si>
    <t xml:space="preserve">2) 100 Ø Drainage Pipes under Floor Panels </t>
  </si>
  <si>
    <t>3) 150 Ø At inlet box</t>
  </si>
  <si>
    <t>4) Supply and cast in 50mm uPVC drainage pipes in concrete pads beneath tank floor</t>
  </si>
  <si>
    <t>5) Supply and cast in 150mm vitro external drain pipe with hep sleeves</t>
  </si>
  <si>
    <t>1) 500 mm wide x 800 mm deep</t>
  </si>
  <si>
    <t>2) 500 mm wide x 550 mm deep</t>
  </si>
  <si>
    <t>3) 700 mm wide x 750 mm deep</t>
  </si>
  <si>
    <t>1) 75 mm Ø in wall (uPVC pipe shuttering)</t>
  </si>
  <si>
    <t>2) 100 x 100 mm in wall</t>
  </si>
  <si>
    <t>3) 350 x 350 mm in bottom of inlet canals</t>
  </si>
  <si>
    <t>1) 750 mm wide x 150 mm deep at overflow weir</t>
  </si>
  <si>
    <t xml:space="preserve">1) Supply &amp; cast in Rearguard water stop, 200 mm wide, four pillar, Sika or similar </t>
  </si>
  <si>
    <t>2) Bond breaker supplied and applied to foundation</t>
  </si>
  <si>
    <t>3) Supply 20 x 20 mm Tear-out strip, attached to top of foundation before casting of floor</t>
  </si>
  <si>
    <t>4) Supply &amp; apply Polyurethane joint sealer 20 x 20 mm</t>
  </si>
  <si>
    <t>5) Supply and install resin bonded cork filler to construction joints</t>
  </si>
  <si>
    <t xml:space="preserve">SANS 1200 HA </t>
  </si>
  <si>
    <t>16.1</t>
  </si>
  <si>
    <t>16.2</t>
  </si>
  <si>
    <t>16.3</t>
  </si>
  <si>
    <t>16.3.1</t>
  </si>
  <si>
    <t>SCHEDULE 14: SECONDARY SEDIMENTATION TANKS</t>
  </si>
  <si>
    <t>16.4</t>
  </si>
  <si>
    <t>16.1.1</t>
  </si>
  <si>
    <t>16.1.2</t>
  </si>
  <si>
    <t>16.1.3</t>
  </si>
  <si>
    <t>16.1.4</t>
  </si>
  <si>
    <t>16.1.5</t>
  </si>
  <si>
    <t>16.1.6</t>
  </si>
  <si>
    <t>16.1.7</t>
  </si>
  <si>
    <t>16.1.8</t>
  </si>
  <si>
    <t>16.2.1</t>
  </si>
  <si>
    <t>16.2.2</t>
  </si>
  <si>
    <t>16.2.3</t>
  </si>
  <si>
    <t>16.2.4</t>
  </si>
  <si>
    <t>16.2.5</t>
  </si>
  <si>
    <t>16.2.6</t>
  </si>
  <si>
    <t>16.2.7</t>
  </si>
  <si>
    <t>SCHEDULE 16: SST STRUCTURAL STEELWORK</t>
  </si>
  <si>
    <t>16.4.1</t>
  </si>
  <si>
    <t>16.4.2</t>
  </si>
  <si>
    <t>16.4.3</t>
  </si>
  <si>
    <t>16.4.4</t>
  </si>
  <si>
    <t>16.4.5</t>
  </si>
  <si>
    <t>TOTAL CARRIED FORWARD  TO SUMMARY</t>
  </si>
  <si>
    <t>SCHEDULE 17: SST MEDIUM PRESSURE PIPE LINES</t>
  </si>
  <si>
    <t>17.1</t>
  </si>
  <si>
    <t>17.1.1</t>
  </si>
  <si>
    <t>17.1.2</t>
  </si>
  <si>
    <t>17.2</t>
  </si>
  <si>
    <t>17.2.1</t>
  </si>
  <si>
    <t>17.2.2</t>
  </si>
  <si>
    <t>17.2.3</t>
  </si>
  <si>
    <t>17.2.4</t>
  </si>
  <si>
    <t>17.2.5</t>
  </si>
  <si>
    <t>17.2.6</t>
  </si>
  <si>
    <t>17.2.7</t>
  </si>
  <si>
    <t>17.2.8</t>
  </si>
  <si>
    <t>SANS 1200 L</t>
  </si>
  <si>
    <t>SCHEDULE 18: ACCESS ROAD AND PARKING</t>
  </si>
  <si>
    <t>18.1</t>
  </si>
  <si>
    <t>18.1.1</t>
  </si>
  <si>
    <t>18.1.2</t>
  </si>
  <si>
    <t>18.2</t>
  </si>
  <si>
    <t>18.2.1</t>
  </si>
  <si>
    <t>18.2.2</t>
  </si>
  <si>
    <t>18.2.3</t>
  </si>
  <si>
    <t>1200D</t>
  </si>
  <si>
    <t>Excavation for wall foundation in "Soft Material" (depth approx. 500mm).</t>
  </si>
  <si>
    <t>8.3.11</t>
  </si>
  <si>
    <t>Preparation and compaction of bottom of excavations to 93% Mod AASHTO.</t>
  </si>
  <si>
    <t>Import and place G5/G7 material for backfilling behind the wall, compacted in 150mm layers to 95% Mod AASHTO.</t>
  </si>
  <si>
    <t>1200G</t>
  </si>
  <si>
    <t>CONCRETE (FOUNDATIONS)</t>
  </si>
  <si>
    <t>Mass concrete (Grade 20/19) for the leveling pad/footing, including all necessary formwork.</t>
  </si>
  <si>
    <t>RETAINING WALL SYSTEM</t>
  </si>
  <si>
    <t>Supply and install interlocking dry-stack concrete blocks (e.g., Terraforce L11 or similar) at a set back angle of 70° - 85°.</t>
  </si>
  <si>
    <t>Fill internal block cavities with approved soil/gravel and compact.</t>
  </si>
  <si>
    <t>1200DK</t>
  </si>
  <si>
    <t>DRAINAGE</t>
  </si>
  <si>
    <t>Supply and lay 110mm diameter perforated HDPE "Agipipe" (subsoil drain) wrapped in Geofabric at the base of the wall.</t>
  </si>
  <si>
    <t>Supply and install Geofabric (e.g., Kaytech U14 or similar) behind the wall blocks to prevent migration of fines.</t>
  </si>
  <si>
    <t>18.2.4</t>
  </si>
  <si>
    <t>18.3</t>
  </si>
  <si>
    <t>18.4</t>
  </si>
  <si>
    <t>18.5</t>
  </si>
  <si>
    <t>18.6</t>
  </si>
  <si>
    <t>18.7</t>
  </si>
  <si>
    <t>18.8</t>
  </si>
  <si>
    <t>18.9</t>
  </si>
  <si>
    <t>18.12</t>
  </si>
  <si>
    <t>18.13</t>
  </si>
  <si>
    <t>18.14</t>
  </si>
  <si>
    <t>18.15</t>
  </si>
  <si>
    <t>18.16</t>
  </si>
  <si>
    <t>18.17</t>
  </si>
  <si>
    <t>18.23</t>
  </si>
  <si>
    <t>18.24</t>
  </si>
  <si>
    <t>18.25</t>
  </si>
  <si>
    <t>18.26</t>
  </si>
  <si>
    <t>18.27</t>
  </si>
  <si>
    <t>18.28</t>
  </si>
  <si>
    <t>18.3.1</t>
  </si>
  <si>
    <t>18.3.2</t>
  </si>
  <si>
    <t>18.4.1</t>
  </si>
  <si>
    <t>Immersible sewage pump, with chromium tungsten impeller, 3 ℓ/s @ 10 m head</t>
  </si>
  <si>
    <t>Supply and install NETSCH Postive Displacement pump 0.37kW including base plate and other fixures</t>
  </si>
  <si>
    <t>Refurbish existing hopper and existig skid plate</t>
  </si>
  <si>
    <t>Manufacture SS hopper for transportion of sludge to dispoal vehicle 2.5m x 2.5m</t>
  </si>
  <si>
    <t>Manufacture SS hopper for transportion of skid plate with tracks</t>
  </si>
  <si>
    <t>D.V. steel door frame and double transformer steel door, custom size H fully louvred Type M, complete with suitable 3 lever lockset built into walls with galvanised vermin proof mesh on the inside (as shown on drawings)</t>
  </si>
  <si>
    <t>18.4.2</t>
  </si>
  <si>
    <t>18.5.1</t>
  </si>
  <si>
    <t>18.5.2</t>
  </si>
  <si>
    <t>18.6.1</t>
  </si>
  <si>
    <t>18.6.2</t>
  </si>
  <si>
    <t>18.7.1</t>
  </si>
  <si>
    <t>18.7.2</t>
  </si>
  <si>
    <t>18.7.3</t>
  </si>
  <si>
    <t>18.7.4</t>
  </si>
  <si>
    <t>18.8.1</t>
  </si>
  <si>
    <t>18.8.2</t>
  </si>
  <si>
    <t>18.8.3</t>
  </si>
  <si>
    <t>18.9.1</t>
  </si>
  <si>
    <t>18.9.2</t>
  </si>
  <si>
    <t>18.9.3</t>
  </si>
  <si>
    <t>18.9.4</t>
  </si>
  <si>
    <t>18.9.5</t>
  </si>
  <si>
    <t>18.9.6</t>
  </si>
  <si>
    <t>18.9.7</t>
  </si>
  <si>
    <t>18.9.8</t>
  </si>
  <si>
    <t>18.9.9</t>
  </si>
  <si>
    <t>18.9.10</t>
  </si>
  <si>
    <t>18.9.11</t>
  </si>
  <si>
    <t>18.9.12</t>
  </si>
  <si>
    <t>18.10.1</t>
  </si>
  <si>
    <t>18.10.2</t>
  </si>
  <si>
    <t>18.10.3</t>
  </si>
  <si>
    <t>18.10.4</t>
  </si>
  <si>
    <t>18.10.5</t>
  </si>
  <si>
    <t>18.10.6</t>
  </si>
  <si>
    <t>18.10.7</t>
  </si>
  <si>
    <t>18.10.8</t>
  </si>
  <si>
    <t>18.10.9</t>
  </si>
  <si>
    <t>18.10.10</t>
  </si>
  <si>
    <t>18.10.11</t>
  </si>
  <si>
    <t>18.10.12</t>
  </si>
  <si>
    <t>18.10.13</t>
  </si>
  <si>
    <t>18.10.14</t>
  </si>
  <si>
    <t>18.10.15</t>
  </si>
  <si>
    <t>18.10.16</t>
  </si>
  <si>
    <t>18.10.17</t>
  </si>
  <si>
    <t>18.11.1</t>
  </si>
  <si>
    <t>18.11.2</t>
  </si>
  <si>
    <t>18.11.3</t>
  </si>
  <si>
    <t>18.11.4</t>
  </si>
  <si>
    <t>18.11.5</t>
  </si>
  <si>
    <t>18.12.1</t>
  </si>
  <si>
    <t>18.12.2</t>
  </si>
  <si>
    <t>18.12.3</t>
  </si>
  <si>
    <t>18.12.4</t>
  </si>
  <si>
    <t>18.13.1</t>
  </si>
  <si>
    <t>18.13.2</t>
  </si>
  <si>
    <t>18.13.3</t>
  </si>
  <si>
    <t>18.13.4</t>
  </si>
  <si>
    <t>18.14.1</t>
  </si>
  <si>
    <t>18.14.2</t>
  </si>
  <si>
    <t>18.14.3</t>
  </si>
  <si>
    <t>18.15.1</t>
  </si>
  <si>
    <t>18.15.2</t>
  </si>
  <si>
    <t>18.16.1</t>
  </si>
  <si>
    <t>18.16.2</t>
  </si>
  <si>
    <t>18.16.3</t>
  </si>
  <si>
    <t>18.17.1</t>
  </si>
  <si>
    <t>18.17.2</t>
  </si>
  <si>
    <t>18.17.3</t>
  </si>
  <si>
    <t>18.17.4</t>
  </si>
  <si>
    <t>18.17.5</t>
  </si>
  <si>
    <t>18.18.1</t>
  </si>
  <si>
    <t>18.18.2</t>
  </si>
  <si>
    <t>18.18.3</t>
  </si>
  <si>
    <t>18.18.4</t>
  </si>
  <si>
    <t>18.18.5</t>
  </si>
  <si>
    <t>18.18.6</t>
  </si>
  <si>
    <t>18.19.1</t>
  </si>
  <si>
    <t>18.20.1</t>
  </si>
  <si>
    <t>18.20.2</t>
  </si>
  <si>
    <t>18.20.3</t>
  </si>
  <si>
    <t>18.21.1</t>
  </si>
  <si>
    <t>18.22.1</t>
  </si>
  <si>
    <t>18.22.2</t>
  </si>
  <si>
    <t>18.23.1</t>
  </si>
  <si>
    <t>18.23.3</t>
  </si>
  <si>
    <t>18.23.2</t>
  </si>
  <si>
    <t>18.23.4</t>
  </si>
  <si>
    <t>18.23.5</t>
  </si>
  <si>
    <t>18.23.6</t>
  </si>
  <si>
    <t>18.24.1</t>
  </si>
  <si>
    <t>18.24.2</t>
  </si>
  <si>
    <t>18.24.3</t>
  </si>
  <si>
    <t>18.24.4</t>
  </si>
  <si>
    <t>18.24.5</t>
  </si>
  <si>
    <t>18.25.1</t>
  </si>
  <si>
    <t>18.25.2</t>
  </si>
  <si>
    <t>18.26.1</t>
  </si>
  <si>
    <t>18.26.2</t>
  </si>
  <si>
    <t>18.26.3</t>
  </si>
  <si>
    <t>18.26.4</t>
  </si>
  <si>
    <t>18.26.5</t>
  </si>
  <si>
    <t>18.26.6</t>
  </si>
  <si>
    <t>18.26.7</t>
  </si>
  <si>
    <t>18.26.8</t>
  </si>
  <si>
    <t>18.27.1</t>
  </si>
  <si>
    <t>18.27.2</t>
  </si>
  <si>
    <t>18.27.3</t>
  </si>
  <si>
    <t>18.27.4</t>
  </si>
  <si>
    <t>18.27.5</t>
  </si>
  <si>
    <t>18.27.6</t>
  </si>
  <si>
    <t>18.27.7</t>
  </si>
  <si>
    <t>18.27.8</t>
  </si>
  <si>
    <t>18.27.9</t>
  </si>
  <si>
    <t>18.27.10</t>
  </si>
  <si>
    <t>18.27.11</t>
  </si>
  <si>
    <t>18.27.12</t>
  </si>
  <si>
    <t>18.28.1</t>
  </si>
  <si>
    <t>18.29</t>
  </si>
  <si>
    <t>18.29.1</t>
  </si>
  <si>
    <t>18.30</t>
  </si>
  <si>
    <t>18.30.1</t>
  </si>
  <si>
    <t>18.30.2</t>
  </si>
  <si>
    <t>18.31</t>
  </si>
  <si>
    <t>18.31.1</t>
  </si>
  <si>
    <t>18.31.2</t>
  </si>
  <si>
    <t>18.31.3</t>
  </si>
  <si>
    <t>18.31.4</t>
  </si>
  <si>
    <t>18.31.5</t>
  </si>
  <si>
    <t>18.31.6</t>
  </si>
  <si>
    <t>18.31.7</t>
  </si>
  <si>
    <t>18.31.8</t>
  </si>
  <si>
    <t>EQUIPMENT at CHLORINE DOSING ROOM</t>
  </si>
  <si>
    <t>The equipment shall include:</t>
  </si>
  <si>
    <t>a) Vacuum regulators</t>
  </si>
  <si>
    <t>b) Vacuum change over device</t>
  </si>
  <si>
    <t>c) Dosing regulator</t>
  </si>
  <si>
    <t>d) Dosing measurement device</t>
  </si>
  <si>
    <t>e) Ejector</t>
  </si>
  <si>
    <t>i) New ejector booster pump inlet pipework with strainer that can be removed for cleaning</t>
  </si>
  <si>
    <t>j) Outside emergency hand wash basin with shower - SS 316L</t>
  </si>
  <si>
    <t>(ii) On Class C bedding (600mm Dia, Spigot and Socket, 75D)</t>
  </si>
  <si>
    <t>(iii) On Class C bedding (750mm Dia, Spigot and Socket, 75D)</t>
  </si>
  <si>
    <t>(iv) On Class C bedding (900mm Dia, Spigot and Socket, 75D)</t>
  </si>
  <si>
    <t>(a) Fig 6 barrier kerb with 300mm concrete channel as per drawing</t>
  </si>
  <si>
    <t xml:space="preserve">(a) Single-stage crushing </t>
  </si>
  <si>
    <t>(b) Stockpiling of material</t>
  </si>
  <si>
    <t>(a) Lower selected subgrade layer (G9 Imported - 150mm thk) compacted to 95 % of MDD</t>
  </si>
  <si>
    <t>(b) Upper selected subgrade layer (G7 Imported - 150mm thk) compacted to 95 % of MDD</t>
  </si>
  <si>
    <t>(c) Gravel Sub-Base course layer (chemically stabilised C4), (C4 from G5 Imported - 150mm thk) compacted to 95 % of MDD - Parking layer</t>
  </si>
  <si>
    <t>(d) Gravel base layer (chemically stabilised C3), (C3 from G5 Imported - 150mm thk) compacted to 97 % of MDD</t>
  </si>
  <si>
    <t>(b) Roller-pass compaction</t>
  </si>
  <si>
    <t>(c) Gravel Sub-Base course layer (G5 Natural Gravel or better - 150mm) compacted to 95 % of MDD</t>
  </si>
  <si>
    <t>(b) Chemical stabilisation (150mm thk) of pavement layers (base) using labour enhanced methods of construction (in restricted areas)</t>
  </si>
  <si>
    <t>(a)(i) Cement (for Upper subbase)</t>
  </si>
  <si>
    <t>(a) Concrete Road Section Slab:</t>
  </si>
  <si>
    <t>(b) Ref 245 Mesh Wire</t>
  </si>
  <si>
    <t>(i) Road Sections</t>
  </si>
  <si>
    <t>(ii) Side walk - Parking area</t>
  </si>
  <si>
    <t>(iii) Galvanized gabion mattresses, Lenght 2m, Width 1m, Depth o.23mm, mesh size 80 x 100mm nominal diameter of mesh size 2,2mm, and 1m diaphragm spacing.</t>
  </si>
  <si>
    <t>(b) End treatments where single guardrail sections are specified (Drawing reference SD1102)</t>
  </si>
  <si>
    <t>(a) Security fences</t>
  </si>
  <si>
    <t>(a) Area exceeding 0,5 m2 but not 2,0 m2</t>
  </si>
  <si>
    <t>(b) Area exceeding 2,0 m2 but not 10 m2</t>
  </si>
  <si>
    <t>(b) Class III</t>
  </si>
  <si>
    <t>(i) 100mm  wide</t>
  </si>
  <si>
    <t>(ii) 150mm wide</t>
  </si>
  <si>
    <t>(iii) 300mm wide</t>
  </si>
  <si>
    <t>(i) 150mm wide</t>
  </si>
  <si>
    <t>(a) Stone Skeletal mix - Continously graded as defined (30mm, HMA 60/70 PGB, IB, using paver)</t>
  </si>
  <si>
    <t>(a) Straight edge, 3m long.</t>
  </si>
  <si>
    <t>f) Ejector booster pump (5 x)</t>
  </si>
  <si>
    <t>g) Chlorine gas detection system (5 x detectors)</t>
  </si>
  <si>
    <t>h) Scale (5 x)</t>
  </si>
  <si>
    <t>Chlorination dosing system to dose up to 5 kg/Cl2/hour. Dual system, dosing from 7 x 68 kg chlorine cylinders at a time with change over device to parallel 5 cylinders.</t>
  </si>
  <si>
    <t>19.1</t>
  </si>
  <si>
    <t>19.2</t>
  </si>
  <si>
    <t>19.3</t>
  </si>
  <si>
    <t>19.4</t>
  </si>
  <si>
    <t>19.5</t>
  </si>
  <si>
    <t>19.1.1</t>
  </si>
  <si>
    <t>19.1.2</t>
  </si>
  <si>
    <t>19.1.3</t>
  </si>
  <si>
    <t>19.1.4</t>
  </si>
  <si>
    <t>19.1.5</t>
  </si>
  <si>
    <t>19.1.6</t>
  </si>
  <si>
    <t>19.1.7</t>
  </si>
  <si>
    <t>19.2.1</t>
  </si>
  <si>
    <t>19.2.2</t>
  </si>
  <si>
    <t>19.2.3</t>
  </si>
  <si>
    <t>19.2.4</t>
  </si>
  <si>
    <t>19.2.5</t>
  </si>
  <si>
    <t>19.2.6</t>
  </si>
  <si>
    <t>19.2.7</t>
  </si>
  <si>
    <t>19.2.8</t>
  </si>
  <si>
    <t>19.3.1</t>
  </si>
  <si>
    <t>19.3.2</t>
  </si>
  <si>
    <t>19.3.3</t>
  </si>
  <si>
    <t>19.3.4</t>
  </si>
  <si>
    <t>19.3.5</t>
  </si>
  <si>
    <t>19.3.6</t>
  </si>
  <si>
    <t>19.3.7</t>
  </si>
  <si>
    <t>19.3.8</t>
  </si>
  <si>
    <t>19.3.9</t>
  </si>
  <si>
    <t>19.3.10</t>
  </si>
  <si>
    <t>19.3.11</t>
  </si>
  <si>
    <t>19.3.12</t>
  </si>
  <si>
    <t>19.3.13</t>
  </si>
  <si>
    <t>19.3.14</t>
  </si>
  <si>
    <t>19.3.15</t>
  </si>
  <si>
    <t>19.3.16</t>
  </si>
  <si>
    <t>19.3.17</t>
  </si>
  <si>
    <t>19.3.18</t>
  </si>
  <si>
    <t>19.3.19</t>
  </si>
  <si>
    <t>19.3.20</t>
  </si>
  <si>
    <t>19.3.21</t>
  </si>
  <si>
    <t>19.4.1</t>
  </si>
  <si>
    <t>19.4.2</t>
  </si>
  <si>
    <t>19.4.3</t>
  </si>
  <si>
    <t>19.4.4</t>
  </si>
  <si>
    <t>Casting items in concrete:</t>
  </si>
  <si>
    <t>19.4.5</t>
  </si>
  <si>
    <t>19.4.6</t>
  </si>
  <si>
    <t>19.5.1</t>
  </si>
  <si>
    <t>19.5.2</t>
  </si>
  <si>
    <t>19.5.3</t>
  </si>
  <si>
    <t>19.5.4</t>
  </si>
  <si>
    <t>19.5.5</t>
  </si>
  <si>
    <t>19.5.6</t>
  </si>
  <si>
    <t>Rough:</t>
  </si>
  <si>
    <t>Smooth:</t>
  </si>
  <si>
    <t>Mild steel bars:</t>
  </si>
  <si>
    <t>High-tensile steel bars:</t>
  </si>
  <si>
    <t xml:space="preserve">a) Wood-floated finish </t>
  </si>
  <si>
    <t>i) Footings and foundation</t>
  </si>
  <si>
    <t>b) Steel-floated finish</t>
  </si>
  <si>
    <t>i) Floor</t>
  </si>
  <si>
    <t xml:space="preserve">ii) Beams </t>
  </si>
  <si>
    <t>iii) Roof</t>
  </si>
  <si>
    <t>a) Up to 300 mm nominal bore in up to 300 mm thick concrete</t>
  </si>
  <si>
    <t>b) Over 300 mm up to 600 mm nominal bore in up to 300 mm thick concrete</t>
  </si>
  <si>
    <t>20.1</t>
  </si>
  <si>
    <t>21.2</t>
  </si>
  <si>
    <t>20.2</t>
  </si>
  <si>
    <t>20.3</t>
  </si>
  <si>
    <t>20.4</t>
  </si>
  <si>
    <t>20.5</t>
  </si>
  <si>
    <t>20.1.1</t>
  </si>
  <si>
    <t>20.1.2</t>
  </si>
  <si>
    <t>20.1.3</t>
  </si>
  <si>
    <t>20.1.4</t>
  </si>
  <si>
    <t>20.1.5</t>
  </si>
  <si>
    <t>20.1.6</t>
  </si>
  <si>
    <t>20.1.7</t>
  </si>
  <si>
    <t>20.1.8</t>
  </si>
  <si>
    <t>20.2.1</t>
  </si>
  <si>
    <t>20.2.2</t>
  </si>
  <si>
    <t>20.2.3</t>
  </si>
  <si>
    <t>20.2.4</t>
  </si>
  <si>
    <t>20.3.1</t>
  </si>
  <si>
    <t>20.3.2</t>
  </si>
  <si>
    <t>20.3.3</t>
  </si>
  <si>
    <t>20.4.1</t>
  </si>
  <si>
    <t>20.4.2</t>
  </si>
  <si>
    <t>20.4.3</t>
  </si>
  <si>
    <t>20.4.4</t>
  </si>
  <si>
    <t>20.5.1</t>
  </si>
  <si>
    <t>21.1</t>
  </si>
  <si>
    <t>21.3</t>
  </si>
  <si>
    <t>21.4</t>
  </si>
  <si>
    <t>21.5</t>
  </si>
  <si>
    <t>21.6</t>
  </si>
  <si>
    <t>21.1.1</t>
  </si>
  <si>
    <t>21.1.2</t>
  </si>
  <si>
    <t>21.1.3</t>
  </si>
  <si>
    <t>21.1.4</t>
  </si>
  <si>
    <t>21.1.5</t>
  </si>
  <si>
    <t>21.1.6</t>
  </si>
  <si>
    <t>21.2.1</t>
  </si>
  <si>
    <t>21.2.2</t>
  </si>
  <si>
    <t>21.2.3</t>
  </si>
  <si>
    <t>21.2.4</t>
  </si>
  <si>
    <t>21.2.5</t>
  </si>
  <si>
    <t>21.2.6</t>
  </si>
  <si>
    <t>21.2.7</t>
  </si>
  <si>
    <t>21.3.1</t>
  </si>
  <si>
    <t>21.3.2</t>
  </si>
  <si>
    <t xml:space="preserve">b) 45° </t>
  </si>
  <si>
    <r>
      <t>c) TEE PIECE WITH LATERAL OF ANGLE = 60</t>
    </r>
    <r>
      <rPr>
        <b/>
        <sz val="9"/>
        <rFont val="Calibri"/>
        <family val="2"/>
      </rPr>
      <t>˚</t>
    </r>
  </si>
  <si>
    <t>21.3.3</t>
  </si>
  <si>
    <t>21.4.1</t>
  </si>
  <si>
    <t>21.4.2</t>
  </si>
  <si>
    <t>21.4.3</t>
  </si>
  <si>
    <t>21.4.4</t>
  </si>
  <si>
    <t>21.4.5</t>
  </si>
  <si>
    <t>21.4.6</t>
  </si>
  <si>
    <t>21.4.7</t>
  </si>
  <si>
    <t>21.4.8</t>
  </si>
  <si>
    <t>21.4.9</t>
  </si>
  <si>
    <t>21.4.10</t>
  </si>
  <si>
    <t>21.5.1</t>
  </si>
  <si>
    <t>21.5.2</t>
  </si>
  <si>
    <t>21.5.3</t>
  </si>
  <si>
    <t>21.5.4</t>
  </si>
  <si>
    <t>21.6.1</t>
  </si>
  <si>
    <t>21.7</t>
  </si>
  <si>
    <t>21.7.1</t>
  </si>
  <si>
    <t>21.7.2</t>
  </si>
  <si>
    <t>21.7.3</t>
  </si>
  <si>
    <t>22.1</t>
  </si>
  <si>
    <t>BUILDING 1 REFURBISHMENT</t>
  </si>
  <si>
    <t>BUILDING 2 REFURBISHMENT</t>
  </si>
  <si>
    <t>BUILDING 3 REFURBISHMENT</t>
  </si>
  <si>
    <t>BUILDING 4 REFURBISHMENT</t>
  </si>
  <si>
    <t>BUILDING 5 REFURBISHMENT</t>
  </si>
  <si>
    <t>BUILDING 6 REFURBISHMENT</t>
  </si>
  <si>
    <t>BUILDING 7 REFURBISHMENT</t>
  </si>
  <si>
    <t>Supply, fabricate and deliver Parallel Flange Channel, 120x55mm</t>
  </si>
  <si>
    <t>Supply, fabricate and deliver I-Beam IPE Section, 120x64mm</t>
  </si>
  <si>
    <t>Supply, fabricate and deliver Lipped Channel, 100x75x20x3mm</t>
  </si>
  <si>
    <t>Supply, fabricate and deliver Square Hollow Section Post, 70x70x3mm</t>
  </si>
  <si>
    <t>Supply and fabricate Steel Plate, 120x100x10mm</t>
  </si>
  <si>
    <t>Supply and fabricate Steel Support Plate, 130x85x10mm</t>
  </si>
  <si>
    <t>Supply and fabricate Steel Plate, 120x75x10mm</t>
  </si>
  <si>
    <t>Supply and fabricate Steel Plate, 100x75x10mm</t>
  </si>
  <si>
    <t>Supply and fabricate Steel Base Plate, 200x200x10mm</t>
  </si>
  <si>
    <t>Supply and fabricate Steel Post Cap Plate, 140x140x10mm</t>
  </si>
  <si>
    <t>Supply and fabricate 1m high steel handrailing</t>
  </si>
  <si>
    <t>22.2</t>
  </si>
  <si>
    <t>22.3</t>
  </si>
  <si>
    <t>22.4</t>
  </si>
  <si>
    <t>22.5</t>
  </si>
  <si>
    <t>Supply and deliver Mentis Fibreglass Rectagrid, 38mm thick</t>
  </si>
  <si>
    <t>Supply and deliver Mentis Fibreglass Stair Treads, 800x250mm (Assumed 8 No.)</t>
  </si>
  <si>
    <t>22.6</t>
  </si>
  <si>
    <t>Allow for fabrication, welding and preparation of shop drawings</t>
  </si>
  <si>
    <t>22.7</t>
  </si>
  <si>
    <t>22.1.1</t>
  </si>
  <si>
    <t>22.1.2</t>
  </si>
  <si>
    <t>22.1.3</t>
  </si>
  <si>
    <t>22.1.4</t>
  </si>
  <si>
    <t>22.1.5</t>
  </si>
  <si>
    <t>22.1.6</t>
  </si>
  <si>
    <t>22.1.7</t>
  </si>
  <si>
    <t>22.1.8</t>
  </si>
  <si>
    <t>22.1.9</t>
  </si>
  <si>
    <t>22.1.10</t>
  </si>
  <si>
    <t>22.1.11</t>
  </si>
  <si>
    <t>22.1.12</t>
  </si>
  <si>
    <t>22.1.13</t>
  </si>
  <si>
    <t>22.1.14</t>
  </si>
  <si>
    <t>22.1.15</t>
  </si>
  <si>
    <t>22.1.16</t>
  </si>
  <si>
    <t>22.1.17</t>
  </si>
  <si>
    <t>22.2.1</t>
  </si>
  <si>
    <t>22.2.2</t>
  </si>
  <si>
    <t>22.2.3</t>
  </si>
  <si>
    <t>22.2.4</t>
  </si>
  <si>
    <t>22.2.5</t>
  </si>
  <si>
    <t>22.2.6</t>
  </si>
  <si>
    <t>22.2.7</t>
  </si>
  <si>
    <t>22.2.8</t>
  </si>
  <si>
    <t>22.2.9</t>
  </si>
  <si>
    <t>22.2.10</t>
  </si>
  <si>
    <t>22.2.11</t>
  </si>
  <si>
    <t>22.2.12</t>
  </si>
  <si>
    <t>22.2.13</t>
  </si>
  <si>
    <t>22.2.14</t>
  </si>
  <si>
    <t>22.2.15</t>
  </si>
  <si>
    <t>22.2.16</t>
  </si>
  <si>
    <t>22.2.17</t>
  </si>
  <si>
    <t>22.2.18</t>
  </si>
  <si>
    <t>22.3.1</t>
  </si>
  <si>
    <t>22.3.2</t>
  </si>
  <si>
    <t>c) TEE PIECE WITH LATERAL OF ANGLE = 60˚</t>
  </si>
  <si>
    <t>22.3.3</t>
  </si>
  <si>
    <t>22.3.4</t>
  </si>
  <si>
    <t>22.3.5</t>
  </si>
  <si>
    <t>22.3.6</t>
  </si>
  <si>
    <t>22.3.7</t>
  </si>
  <si>
    <t>22.3.8</t>
  </si>
  <si>
    <t>22.3.9</t>
  </si>
  <si>
    <t>22.3.10</t>
  </si>
  <si>
    <t>22.4.1</t>
  </si>
  <si>
    <t>22.4.2</t>
  </si>
  <si>
    <t>22.4.3</t>
  </si>
  <si>
    <t>22.4.4</t>
  </si>
  <si>
    <t>22.4.5</t>
  </si>
  <si>
    <t>22.4.6</t>
  </si>
  <si>
    <t>22.4.7</t>
  </si>
  <si>
    <t>22.4.8</t>
  </si>
  <si>
    <t>22.4.9</t>
  </si>
  <si>
    <t>22.4.10</t>
  </si>
  <si>
    <t>22.4.11</t>
  </si>
  <si>
    <t>22.4.12</t>
  </si>
  <si>
    <t>22.4.13</t>
  </si>
  <si>
    <t>22.4.14</t>
  </si>
  <si>
    <t>22.5.1</t>
  </si>
  <si>
    <t>22.5.2</t>
  </si>
  <si>
    <t>22.5.3</t>
  </si>
  <si>
    <t>22.5.4</t>
  </si>
  <si>
    <t>22.5.5</t>
  </si>
  <si>
    <t>22.5.6</t>
  </si>
  <si>
    <t>22.5.7</t>
  </si>
  <si>
    <t>22.5.8</t>
  </si>
  <si>
    <t>22.5.9</t>
  </si>
  <si>
    <t>22.5.10</t>
  </si>
  <si>
    <t>22.5.11</t>
  </si>
  <si>
    <t>22.5.12</t>
  </si>
  <si>
    <t>22.5.13</t>
  </si>
  <si>
    <t>22.5.14</t>
  </si>
  <si>
    <t>22.5.15</t>
  </si>
  <si>
    <t>22.5.16</t>
  </si>
  <si>
    <t>22.5.17</t>
  </si>
  <si>
    <t>22.5.18</t>
  </si>
  <si>
    <t>22.5.19</t>
  </si>
  <si>
    <t>22.5.20</t>
  </si>
  <si>
    <t>22.5.21</t>
  </si>
  <si>
    <t>22.6.1</t>
  </si>
  <si>
    <t>22.6.2</t>
  </si>
  <si>
    <t>22.6.3</t>
  </si>
  <si>
    <t>22.6.4</t>
  </si>
  <si>
    <t>22.6.5</t>
  </si>
  <si>
    <t>22.6.6</t>
  </si>
  <si>
    <t>22.6.7</t>
  </si>
  <si>
    <t>22.6.8</t>
  </si>
  <si>
    <t>22.6.9</t>
  </si>
  <si>
    <t>22.6.10</t>
  </si>
  <si>
    <t>22.6.11</t>
  </si>
  <si>
    <t>22.6.12</t>
  </si>
  <si>
    <t>22.6.13</t>
  </si>
  <si>
    <t>22.6.14</t>
  </si>
  <si>
    <t>22.6.15</t>
  </si>
  <si>
    <t>22.6.16</t>
  </si>
  <si>
    <t>22.6.17</t>
  </si>
  <si>
    <t>22.6.18</t>
  </si>
  <si>
    <t>22.6.19</t>
  </si>
  <si>
    <t>22.6.20</t>
  </si>
  <si>
    <t>22.6.21</t>
  </si>
  <si>
    <t>22.7.1</t>
  </si>
  <si>
    <t>22.7.2</t>
  </si>
  <si>
    <t>22.7.3</t>
  </si>
  <si>
    <t>22.7.4</t>
  </si>
  <si>
    <t>22.7.5</t>
  </si>
  <si>
    <t>22.7.6</t>
  </si>
  <si>
    <t>22.7.7</t>
  </si>
  <si>
    <t>22.7.8</t>
  </si>
  <si>
    <t>22.7.9</t>
  </si>
  <si>
    <t>22.7.10</t>
  </si>
  <si>
    <t>22.7.11</t>
  </si>
  <si>
    <t>22.7.12</t>
  </si>
  <si>
    <t>22.7.13</t>
  </si>
  <si>
    <t>22.7.14</t>
  </si>
  <si>
    <t>22.7.15</t>
  </si>
  <si>
    <t>e) Door</t>
  </si>
  <si>
    <t>f) Plumbing</t>
  </si>
  <si>
    <t>g) General Provisions</t>
  </si>
  <si>
    <t>23.1</t>
  </si>
  <si>
    <t>23.2</t>
  </si>
  <si>
    <t>23.3</t>
  </si>
  <si>
    <t>23.1.1</t>
  </si>
  <si>
    <t>23.1.2</t>
  </si>
  <si>
    <t>23.1.3</t>
  </si>
  <si>
    <t>23.1.4</t>
  </si>
  <si>
    <t>23.1.5</t>
  </si>
  <si>
    <t>23.1.6</t>
  </si>
  <si>
    <t>23.1.7</t>
  </si>
  <si>
    <t>23.1.8</t>
  </si>
  <si>
    <t>23.1.9</t>
  </si>
  <si>
    <t>23.1.10</t>
  </si>
  <si>
    <t>23.1.11</t>
  </si>
  <si>
    <t>23.1.12</t>
  </si>
  <si>
    <t>23.1.13</t>
  </si>
  <si>
    <t>23.2.1</t>
  </si>
  <si>
    <t>23.2.2</t>
  </si>
  <si>
    <t>23.2.3</t>
  </si>
  <si>
    <t>23.2.4</t>
  </si>
  <si>
    <t>350 mm dia oef with duck flange</t>
  </si>
  <si>
    <t>23.3.1</t>
  </si>
  <si>
    <t>23.3.2</t>
  </si>
  <si>
    <t>23.3.3</t>
  </si>
  <si>
    <t>23.3.4</t>
  </si>
  <si>
    <t>b) Excavation between depths of 1-2m</t>
  </si>
  <si>
    <t xml:space="preserve">c) Extra-Over for </t>
  </si>
  <si>
    <t>i) Intermediate material</t>
  </si>
  <si>
    <t>ii) Hard rock material</t>
  </si>
  <si>
    <t>iii) Boulder Excavation, Class A</t>
  </si>
  <si>
    <t>iv) Boulder Excavation, Class B</t>
  </si>
  <si>
    <t>One coat "Plascon Plaster Primer", one undercoat and two coats "Plascon Weather guard" polyurethane alkyd paint (Colour to approved by UDM) or Simlair suitable paint</t>
  </si>
  <si>
    <t>10mm Wide open (unfilled) tied control joint at face of pier at max 12m centres concertina ties built into the concrete filled block cores at 400mm vertical centres</t>
  </si>
  <si>
    <t>SANS 1200 HA</t>
  </si>
  <si>
    <t>24.1</t>
  </si>
  <si>
    <t>24.1.1</t>
  </si>
  <si>
    <t>24.1.2</t>
  </si>
  <si>
    <t>24.1.3</t>
  </si>
  <si>
    <t>24.1.4</t>
  </si>
  <si>
    <t>24.1.5</t>
  </si>
  <si>
    <t>24.1.6</t>
  </si>
  <si>
    <t>25.1</t>
  </si>
  <si>
    <t>25.2</t>
  </si>
  <si>
    <t>25.3</t>
  </si>
  <si>
    <t>25.4</t>
  </si>
  <si>
    <t>25.5</t>
  </si>
  <si>
    <t>25.1.1</t>
  </si>
  <si>
    <t>25.1.2</t>
  </si>
  <si>
    <t>25.1.3</t>
  </si>
  <si>
    <t>25.1.4</t>
  </si>
  <si>
    <t>25.1.5</t>
  </si>
  <si>
    <t>25.1.6</t>
  </si>
  <si>
    <t>25.1.7</t>
  </si>
  <si>
    <t>25.2.1</t>
  </si>
  <si>
    <t>25.2.2</t>
  </si>
  <si>
    <t>25.2.3</t>
  </si>
  <si>
    <t>25.2.4</t>
  </si>
  <si>
    <t>25.2.5</t>
  </si>
  <si>
    <t>25.2.6</t>
  </si>
  <si>
    <t>25.3.1</t>
  </si>
  <si>
    <t>25.3.2</t>
  </si>
  <si>
    <t>25.3.3</t>
  </si>
  <si>
    <t>25.3.4</t>
  </si>
  <si>
    <t>25.3.5</t>
  </si>
  <si>
    <t>25.4.1</t>
  </si>
  <si>
    <t>25.4.2</t>
  </si>
  <si>
    <t>25.4.3</t>
  </si>
  <si>
    <t>25.4.4</t>
  </si>
  <si>
    <t>25.4.5</t>
  </si>
  <si>
    <t>25.4.6</t>
  </si>
  <si>
    <t>25.5.1</t>
  </si>
  <si>
    <t>25.5.2</t>
  </si>
  <si>
    <t>25.5.3</t>
  </si>
  <si>
    <t>25.5.4</t>
  </si>
  <si>
    <t>25.5.5</t>
  </si>
  <si>
    <t>350 mm dia straight pipe</t>
  </si>
  <si>
    <t>b) TEE PIECE (Flanged 1000/3)</t>
  </si>
  <si>
    <t>350mm x 200mm</t>
  </si>
  <si>
    <t>c) 350 mm dia (mm)</t>
  </si>
  <si>
    <t>d) 200 mm dia (mm)</t>
  </si>
  <si>
    <t xml:space="preserve">L=295, bef </t>
  </si>
  <si>
    <t>a) 350mm x 630mm expander with 350mm straight pipe</t>
  </si>
  <si>
    <t>e) 200 mm Ø NB, Supply and install fittings below including all fixures</t>
  </si>
  <si>
    <t>f) Air blowout valve</t>
  </si>
  <si>
    <t>CONTRACT TITLE</t>
  </si>
  <si>
    <t>26.1</t>
  </si>
  <si>
    <t>26.1.1</t>
  </si>
  <si>
    <t>26.1.2</t>
  </si>
  <si>
    <t>26.1.3</t>
  </si>
  <si>
    <t>26.2</t>
  </si>
  <si>
    <t>26.2.1</t>
  </si>
  <si>
    <t>26.3</t>
  </si>
  <si>
    <t>26.3.1</t>
  </si>
  <si>
    <t>26.4</t>
  </si>
  <si>
    <t>26.4.1</t>
  </si>
  <si>
    <t>26.4.2</t>
  </si>
  <si>
    <t>27.1</t>
  </si>
  <si>
    <t>27.1.1</t>
  </si>
  <si>
    <t>27.2</t>
  </si>
  <si>
    <t>27.3</t>
  </si>
  <si>
    <t>27.2.1</t>
  </si>
  <si>
    <t>27.2.2</t>
  </si>
  <si>
    <t>27.2.3</t>
  </si>
  <si>
    <t>27.2.4</t>
  </si>
  <si>
    <t>27.2.5</t>
  </si>
  <si>
    <t>27.2.6</t>
  </si>
  <si>
    <t>27.2.7</t>
  </si>
  <si>
    <t>27.2.8</t>
  </si>
  <si>
    <t>27.2.9</t>
  </si>
  <si>
    <t>27.2.10</t>
  </si>
  <si>
    <t>27.2.11</t>
  </si>
  <si>
    <t>27.2.12</t>
  </si>
  <si>
    <t>27.2.13</t>
  </si>
  <si>
    <t>27.2.14</t>
  </si>
  <si>
    <t>27.2.15</t>
  </si>
  <si>
    <t>27.2.16</t>
  </si>
  <si>
    <t>27.3.1</t>
  </si>
  <si>
    <t>27.3.2</t>
  </si>
  <si>
    <t>27.3.3</t>
  </si>
  <si>
    <t>27.3.4</t>
  </si>
  <si>
    <t>27.3.5</t>
  </si>
  <si>
    <t>27.3.6</t>
  </si>
  <si>
    <t>27.3.7</t>
  </si>
  <si>
    <t>27.3.8</t>
  </si>
  <si>
    <t>27.3.9</t>
  </si>
  <si>
    <t xml:space="preserve">a) L=700, bef,PF </t>
  </si>
  <si>
    <t>Flange adapter</t>
  </si>
  <si>
    <t>a) RSV gate valve</t>
  </si>
  <si>
    <t>SCHEDULE 27: CHLORINE DOSING</t>
  </si>
  <si>
    <t>SCHEDULE 26: RETAINING WALL</t>
  </si>
  <si>
    <t>SCHEDULE 25: BLOWER ROOM</t>
  </si>
  <si>
    <t>SCHEDULE 21: RETURN ACTIVATED SLUDGE PUMPSTATION</t>
  </si>
  <si>
    <t>SECTION 24: DEWATERING PRESS</t>
  </si>
  <si>
    <t>Mechanical equipment within Dewatering Plant</t>
  </si>
  <si>
    <t>Additional</t>
  </si>
  <si>
    <t>Margate WWTW</t>
  </si>
  <si>
    <t>Volute Dewatering Press Model GS-302 KW 2.65 at 2.5l/s</t>
  </si>
  <si>
    <t>Manufacture, supply and install galavanized and epoxy painted tank stand including of shop drawings</t>
  </si>
  <si>
    <t>75mm uPVC class 9 with holes drilled for aeartor dome installation</t>
  </si>
  <si>
    <t>250 mm dia (mm)</t>
  </si>
  <si>
    <t>8.8</t>
  </si>
  <si>
    <t>8.8.1</t>
  </si>
  <si>
    <t>8.8.2</t>
  </si>
  <si>
    <t>8.8.3</t>
  </si>
  <si>
    <t>14.8.1</t>
  </si>
  <si>
    <t xml:space="preserve"> Preparation of ground surfaces (fine grading and stone removal), supply and application of a hydroseed slurry comprising an approved indigenous seed mix, wood fiber mulch, fertilizer, and tackifier by specialized mechanical means, including all watering, weeding, and maintenance until 80% vegetation cover is established.</t>
  </si>
  <si>
    <t>1</t>
  </si>
  <si>
    <t>1.01</t>
  </si>
  <si>
    <t>PS A8.3.1</t>
  </si>
  <si>
    <t xml:space="preserve">PS A 8.3.2 </t>
  </si>
  <si>
    <t xml:space="preserve">PS A 8.3.2.1 </t>
  </si>
  <si>
    <t>1.02</t>
  </si>
  <si>
    <t>PS A 8.3.2.1 (a)</t>
  </si>
  <si>
    <t>1.03</t>
  </si>
  <si>
    <t>PS A 8.3.2.1 (b)</t>
  </si>
  <si>
    <t>1.04</t>
  </si>
  <si>
    <t>PS A 8.3.2.1 (c)</t>
  </si>
  <si>
    <t>Nameboards (2 No.)</t>
  </si>
  <si>
    <t>1.05</t>
  </si>
  <si>
    <t>PS A 8.3.2.1 (d)</t>
  </si>
  <si>
    <t>1.06</t>
  </si>
  <si>
    <t>PS A 8.3.2.1 (e)</t>
  </si>
  <si>
    <t>PS A 8.3.2.2</t>
  </si>
  <si>
    <t>1.07</t>
  </si>
  <si>
    <t>PS A 8.3.2.2 (a)</t>
  </si>
  <si>
    <t>1.08</t>
  </si>
  <si>
    <t>PS A 8.3.2.2 (b)</t>
  </si>
  <si>
    <t>1.09</t>
  </si>
  <si>
    <t>PS A 8.3.2.2 (c)</t>
  </si>
  <si>
    <t>1.10</t>
  </si>
  <si>
    <t>PS A 8.3.2.2 (d)</t>
  </si>
  <si>
    <t>1.11</t>
  </si>
  <si>
    <t>PS A 8.3.2.2 (e)</t>
  </si>
  <si>
    <t>1.12</t>
  </si>
  <si>
    <t>PS A 8.3.2.2 (f)</t>
  </si>
  <si>
    <t>1.13</t>
  </si>
  <si>
    <t>PS A 8.3.2.2 (g)</t>
  </si>
  <si>
    <t>1.14</t>
  </si>
  <si>
    <t>PS A 8.3.2.2 (h)</t>
  </si>
  <si>
    <t>1.15</t>
  </si>
  <si>
    <t>PS A 8.3.2.2. (i)</t>
  </si>
  <si>
    <t>1.16</t>
  </si>
  <si>
    <t>PS A 8.3.3</t>
  </si>
  <si>
    <t>1.17</t>
  </si>
  <si>
    <t>PS A 8.3.4</t>
  </si>
  <si>
    <t>PSA 8.3.5</t>
  </si>
  <si>
    <t>1.18</t>
  </si>
  <si>
    <t>PS A B.8.3.5.1</t>
  </si>
  <si>
    <t xml:space="preserve">Contractor's initial obligations in respect of the Occupation Health and Safety Act and Contractual Regulations </t>
  </si>
  <si>
    <t>1.19</t>
  </si>
  <si>
    <t>PS A B.8.3.5.2</t>
  </si>
  <si>
    <t>Occupational Health and Safety Act</t>
  </si>
  <si>
    <t>1.20</t>
  </si>
  <si>
    <t>1.21</t>
  </si>
  <si>
    <t>PSA 8.3.3.3</t>
  </si>
  <si>
    <t>1.22</t>
  </si>
  <si>
    <t>PSA 8.4.1</t>
  </si>
  <si>
    <t>1.23</t>
  </si>
  <si>
    <t>1.24</t>
  </si>
  <si>
    <t>8.4.2.1. (a)</t>
  </si>
  <si>
    <t>1.25</t>
  </si>
  <si>
    <t>8.4.2.1. (b)</t>
  </si>
  <si>
    <t>1.26</t>
  </si>
  <si>
    <t>8.4.2.1. (c)</t>
  </si>
  <si>
    <t>1.27</t>
  </si>
  <si>
    <t>8.4.2.1. (d)</t>
  </si>
  <si>
    <t>1.28</t>
  </si>
  <si>
    <t>PS A 8.4.2.2</t>
  </si>
  <si>
    <t>1.29</t>
  </si>
  <si>
    <t>8.4.2.2 (a)</t>
  </si>
  <si>
    <t>1.30</t>
  </si>
  <si>
    <t>8.4.2.2 (b)</t>
  </si>
  <si>
    <t>1.31</t>
  </si>
  <si>
    <t>8.4.2.2 (c)</t>
  </si>
  <si>
    <t>1.32</t>
  </si>
  <si>
    <t>8.4.2.2 (d)</t>
  </si>
  <si>
    <t>1.33</t>
  </si>
  <si>
    <t>8.4.2.2 (e)</t>
  </si>
  <si>
    <t>1.34</t>
  </si>
  <si>
    <t>PSA 8.4.2.2. (f)</t>
  </si>
  <si>
    <t>1.35</t>
  </si>
  <si>
    <t>8.4.2.2 (g)</t>
  </si>
  <si>
    <t>1.36</t>
  </si>
  <si>
    <t>8.4.2.2 (h)</t>
  </si>
  <si>
    <t>1.37</t>
  </si>
  <si>
    <t>PS A 8.4.3</t>
  </si>
  <si>
    <t>1.38</t>
  </si>
  <si>
    <t>PS A 8.4.4</t>
  </si>
  <si>
    <t>1.39</t>
  </si>
  <si>
    <t>PS A 8.4.6.1 &amp; PS A B.8.3.5.3</t>
  </si>
  <si>
    <t>1.40</t>
  </si>
  <si>
    <t>1.41</t>
  </si>
  <si>
    <t>1.42</t>
  </si>
  <si>
    <t>1.43</t>
  </si>
  <si>
    <t>Security Services</t>
  </si>
  <si>
    <t>1.44</t>
  </si>
  <si>
    <t>PSA 8.4.6.3</t>
  </si>
  <si>
    <t>EMP Obligations</t>
  </si>
  <si>
    <t>PS A 8.7</t>
  </si>
  <si>
    <t xml:space="preserve">LABOUR </t>
  </si>
  <si>
    <t>Supervision, transport etc. to be included in P&amp;G allowance. Any other allowance to be included in the rate.</t>
  </si>
  <si>
    <t>a) Unskilled Labour</t>
  </si>
  <si>
    <t>b) Semi-skilled Labour</t>
  </si>
  <si>
    <t>c) Plumber</t>
  </si>
  <si>
    <t>d) Ganger</t>
  </si>
  <si>
    <t>e) Electrician</t>
  </si>
  <si>
    <t>f) Foreman</t>
  </si>
  <si>
    <t>PLANT</t>
  </si>
  <si>
    <t>a) Grader (CAT 140G or Similar).</t>
  </si>
  <si>
    <t>b) Track Excavator (CAT 235 or similar).</t>
  </si>
  <si>
    <t>c) Vibratory Roller (BOMAG 212 or Similar).</t>
  </si>
  <si>
    <t>d) Pedestrian Roller(Bomag BW 90 or Similar)</t>
  </si>
  <si>
    <t>e) Water Truck(5000litres)</t>
  </si>
  <si>
    <t>h) Dewatering pump including generator and accessories (50mm pump, 600 l/m)</t>
  </si>
  <si>
    <t>i) Water Truck(5000litres)</t>
  </si>
  <si>
    <t>j) Tipper Truck(10m³)</t>
  </si>
  <si>
    <t>k) Backhoe TLB (CAT 428 or equivalent).</t>
  </si>
  <si>
    <t>l) Dewatering pump including generator and accessories (50mm pump, 600 l/m)</t>
  </si>
  <si>
    <t>MATERIAL</t>
  </si>
  <si>
    <t>Actual cost of materials delivered to site inclusive of transport charges. (supporting invoices to be supplied)</t>
  </si>
  <si>
    <t>PS A 8.5. (a) 1</t>
  </si>
  <si>
    <t>COMMUNITY LIAISON OFFICER</t>
  </si>
  <si>
    <t>Allowance for CLO reimbursement.</t>
  </si>
  <si>
    <t>PS A 8.5(a) 2</t>
  </si>
  <si>
    <t xml:space="preserve">PSC Meetings Attendance </t>
  </si>
  <si>
    <t>PS A 8.5(a) 3</t>
  </si>
  <si>
    <t>STUDENT IN-SERVICE TRAINING</t>
  </si>
  <si>
    <t>Allowance for one Student in-service Training as provided by Client</t>
  </si>
  <si>
    <t>ENVIRONMENTAL CONTROL OFFICER</t>
  </si>
  <si>
    <t>Allowance for provision of an Environmental control officer (ECO)</t>
  </si>
  <si>
    <t xml:space="preserve">OCCUPATIONAL HEALTH AND SAFETY </t>
  </si>
  <si>
    <t>Allowance for provision of an Occupational Health and Safety Officer (OHSO)</t>
  </si>
  <si>
    <t>Allowance for provision of an Occupational Health and Safety Auditor</t>
  </si>
  <si>
    <t>SOCIAL FACILITATOR</t>
  </si>
  <si>
    <t>Allowance for provision of a Social Facilitator</t>
  </si>
  <si>
    <t>PROVISION FOR EPWP</t>
  </si>
  <si>
    <t xml:space="preserve">Extra over sub-item for branding of EPWP PPE </t>
  </si>
  <si>
    <t>PROVISION FOR TRAINING</t>
  </si>
  <si>
    <t xml:space="preserve">General Skills Training </t>
  </si>
  <si>
    <t xml:space="preserve">Person days of Training </t>
  </si>
  <si>
    <t>PS A 8.5 (b) 1</t>
  </si>
  <si>
    <t>Allowance for CEITS skills training of local labour</t>
  </si>
  <si>
    <t>Prov. Sum</t>
  </si>
  <si>
    <t xml:space="preserve">PS A 8.5 (b) 2 </t>
  </si>
  <si>
    <t>Training Venue (only if required)</t>
  </si>
  <si>
    <t>Transport and accomodation of workers for training where it is not possible to undertake the training in close proximity to the site. (provisional sum)</t>
  </si>
  <si>
    <t>EXISTING SERVICES</t>
  </si>
  <si>
    <t>PS A 8.5</t>
  </si>
  <si>
    <t>PS A 8.5 (c) 2</t>
  </si>
  <si>
    <t>CPG ALLOWANCE</t>
  </si>
  <si>
    <t>GENERAL</t>
  </si>
  <si>
    <t>Tenderer to insert below any items which he wishes specifically to include under the Preliminary and General Section</t>
  </si>
  <si>
    <t>a)</t>
  </si>
  <si>
    <t>b)</t>
  </si>
  <si>
    <t>Topographic Survey</t>
  </si>
  <si>
    <t>ProvSum</t>
  </si>
  <si>
    <t>Geotechnical lnvestigation</t>
  </si>
  <si>
    <t>(i) Overheads, charges and profit on item 2.1.7 above</t>
  </si>
  <si>
    <t>Extra-over items 2.2.1-2.2.27 included for:</t>
  </si>
  <si>
    <t>Extra-over item 2.7.1 to 2.7.5 for excavate by hand in soft material with hand tools, as instructed by the Engineer</t>
  </si>
  <si>
    <t xml:space="preserve">Extra-over items 2.7.1 to 2.7.5  for stabilising backfill with cement (CEM II 32.5) and compaction to 93% MOD AASHTO </t>
  </si>
  <si>
    <t>Extra over item 2.8.1 to 2.8.2  for supplying new paving blocks, to match exisiting, only where original paving blocks were broken (as instructed by Engineer)</t>
  </si>
  <si>
    <t>Excavate in all materials for trenches, backfill, compact, and dispose of surplus/ unsuitable material, for up to 450 mm dia. pipes for total trench depth:</t>
  </si>
  <si>
    <t>Steel Lockers1-door factory lockers (Mild steel, powder-coated)1800 x 450 x 300mm</t>
  </si>
  <si>
    <t>Wooden BenchesSpecialist Meranti/Hardwood slats on steel frame2000 x 400 x 450mm</t>
  </si>
  <si>
    <t>Open LockersBuilt-in 16mm White Melamine (18 compartments)Custom (As per drawing)</t>
  </si>
  <si>
    <t>Wall MirrorsCommercial grade polished edge (6mm)1200 x 900mm</t>
  </si>
  <si>
    <t>Coat HooksHeavy-duty stainless steel (Double prong)</t>
  </si>
  <si>
    <t>Waste Bins45L Stainless steel pedal bins</t>
  </si>
  <si>
    <t>Seating (Extra)Low ottoman/stool (Optional for corner)450mm Dia</t>
  </si>
  <si>
    <t>HardwareFixings, wall anchors, and assembly consumables</t>
  </si>
  <si>
    <t>Signage"Change Room" door sign &amp; hygiene notices</t>
  </si>
  <si>
    <t>Professional Installation Team of 2 for 2 days (Lockers, benches, mirror mounting)</t>
  </si>
  <si>
    <t xml:space="preserve">Sum </t>
  </si>
  <si>
    <t>Specialist Carpentry On-site assembly of melamine open locker system</t>
  </si>
  <si>
    <t>Site supervision and quality control</t>
  </si>
  <si>
    <t>Granite Countertops50mm Grey Granite (Custom thickness) for main desks and sink area.</t>
  </si>
  <si>
    <t>Full Height Cupboard16mm White Melamine with internal shelving (as per Section B-B).</t>
  </si>
  <si>
    <t>Built-in Shelves16mm White Melamine units above granite tops.</t>
  </si>
  <si>
    <t>Steel Support StructureMatt Black Aluminium/Steel stands and support legs (Section C-C).</t>
  </si>
  <si>
    <t>Franke Cascade SinkCDX 671 Stainless Steel Inset Sink (1360x500mm).</t>
  </si>
  <si>
    <t>Cobra Ledimo MixerWall-type sink mixer with aerated swivel outlet.</t>
  </si>
  <si>
    <t>Notice BoardParrot Products ribbed aluminium frame (1200x900mm).</t>
  </si>
  <si>
    <t>Electrical PointsECO Switch socket double (4x4 White) - supply and install.</t>
  </si>
  <si>
    <t>Office Task ChairHigh-back ergonomic mesh chair for the main desk.</t>
  </si>
  <si>
    <t>Lab Bar StoolsHeight-adjustable stools with footrests for granite counters.</t>
  </si>
  <si>
    <t>Waste Bin20L Stainless steel office bin.</t>
  </si>
  <si>
    <t>Specialist Installation Installation of granite, carpentry (melamine), and steel supports.</t>
  </si>
  <si>
    <t>Plumbing Connection Connection of Franke sink and Cobra mixer to existing services.</t>
  </si>
  <si>
    <t>Wall Tiling 300x300mm ceramic splashback tiles (as per Section A-A).</t>
  </si>
  <si>
    <t xml:space="preserve">Removal and Disposal of Asbestos Roof by Specialist Contractor and Provision of Certificate of Safe Disposal </t>
  </si>
  <si>
    <t xml:space="preserve">Supply and install disc fine bubble diffuser with high grade EPDM membrane with integrated backflow preventer, support dish and halter or screw on ring with air inlet threaded (female). Airflow rate ± 3 m³/h to 5 m³/h with daily peak flow = 4.5 m³/h </t>
  </si>
  <si>
    <t>Supply &amp; install pipe saddle (clamp/bolted) with socket sealing ring agianst header pipe (EPDM rubber or PVC)</t>
  </si>
  <si>
    <t>Drill airhole into pipe with patented method not to drop drilling material into pipe</t>
  </si>
  <si>
    <t>8.9</t>
  </si>
  <si>
    <t>8.10</t>
  </si>
  <si>
    <t>8.11</t>
  </si>
  <si>
    <t>8.12</t>
  </si>
  <si>
    <t>Test and commission</t>
  </si>
  <si>
    <t>sum</t>
  </si>
  <si>
    <t>8.13</t>
  </si>
  <si>
    <t>LIGHTNING PROTECTION</t>
  </si>
  <si>
    <t>Supply and install the lightning protection and earthing installation for all the WWTW Buildings &amp; Structures for TT1 &amp; TT2 as follows :</t>
  </si>
  <si>
    <t>a) Carry out the earth resistivity survey and provide report for all the buildings on site (include for recommendation for number and spacings of earth electrodes)</t>
  </si>
  <si>
    <t>b) Excavation and backfill of ground 300 wide and 600 deep in all classes of medium to hard pickable ground</t>
  </si>
  <si>
    <t>c) 70mm² bare copper ground trench earth ring main</t>
  </si>
  <si>
    <t>d) 1,6 - 2m long copper clad earth electrodes</t>
  </si>
  <si>
    <t>e) Exothermic welds 70 -70mm²</t>
  </si>
  <si>
    <t>f) Denso tape of exothermic welds</t>
  </si>
  <si>
    <t>g) 70mm² PVC insulated earth conductor built into brickwork to pick up roof conductors or steel members, columns etc</t>
  </si>
  <si>
    <t>h) 25 Ø PVC conduit flush cast in slabs and chased in brickwork</t>
  </si>
  <si>
    <t>i) 10 dia solid aluminium  earth terminal conductor saddled to concrete roof or walls or upstand beams</t>
  </si>
  <si>
    <t>j) 70 mm² PVC insulated earth conductor bonding to steel staircases, hand railing etc.</t>
  </si>
  <si>
    <t>k) Tap and drill steel columns to receive 70 mm² earth conductors from earth mat</t>
  </si>
  <si>
    <t>l) 70mm² PVC insulated earth conductor for connecting to reinforcing steel in roof or connecting onto structural steel trusses or sheeting</t>
  </si>
  <si>
    <t>m) 70mm² earth terminals including making off with lugs etc. complete</t>
  </si>
  <si>
    <t>n) Supply and install 300mm long copper earth bar with stand-off insulators adjacent MCC</t>
  </si>
  <si>
    <t>o) Ensure earth continuity and test between the structure and to the earth mat for all buildings</t>
  </si>
  <si>
    <t>p) Ensure earth continuity and test between the concrete or steel roof and earth mat and to other above structures and buildings for all buildings</t>
  </si>
  <si>
    <t>q) Test and commission the Lightning Protection and Earthing system for all the buildings and structures in presence of the Engineer</t>
  </si>
  <si>
    <t xml:space="preserve">r) Issue the earth test and compliance certificates for all the above Buildings and Structures  ( separate certificates required for each site - 8 in total)  </t>
  </si>
  <si>
    <t xml:space="preserve">s) Issue the "as built" earthing layouts and hand-over data packs for all the above structures and buildings </t>
  </si>
  <si>
    <t>LEVEL SENSOR , SWITCHES  &amp; SENSOR CABLING Etc.</t>
  </si>
  <si>
    <t>a ) Supply and install the IFM or similar approved level sensor as specified in the  pump sumps and dosing tanks for level display and pump low level trip with mounting bracket etc complete</t>
  </si>
  <si>
    <t>b) Supply and install the low level cut-out float switches and pump start-stop float switches complete with s/steel rods , chain and weights</t>
  </si>
  <si>
    <t>Set</t>
  </si>
  <si>
    <t>c) Supply and install electronic IFM or similar approved no-flow switches for all the pumps and  dosing pumps protection complete with stop cock and socket welded to pipe</t>
  </si>
  <si>
    <t>d) Proximity Switch (to indicate which  poly dosing tank is operational)</t>
  </si>
  <si>
    <t>Rate Only</t>
  </si>
  <si>
    <t>e) 40 dia solenoid valves as specified</t>
  </si>
  <si>
    <t>f) Solenoid switch as specified</t>
  </si>
  <si>
    <t>g) Limit switch AC/DC or similar approved</t>
  </si>
  <si>
    <t>h) Dissolved Oxygen Sensors ( DO Sensors ) with s/steel mounting brackets and WP enclosure</t>
  </si>
  <si>
    <t>i) Blower air pressure sensors installed on the air delivery pipe with sockets and all fittings complete</t>
  </si>
  <si>
    <t>j) Modbus cabling between the MCC PLCs and SCADA switch at control room ( armoured in ground)</t>
  </si>
  <si>
    <t xml:space="preserve">k) Termination of modbus or fibre optic cabling including termination kit , splicing etc </t>
  </si>
  <si>
    <t xml:space="preserve">l) CAT 6 Ethernet cable 1,5mm² 4 pair screened cable </t>
  </si>
  <si>
    <t>m) Termination of ethernet cable</t>
  </si>
  <si>
    <t>n) Fibre optic cable 8 pair single mode</t>
  </si>
  <si>
    <t>o) Fibre optic cable terminations , splicings etc</t>
  </si>
  <si>
    <t>p) Connect , interface , programme , test and commission the PLC for the above level sensor , instruments and control systems and interface to SCADA system complete</t>
  </si>
  <si>
    <t>q) Stainless steel level electrodes as specified for control of pumps ( auto start and stop )</t>
  </si>
  <si>
    <t xml:space="preserve">FLOW METERS </t>
  </si>
  <si>
    <t>Supply and deliver to site the following flow meters :</t>
  </si>
  <si>
    <t>a) 400 dia mag flow meter as specified on RAS pumping line</t>
  </si>
  <si>
    <t>b) 250 dia mag flow meter as specified on the WAS pumping line</t>
  </si>
  <si>
    <t>c) Blower air flow meters installed on the blower delivery pipe with sockets and all fittings complete</t>
  </si>
  <si>
    <t>Install and connect up the flow meters supplied above as follows :</t>
  </si>
  <si>
    <t>c) Blower air flow meters installed on the blower delivery pipe ( NB 300-350mm pipe ) with sockets and all fittings complete</t>
  </si>
  <si>
    <t>CABLES</t>
  </si>
  <si>
    <t>a) Supply Cables PVC/SWA/PVC/ECC cables per SANS 1507</t>
  </si>
  <si>
    <t>(a)  1,5mm² x 3 core ECC</t>
  </si>
  <si>
    <t>(b)  1,5mm² x 4 core ECC</t>
  </si>
  <si>
    <t>(c)  2,5mm² x 3 core ECC</t>
  </si>
  <si>
    <t>(d)  2,5mm² x 4 core ECC</t>
  </si>
  <si>
    <t>(e) 10mm² x 3 core ECC</t>
  </si>
  <si>
    <t>(f) 16mm² x 4 core ECC</t>
  </si>
  <si>
    <t>(g) 16mm² x 3 core ECC</t>
  </si>
  <si>
    <t>(h) 25mm² x 4 core ECC</t>
  </si>
  <si>
    <t>(i) 35mm² x 4 core ECC</t>
  </si>
  <si>
    <t>(j) 95mm² x 4 core ECC</t>
  </si>
  <si>
    <t>(k) 240mm² x 4 core ECC</t>
  </si>
  <si>
    <t>Cable Glands :                                                         Rates shall include the termination of cables in distribution boards, MCCs , kiosks etc  and equipment per supplier recommended termination detail. To include corrosion proof CCG Corruguard glands, shrouds, lugs and cable numbers.</t>
  </si>
  <si>
    <t>ISOLATORS FOR PLANT, DOSING &amp; OTHER EQUIPMENT</t>
  </si>
  <si>
    <t>Supply, installation and connection of isolator in IP65 slide extension box complete with box</t>
  </si>
  <si>
    <t>a) 20 Amp 3 pole  Hazardous (Ex Rated)</t>
  </si>
  <si>
    <t>b) 30 Amp 3 pole  Hazardous (Ex Rated)</t>
  </si>
  <si>
    <t>c) Stop button + Stand Hazardous (Ex Rated)</t>
  </si>
  <si>
    <t>d) 20 Amp 2 pole</t>
  </si>
  <si>
    <t>e) 20 Amp 3 pole</t>
  </si>
  <si>
    <t>f) 30 Amp 3 pole</t>
  </si>
  <si>
    <t>g) Emergency Stop buttons + stands corrosion proof s/steel</t>
  </si>
  <si>
    <t>Make safe , disconnect , remove and deliver to UGU Stores the following :</t>
  </si>
  <si>
    <t>a) Existing faulty and light fittings not working</t>
  </si>
  <si>
    <t>b) Existing plug, isolators or other power points</t>
  </si>
  <si>
    <t>c) Existing conduit and wiring ( all sizes )</t>
  </si>
  <si>
    <t>d ) Cables , cable ends, cable trays etc complete ( all sizes )</t>
  </si>
  <si>
    <t>LIGHTING, SMALL POWER &amp; SOCKET INSTALLATION</t>
  </si>
  <si>
    <t>EQUIPMENT</t>
  </si>
  <si>
    <t>a) Surface 1 lever light switch</t>
  </si>
  <si>
    <t>b) Surface 16A Switched socket outlet</t>
  </si>
  <si>
    <t>c) 16A Switched socked outlet industrial type surface corrosion proof</t>
  </si>
  <si>
    <t>d) 16 Amp weatherproof switched socket outlet</t>
  </si>
  <si>
    <t xml:space="preserve">e) Weatherproof termination / junction boxes - CCG corrosion proof or similar for sensors  and instruments with terminals </t>
  </si>
  <si>
    <t xml:space="preserve">f) Surface 2 way light switch </t>
  </si>
  <si>
    <t xml:space="preserve">g) 20A DP 2 pole isolators </t>
  </si>
  <si>
    <t>i)  25 dia PVC conduit</t>
  </si>
  <si>
    <t>ii) 25 dia galvanised conduit</t>
  </si>
  <si>
    <t>iii) 25 dia galvanised round boxes with covers</t>
  </si>
  <si>
    <t xml:space="preserve">iv) 100 x 50 galvanised box with covers </t>
  </si>
  <si>
    <t xml:space="preserve">v) 100 x 100 galvanised box with cover </t>
  </si>
  <si>
    <t>vi) 32 dia PVC conduit in floor and surface with bends etc</t>
  </si>
  <si>
    <t>vii) 1,5mm² wires</t>
  </si>
  <si>
    <t>viii) 2,5mm² wires</t>
  </si>
  <si>
    <t>viiii) 4mm² wires</t>
  </si>
  <si>
    <t>x) 40 x 40 galvanised trunking with covers fixed to wall or suspended from roof or trusses etc</t>
  </si>
  <si>
    <t>Supply light fittings / luminaries and poles as specified with lamps ( refer to project specification for details )</t>
  </si>
  <si>
    <t>a) Type A - 1,5m 2 Tube 2 X 30W  LED corrosion proof</t>
  </si>
  <si>
    <t>b) Type B - Surface Bulkhead Aluminium with glass bowl 1 x 18W LED</t>
  </si>
  <si>
    <t xml:space="preserve">c) Type C - 1,5m 2 Tube 2 x 30W LED EXE Rated Zone 2 </t>
  </si>
  <si>
    <t>d) Type D - Floodlight with aluminium body 1 x 100W LED</t>
  </si>
  <si>
    <t>Install and connect the light fittings and poles supplied above.</t>
  </si>
  <si>
    <t>a) Type A</t>
  </si>
  <si>
    <t>b)Type B</t>
  </si>
  <si>
    <t xml:space="preserve">c) Type C </t>
  </si>
  <si>
    <t>d) Type D</t>
  </si>
  <si>
    <t>Supply and install photo cell to control outside lights</t>
  </si>
  <si>
    <t>Weatherproof termination boxes for instruments etc (with DIN raill, terminals etc.)</t>
  </si>
  <si>
    <t>Disconnect , make safe , strip , remove and deliver the existing damaged or non-compliant MCCs on site and deliver to UGU Stores</t>
  </si>
  <si>
    <t>MCC &amp; DISTRIBUTION BOARDS</t>
  </si>
  <si>
    <t>Supply and install distribution boards, motor control panel etc. complete with doors where applicable, frames, subframes, chassis, fixtures, fittings, circuit breakers spare space, busbar etc. as per specifications and drawings/schematics where provided to SANS 1765  ( to include contractor to provide wiring diagrams , PLC I/O lists and wiring diagrams  , loop &amp; cable diagrams etc as specified )</t>
  </si>
  <si>
    <t>a) Make safe, disconnect , remove and deliver the existing star-deltla starters for the 75kW submersible pumps for Pump Station 4A</t>
  </si>
  <si>
    <t>b) Supply and install new 90kW VSDs for the new submersible pumps for Pump Station 4A</t>
  </si>
  <si>
    <t>c) Modify and integrate the controls, VSDs etc to the new PLC/HMI in existing MCC for Pump Station 4A ( measured elsewhere ) including all wiring and associated equipment</t>
  </si>
  <si>
    <t>d) Test and commission the VSDs and pumps for Pump Station 4A</t>
  </si>
  <si>
    <t>e) MCC - 05 New Blower MCC ( including PLC &amp; HMI )</t>
  </si>
  <si>
    <t>f)  MCC - 08 New Sludge Dewatering Plant &amp; Equipment ( including PLC &amp; HMI )</t>
  </si>
  <si>
    <t>g ) MCC - 10 New Sludge &amp; Recirculation Pumps and Sedimantation Tank 5 - 6  ( including PLC &amp; HMI )</t>
  </si>
  <si>
    <t>h ) MCC - 11 New TT3 Inlet Works Screens &amp; Conveyor ( including PLC &amp; HMI )</t>
  </si>
  <si>
    <t>Supply and install new PLCs as specified complete in existing MCCs and integrate to starters/VSDs and to SCADA with all control mods and wiring</t>
  </si>
  <si>
    <t>Supply and install HMI as specified complete in existing MCCs and integrate to PLC and SCADA with all control mods and wiring</t>
  </si>
  <si>
    <t>Design and submit wiring and layoout drawings for all MCCs and DBs. To include P &amp; ID diagrams , parts and equipment list, PLC I/O lists , cable schedules and cable block diagrams , instrument lists, instrument loop diagrams etc complete</t>
  </si>
  <si>
    <t>Factory Acceptance tests (FAT) for all the above MCCs &amp; DBs etc. supplied above including for costs for Engineer to attend</t>
  </si>
  <si>
    <t>Allow for cost of Engineer to attend FAT &amp; SAT of MCCs as above and for Engineers travel costs to site and other venues</t>
  </si>
  <si>
    <t>Allow for profit and attendance on above item</t>
  </si>
  <si>
    <t xml:space="preserve">Allow for the SAT , and test and commission the MCC , electrical and instrumentation installation supplied above including the  automation of controls , flow switches and level sensors etc complete </t>
  </si>
  <si>
    <t xml:space="preserve">SOLAR POWER </t>
  </si>
  <si>
    <t>Supply , deliver, install and connect up the following :</t>
  </si>
  <si>
    <t>a) Solar panels with frame and stand-alone supporting structure over drying beds - to power 5kW building lighting and 5kW of site street lighting ( Total 10kW).  Off grid system</t>
  </si>
  <si>
    <t>b) Solar batteries ( lithium iron type ) complete with cabling etc</t>
  </si>
  <si>
    <t xml:space="preserve">c) Solar charge controller </t>
  </si>
  <si>
    <t>d) Solar power inverter complete ( Off grid system )</t>
  </si>
  <si>
    <t>e) Solar power cabling complete</t>
  </si>
  <si>
    <t>f) Solar power DB</t>
  </si>
  <si>
    <t>g) Test and commission and provide solar power O &amp; M manuals, COC and compliance and hand over data sheets complete</t>
  </si>
  <si>
    <t>h) Supply and install the steel structure for supporting the solar panels over the sludge drying beds as specified</t>
  </si>
  <si>
    <t>TELEMETRY SYSTEM -WWTW</t>
  </si>
  <si>
    <t>Supply, install , test and commission the following to UGU standards and specifications</t>
  </si>
  <si>
    <t>a) Telemetry panel at the WWTW site and at UGU Control Room</t>
  </si>
  <si>
    <t>b) Telemetry RTU , digital radios etc at WWTW site and UGU Control Room</t>
  </si>
  <si>
    <t>c) Telemetry batteries - 100A/hr</t>
  </si>
  <si>
    <t>d) Webb radio antennae and associated cabling, mounting and accessories etc complete</t>
  </si>
  <si>
    <t>e) DC surge protection and optical isolation between serial devices</t>
  </si>
  <si>
    <t>f) Configuration , testing and commissioning of telemetry systems with instrumentation</t>
  </si>
  <si>
    <t>g) Integrate telemetry system to UGU SCADA system at UGU Control Room and on-site system including all hardware, software and integration between all MCCs , PLCs and telemetry panel</t>
  </si>
  <si>
    <t xml:space="preserve">h) Supply and install earthing for the telemetry system complete </t>
  </si>
  <si>
    <t>i) Supply O &amp; M manuals, wiring diagrams, compliance certificates and hand-over data pack for complete telemetry system</t>
  </si>
  <si>
    <t>PLC/HMI &amp; SCADA</t>
  </si>
  <si>
    <t>Full package of Adroit or similar and equal approved SCADA system that will monitor and control the water treatment plant and chemical dosing systems and pumping systems. Includes computer hardware, Adroit Agent Server Version Server 8-75 Scanned Points.  Rockwell compact  Logix PLC Hardware in Control Room/Office  Building and Interfacing Rockwell compact  Logix PLC hardware in the various MCCs/Buildings. To include Programming and integration of SCADA &amp; PLC systems.</t>
  </si>
  <si>
    <t>Supply , install, test and commission the full on-site SCADA system as specified</t>
  </si>
  <si>
    <t xml:space="preserve">Allow a sum for a PLC System Integrator for programming of the new PLC in all MCCs and integrating, interfacing and commissioning  with new on-site SCADA at the WWTW and existing SCADA systems at UGU Control Room </t>
  </si>
  <si>
    <t xml:space="preserve">Submit the electrical COC for the entire WWTW installations for all buildings and structures </t>
  </si>
  <si>
    <t>Provide training for the Plant operations and maintenance staff for the entire WWWT installations for all buildings and structures</t>
  </si>
  <si>
    <t>DOCUMENTATION</t>
  </si>
  <si>
    <t>a) Submit As-built Electrical &amp; Instrumentation drawings to the Engineers satisfaction where not measured elsewhere, comprising the following:</t>
  </si>
  <si>
    <t>1 x full set "red line" drawings (hard copy)</t>
  </si>
  <si>
    <t>4 x sets manufacturers and supplier schedules and drawings (hard copy + CD)</t>
  </si>
  <si>
    <t>Supply the O &amp; M manuals for the electrical, instrumentation and mechanical installation as specified</t>
  </si>
  <si>
    <t>Trenching</t>
  </si>
  <si>
    <t>a) Trenching  400 wide x 550 deep in pickable to hard ground</t>
  </si>
  <si>
    <t>b) Backfilling of above trenches</t>
  </si>
  <si>
    <t>c) Cable marker tape</t>
  </si>
  <si>
    <t>d) Concrete cable markers</t>
  </si>
  <si>
    <t>Sleeves and cable accessories ( supply and install )</t>
  </si>
  <si>
    <t>(a) Supply and install cable warning tape</t>
  </si>
  <si>
    <t>(b) Concrete cable markers</t>
  </si>
  <si>
    <t>(c) 110Ø uPVC cable sleeves</t>
  </si>
  <si>
    <t>(d) 110 Ø 90º PVC bends</t>
  </si>
  <si>
    <t>(e) 50Ø uPVC cable sleeves</t>
  </si>
  <si>
    <t>(f) 50 Ø 90º PVC bends</t>
  </si>
  <si>
    <t>(g ) 100mm wide heavy duty galvanised heavy duty cable ladder</t>
  </si>
  <si>
    <t>(h ) 200mm wide heavy duty galvanised heavy duty cable ladder</t>
  </si>
  <si>
    <t>AIRCON UNITS &amp; EXTRACT FANS</t>
  </si>
  <si>
    <t>a) Luft or similar and equal approved extract fans type Luft  LPA 500/43F 380Volt 2m³/s with WC500 wall cowl cladding</t>
  </si>
  <si>
    <t>b) Create opening in brickwork and side cladding for above fan , patch up, waterproof and make good</t>
  </si>
  <si>
    <t>c) EXE rated extractor fans and cowls similar to as  supplied above type Luft 500/43F EXE with WC500 wall cowl above as specified</t>
  </si>
  <si>
    <t xml:space="preserve">d) Suppy and install 18000Btu/hr midwall aircooled aircon split units ( Samsung or similar ) including condensers, evapoators, remote control, refrigerant piping and control wiring complete ( allow for 10m between units and all bluechem treatment ) </t>
  </si>
  <si>
    <t>e) Connect the ventilation fans to their respective electrical isolators or power points</t>
  </si>
  <si>
    <t>f) Test and commission the aircon units and ventilation fans supplied above</t>
  </si>
  <si>
    <t>Lump sum labelling for all  instruments, actuators, level sensors , flow meters, flow switches , level switches  etc complete</t>
  </si>
  <si>
    <t>Allow for other statutory and standard signage , labels and notices for all processes and buildings</t>
  </si>
  <si>
    <t>Allow a provisional sum of R 50 000,00 for any unforseen work to be used entirely at the discretion of the Client and Engineer</t>
  </si>
  <si>
    <t>FIRE PROTECTION AND SIGNAGE</t>
  </si>
  <si>
    <t>a) 9 kg DCP fire extinguisher</t>
  </si>
  <si>
    <t>c) Photo luminescent and standard FE signs</t>
  </si>
  <si>
    <t>d) Warning - machine starts automatically signage</t>
  </si>
  <si>
    <t>Allow a provisionsl sum of R260 000,00 for any unforeseen items to be used entirely at the discretion of the Engineer or Client</t>
  </si>
  <si>
    <t>Allow for profit and attendance on item above</t>
  </si>
  <si>
    <t>Any other item the tenderer considers has been omitted and requires pricing as separate items as follows :</t>
  </si>
  <si>
    <t>STAND-BY GENERATORS &amp; TRANSFORMER</t>
  </si>
  <si>
    <t>Allow an amount to disconnect, remove, transport to UGU Stores the existing generator in the generator room for Pump Station 4A</t>
  </si>
  <si>
    <t>Design, supply , deliver to site and offload the following silent type canopy stand-by diesel generators with fuel tank,  change over panel and change-over contactors complete as specified :</t>
  </si>
  <si>
    <t xml:space="preserve">a) 650kVA for Margate WWTW  ( for all pumps , aerators, clarifiers , blowers , etc ) </t>
  </si>
  <si>
    <t xml:space="preserve">a) 250kVA for Margate Pump Station 4A  ( for all pumps etc ) </t>
  </si>
  <si>
    <t>c) Supply , deliver to site and rig into position the concrete plints for the above 2 no generators</t>
  </si>
  <si>
    <t>Offload and rig into positions and connect up  the above two( 2) off new generators</t>
  </si>
  <si>
    <t xml:space="preserve">Allow an amount of R 45 000,00 for the Engineer to attend the generator FAT ( including Engineer/s time , flights, travel costs etc ) </t>
  </si>
  <si>
    <t xml:space="preserve">Isolate , disconnect , remove and transport the existing 500kVA 400 Volt transformer at the WWTW site to the UGU Stores </t>
  </si>
  <si>
    <t>Design , manufacture and supply the 630kVA 11kV/0,4kV mini-sub as specified for the WWTW power upgrade</t>
  </si>
  <si>
    <t>Deliver to the site the transformer supplied above</t>
  </si>
  <si>
    <t>Off-load and rig into position the above transformer and connect up</t>
  </si>
  <si>
    <t>Provide 3000 liters of diesel for testing and commissioning of the 2 No generators</t>
  </si>
  <si>
    <t>litre</t>
  </si>
  <si>
    <t>Allow an amount to make the application to Eskom to increase the power supply to the site to 630KVA</t>
  </si>
  <si>
    <t xml:space="preserve">Allow an amount to disconnect and relocate the existing bulk electricity panel from the old electrical room to a new room to be constructed </t>
  </si>
  <si>
    <t>Connect up, test and commission the above new transformer</t>
  </si>
  <si>
    <t>(a)  1,5mm² x 14 core ECC</t>
  </si>
  <si>
    <t>(f)   95mm² x 4 core ECC</t>
  </si>
  <si>
    <t>(g)  240mm² x 4 core ECC</t>
  </si>
  <si>
    <t>Installation of above supplied PVC/SWA/PVC/ECC cables per SANS 1507 in ducts , sleeves, cable tray etc</t>
  </si>
  <si>
    <t>Trenching etc.</t>
  </si>
  <si>
    <t>SANS1200 DB, PSDB</t>
  </si>
  <si>
    <t>Trenching  400 wide x 800 deep in pickable to hard ground</t>
  </si>
  <si>
    <t>Backfilling of above trenches</t>
  </si>
  <si>
    <t>Sleeves and accessories ( supply and install )</t>
  </si>
  <si>
    <t>(a) Supply and install cable danger warning tape</t>
  </si>
  <si>
    <t>(c) 150Ø uPVC cable sleeves</t>
  </si>
  <si>
    <t>d) 350W heavy duty cable ladder</t>
  </si>
  <si>
    <t>Allow an amount for a generator specialist to set up and test the new generator and integrate controls with the mains power supply for all 2 gen-sets</t>
  </si>
  <si>
    <t>Allow an amount for a generator specialist to synchronize the two (2) generators with the mains supply</t>
  </si>
  <si>
    <t>Allow a sum for the O &amp; M manuals for the 2 x generators and step-up transformer as specified</t>
  </si>
  <si>
    <t>Allow for training of operational and maintenance staff on the operations and maintenance of the 5 x generators and transformer system supplied above complete</t>
  </si>
  <si>
    <t>Allow a provisional sum of R 40 000,00 for any un-forseen work to be used entiely at the discretion of the Client or Engineer and for the Engineer to attend any unforseen inspections etc</t>
  </si>
  <si>
    <t>Allow for profit and attendance on the above provisional sum</t>
  </si>
  <si>
    <t>Allow for all notices , safety signage etc complete for the 2 x generators and transformer</t>
  </si>
  <si>
    <t>Any other item the tenderer considers has been omitted and which requires pricing as separate items.</t>
  </si>
  <si>
    <t>i)</t>
  </si>
  <si>
    <t>ii)</t>
  </si>
  <si>
    <t>28.1</t>
  </si>
  <si>
    <t>28.1.1</t>
  </si>
  <si>
    <t>28.1.2</t>
  </si>
  <si>
    <t>28.1.3</t>
  </si>
  <si>
    <t>28.1.4</t>
  </si>
  <si>
    <t>28.1.5</t>
  </si>
  <si>
    <t>28.1.6</t>
  </si>
  <si>
    <t>28.1.7</t>
  </si>
  <si>
    <t>28.1.8</t>
  </si>
  <si>
    <t>28.1.9</t>
  </si>
  <si>
    <t>28.1.10</t>
  </si>
  <si>
    <t>28.1.11</t>
  </si>
  <si>
    <t>28.1.12</t>
  </si>
  <si>
    <t>28.1.13</t>
  </si>
  <si>
    <t>28.1.14</t>
  </si>
  <si>
    <t>28.1.15</t>
  </si>
  <si>
    <t>28.1.16</t>
  </si>
  <si>
    <t>28.1.17</t>
  </si>
  <si>
    <t>28.1.18</t>
  </si>
  <si>
    <t>28.1.19</t>
  </si>
  <si>
    <t>28.2.1</t>
  </si>
  <si>
    <t>28.2</t>
  </si>
  <si>
    <t>28.2.2</t>
  </si>
  <si>
    <t>28.2.3</t>
  </si>
  <si>
    <t>28.2.4</t>
  </si>
  <si>
    <t>28.2.5</t>
  </si>
  <si>
    <t>28.2.6</t>
  </si>
  <si>
    <t>28.2.7</t>
  </si>
  <si>
    <t>28.2.8</t>
  </si>
  <si>
    <t>28.2.9</t>
  </si>
  <si>
    <t>28.2.10</t>
  </si>
  <si>
    <t>28.2.11</t>
  </si>
  <si>
    <t>28.2.12</t>
  </si>
  <si>
    <t>28.2.13</t>
  </si>
  <si>
    <t>28.2.14</t>
  </si>
  <si>
    <t>28.2.15</t>
  </si>
  <si>
    <t>28.2.16</t>
  </si>
  <si>
    <t>28.2.17</t>
  </si>
  <si>
    <t>28.3</t>
  </si>
  <si>
    <t>28.3.1</t>
  </si>
  <si>
    <t>28.3.2</t>
  </si>
  <si>
    <t>28.3.1.1</t>
  </si>
  <si>
    <t>28.3.1.2</t>
  </si>
  <si>
    <t>28.3.1.3</t>
  </si>
  <si>
    <t>28.3.2.1</t>
  </si>
  <si>
    <t>28.3.2.2</t>
  </si>
  <si>
    <t>28.3.2.3</t>
  </si>
  <si>
    <t>28.4</t>
  </si>
  <si>
    <t>28.4.1</t>
  </si>
  <si>
    <t>28.4.2</t>
  </si>
  <si>
    <t>STREETLIGHTING</t>
  </si>
  <si>
    <t>( Fed off 10kWp solar system )</t>
  </si>
  <si>
    <t>All lights by TLF Lighting</t>
  </si>
  <si>
    <t>a) Type E - 100W LED streetlights with photocell by TLF/Beka with mounting pole brackets</t>
  </si>
  <si>
    <t>b) Type F - 9,5m galvanised poles</t>
  </si>
  <si>
    <t>c) Type G - 9,5m galvanised poles with back to back bracket</t>
  </si>
  <si>
    <t>d) Type H - 60W LED 230V streetlight by TLF/Beka</t>
  </si>
  <si>
    <t>28.4.1.1</t>
  </si>
  <si>
    <t xml:space="preserve">HIGH MAST LIGHTING </t>
  </si>
  <si>
    <t>28.4.1.2</t>
  </si>
  <si>
    <t>28.4.1.3</t>
  </si>
  <si>
    <t>OTHER</t>
  </si>
  <si>
    <t>28.4.1.4</t>
  </si>
  <si>
    <t>28.4.1.5</t>
  </si>
  <si>
    <t>28.4.1.6</t>
  </si>
  <si>
    <t>28.4.1.7</t>
  </si>
  <si>
    <t>28.4.1.8</t>
  </si>
  <si>
    <t>28.4.1.9</t>
  </si>
  <si>
    <t>28.4.1.10</t>
  </si>
  <si>
    <t>28.4.1.11</t>
  </si>
  <si>
    <t xml:space="preserve">Allow a provisional sum of R 350 000,00 for any unforseen work or items requiring attention, which amounts are to be used by the discretion of the Client and Engineer only  </t>
  </si>
  <si>
    <t>Supply and install 20Amp TP CB in MCCs for supply to streelights and connect to busbars etc</t>
  </si>
  <si>
    <t xml:space="preserve">Supply and install CCG or similar weatherproof junction boxes with terminals </t>
  </si>
  <si>
    <t>Test and commission the entire streetlights system and submit the electrical certificate of compliance</t>
  </si>
  <si>
    <t>Provide O &amp; M manuals for the streetlights and electrical installation .</t>
  </si>
  <si>
    <t>Provide for all streetlight notices, safety signage etc complete</t>
  </si>
  <si>
    <t>28.4.2.1</t>
  </si>
  <si>
    <t>28.4.2.2</t>
  </si>
  <si>
    <t>28.4.2.3</t>
  </si>
  <si>
    <t>28.4.2.4</t>
  </si>
  <si>
    <t>28.4.2.5</t>
  </si>
  <si>
    <t>28.4.2.6</t>
  </si>
  <si>
    <t>28.4.2.7</t>
  </si>
  <si>
    <t>28.4.2.8</t>
  </si>
  <si>
    <t>28.4.2.9</t>
  </si>
  <si>
    <t>28.4.2.10</t>
  </si>
  <si>
    <t>28.4.2.11</t>
  </si>
  <si>
    <t>30</t>
  </si>
  <si>
    <t>28.5</t>
  </si>
  <si>
    <t>28.5.1</t>
  </si>
  <si>
    <t>28.5.2</t>
  </si>
  <si>
    <t>2.8.4.1</t>
  </si>
  <si>
    <t>28.5.1.1</t>
  </si>
  <si>
    <t>Saw cutting of existing slab, with breaking and disposal of concrete</t>
  </si>
  <si>
    <t>28.5.1.2</t>
  </si>
  <si>
    <t>28.5.1.3</t>
  </si>
  <si>
    <t>28.5.1.4</t>
  </si>
  <si>
    <t>28.5.1.5</t>
  </si>
  <si>
    <t>28.5.1.6</t>
  </si>
  <si>
    <t>28.5.1.7</t>
  </si>
  <si>
    <t>28.5.2.1</t>
  </si>
  <si>
    <t>28.5.2.2</t>
  </si>
  <si>
    <t>28.5.2.3</t>
  </si>
  <si>
    <t>28.5.2.4</t>
  </si>
  <si>
    <t>28.6</t>
  </si>
  <si>
    <t>28.6.1</t>
  </si>
  <si>
    <t>28.6.2</t>
  </si>
  <si>
    <t>28.6.3</t>
  </si>
  <si>
    <t>28.6.4</t>
  </si>
  <si>
    <t>28.6.5</t>
  </si>
  <si>
    <t>28.6.6</t>
  </si>
  <si>
    <t>28.7</t>
  </si>
  <si>
    <t>28.6.1.1</t>
  </si>
  <si>
    <t>28.6.1.2</t>
  </si>
  <si>
    <t>28.6.1.3</t>
  </si>
  <si>
    <t>28.6.1.4</t>
  </si>
  <si>
    <t>28.6.1.5</t>
  </si>
  <si>
    <t>28.6.1.6</t>
  </si>
  <si>
    <t>28.6.1.7</t>
  </si>
  <si>
    <t>h) 16 Amp zone 2 EXE rated 16A switched socket outlet</t>
  </si>
  <si>
    <t>i) Zone 2 EXE rated terminal junction box</t>
  </si>
  <si>
    <t>j) DBs for all pump stations and other treatment plant buldings as specified</t>
  </si>
  <si>
    <t>k) Conduits , fittings , wiring, saddles , accessories etc complete for all the structures and building lighting and power points</t>
  </si>
  <si>
    <t>28.6.1.8</t>
  </si>
  <si>
    <t>28.6.1.9</t>
  </si>
  <si>
    <t>28.6.1.10</t>
  </si>
  <si>
    <t>28.6.1.11</t>
  </si>
  <si>
    <t>28.6.1.11.1</t>
  </si>
  <si>
    <t>28.6.1.11.2</t>
  </si>
  <si>
    <t>28.6.1.11.3</t>
  </si>
  <si>
    <t>28.6.1.11.4</t>
  </si>
  <si>
    <t>28.6.1.11.5</t>
  </si>
  <si>
    <t>28.6.1.11.6</t>
  </si>
  <si>
    <t>28.6.1.11.7</t>
  </si>
  <si>
    <t>28.6.1.11.8</t>
  </si>
  <si>
    <t>28.6.1.11.9</t>
  </si>
  <si>
    <t>28.6.1.11.10</t>
  </si>
  <si>
    <t>28.6.2.1</t>
  </si>
  <si>
    <t>28.6.2.2</t>
  </si>
  <si>
    <t>28.6.2.3</t>
  </si>
  <si>
    <t>28.6.2.4</t>
  </si>
  <si>
    <t>28.6.3.1</t>
  </si>
  <si>
    <t>28.6.3.2</t>
  </si>
  <si>
    <t>28.6.3.3</t>
  </si>
  <si>
    <t>28.6.3.4</t>
  </si>
  <si>
    <t>28.7.1</t>
  </si>
  <si>
    <t>28.7.2</t>
  </si>
  <si>
    <t>28.7.3</t>
  </si>
  <si>
    <t>28.7.4</t>
  </si>
  <si>
    <t>28.7.5</t>
  </si>
  <si>
    <t>28.7.6</t>
  </si>
  <si>
    <t>28.7.7</t>
  </si>
  <si>
    <t>28.8</t>
  </si>
  <si>
    <t>28.7.1.1</t>
  </si>
  <si>
    <t>28.7.1.2</t>
  </si>
  <si>
    <t>28.7.1.3</t>
  </si>
  <si>
    <t>28.7.1.4</t>
  </si>
  <si>
    <t>28.7.1.5</t>
  </si>
  <si>
    <t>28.7.1.6</t>
  </si>
  <si>
    <t>28.7.1.7</t>
  </si>
  <si>
    <t>28.8.1</t>
  </si>
  <si>
    <t>28.8.2</t>
  </si>
  <si>
    <t>28.8.3</t>
  </si>
  <si>
    <t>28.8.4</t>
  </si>
  <si>
    <t>28.8.5</t>
  </si>
  <si>
    <t>28.8.6</t>
  </si>
  <si>
    <t>28.8.7</t>
  </si>
  <si>
    <t>28.8.8</t>
  </si>
  <si>
    <t>28.9</t>
  </si>
  <si>
    <t>28.9.1</t>
  </si>
  <si>
    <t>28.9.2</t>
  </si>
  <si>
    <t>28.9.3</t>
  </si>
  <si>
    <t>28.9.4</t>
  </si>
  <si>
    <t>28.9.5</t>
  </si>
  <si>
    <t>a) Allow a provisional sum for upgrade of the existing high mast or site lighting system</t>
  </si>
  <si>
    <t>Allow a provisional sum  for the Eskom or Municipality power supply upgrade or new supplies to the  WWTW site/s  ( note that this amount is an estimate only, the final amount will depend on the quote received after the application is made )</t>
  </si>
  <si>
    <t>Allow for profit on the item 28.5.24</t>
  </si>
  <si>
    <t>28.9.1.1</t>
  </si>
  <si>
    <t>28.9.1.2</t>
  </si>
  <si>
    <t>28.9.1.3</t>
  </si>
  <si>
    <t>28.9.1.4</t>
  </si>
  <si>
    <t>28.9.1.5</t>
  </si>
  <si>
    <t>28.9.1.6</t>
  </si>
  <si>
    <t>28.9.1.7</t>
  </si>
  <si>
    <t>28.9.1.8</t>
  </si>
  <si>
    <t>28.9.1.9</t>
  </si>
  <si>
    <t>28.10</t>
  </si>
  <si>
    <t>28.10.1</t>
  </si>
  <si>
    <t>28.10.2</t>
  </si>
  <si>
    <t>28.10.3</t>
  </si>
  <si>
    <t>28.11</t>
  </si>
  <si>
    <t>28.10.3.1</t>
  </si>
  <si>
    <t>28.10.3.2</t>
  </si>
  <si>
    <t>28.10.3.3</t>
  </si>
  <si>
    <t>28.10.3.4</t>
  </si>
  <si>
    <t>28.10.4</t>
  </si>
  <si>
    <t>28.10.4.1</t>
  </si>
  <si>
    <t>28.10.4.2</t>
  </si>
  <si>
    <t>28.10.4.3</t>
  </si>
  <si>
    <t>28.10.4.4</t>
  </si>
  <si>
    <t>28.10.4.5</t>
  </si>
  <si>
    <t>28.10.4.6</t>
  </si>
  <si>
    <t>28.10.4.7</t>
  </si>
  <si>
    <t>28.10.4.8</t>
  </si>
  <si>
    <t>28.10.5</t>
  </si>
  <si>
    <t>28.10.5.1</t>
  </si>
  <si>
    <t>28.10.5.2</t>
  </si>
  <si>
    <t>28.10.5.3</t>
  </si>
  <si>
    <t>28.10.5.4</t>
  </si>
  <si>
    <t>28.10.5.5</t>
  </si>
  <si>
    <t>28.10.5.6</t>
  </si>
  <si>
    <t>28.10.6</t>
  </si>
  <si>
    <t>28.10.7</t>
  </si>
  <si>
    <t>28.10.8</t>
  </si>
  <si>
    <t>28.11.1.1</t>
  </si>
  <si>
    <t xml:space="preserve">e) Warning - electricity danger and no entry signage </t>
  </si>
  <si>
    <t>f) Number plate type signage and labels for dosing pumps etc</t>
  </si>
  <si>
    <t>28.11.1.2</t>
  </si>
  <si>
    <t>28.11.1.3</t>
  </si>
  <si>
    <t>28.11.1.4</t>
  </si>
  <si>
    <t>28.11.1.5</t>
  </si>
  <si>
    <t>28.11.2</t>
  </si>
  <si>
    <t>28.11.3</t>
  </si>
  <si>
    <t>28.11.4</t>
  </si>
  <si>
    <t>29.1</t>
  </si>
  <si>
    <t>29.1.1</t>
  </si>
  <si>
    <t>29.1.2</t>
  </si>
  <si>
    <t>29.1.2.1</t>
  </si>
  <si>
    <t>29.1.2.2</t>
  </si>
  <si>
    <t>29.1.2.3</t>
  </si>
  <si>
    <t>29.1.3</t>
  </si>
  <si>
    <t>29.1.4</t>
  </si>
  <si>
    <t>29.1.5</t>
  </si>
  <si>
    <t>29.1.6</t>
  </si>
  <si>
    <t>29.1.7</t>
  </si>
  <si>
    <t>29.1.8</t>
  </si>
  <si>
    <t>30.1</t>
  </si>
  <si>
    <t>29.1.9</t>
  </si>
  <si>
    <t>30.1.1</t>
  </si>
  <si>
    <t>29.1.10</t>
  </si>
  <si>
    <t>30.1.2</t>
  </si>
  <si>
    <t>29.1.11</t>
  </si>
  <si>
    <t>29.1.12</t>
  </si>
  <si>
    <t>30.1.3</t>
  </si>
  <si>
    <t>30.1.4</t>
  </si>
  <si>
    <t>30.1.5</t>
  </si>
  <si>
    <t>30.1.6</t>
  </si>
  <si>
    <t>30.1.7</t>
  </si>
  <si>
    <t>30.1.8</t>
  </si>
  <si>
    <t>30.1.9</t>
  </si>
  <si>
    <t>30.1.10</t>
  </si>
  <si>
    <t>29.1.13</t>
  </si>
  <si>
    <t>30.1.11</t>
  </si>
  <si>
    <t>30.1.12</t>
  </si>
  <si>
    <t>30.2</t>
  </si>
  <si>
    <t>29.2</t>
  </si>
  <si>
    <t>30.2.1</t>
  </si>
  <si>
    <t>29.2.1</t>
  </si>
  <si>
    <t>29.2.1.1</t>
  </si>
  <si>
    <t xml:space="preserve"> Supply Cables PVC/SWA/PVC/ECC cables per SANS 1507</t>
  </si>
  <si>
    <t>(b)   95mm² x 4 core ECC</t>
  </si>
  <si>
    <t>(c)  240mm² x 4 core ECC</t>
  </si>
  <si>
    <t>29.2.1.2</t>
  </si>
  <si>
    <t>29.2.1.3</t>
  </si>
  <si>
    <t>29.2.2</t>
  </si>
  <si>
    <t>29.2.2.1</t>
  </si>
  <si>
    <t>29.2.2.2</t>
  </si>
  <si>
    <t>29.2.2.3</t>
  </si>
  <si>
    <t>29.2.3</t>
  </si>
  <si>
    <t>29.2.3.1</t>
  </si>
  <si>
    <t>29.2.3.2</t>
  </si>
  <si>
    <t>29.2.3.3</t>
  </si>
  <si>
    <t>29.2.4</t>
  </si>
  <si>
    <t>29.2.5</t>
  </si>
  <si>
    <t>29.2.6</t>
  </si>
  <si>
    <t>29.2.6.1</t>
  </si>
  <si>
    <t>29.2.6.2</t>
  </si>
  <si>
    <t>29.2.6.3</t>
  </si>
  <si>
    <t>29.2.6.4</t>
  </si>
  <si>
    <t>29.2.7</t>
  </si>
  <si>
    <t>29.2.8</t>
  </si>
  <si>
    <t>29.2.9</t>
  </si>
  <si>
    <t>29.2.10</t>
  </si>
  <si>
    <t>29.2.11</t>
  </si>
  <si>
    <t>29.2.12</t>
  </si>
  <si>
    <t>29.2.13</t>
  </si>
  <si>
    <t>29.2.14</t>
  </si>
  <si>
    <t>29.2.14.1</t>
  </si>
  <si>
    <t>29.2.14.2</t>
  </si>
  <si>
    <t xml:space="preserve">b) Allow a %  for mark-up on 30.2.1 and attendance on above provisional sum item </t>
  </si>
  <si>
    <t>28.11.4.1</t>
  </si>
  <si>
    <t>28.11.4.2</t>
  </si>
  <si>
    <t>30.2.2</t>
  </si>
  <si>
    <t>30.2.3</t>
  </si>
  <si>
    <t>Allow percentage mark-up on 30.2.4 and attendance on above provisional sum amount</t>
  </si>
  <si>
    <t>30.2.4</t>
  </si>
  <si>
    <t>30.2.5</t>
  </si>
  <si>
    <t>30.2.6</t>
  </si>
  <si>
    <t>30.2.7</t>
  </si>
  <si>
    <t>30.2.8</t>
  </si>
  <si>
    <t>30.2.9</t>
  </si>
  <si>
    <t>30.2.10</t>
  </si>
  <si>
    <t xml:space="preserve">Handling cost and profit in respect of sub-item19.5.5 above. </t>
  </si>
  <si>
    <t>30.2.11</t>
  </si>
  <si>
    <t>30.2.12</t>
  </si>
  <si>
    <t>SCHEDULE 28 : WWTW ELECTRICAL AND INSTRUMENTATION</t>
  </si>
  <si>
    <t>SCHEDULE 29 : E&amp;M STANDBY GENERATORS AND TRANSFORMERS</t>
  </si>
  <si>
    <t>SCHEDULE 30 : ELECTRICAL SITE LIGHTING, GENERAL &amp; PROV SUMS</t>
  </si>
  <si>
    <t>1.5 mm HDPE liner in sludge drying beds</t>
  </si>
  <si>
    <t>Welding of joints for HDPE liner</t>
  </si>
  <si>
    <t>13 mm Washed concrete stone (drying beds)</t>
  </si>
  <si>
    <t>6.7 mm Washed concrete stone (drying beds)</t>
  </si>
  <si>
    <t>Fine sand (0.5 mm) (drying beds)</t>
  </si>
  <si>
    <t>Coarse sand (1.6 mm) (drying beds)</t>
  </si>
  <si>
    <t>PRECAST ELEMENTS</t>
  </si>
  <si>
    <t>750 mm dia Plumber shaft MH section rings 250 mm</t>
  </si>
  <si>
    <t>1m dia Concrete manhole sections for draught tubes</t>
  </si>
  <si>
    <t>Sludge outlet pipe work tank - SS 304L Sch 40, flanges SABS 1123 Table 1000/3</t>
  </si>
  <si>
    <t>a) S0 1 - Pipe L = 1200, OEF, PF 150 mm FPE</t>
  </si>
  <si>
    <t>b) S0 2 - Pipe L = 5000, BEF</t>
  </si>
  <si>
    <t>c) S0 3 - 88° Bend BEF</t>
  </si>
  <si>
    <t>d) S0 4 - Pipe L = 2700, BEF</t>
  </si>
  <si>
    <t>e) S0 5 - Equal T AEF</t>
  </si>
  <si>
    <t>f) S0 6 - 150 mm x 50 mm reducer BEF</t>
  </si>
  <si>
    <t>g) S0 7 - Pipe L = 500, OEF, with PF 125 mm FPE</t>
  </si>
  <si>
    <t>50 mm Ø NB</t>
  </si>
  <si>
    <t>S0 8 - Pipe L = 1300, OEF</t>
  </si>
  <si>
    <t>Sum for pipework at maturation canal</t>
  </si>
  <si>
    <t>17.3</t>
  </si>
  <si>
    <t>17.3.1</t>
  </si>
  <si>
    <t>17.3.2</t>
  </si>
  <si>
    <t>17.3.3</t>
  </si>
  <si>
    <t>17.3.4</t>
  </si>
  <si>
    <t>17.3.5</t>
  </si>
  <si>
    <t>17.3.6</t>
  </si>
  <si>
    <t>17.4</t>
  </si>
  <si>
    <t>17.4.1</t>
  </si>
  <si>
    <t>17.4.2</t>
  </si>
  <si>
    <t>17.5</t>
  </si>
  <si>
    <t>17.5.1</t>
  </si>
  <si>
    <t>17.5.2</t>
  </si>
  <si>
    <t>17.5.3</t>
  </si>
  <si>
    <t>17.5.4</t>
  </si>
  <si>
    <t>17.5.5</t>
  </si>
  <si>
    <t>17.5.6</t>
  </si>
  <si>
    <t>17.5.7</t>
  </si>
  <si>
    <t>17.5.8</t>
  </si>
  <si>
    <t>17.5.9</t>
  </si>
  <si>
    <t>17.5.10</t>
  </si>
  <si>
    <t>17.5.11</t>
  </si>
  <si>
    <t>Allowance on above item 17.5.10</t>
  </si>
  <si>
    <t>Scum Drying beds -HDPE LINER</t>
  </si>
  <si>
    <t>Project Budget</t>
  </si>
  <si>
    <t>Available</t>
  </si>
  <si>
    <t>SCHEDULE 7: SEWER HOUSEHOLD CONNECTIONS</t>
  </si>
  <si>
    <t>2)  Hard rock excavation by Hand (Pneumatic)</t>
  </si>
  <si>
    <t>4)  Boulder excavation Class A</t>
  </si>
  <si>
    <t>5)  Boulder excavation Class B</t>
  </si>
  <si>
    <t>6) Excavate and dispose of unsuitable material from trench bottom (Provisional)</t>
  </si>
  <si>
    <t>7) Hand excavation and backfill only where ordered by the Engineer</t>
  </si>
  <si>
    <t>8) Backfill stabilsed with 5% cement where directed by the Engineer</t>
  </si>
  <si>
    <t>2.3.8</t>
  </si>
  <si>
    <t>3)  Hard rock excavation (Controlled Blasting)</t>
  </si>
  <si>
    <t>i) From other necessary excavations on site</t>
  </si>
  <si>
    <t>ii) From Borrow Pits</t>
  </si>
  <si>
    <t>iii) From Commercial Sources</t>
  </si>
  <si>
    <t>2.4.3</t>
  </si>
  <si>
    <t>2.4.4</t>
  </si>
  <si>
    <t>f) Connecting Sewer: Sloping Connection 5m</t>
  </si>
  <si>
    <t>g) Connecting Sewer: Sloping Connection 6m</t>
  </si>
  <si>
    <t>CCTV CAMERA AND CLEANING</t>
  </si>
  <si>
    <t>SANS1200 DC</t>
  </si>
  <si>
    <t>EARTHWORKS (Pipe Trenches)</t>
  </si>
  <si>
    <t>BEDDING (PIPES)</t>
  </si>
  <si>
    <t>SEWERS</t>
  </si>
  <si>
    <t>7.1</t>
  </si>
  <si>
    <t>7.1.5</t>
  </si>
  <si>
    <t>7.1.6</t>
  </si>
  <si>
    <t>7.1.7</t>
  </si>
  <si>
    <t>7.1.8</t>
  </si>
  <si>
    <t>7.2.1</t>
  </si>
  <si>
    <t>7.3</t>
  </si>
  <si>
    <t>7.3.1</t>
  </si>
  <si>
    <t>7.3.2</t>
  </si>
  <si>
    <t>ESCALATION @ 8%</t>
  </si>
  <si>
    <t>Provide the Provisional Sum to pay for "Enterprise Development Support" of targeted sub-contractors, on an adhoc basis at the sole discretion of the Client.</t>
  </si>
  <si>
    <t>Hard material using chemical rock breaking or pecker to prevent damage to existing structures</t>
  </si>
  <si>
    <t>SCHEDULE 31: PROVISIONAL ITEMS</t>
  </si>
  <si>
    <t>DAYWORKS</t>
  </si>
  <si>
    <t>6.3.8</t>
  </si>
  <si>
    <t>6.3.9</t>
  </si>
  <si>
    <t>viii) for 600 mm diameter</t>
  </si>
  <si>
    <t>ix) for 900 mm diameter</t>
  </si>
  <si>
    <t>Time-related charges for jacking operations up to 400m in length</t>
  </si>
  <si>
    <t>Allow for detection, and re-routing of existing services</t>
  </si>
  <si>
    <t>ADDITIONAL BUILDING REFURBISHMENT</t>
  </si>
  <si>
    <t>Provide the Provisional Sum for additional building refurbishment, furniture, equipment etc. at the sole discretion of the Client.</t>
  </si>
  <si>
    <t xml:space="preserve">Blower, 1500m3/h @ 0.5 bar with triple filter protection &amp; silent cage complete with 55kW electrical motor &amp; frame &amp; base plate </t>
  </si>
  <si>
    <t>REFURBISHMENT OF MARGATE WASTEWATER TREATMENT WORKS AND SEWER NETWORK (PHASE 2)</t>
  </si>
  <si>
    <t>SECURITY</t>
  </si>
  <si>
    <t>Allow for CCTV camera istallation and other related Security Infrastructure</t>
  </si>
  <si>
    <t>4.4</t>
  </si>
  <si>
    <t>4.4.1</t>
  </si>
  <si>
    <t>4.4.2</t>
  </si>
  <si>
    <t>4.4.3</t>
  </si>
  <si>
    <t>4.4.4</t>
  </si>
  <si>
    <t>7.3.3</t>
  </si>
  <si>
    <t>7.3.4</t>
  </si>
  <si>
    <t>7.3.5</t>
  </si>
  <si>
    <t>7.3.6</t>
  </si>
  <si>
    <t>7.3.7</t>
  </si>
  <si>
    <t>7.3.8</t>
  </si>
  <si>
    <t>7.4</t>
  </si>
  <si>
    <t>7.4.1</t>
  </si>
  <si>
    <t>7.4.2</t>
  </si>
  <si>
    <t>7.4.3</t>
  </si>
  <si>
    <t>7.4.4</t>
  </si>
  <si>
    <t>7.5</t>
  </si>
  <si>
    <t>7.5.1</t>
  </si>
  <si>
    <t>7.5.2</t>
  </si>
  <si>
    <t>7.5.3</t>
  </si>
  <si>
    <t>7.6</t>
  </si>
  <si>
    <t>7.6.1</t>
  </si>
  <si>
    <t>7.6.2</t>
  </si>
  <si>
    <t>7.6.3</t>
  </si>
  <si>
    <t>7.6.4</t>
  </si>
  <si>
    <t>7.6.5</t>
  </si>
  <si>
    <t>7.6.6</t>
  </si>
  <si>
    <t>7.6.7</t>
  </si>
  <si>
    <t>7.6.8</t>
  </si>
  <si>
    <t>7.6.9</t>
  </si>
  <si>
    <t>7.6.10</t>
  </si>
  <si>
    <t>7.6.11</t>
  </si>
  <si>
    <t>7.6.12</t>
  </si>
  <si>
    <t>7.6.13</t>
  </si>
  <si>
    <t>7.6.14</t>
  </si>
  <si>
    <t>7.7</t>
  </si>
  <si>
    <t>7.7.1</t>
  </si>
  <si>
    <t>7.7.2</t>
  </si>
  <si>
    <t>7.7.3</t>
  </si>
  <si>
    <t>7.7.4</t>
  </si>
  <si>
    <t>7.7.5</t>
  </si>
  <si>
    <t>7.7.6</t>
  </si>
  <si>
    <t>7.7.7</t>
  </si>
  <si>
    <t>7.8</t>
  </si>
  <si>
    <t>7.8.1</t>
  </si>
  <si>
    <t>7.8.2</t>
  </si>
  <si>
    <t>7.8.3</t>
  </si>
  <si>
    <t>7.8.4</t>
  </si>
  <si>
    <t>7.8.4.1</t>
  </si>
  <si>
    <t>7.8.5</t>
  </si>
  <si>
    <t>7.8.6</t>
  </si>
  <si>
    <t>7.8.7</t>
  </si>
  <si>
    <t>7.8.8</t>
  </si>
  <si>
    <t>7.9.1</t>
  </si>
  <si>
    <t>7.9.2</t>
  </si>
  <si>
    <t>7.9.3</t>
  </si>
  <si>
    <t>7.9.4</t>
  </si>
  <si>
    <t>7.9.5</t>
  </si>
  <si>
    <t>7.9.6</t>
  </si>
  <si>
    <t>7.9.7</t>
  </si>
  <si>
    <t>7.9.8</t>
  </si>
  <si>
    <t>7.9.9</t>
  </si>
  <si>
    <t>7.9.10</t>
  </si>
  <si>
    <t>7.9.11</t>
  </si>
  <si>
    <t>7.10</t>
  </si>
  <si>
    <t>7.10.1</t>
  </si>
  <si>
    <t>7.10.2</t>
  </si>
  <si>
    <t>7.10.3</t>
  </si>
  <si>
    <t>7.10.4</t>
  </si>
  <si>
    <t>7.10.5</t>
  </si>
  <si>
    <t>7.10.6</t>
  </si>
  <si>
    <t>7.10.7</t>
  </si>
  <si>
    <t>7.10.8</t>
  </si>
  <si>
    <t>7.10.9</t>
  </si>
  <si>
    <t>7.10.10</t>
  </si>
  <si>
    <t>7.10.11</t>
  </si>
  <si>
    <t>7.10.12</t>
  </si>
  <si>
    <t>7.10.13</t>
  </si>
  <si>
    <t>7.10.14</t>
  </si>
  <si>
    <t>24.2</t>
  </si>
  <si>
    <t>24.2.1</t>
  </si>
  <si>
    <t>24.2.2</t>
  </si>
  <si>
    <t>24.2.3</t>
  </si>
  <si>
    <t>24.2.4</t>
  </si>
  <si>
    <t>24.2.5</t>
  </si>
  <si>
    <t>24.2.6</t>
  </si>
  <si>
    <t>24.2.7</t>
  </si>
  <si>
    <t>24.2.8</t>
  </si>
  <si>
    <t>24.2.9</t>
  </si>
  <si>
    <t>24.2.10</t>
  </si>
  <si>
    <t>24.2.11</t>
  </si>
  <si>
    <t>31</t>
  </si>
  <si>
    <t>31.1</t>
  </si>
  <si>
    <t>31.2</t>
  </si>
  <si>
    <t>31.3</t>
  </si>
  <si>
    <t>31.4</t>
  </si>
  <si>
    <t>31.5</t>
  </si>
  <si>
    <t>31.6</t>
  </si>
  <si>
    <t>31.2.1</t>
  </si>
  <si>
    <t>31.1.1</t>
  </si>
  <si>
    <t>31.1.2</t>
  </si>
  <si>
    <t>31.1.3</t>
  </si>
  <si>
    <t>31.1.4</t>
  </si>
  <si>
    <t>31.1.5</t>
  </si>
  <si>
    <t>31.1.6</t>
  </si>
  <si>
    <t>31.2.2</t>
  </si>
  <si>
    <t>31.2.3</t>
  </si>
  <si>
    <t>31.2.4</t>
  </si>
  <si>
    <t>31.2.5</t>
  </si>
  <si>
    <t>31.2.6</t>
  </si>
  <si>
    <t>31.2.7</t>
  </si>
  <si>
    <t>31.2.8</t>
  </si>
  <si>
    <t>31.2.9</t>
  </si>
  <si>
    <t>31.3.1</t>
  </si>
  <si>
    <t>31.3.2</t>
  </si>
  <si>
    <t>Percentage adjustment to item 31.3.1 for materials</t>
  </si>
  <si>
    <t>31.4.1</t>
  </si>
  <si>
    <t>31.4.2</t>
  </si>
  <si>
    <t>31.4.3</t>
  </si>
  <si>
    <t>Contractor's markup on item 31.4.1 &amp; 31.4.2</t>
  </si>
  <si>
    <t>31.5.1</t>
  </si>
  <si>
    <t>31.5.2</t>
  </si>
  <si>
    <t>Contractor's markup on item 31.5.1</t>
  </si>
  <si>
    <t>31.6.1</t>
  </si>
  <si>
    <t>31.6.2</t>
  </si>
  <si>
    <t>Contractor's markup on item 31.6.1</t>
  </si>
  <si>
    <t>31.7</t>
  </si>
  <si>
    <t>31.7.1</t>
  </si>
  <si>
    <t>31.7.2</t>
  </si>
  <si>
    <t>31.7.3</t>
  </si>
  <si>
    <t>31.7.4</t>
  </si>
  <si>
    <t>Contractor's markup on item 31.7.1</t>
  </si>
  <si>
    <t>Contractor's markup on item 31.7.3</t>
  </si>
  <si>
    <t>31.8</t>
  </si>
  <si>
    <t>31.8.1</t>
  </si>
  <si>
    <t>31.8.2</t>
  </si>
  <si>
    <t>Contractor's markup on item 31.8.1</t>
  </si>
  <si>
    <t>31.9</t>
  </si>
  <si>
    <t>31.9.1</t>
  </si>
  <si>
    <t>31.10</t>
  </si>
  <si>
    <t>31.10.1</t>
  </si>
  <si>
    <t>31.10.2</t>
  </si>
  <si>
    <t>31.10.3</t>
  </si>
  <si>
    <t>31.10.4</t>
  </si>
  <si>
    <t>31.10.5</t>
  </si>
  <si>
    <t>31.10.6</t>
  </si>
  <si>
    <t xml:space="preserve">Handling cost and profit in respect of sub-item 31.10.1 &amp; 31.10.2 above. </t>
  </si>
  <si>
    <t xml:space="preserve">Handling cost and profit in respect of sub-item 31.10.5 above. </t>
  </si>
  <si>
    <t>31.11</t>
  </si>
  <si>
    <t>31.11.1</t>
  </si>
  <si>
    <t>31.11.2</t>
  </si>
  <si>
    <t xml:space="preserve">Handling cost and profit in respect of sub-item 31.11.1 above. </t>
  </si>
  <si>
    <t>31.12</t>
  </si>
  <si>
    <t>31.12.1</t>
  </si>
  <si>
    <t>31.12.2</t>
  </si>
  <si>
    <t xml:space="preserve">Handling cost and profit in respect of sub-item 31.12.1 above. </t>
  </si>
  <si>
    <t>31.13</t>
  </si>
  <si>
    <t>31.13.1</t>
  </si>
  <si>
    <t>31.13.2</t>
  </si>
  <si>
    <t xml:space="preserve">Handling cost and profit in respect of sub-item 31.13.1 above. </t>
  </si>
  <si>
    <t>31.14</t>
  </si>
  <si>
    <t>31.14.1</t>
  </si>
  <si>
    <t>31.14.2</t>
  </si>
  <si>
    <t>31.14.3</t>
  </si>
  <si>
    <t>31.14.4</t>
  </si>
  <si>
    <t>31.14.5</t>
  </si>
  <si>
    <t>31.14.6</t>
  </si>
  <si>
    <t xml:space="preserve">Handling cost and profit in respect of sub-item 31.14.3 above. </t>
  </si>
  <si>
    <t xml:space="preserve">Handling cost and profit in respect of sub-item 31.14.5 above. </t>
  </si>
  <si>
    <t>22.8</t>
  </si>
  <si>
    <t>22.9</t>
  </si>
  <si>
    <t>22.10</t>
  </si>
  <si>
    <t>22.11</t>
  </si>
  <si>
    <t>22.12</t>
  </si>
  <si>
    <t>22.13</t>
  </si>
  <si>
    <t>22.14</t>
  </si>
  <si>
    <t>22.15</t>
  </si>
  <si>
    <t>22.16</t>
  </si>
  <si>
    <t>22.17</t>
  </si>
  <si>
    <t>22.18</t>
  </si>
  <si>
    <t>22.19</t>
  </si>
  <si>
    <t>22.20</t>
  </si>
  <si>
    <t>22.21</t>
  </si>
  <si>
    <t>22.22</t>
  </si>
  <si>
    <t>22.23</t>
  </si>
  <si>
    <t>22.24</t>
  </si>
  <si>
    <t>22.25</t>
  </si>
  <si>
    <t>22.26</t>
  </si>
  <si>
    <t>22.27</t>
  </si>
  <si>
    <t>22.28</t>
  </si>
  <si>
    <t>22.29</t>
  </si>
  <si>
    <t>22.30</t>
  </si>
  <si>
    <t>22.31</t>
  </si>
  <si>
    <t>22.32</t>
  </si>
  <si>
    <t>22.33</t>
  </si>
  <si>
    <t>22.34</t>
  </si>
  <si>
    <t>22.35</t>
  </si>
  <si>
    <t>22.36</t>
  </si>
  <si>
    <t>22.37</t>
  </si>
  <si>
    <t>22.38</t>
  </si>
  <si>
    <t xml:space="preserve">Handling cost and profit in respect of sub-item 22.37 above. </t>
  </si>
  <si>
    <t>UGU-07-1734-2026</t>
  </si>
  <si>
    <t>REFURBISHMENT AND UPGRADE OF MARGATE STORM-DAMAGED INFRASTRUCTURE, WASTEWATER TREATMENT WORKS AND EFFLUENT MAIN (PHASE 2)</t>
  </si>
  <si>
    <t>ESCALATION @ 10%</t>
  </si>
  <si>
    <t>23.4</t>
  </si>
  <si>
    <t>23.4.1</t>
  </si>
  <si>
    <t>23.4.2</t>
  </si>
  <si>
    <t>23.4.3</t>
  </si>
  <si>
    <t>Supply 16mmØ 316SS Threaded Nuts &amp; Bolts. Length = 100mm</t>
  </si>
  <si>
    <t>Supply 12mmØ 316SS Anchor Bolts c/w epoxy grout Length = 100mm</t>
  </si>
  <si>
    <t>Supply, deliver, install, and commission a , wall-mounted Rising Spindle Sluice Gate (Penstock) suitable for wastewater treatment applications. Including frame and other fixtures. W=600mm, H=1500mm. Gate height= 800mm(including freeboard)</t>
  </si>
  <si>
    <t>Supply, deliver, install, and commission a , wall-mounted Rising Spindle Sluice Gate (Penstock) suitable for wastewater treatment applications. Including frame and other fixtures. W=900mm, H=1000mm. Gate height= 800mm(including freeboard)</t>
  </si>
  <si>
    <t>28.5.2.5</t>
  </si>
  <si>
    <t>28.5.2.5.1</t>
  </si>
  <si>
    <t>32.1</t>
  </si>
  <si>
    <t>32.2</t>
  </si>
  <si>
    <t>32.14.1</t>
  </si>
  <si>
    <t>32.14.2</t>
  </si>
  <si>
    <t>32.14.3</t>
  </si>
  <si>
    <t>32.14.4</t>
  </si>
  <si>
    <t>32.15.1</t>
  </si>
  <si>
    <t>32.15.2</t>
  </si>
  <si>
    <t>32.15.3</t>
  </si>
  <si>
    <t>32.16</t>
  </si>
  <si>
    <t xml:space="preserve">CONCRETE </t>
  </si>
  <si>
    <t>32.16.1</t>
  </si>
  <si>
    <t>32.16.1.1</t>
  </si>
  <si>
    <t>32.16.1.2</t>
  </si>
  <si>
    <t>32.16.1.3</t>
  </si>
  <si>
    <t>32.16.1.4</t>
  </si>
  <si>
    <t>32.16.1.5</t>
  </si>
  <si>
    <t>32.16.1.6</t>
  </si>
  <si>
    <t>32.16.1.7</t>
  </si>
  <si>
    <t>32.16.2</t>
  </si>
  <si>
    <t>32.16.2.1</t>
  </si>
  <si>
    <t>32.16.2.2</t>
  </si>
  <si>
    <t>32.16.2.3</t>
  </si>
  <si>
    <t>32.16.2.4</t>
  </si>
  <si>
    <t>32.16.2.5</t>
  </si>
  <si>
    <t>32.16.2.6</t>
  </si>
  <si>
    <t>32.16.2.7</t>
  </si>
  <si>
    <t>32.16.2.8</t>
  </si>
  <si>
    <t>32.16.3</t>
  </si>
  <si>
    <t>32.16.3.1</t>
  </si>
  <si>
    <t>32.16.3.2</t>
  </si>
  <si>
    <t>32.16.3.3</t>
  </si>
  <si>
    <t>32.16.3.4</t>
  </si>
  <si>
    <t>32.16.3.5</t>
  </si>
  <si>
    <t>32.16.3.6</t>
  </si>
  <si>
    <t>32.16.3.7</t>
  </si>
  <si>
    <t>32.16.3.8</t>
  </si>
  <si>
    <t>32.16.3.9</t>
  </si>
  <si>
    <t>32.16.3.10</t>
  </si>
  <si>
    <t>32.16.3.11</t>
  </si>
  <si>
    <t>32.16.3.12</t>
  </si>
  <si>
    <t>32.16.3.13</t>
  </si>
  <si>
    <t>32.16.3.14</t>
  </si>
  <si>
    <t>32.16.3.15</t>
  </si>
  <si>
    <t>32.16.3.16</t>
  </si>
  <si>
    <t>32.16.3.17</t>
  </si>
  <si>
    <t>32.16.3.18</t>
  </si>
  <si>
    <t>32.16.3.19</t>
  </si>
  <si>
    <t>32.16.3.20</t>
  </si>
  <si>
    <t>32.16.3.21</t>
  </si>
  <si>
    <t>32.16.4</t>
  </si>
  <si>
    <t>32.16.4.1</t>
  </si>
  <si>
    <t>32.16.4.2</t>
  </si>
  <si>
    <t>32.16.4.3</t>
  </si>
  <si>
    <t>32.16.4.4</t>
  </si>
  <si>
    <t>32.16.4.5</t>
  </si>
  <si>
    <t>32.16.4.6</t>
  </si>
  <si>
    <t>32.16.5</t>
  </si>
  <si>
    <t>32.16.5.1</t>
  </si>
  <si>
    <t>32.16.5.2</t>
  </si>
  <si>
    <t>32.16.5.3</t>
  </si>
  <si>
    <t>32.16.5.4</t>
  </si>
  <si>
    <t>32.16.5.5</t>
  </si>
  <si>
    <t>32.16.5.6</t>
  </si>
  <si>
    <t>32.17</t>
  </si>
  <si>
    <t>32.17.1.1</t>
  </si>
  <si>
    <t>32.17.1.2</t>
  </si>
  <si>
    <t>32.17.1.3</t>
  </si>
  <si>
    <t>32.17.1.4</t>
  </si>
  <si>
    <t>32.17.1.5</t>
  </si>
  <si>
    <t>32.17.1.6</t>
  </si>
  <si>
    <t>32.17.1.7</t>
  </si>
  <si>
    <t>32.17.1.8</t>
  </si>
  <si>
    <t>32.17.2</t>
  </si>
  <si>
    <t>32.17.2.1</t>
  </si>
  <si>
    <t>32.17.2.2</t>
  </si>
  <si>
    <t>32.17.2.3</t>
  </si>
  <si>
    <t>32.17.2.4</t>
  </si>
  <si>
    <t>32.17.3</t>
  </si>
  <si>
    <t>32.17.3.1</t>
  </si>
  <si>
    <t>32.17.3.2</t>
  </si>
  <si>
    <t>32.17.3.3</t>
  </si>
  <si>
    <t>32.17.4</t>
  </si>
  <si>
    <t>32.17.4.1</t>
  </si>
  <si>
    <t>32.17.4.2</t>
  </si>
  <si>
    <t>32.17.4.3</t>
  </si>
  <si>
    <t>32.17.5</t>
  </si>
  <si>
    <t>32.17.5.1</t>
  </si>
  <si>
    <t>CLEARANCE</t>
  </si>
  <si>
    <t>32.18.1.1</t>
  </si>
  <si>
    <t>32.18.1.2</t>
  </si>
  <si>
    <t>32.18.1.3</t>
  </si>
  <si>
    <t>32.18.1.4</t>
  </si>
  <si>
    <t>32.18.1.5</t>
  </si>
  <si>
    <t>32.18.1.6</t>
  </si>
  <si>
    <t>SABS 1200 DB</t>
  </si>
  <si>
    <t>32.18.1.10</t>
  </si>
  <si>
    <t>EXCAVATIONS</t>
  </si>
  <si>
    <t>Excavate in all materials for trenches, backfill, compact and dispose of surplus material for pipes up to 500 mm dia</t>
  </si>
  <si>
    <t>32.18.1.10.1</t>
  </si>
  <si>
    <t>32.18.1.10.2</t>
  </si>
  <si>
    <t>32.18.1.10.3</t>
  </si>
  <si>
    <t>32.18.1.10.4</t>
  </si>
  <si>
    <t>32.18.1.10.5</t>
  </si>
  <si>
    <t>32.18.1.10.6</t>
  </si>
  <si>
    <t>32.18.1.10.7</t>
  </si>
  <si>
    <t>32.18.1.10.8</t>
  </si>
  <si>
    <t>32.18.1.10.9</t>
  </si>
  <si>
    <t>32.18.1.11</t>
  </si>
  <si>
    <t>32.18.1.12</t>
  </si>
  <si>
    <t>32.18.1.13</t>
  </si>
  <si>
    <t>MEDIUM PRESSURE PIPELINES</t>
  </si>
  <si>
    <t>Allowance for GRP pipe to replace/make good
damaged sections of the existing pipeline identified
during conditional assessment</t>
  </si>
  <si>
    <t>"GRP Pipes Note: Unless otherwise specified, all GRP pipes and specials in this section shall be SN5000, PN 16, Plain ended (Flowtite or similar approved)</t>
  </si>
  <si>
    <t>32.18.1.13.1</t>
  </si>
  <si>
    <t>500mm diameter pipe plain ended (flowtite or similar approved) complete with reka couplings (one coupling per length)</t>
  </si>
  <si>
    <t>GRP Bends, 500mm</t>
  </si>
  <si>
    <t>32.18.1.13.2</t>
  </si>
  <si>
    <t>1) up to 10˚</t>
  </si>
  <si>
    <t>32.18.1.13.3</t>
  </si>
  <si>
    <t>2) over 10˚ and up to 30˚</t>
  </si>
  <si>
    <t>32.18.1.13.4</t>
  </si>
  <si>
    <t>3) over 30˚ and up to 60˚</t>
  </si>
  <si>
    <t>32.18.1.13.5</t>
  </si>
  <si>
    <t>4) over 60˚ and up to 90˚</t>
  </si>
  <si>
    <t>EXISTING RISING MAIN</t>
  </si>
  <si>
    <t>32.18.1.14</t>
  </si>
  <si>
    <t>8.2.8</t>
  </si>
  <si>
    <t>Recover existing GRP pipe from trench</t>
  </si>
  <si>
    <t>32.18.1.15</t>
  </si>
  <si>
    <t>Connect new GRP pipe and make good</t>
  </si>
  <si>
    <t>Steel Pipes Note: Unless otherwise specified, all steel pipes and specials in this section shall be API 5L steel pipe with a wall thickness as specified below. All pipes and specials shall be 3LPE coated (fusion bonded epoxy (FBE), or similar approved by engineer) and lined (coal tar epoxy, such as bitumastic 300, or similar approved by engineer) in accordance with the requirements of the specifications. Pipes to be supplied in 6 or 12m lengths on application. All pipes to be flanged both ends (FBE)</t>
  </si>
  <si>
    <t>Supply, handle, lay, bed and joint steel pressure pipe in accordance with specifications for the following diameters:</t>
  </si>
  <si>
    <t>500mm diameter (Grade X42) mild steel pipe 4.5mm wall thickness</t>
  </si>
  <si>
    <t>32.18.1.16</t>
  </si>
  <si>
    <t>a) 500 mm dia</t>
  </si>
  <si>
    <t>Extra Over for Item (a) above</t>
  </si>
  <si>
    <t>32.18.1.18</t>
  </si>
  <si>
    <t>i) 500mm dia VJ Coupling (denso wrapped to suit) GRP and Steel Pipe</t>
  </si>
  <si>
    <t>ii) Steel Bends, 500mm diameter x 4.5mm wall thickness</t>
  </si>
  <si>
    <t>32.18.1.19</t>
  </si>
  <si>
    <t>1) Gussetted bends over 60° up to and including 90° - three mitre, 4 segment.</t>
  </si>
  <si>
    <t>32.18.1.20</t>
  </si>
  <si>
    <t>2) Gussetted bends over 30° up to and including 60° - two mitre, 3 segment.</t>
  </si>
  <si>
    <t>32.18.1.21</t>
  </si>
  <si>
    <t>3) Gussetted bends over 10° up to and including 30° - one mitre, 2 segment.</t>
  </si>
  <si>
    <t>4) Field mitres of up to 11.25 deg for 500mm dia pipe</t>
  </si>
  <si>
    <t>32.18.1.22</t>
  </si>
  <si>
    <t>iii) Supply and weld of 500mm dia steel pipe flanges, class PN16 (including removal of existing blank flange on existing rising main)</t>
  </si>
  <si>
    <t>32.18.1.23</t>
  </si>
  <si>
    <t>iv) Extra over item: Flanges to suit steel pipe for 500mm dia</t>
  </si>
  <si>
    <t>32.18.1.24</t>
  </si>
  <si>
    <t>Extra - over item for the supply, fixing and testing of valves</t>
  </si>
  <si>
    <t>32.18.2.26</t>
  </si>
  <si>
    <t xml:space="preserve">Pipeline markers </t>
  </si>
  <si>
    <t>Pressure Test</t>
  </si>
  <si>
    <t>Supply and install temporary blank flanges and/or spade pieces etc., provide temporary anchorage and pressure test the following sections of pipeline</t>
  </si>
  <si>
    <t>32.18.2.27</t>
  </si>
  <si>
    <t>500mm diameter pipeline (approx. 1780 m)</t>
  </si>
  <si>
    <t>Inspection of the Line</t>
  </si>
  <si>
    <t>32.18.2.28</t>
  </si>
  <si>
    <t>CCTV inspection of the rising main to assess integrity of the line</t>
  </si>
  <si>
    <t>32.18.2.29</t>
  </si>
  <si>
    <t>32.18.2.29.1</t>
  </si>
  <si>
    <t>32.18.2.29.2</t>
  </si>
  <si>
    <t>32.18.2.29.3</t>
  </si>
  <si>
    <t>32.18.2.29.4</t>
  </si>
  <si>
    <t>32.18.2.30</t>
  </si>
  <si>
    <t>SUBSOIL DRAINAGE</t>
  </si>
  <si>
    <t>Supply and lay uPVC slotted pipes for subsoil drain</t>
  </si>
  <si>
    <t>32.18.2.30.1</t>
  </si>
  <si>
    <t>a) 100mm dia.</t>
  </si>
  <si>
    <t>32.18.2.30.2</t>
  </si>
  <si>
    <t>b) 150mm dia.</t>
  </si>
  <si>
    <t>32.18.2.30.3</t>
  </si>
  <si>
    <t>Supply and install filter fabric in subsoil drain   (Bidim U24 or similar approved)</t>
  </si>
  <si>
    <t>32.18.2.30.4</t>
  </si>
  <si>
    <t>Supply and install nominal 19mm stone backfill in trench</t>
  </si>
  <si>
    <t>32.18.2.30.5</t>
  </si>
  <si>
    <t>Supply and install river sand backfill in trench</t>
  </si>
  <si>
    <t>32.18.2.30.6</t>
  </si>
  <si>
    <t>Extra Over items for fitting (for uPvc slotted pipe)</t>
  </si>
  <si>
    <t>32.18.2.30.7</t>
  </si>
  <si>
    <t>a) 100mm dia x 45° bend</t>
  </si>
  <si>
    <t>32.18.2.30.8</t>
  </si>
  <si>
    <t>a) 150mm dia x 45° bend</t>
  </si>
  <si>
    <t>32.19</t>
  </si>
  <si>
    <t>PUMP STATION MECHANICAL WORKS</t>
  </si>
  <si>
    <t>Design , supply , manufacture , deliver , offload , install , connect up, test and commission, guarantee and maintaing the pumping plant and associated equipment to UGU DM standards and to the relevant SANS, BS or other recognised codes and standards</t>
  </si>
  <si>
    <t>Make safe, disconnect, remove, lift or load , transport and deliver the existing pump sets, motors and associated equipment to UGU Stores and offload as follows :</t>
  </si>
  <si>
    <t>32.19.6.1</t>
  </si>
  <si>
    <t>a) Pump Duty Point: Flow = 155 l/s, Head = 105m. 400 Volt Power, Three Phase, 4 Pole Motor, Cast iron construction.Grundfos (S2.90.300.3150.4.74S.D550.G.N.D.51D), or Similar Approved(225kW motors)</t>
  </si>
  <si>
    <t>Install, connect up and alignment of the new pump sets supplied above as follows :</t>
  </si>
  <si>
    <t>Sewer pumps at Margate Pump Station</t>
  </si>
  <si>
    <t>32.19.6.2</t>
  </si>
  <si>
    <t>Manufacture, supply and deliver the immersible type sewage sump pumps in each of the dry wells for each of the above pump stations. To include all fittings , 10m cabling, NRV, float switches for auto start and stop and 10m of flexible hose to pump into wet well. Pump to be installed in 500x500x500 deep sump - Duty of pump : 5l/s at 10 m head (TBC)</t>
  </si>
  <si>
    <t>32.19.6.3</t>
  </si>
  <si>
    <t>Install and connect up the sump pumps supplied above</t>
  </si>
  <si>
    <t>Supply, install and connect up the following ancilliary equipment :</t>
  </si>
  <si>
    <t>32.19.6.4</t>
  </si>
  <si>
    <t>a) Wika or similar pressure gauges 0 - 500kPA complete with piping, backing board etc</t>
  </si>
  <si>
    <t>32.19.6.5</t>
  </si>
  <si>
    <t>b) Wika or similar pressure gauges 0 - 1000kPA complete with piping, backing board etc</t>
  </si>
  <si>
    <t>32.19.6.6</t>
  </si>
  <si>
    <t>c) ½'' BSP sockets with stop-cocks welded on steel pipework</t>
  </si>
  <si>
    <t>SAT - Test and commission the following pump sets supplied above :</t>
  </si>
  <si>
    <t>32.19.6.7</t>
  </si>
  <si>
    <t xml:space="preserve">c) Sewer pumps at Margate Pump Station </t>
  </si>
  <si>
    <t>Assist with testing of the pumping systems and rising mains for the following :</t>
  </si>
  <si>
    <t>32.19.6.8</t>
  </si>
  <si>
    <t>a) Margate Pump Station 3A rising mains and electrics &amp; controls</t>
  </si>
  <si>
    <t>32.19.6.9</t>
  </si>
  <si>
    <t>Test and commission the sump pumps supplied above in each of the above pump stations</t>
  </si>
  <si>
    <t>32.19.6.10</t>
  </si>
  <si>
    <t>Design and submit technical specfications and detailed dimensioned drawings for all the pump sets supplied above</t>
  </si>
  <si>
    <t>Design and submit layout drawings of the pump sets and pipework &amp; valve details and layout drawings for each of the pump stations as follows :</t>
  </si>
  <si>
    <t>32.19.6.11</t>
  </si>
  <si>
    <t xml:space="preserve">Margate Pump Station </t>
  </si>
  <si>
    <t>32.19.6.12</t>
  </si>
  <si>
    <t>Prepare and submit test and commissioning data sheets for all the above pump stations</t>
  </si>
  <si>
    <t>32.19.6.13</t>
  </si>
  <si>
    <t xml:space="preserve">Submit the O &amp; M manuals for all the above pump stations as specified </t>
  </si>
  <si>
    <t>32.19.6.14</t>
  </si>
  <si>
    <t>Allow an amount for the FAT for  the pumps for the Engineer and Client to attend for wittness tests at the manufacturer's premises as follows ( to include all costs, flights , car hire , accommodation etc ) :</t>
  </si>
  <si>
    <t>32.19.6.15</t>
  </si>
  <si>
    <t>32.19.6.16</t>
  </si>
  <si>
    <t>Provide training for the UGU Plant operations and maintenance staff for the entire pumping system for all the 4 pump stations and WTW</t>
  </si>
  <si>
    <t>32.19.6.17</t>
  </si>
  <si>
    <t>Provide all labels and signs for all pumps and all pump stations</t>
  </si>
  <si>
    <t>32.19.6.18</t>
  </si>
  <si>
    <t>Allow a provisional sum of R 100 000,00 for any unforseen work the amounts of which are to be used entirely at the discretion of the Engineer and Client</t>
  </si>
  <si>
    <t>32.19.6.19</t>
  </si>
  <si>
    <t>32.19.6.20</t>
  </si>
  <si>
    <t xml:space="preserve">Provide the O &amp; M manuals in comprehensive format as specified for all the pump stations </t>
  </si>
  <si>
    <t>Any other items the tenderer considers has been omitted and which requires separate pricing as follows :</t>
  </si>
  <si>
    <t>32.19.6.21</t>
  </si>
  <si>
    <t>32.19.6.22</t>
  </si>
  <si>
    <t>PUMPSTATION PIPEWORK AND FITTINGS</t>
  </si>
  <si>
    <t>Pump Station (PS):</t>
  </si>
  <si>
    <t>32.19.6.23</t>
  </si>
  <si>
    <t>Supply equipment, ex manuafacturing works at contractor's premises, including tests in factory</t>
  </si>
  <si>
    <t>32.19.6.23.1</t>
  </si>
  <si>
    <t>Supply and installed assembled pipe fitting required for pump installation coupling, baseframe and coupling guard</t>
  </si>
  <si>
    <t>32.19.6.23.2</t>
  </si>
  <si>
    <t>Supply and install discharge piping system including discharge manifold and including gaskets, nuts, bolts, support brackets, and sundry materials, but excluding items measured below. All to be 300mm diamter 304SS PN16</t>
  </si>
  <si>
    <t>Item</t>
  </si>
  <si>
    <t>32.19.6.23.3</t>
  </si>
  <si>
    <t>Isolating valve</t>
  </si>
  <si>
    <t>32.19.6.23.4</t>
  </si>
  <si>
    <t>Non-return valve</t>
  </si>
  <si>
    <t>32.19.6.23.5</t>
  </si>
  <si>
    <t>Flow switch</t>
  </si>
  <si>
    <t>32.19.6.23.6</t>
  </si>
  <si>
    <t>Pressure guage, including fittings</t>
  </si>
  <si>
    <t>32.19.6.23.7</t>
  </si>
  <si>
    <t>Air release valve</t>
  </si>
  <si>
    <t>32.19.6.23.8</t>
  </si>
  <si>
    <t>Surge anticipating valve, including isolating valve and dischrge pipe (5m)</t>
  </si>
  <si>
    <t>32.19.6.23.9</t>
  </si>
  <si>
    <t>Suction piping systems including including gaskets, nuts, bolts support brackets, and sundry materials,</t>
  </si>
  <si>
    <t>32.19.6.24</t>
  </si>
  <si>
    <t>PIPE WORK AND FITTINGS</t>
  </si>
  <si>
    <t>All pipework is to be stainless steel, grade 304, PN 16 unless otherwise stated</t>
  </si>
  <si>
    <t>a) Pipes &amp; pipe specials, Flanges 1600/3 SANS 1123</t>
  </si>
  <si>
    <t>350 mm NB</t>
  </si>
  <si>
    <t>32.19.6.24.1</t>
  </si>
  <si>
    <t>Suction 45° with flared one end and OEF</t>
  </si>
  <si>
    <t>32.19.6.24.2</t>
  </si>
  <si>
    <t>L= 800mm straight pipe BEF with PF at centre</t>
  </si>
  <si>
    <t>32.19.6.24.3</t>
  </si>
  <si>
    <t>L=575mm straight pipe OEF</t>
  </si>
  <si>
    <t>32.19.6.24.4</t>
  </si>
  <si>
    <t>375mm x 200mm Reducer BEF L=360</t>
  </si>
  <si>
    <t>32.19.6.24.5</t>
  </si>
  <si>
    <t>375mm x 200mm Reducer BEF L=1000mm</t>
  </si>
  <si>
    <t>32.19.6.24.6</t>
  </si>
  <si>
    <t>90° bend L= 405mm BEF</t>
  </si>
  <si>
    <t>32.19.6.24.7</t>
  </si>
  <si>
    <t>32.19.6.24.8</t>
  </si>
  <si>
    <t>Equal tee BEF</t>
  </si>
  <si>
    <t>32.19.6.24.9</t>
  </si>
  <si>
    <t>90° bend with welded straight pipe and expander to 450 dia L = 1106 BEF</t>
  </si>
  <si>
    <t>32.19.6.24.10</t>
  </si>
  <si>
    <t>Straight pipe with expander to 450 dia L =696 BEF</t>
  </si>
  <si>
    <t>32.19.6.24.11</t>
  </si>
  <si>
    <t>Dismantling Joint</t>
  </si>
  <si>
    <t>32.19.6.24.12</t>
  </si>
  <si>
    <t>450 mm NB</t>
  </si>
  <si>
    <t>32.19.6.24.13</t>
  </si>
  <si>
    <t>32.19.6.24.14</t>
  </si>
  <si>
    <t>L=3500m straight pipe BEF</t>
  </si>
  <si>
    <t>32.19.6.24.15</t>
  </si>
  <si>
    <t>L=2600m straight pipe BEF</t>
  </si>
  <si>
    <t>32.19.6.24.16</t>
  </si>
  <si>
    <t>32.19.6.24.17</t>
  </si>
  <si>
    <t>L=375mm straight pipe OEF</t>
  </si>
  <si>
    <t>32.19.6.24.18</t>
  </si>
  <si>
    <t>Unequal tee 450mm x 100mm</t>
  </si>
  <si>
    <t>32.19.6.24.19</t>
  </si>
  <si>
    <t>32.19.6.24.20</t>
  </si>
  <si>
    <t>32.19.6.24.21</t>
  </si>
  <si>
    <t>Strainer</t>
  </si>
  <si>
    <t>PROVISIONAL SUMS</t>
  </si>
  <si>
    <t>32.19.6.25</t>
  </si>
  <si>
    <t>Allowance for sump for dewatering of pumpstation</t>
  </si>
  <si>
    <t>32.19.6.26</t>
  </si>
  <si>
    <t>32.19.6.27</t>
  </si>
  <si>
    <t>Allowance for CCTV installation</t>
  </si>
  <si>
    <t>32.19.6.28</t>
  </si>
  <si>
    <t>32.19.6.29</t>
  </si>
  <si>
    <t>Allowance for rodent control and protection</t>
  </si>
  <si>
    <t>32.19.6.30</t>
  </si>
  <si>
    <t>32.19.6.31</t>
  </si>
  <si>
    <t>Allowance for Fencing</t>
  </si>
  <si>
    <t>32.19.6.32</t>
  </si>
  <si>
    <t>32.19.6.33</t>
  </si>
  <si>
    <t>Allowance for earthworks, Paving and Retaining Wall</t>
  </si>
  <si>
    <t>32.19.6.34</t>
  </si>
  <si>
    <t>32.19.7</t>
  </si>
  <si>
    <t>PUMPSTATION ELECTRICAL AND INSTRUMENTATION</t>
  </si>
  <si>
    <t>MAIN POWER CABLE RETICULATION SYSTEM</t>
  </si>
  <si>
    <t>Note : All items are re-measurable and only items installed or equipment required can be claimed for payment</t>
  </si>
  <si>
    <t xml:space="preserve">Supply , installation and termination of copper PVC/SWA/PVC/ECC cables per SANS 1507. Laid in ducts, trenches, sleeves, horizontal racks or vertical ducts. Rates shall include the supply and fixing of supports with regard to installation of cables complete. Rates shall include PVC cable ties as required including termination. Trenching measured elsewhere </t>
  </si>
  <si>
    <t>32.19.7.1</t>
  </si>
  <si>
    <t>32.19.7.1.1</t>
  </si>
  <si>
    <t>32.19.7.1.2</t>
  </si>
  <si>
    <t>32.19.7.1.3</t>
  </si>
  <si>
    <t>32.19.7.1.4</t>
  </si>
  <si>
    <t>32.19.7.1.5</t>
  </si>
  <si>
    <t>32.19.7.1.6</t>
  </si>
  <si>
    <t>32.19.7.1.7</t>
  </si>
  <si>
    <t>32.19.7.1.8</t>
  </si>
  <si>
    <t>32.19.7.1.9</t>
  </si>
  <si>
    <t>32.19.7.1.10</t>
  </si>
  <si>
    <t>32.19.7.1.11</t>
  </si>
  <si>
    <t>32.19.7.1.12</t>
  </si>
  <si>
    <t>32.19.7.2</t>
  </si>
  <si>
    <t>b) Installation of above suppluied PVC/SWA/PVC/ECC cables per SANS 1507 in ducts , sleeves, cable tray etc</t>
  </si>
  <si>
    <t>32.19.7.2.1</t>
  </si>
  <si>
    <t>32.19.7.2.2</t>
  </si>
  <si>
    <t>32.19.7.2.3</t>
  </si>
  <si>
    <t>32.19.7.2.4</t>
  </si>
  <si>
    <t>32.19.7.2.5</t>
  </si>
  <si>
    <t>32.19.7.2.6</t>
  </si>
  <si>
    <t>32.19.7.2.7</t>
  </si>
  <si>
    <t>32.19.7.2.8</t>
  </si>
  <si>
    <t>32.19.7.2.9</t>
  </si>
  <si>
    <t>32.19.7.2.10</t>
  </si>
  <si>
    <t>32.19.7.2.11</t>
  </si>
  <si>
    <t>32.19.7.2.12</t>
  </si>
  <si>
    <t>32.19.7.3</t>
  </si>
  <si>
    <t>c) Cable Glands :  Rates shall include the termination of cables in distribution boards, MCCs , kiosks etc  and equipment per supplier recommended termination detail. To include glands, shrouds, lugs and cable numbers.</t>
  </si>
  <si>
    <t>32.19.7.3.1</t>
  </si>
  <si>
    <t>32.19.7.3.2</t>
  </si>
  <si>
    <t>32.19.7.3.3</t>
  </si>
  <si>
    <t>32.19.7.3.4</t>
  </si>
  <si>
    <t>32.19.7.3.5</t>
  </si>
  <si>
    <t>32.19.7.3.6</t>
  </si>
  <si>
    <t>32.19.7.3.7</t>
  </si>
  <si>
    <t>32.19.7.3.8</t>
  </si>
  <si>
    <t>32.19.7.3.9</t>
  </si>
  <si>
    <t>32.19.7.3.10</t>
  </si>
  <si>
    <t>32.19.7.3.11</t>
  </si>
  <si>
    <t>32.19.7.3.12</t>
  </si>
  <si>
    <t>TRENCHING etc</t>
  </si>
  <si>
    <t>32.19.7.4</t>
  </si>
  <si>
    <t>(a)Trenching  400 wide x 550 deep in pickable to hard ground</t>
  </si>
  <si>
    <t>32.19.7.4.1</t>
  </si>
  <si>
    <t>(b)Backfilling of above trenches</t>
  </si>
  <si>
    <t>Sleeves and accessories (supply and install)</t>
  </si>
  <si>
    <t>32.19.7.4.2</t>
  </si>
  <si>
    <t>32.19.7.4.3</t>
  </si>
  <si>
    <t>32.19.7.4.4</t>
  </si>
  <si>
    <t>32.19.7.4.5</t>
  </si>
  <si>
    <t>32.19.7.4.6</t>
  </si>
  <si>
    <t>(e) Coring 100 Ø holes through 200mm concrete</t>
  </si>
  <si>
    <t>32.19.7.4.7</t>
  </si>
  <si>
    <t>(f) 50 and 75 Ø uPVC cable sleeves</t>
  </si>
  <si>
    <t>32.19.7.4.8</t>
  </si>
  <si>
    <t>(g) 50 and 75 Ø 90° PVC bends</t>
  </si>
  <si>
    <t>32.19.7.4.9</t>
  </si>
  <si>
    <t>(h) 160 dia uPVC cable sleeves</t>
  </si>
  <si>
    <t>32.19.7.4.10</t>
  </si>
  <si>
    <t>(i) 160 dia 90º PVC bends</t>
  </si>
  <si>
    <t>32.19.7.4.11</t>
  </si>
  <si>
    <t>(j) Assist civil contractor with setting out and co-ordination of the construction of the sleeves and manholes on site where required</t>
  </si>
  <si>
    <t>SMALL POWER DISTRIBUTION BOARDS, MCC &amp; ANCILLARIES</t>
  </si>
  <si>
    <t>MOTOR CONTROL PANELS</t>
  </si>
  <si>
    <t>Supply and install distribution boards, motor control panel etc. complete with doors where applicable, frames, subframes, chassis, fixtures, fittings, circuit breakers spare space, busbar etc. as per specifications and drawings/schematics where provided to SANS 1765 ( to include contractor to provide wiring diagrams , PLC I/O lists and wiring diagrams  , loop diagrams etc as specified )</t>
  </si>
  <si>
    <t>32.19.7.5</t>
  </si>
  <si>
    <t>a) MCC 13 - Pump Station Margate</t>
  </si>
  <si>
    <t>32.19.7.6</t>
  </si>
  <si>
    <t>g) Factory Acceptance tests (FAT) for all the above MCCs, electrical panels, DB's, etc. supplied above including for costs for Engineer to attend ( paid directly for Engineer costs )</t>
  </si>
  <si>
    <t>32.19.7.7</t>
  </si>
  <si>
    <t>h) Allow a provisional sum of R 55 000,00 for the Engineer to attend all FATs for all motor control panels and other electrical and associated equipment ( paid directly for Engineer costs)</t>
  </si>
  <si>
    <t>32.19.7.8</t>
  </si>
  <si>
    <t>32.19.7.9</t>
  </si>
  <si>
    <t xml:space="preserve">j) Allow a sum to prepare wiring diagrams and component lists for comment and approval for all MCC's, electrical panels, DB's etc. supplied above. </t>
  </si>
  <si>
    <t>32.19.7.10</t>
  </si>
  <si>
    <t>k) Allow a sum to prepare the FDS, P &amp; ID diagrams, I/O lists and wiring diagrams, instrument loop diagarms, cable schedule and block diagrams, network and process diagrams  etc complete for all MCCs , control , automation and PLC systems ,etc supplied above  as specified for the entire project for pump station</t>
  </si>
  <si>
    <t>32.19.7.11</t>
  </si>
  <si>
    <t>CABLE TRAYS &amp; ACCESSORIES</t>
  </si>
  <si>
    <t>Supply and installation of heavy duty hot dipped galvanized perforated cable tray with 76mm high turn including splicers etc. The rate shall include for the fixing of cable tray against walls in a horizontal position from the soffit above by means of M8mm threaded metal rods hangers with anchor bolts at intervals not exceeding 1000mm.</t>
  </si>
  <si>
    <t>32.19.7.11.1</t>
  </si>
  <si>
    <t>a) 100mm cable trays straight</t>
  </si>
  <si>
    <t>32.19.7.11.2</t>
  </si>
  <si>
    <t>b) 100mm cable tray bend and tees</t>
  </si>
  <si>
    <t>32.19.7.11.3</t>
  </si>
  <si>
    <t>c) 150mm cable trays straight</t>
  </si>
  <si>
    <t>32.19.7.11.4</t>
  </si>
  <si>
    <t>d) 150mm cable tray bend and tees</t>
  </si>
  <si>
    <t>32.19.7.11.5</t>
  </si>
  <si>
    <t>e) 200 mm cable ladder</t>
  </si>
  <si>
    <t>32.19.7.11.6</t>
  </si>
  <si>
    <t xml:space="preserve">f) 200mm cable laddder bends </t>
  </si>
  <si>
    <t>32.19.7.11.7</t>
  </si>
  <si>
    <t>g) 300 mm cable ladder</t>
  </si>
  <si>
    <t>32.19.7.11.8</t>
  </si>
  <si>
    <t>h) 300mm cable ladder bends</t>
  </si>
  <si>
    <t>32.19.7.12</t>
  </si>
  <si>
    <t>ISOLATORS FOR ANCILLIARY EQUIPMENT</t>
  </si>
  <si>
    <t>32.19.7.12.1</t>
  </si>
  <si>
    <t>a) 20 Amp 3 pole</t>
  </si>
  <si>
    <t>32.19.7.12.2</t>
  </si>
  <si>
    <t>b) 30 Amp 3 pole</t>
  </si>
  <si>
    <t>32.19.7.12.3</t>
  </si>
  <si>
    <t>c) Emergency Stop buttons + stands corrosion proof s/steel</t>
  </si>
  <si>
    <t>32.19.7.13</t>
  </si>
  <si>
    <t>Supply and install the following instrument cabling and terminations. Ethernet cabling to be CAT6E industrial grade</t>
  </si>
  <si>
    <t>32.19.7.13.1</t>
  </si>
  <si>
    <t>d) 1.5 mm² Twisted pair cables - 6 Core</t>
  </si>
  <si>
    <t>32.19.7.13.2</t>
  </si>
  <si>
    <t>e) 1.5 mm² Twisted pair cables - 6 Core Terminations</t>
  </si>
  <si>
    <t>32.19.7.13.3</t>
  </si>
  <si>
    <t>f) Modbus cabling</t>
  </si>
  <si>
    <t>32.19.7.13.4</t>
  </si>
  <si>
    <t>g) Modbus terminations/ends</t>
  </si>
  <si>
    <t>32.19.7.13.5</t>
  </si>
  <si>
    <t>h) Fibre optic cabling 6 pair single mode</t>
  </si>
  <si>
    <t>32.19.7.13.6</t>
  </si>
  <si>
    <t>i) Fibre optic cabling terminations/splicing</t>
  </si>
  <si>
    <t>32.19.7.13.7</t>
  </si>
  <si>
    <t>j) Cable baskets - 150mm</t>
  </si>
  <si>
    <t>32.19.7.13.8</t>
  </si>
  <si>
    <t>k) Weatherproof termination boxes for pump station instruments  with DIN rail, terminals etc.)</t>
  </si>
  <si>
    <t>32.19.7.13.9</t>
  </si>
  <si>
    <t>l) Weatherproof termination boxes with DIN rail, terminals and surge protection arrestors for flow meter cabling</t>
  </si>
  <si>
    <t>INSTRUMENTATION, SCADA &amp; PLC SYSTEM</t>
  </si>
  <si>
    <t>INSTRUMENTATION</t>
  </si>
  <si>
    <t>Instrumentation to be as per drawings, schematics, loop diagrams and to comply with UGU DM or industry standard specifications. Instrumentation to include all necessary sensors, transmitters, controllers and accessories to provide thorough and accurate analysis/control. All Instrumentation to be MODBUS ready unless otherwise stated. Instrumentation make &amp; model to be same or equivalent and to be approved by the Engineer prior to purchase.</t>
  </si>
  <si>
    <t>32.19.7.14</t>
  </si>
  <si>
    <t>a) IFM or similar and equal approved  level transmitter with  transducer/sensor (0-10m Range) with 10m cabling including mounting brackets, mounting arms and all other necessary accessories (Transmitter installed in MCC or in seperate panel in buildings/pump stations)</t>
  </si>
  <si>
    <t>32.19.7.15</t>
  </si>
  <si>
    <t xml:space="preserve">b) Siemens or similar approved M200 or similar and equal approved ultrasonic level transmitter ( 0-10m range ) complete with Siemens Echomax XPS0-101 R sensor , remote transmitter with mounting brackets, mounting arms amd all necessary acessories. ( linked to PLC) </t>
  </si>
  <si>
    <t>32.19.7.16</t>
  </si>
  <si>
    <t>c) Limit switch AC/DC or similar approved</t>
  </si>
  <si>
    <t>32.19.7.17</t>
  </si>
  <si>
    <t>d) Supply and install the IFM or similar and equal approved  electronic no-flow switches with half inch sockets welded to pump delivery pipe as specified ( for new raw water and other pumps )</t>
  </si>
  <si>
    <t>32.19.7.18</t>
  </si>
  <si>
    <t>e) Supply and install low level cut-out float switches in sumps with s/s chain, weights etc as specified</t>
  </si>
  <si>
    <t>32.19.7.19</t>
  </si>
  <si>
    <t>f) Supply and install level electrodes in sumps for low level cut-out of pumps as specified</t>
  </si>
  <si>
    <t>GENERATOR</t>
  </si>
  <si>
    <t>32.19.7.20</t>
  </si>
  <si>
    <t>(a) Supply and installation of a 650KVA  Standby generator approved by the Engineer. Rate to include for a full tank of fuel at handover to the client</t>
  </si>
  <si>
    <t>Make and Model (Contractor to Provide)</t>
  </si>
  <si>
    <t>Make:…..............................................</t>
  </si>
  <si>
    <t>Model:….............................................</t>
  </si>
  <si>
    <t>32.19.7.21</t>
  </si>
  <si>
    <t>Allowance for earthing &amp; Lightning protection</t>
  </si>
  <si>
    <t>P.Sum</t>
  </si>
  <si>
    <t>32.19.7.22</t>
  </si>
  <si>
    <t>200 000</t>
  </si>
  <si>
    <t>32.19.7.23</t>
  </si>
  <si>
    <t>LIGHTING, SMALL POWER &amp; SOCKETS</t>
  </si>
  <si>
    <t>32.19.7.23.1</t>
  </si>
  <si>
    <t>Supply and Install the following :</t>
  </si>
  <si>
    <t>32.19.7.23.2</t>
  </si>
  <si>
    <t>a) Flush 1 lever light switch</t>
  </si>
  <si>
    <t>32.19.7.23.3</t>
  </si>
  <si>
    <t>b) Surface 1 lever light switch</t>
  </si>
  <si>
    <t>32.19.7.23.4</t>
  </si>
  <si>
    <t>c) Flush 16A Switched socket outlet</t>
  </si>
  <si>
    <t>32.19.7.23.5</t>
  </si>
  <si>
    <t>d) Surface 16A Switched socket outlet</t>
  </si>
  <si>
    <t>32.19.7.23.6</t>
  </si>
  <si>
    <t>e) 16A Switched socked outlet industrial type surface</t>
  </si>
  <si>
    <t>32.19.7.23.7</t>
  </si>
  <si>
    <t xml:space="preserve">f) Weatherproof termination boxes CCG Corruguard or similar for actuated valves and instruments with terminals </t>
  </si>
  <si>
    <t>32.19.7.23.8</t>
  </si>
  <si>
    <t xml:space="preserve">g) Surface 2 way light switch </t>
  </si>
  <si>
    <t>32.19.7.23.9</t>
  </si>
  <si>
    <t>h) 20A DP 2 pole isolators for air-conditioning units and extract fans.</t>
  </si>
  <si>
    <t>32.19.7.23.10</t>
  </si>
  <si>
    <t>i) 32 TP +N and earth welding socket plug surface Ampco or similar approved (cable measured elsewhere)</t>
  </si>
  <si>
    <t>32.19.7.23.11</t>
  </si>
  <si>
    <t>j ) 10A DP surface weatherproof rotary lockable isolators</t>
  </si>
  <si>
    <t>32.19.7.23.12</t>
  </si>
  <si>
    <t>k ) 10A TP surface weatherproof rotary lockable isolators</t>
  </si>
  <si>
    <t>32.19.7.23.13</t>
  </si>
  <si>
    <t xml:space="preserve">l) 20A TP +N and earth isolators </t>
  </si>
  <si>
    <t>32.19.7.23.14</t>
  </si>
  <si>
    <t>m) Photo cell wall mounted</t>
  </si>
  <si>
    <t>32.19.7.24</t>
  </si>
  <si>
    <t>PLUG &amp; LIGHT POINTS etc</t>
  </si>
  <si>
    <t>32.19.7.24.1</t>
  </si>
  <si>
    <t>(Flush &amp; surface including conduits, bends, boxes, wiring, cabling etc. complete)</t>
  </si>
  <si>
    <t>32.19.7.24.2</t>
  </si>
  <si>
    <t xml:space="preserve">Isolate, safely disconnect , remove and transport the following existing damaged electrics  to UGU Stores </t>
  </si>
  <si>
    <t>32.19.7.24.3</t>
  </si>
  <si>
    <t>a) Light fittings ( all types )</t>
  </si>
  <si>
    <t>32.19.7.24.4</t>
  </si>
  <si>
    <t>b) Power &amp; plug points , isolators and other power points ( all)</t>
  </si>
  <si>
    <t>32.19.7.24.5</t>
  </si>
  <si>
    <t>c) Level sensors, floats , flow meters, flow switches and other instruments</t>
  </si>
  <si>
    <t>32.19.7.24.6</t>
  </si>
  <si>
    <t>d) Conduits, wiring etc complete</t>
  </si>
  <si>
    <t>32.19.7.24.7</t>
  </si>
  <si>
    <t xml:space="preserve">e) All cables </t>
  </si>
  <si>
    <t>32.19.7.25</t>
  </si>
  <si>
    <t>b) Supply and install the following circuit breakers in the existing main panel or MCCs  including making openings and modifying the face plate, connections, wiring etc.</t>
  </si>
  <si>
    <t>32.19.7.25.1</t>
  </si>
  <si>
    <t>1) 10 -20 Amp SP</t>
  </si>
  <si>
    <t>32.19.7.25.2</t>
  </si>
  <si>
    <t>2) 20 Amp TP</t>
  </si>
  <si>
    <t>32.19.7.25.3</t>
  </si>
  <si>
    <t>3) 80 - 100 Amp TP</t>
  </si>
  <si>
    <t>32.19.7.26</t>
  </si>
  <si>
    <t>c) Conduits , fittings , wiring, saddles , accessories etc complete for all the structures and building lighting and power points</t>
  </si>
  <si>
    <t>32.19.7.26.1</t>
  </si>
  <si>
    <t>1) 20 dia PVC conduit</t>
  </si>
  <si>
    <t>32.19.7.26.2</t>
  </si>
  <si>
    <t>2) 25 dia PVC conduit</t>
  </si>
  <si>
    <t>32.19.7.26.3</t>
  </si>
  <si>
    <t>3) 20 dia galvanised bosal conduit</t>
  </si>
  <si>
    <t>32.19.7.26.4</t>
  </si>
  <si>
    <t xml:space="preserve">4) 25 dia galvanised conduit </t>
  </si>
  <si>
    <t>32.19.7.26.5</t>
  </si>
  <si>
    <t xml:space="preserve">5) 100 x50 galvanised box with cover </t>
  </si>
  <si>
    <t>32.19.7.26.6</t>
  </si>
  <si>
    <t>6) 100 x 100 galvanised box with cover</t>
  </si>
  <si>
    <t>32.19.7.26.7</t>
  </si>
  <si>
    <t>7) 20/25 dia round boxes with cover 1-3 way</t>
  </si>
  <si>
    <t>32.19.7.26.8</t>
  </si>
  <si>
    <t>8) 1,5mm² wires</t>
  </si>
  <si>
    <t>32.19.7.26.9</t>
  </si>
  <si>
    <t>9) 2,5mm² wires</t>
  </si>
  <si>
    <t>32.19.7.26.10</t>
  </si>
  <si>
    <t>10) 4mm² wires</t>
  </si>
  <si>
    <t>32.19.7.26.11</t>
  </si>
  <si>
    <t>11) 16mm² wires</t>
  </si>
  <si>
    <t>32.19.7.26.12</t>
  </si>
  <si>
    <t xml:space="preserve">12) 40 x 40 galvanised trunking with covers fixed to wall or suspended from roof or trusses </t>
  </si>
  <si>
    <t>32.19.7.27</t>
  </si>
  <si>
    <t>Supply light fittings / luminaries and poles as specified with lamps ( refer tp project specification for details )</t>
  </si>
  <si>
    <t>32.19.7.27.1</t>
  </si>
  <si>
    <t>a) Type A - 1,5m 2 Tube 2 x 30W  LED corrosion proof</t>
  </si>
  <si>
    <t>32.19.7.27.2</t>
  </si>
  <si>
    <t>32.19.7.27.3</t>
  </si>
  <si>
    <t>c) Type D - Floodlight with aluminium body 1 x 100W LED</t>
  </si>
  <si>
    <t>d) Install and connect the light fittings and poles supplied above.</t>
  </si>
  <si>
    <t>32.19.7.27.4</t>
  </si>
  <si>
    <t>1) Type A</t>
  </si>
  <si>
    <t>32.19.7.27.5</t>
  </si>
  <si>
    <t>2) Type B</t>
  </si>
  <si>
    <t>32.19.7.27.6</t>
  </si>
  <si>
    <t>3) Type D</t>
  </si>
  <si>
    <t>e) Cable joints for existing lights or other cables</t>
  </si>
  <si>
    <t>32.19.7.27.7</t>
  </si>
  <si>
    <t>1) 25mm² x 4C</t>
  </si>
  <si>
    <t>32.19.7.27.8</t>
  </si>
  <si>
    <t>2) 16mm² x 4C</t>
  </si>
  <si>
    <t>32.19.7.28</t>
  </si>
  <si>
    <t>FIRE PROTECTION INSTALLATION</t>
  </si>
  <si>
    <t>Supply and install the following Fire Protection Equipment:</t>
  </si>
  <si>
    <t>32.19.7.28.1</t>
  </si>
  <si>
    <t>32.19.7.28.2</t>
  </si>
  <si>
    <t>b) 5 kg CO2 fire extinguisher</t>
  </si>
  <si>
    <t>32.19.7.28.3</t>
  </si>
  <si>
    <t>32.19.7.28.4</t>
  </si>
  <si>
    <t>32.19.7.28.5</t>
  </si>
  <si>
    <t>32.19.7.28.6</t>
  </si>
  <si>
    <t>f) Number plate type signage and labels for large pumps</t>
  </si>
  <si>
    <t>32.19.7.28.7</t>
  </si>
  <si>
    <t>g) Lump sum labelling for all other equipment etc complete</t>
  </si>
  <si>
    <t>32.19.7.28.8</t>
  </si>
  <si>
    <t>h) All other standard and statutory signage ,labels and notices deemed necessary</t>
  </si>
  <si>
    <t>SECTION: ELECTRICAL AND INSTRUMENTATION GENERAL ITEMS</t>
  </si>
  <si>
    <t>32.19.7.29</t>
  </si>
  <si>
    <t>a) All other equipment and materials not measured elsewhere but necessary for complete a working installation (specify seperately)</t>
  </si>
  <si>
    <t>32.19.7.30</t>
  </si>
  <si>
    <t>b) Labelling of all switches, switchgear and equipment as specified for pump station.</t>
  </si>
  <si>
    <t>TESTING AND COMMISSIONING</t>
  </si>
  <si>
    <t>32.19.7.31</t>
  </si>
  <si>
    <t>Test and commission the complete Electrical &amp; Instrumentation installation as specified for  pump station comprising the following:</t>
  </si>
  <si>
    <t>a) Develop Site Acceptance Test (SAT) Schedule</t>
  </si>
  <si>
    <t>b) Draft submission to Engineer</t>
  </si>
  <si>
    <t>c) Revisions as required</t>
  </si>
  <si>
    <t>d) Contractor's testing (labour and special test requirements)</t>
  </si>
  <si>
    <t>e) Conduct FAT under Engineer's Supervision</t>
  </si>
  <si>
    <t>f) Conduct SATs under Engineer's Supervision</t>
  </si>
  <si>
    <t>g) Issue Final Certificate of Compliance (COC)</t>
  </si>
  <si>
    <t>32.19.7.32</t>
  </si>
  <si>
    <t>a) Submit As-built Electrical &amp; Instrumentation drawings to the Engineers satisfaction where not measured elsewhere, comprising the following for pump station :</t>
  </si>
  <si>
    <t>32.19.7.33</t>
  </si>
  <si>
    <t>b) Submit  M E &amp; I Operation &amp; Maintenance Manuals to the Engineers satisfaction, comprising the following for pump station :</t>
  </si>
  <si>
    <t>4 x sets manufacturers and supplier schedules, operation and maintenance manuals and drawings (hard copy + electronic CD)</t>
  </si>
  <si>
    <t>32.20</t>
  </si>
  <si>
    <t>32.20.1</t>
  </si>
  <si>
    <t>32.20.2</t>
  </si>
  <si>
    <t>32.20.3</t>
  </si>
  <si>
    <t>32.20.4</t>
  </si>
  <si>
    <t>32.20.5</t>
  </si>
  <si>
    <t>32.20.6</t>
  </si>
  <si>
    <t>SCADA &amp; PLC system to comply with UGU specifications and drawings.PLC to be fully compatible with SCADA package. SCADA &amp; PLC to be same or equivalent and to be approved by Engineer prior to purchase.</t>
  </si>
  <si>
    <t>32.20.7</t>
  </si>
  <si>
    <t>g) Allow a provisional sum of R 175 000,00 to upgrade and re-programme the existing SCADA system in the UGU Control Room to include all the pump status from the 4 sewer pump stations (by certified system integrator for the equipment supplied).</t>
  </si>
  <si>
    <t>32.20.8</t>
  </si>
  <si>
    <t>32.20.9</t>
  </si>
  <si>
    <t xml:space="preserve">i) Allow an provisional amount of R 75 000,00 for the modifications of the control systems for the operation of the 4 sewer pump stations </t>
  </si>
  <si>
    <t>32.20.10</t>
  </si>
  <si>
    <t>32.20.11</t>
  </si>
  <si>
    <t>k) UPS- 3kVA for PLC System in each MCC as specified</t>
  </si>
  <si>
    <t>32.20.12</t>
  </si>
  <si>
    <t xml:space="preserve">l) Allow a sum for a PLC/SCADA System Integrator for programming of the all the new PLCs and for the new and existing SCADA systems </t>
  </si>
  <si>
    <t>SCHEDULE 32: EXTENSION 3A PUMPSTATION</t>
  </si>
  <si>
    <t>Supply and fix in place hot dipped galvanised crawl beam including the supply and casting in of all fixings</t>
  </si>
  <si>
    <t xml:space="preserve">Supply of 100D Concrete Jacking Pipe larger than installed pipe road crossings. </t>
  </si>
  <si>
    <t>uPVC Class 16 bends</t>
  </si>
  <si>
    <t>a) RSV Gate valve class 10, Flanged to SANS 1123</t>
  </si>
  <si>
    <t xml:space="preserve">(vi) Prefabricated concrete inlets and outlets to culverts </t>
  </si>
  <si>
    <t xml:space="preserve">(vii) Prefabricated concrete inlets and outlets to culverts </t>
  </si>
  <si>
    <t xml:space="preserve">(viii) Prefabricated concrete inlets and outlets to culverts </t>
  </si>
  <si>
    <t>(v) Prefabricated concrete inlets and outlets to culverts(0-2M)</t>
  </si>
  <si>
    <t>Ha</t>
  </si>
  <si>
    <t>c) Pipe flared on one end and other flanged L=300mm</t>
  </si>
  <si>
    <t>Melamine Boards16mm White Melamine + Edging (for open lockers)(10m2)</t>
  </si>
  <si>
    <t>Supply and install pipe support as per detail. H= 1.5m, with a baseplate for mounting to the ground</t>
  </si>
  <si>
    <t>500mm Lower stabilised G7 sub-base layer compacted to 93% MOD AASHTO</t>
  </si>
  <si>
    <t>500mm Upper stabilised G7 sub-base layer compacted to 95% MOD AASHTO</t>
  </si>
  <si>
    <t>e) Exceeding 4,0 m but not exceeding 5,0 m</t>
  </si>
  <si>
    <t>32.18</t>
  </si>
  <si>
    <t>Extra-over items 32.18.1.10.1 to 32.18.1.10.5 included for:</t>
  </si>
  <si>
    <t>32.3</t>
  </si>
  <si>
    <t>32.4</t>
  </si>
  <si>
    <t>32.5</t>
  </si>
  <si>
    <t>32.6</t>
  </si>
  <si>
    <t>32.7</t>
  </si>
  <si>
    <t>32.8</t>
  </si>
  <si>
    <t>32.9</t>
  </si>
  <si>
    <t>32.10</t>
  </si>
  <si>
    <t>32.11</t>
  </si>
  <si>
    <t>32.12</t>
  </si>
  <si>
    <t>32.13</t>
  </si>
  <si>
    <t>32.19.1</t>
  </si>
  <si>
    <t>32.19.2</t>
  </si>
  <si>
    <t>32.19.3</t>
  </si>
  <si>
    <t>32.19.4</t>
  </si>
  <si>
    <t>32.19.5</t>
  </si>
  <si>
    <t xml:space="preserve">Handling cost and profit in respect of sub-item 32.16.5.5 above. </t>
  </si>
  <si>
    <t>Allowance for profit on item above 32.19.6.14</t>
  </si>
  <si>
    <t>Allow for profit and attendance on provisional sum above 32.19.6.18</t>
  </si>
  <si>
    <t>Allow for profit and attendance on the above 32.19.6.25 provisional sum</t>
  </si>
  <si>
    <t>Allow for profit and attendance on the above  32.19.6.33 provisional sum</t>
  </si>
  <si>
    <t>Allow for profit and attendance on the above  32.19.6.31 provisional sum</t>
  </si>
  <si>
    <t>Allow for profit and attendance on the above  32.19.6.29 provisional sum</t>
  </si>
  <si>
    <t>Allow for profit and attendance on the above  32.19.6.27 provisional sum</t>
  </si>
  <si>
    <t>(1) 1.5mm² x 3 core ECC</t>
  </si>
  <si>
    <t>(2) 1.5mm² x 4 Core ECC</t>
  </si>
  <si>
    <t>(3)  2.5mm² x 4 core ECC</t>
  </si>
  <si>
    <t>(4) 2,5mm² x 14 core ECC</t>
  </si>
  <si>
    <t>(5) 35mm² x 4 core ECC</t>
  </si>
  <si>
    <t>(6)  50mm² x 3 core ECC</t>
  </si>
  <si>
    <t>(7)  50mm² x 4 core ECC</t>
  </si>
  <si>
    <t>(8) 95mm² x 4 core ECC</t>
  </si>
  <si>
    <t>(9) 120mm² x 4 core ECC</t>
  </si>
  <si>
    <t>(10) 150mm² x 4 core ECC</t>
  </si>
  <si>
    <t>(11) 185mm² x 4 core ECC</t>
  </si>
  <si>
    <t>(12) 240mm² x 4 core ECC</t>
  </si>
  <si>
    <t>i) Allow for profit and attendance on provisional sum above 32.19.7.7</t>
  </si>
  <si>
    <t>Contractors Mark-up on item above 32.19.7.21</t>
  </si>
  <si>
    <t>j) Allow for profit and attendance on  item above 32.20.9</t>
  </si>
  <si>
    <t>h) Allow for profit and attendance on above item 32.20.7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</si>
</sst>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8" formatCode="&quot;R&quot;#,##0.00;[Red]\-&quot;R&quot;#,##0.00"/>
    <numFmt numFmtId="44" formatCode="_-&quot;R&quot;* #,##0.00_-;\-&quot;R&quot;* #,##0.00_-;_-&quot;R&quot;* &quot;-&quot;??_-;_-@_-"/>
    <numFmt numFmtId="43" formatCode="_-* #,##0.00_-;\-* #,##0.00_-;_-* &quot;-&quot;??_-;_-@_-"/>
    <numFmt numFmtId="164" formatCode="_ * #,##0.00_ ;_ * \-#,##0.00_ ;_ * &quot;-&quot;??_ ;_ @_ "/>
    <numFmt numFmtId="165" formatCode="_ * #,##0_ ;_ * \-#,##0_ ;_ * &quot;-&quot;??_ ;_ @_ "/>
    <numFmt numFmtId="166" formatCode="General\ "/>
    <numFmt numFmtId="167" formatCode="_-* #,##0_-;\-* #,##0_-;_-* &quot;-&quot;??_-;_-@_-"/>
    <numFmt numFmtId="168" formatCode="0.0%"/>
    <numFmt numFmtId="169" formatCode="_-* #,##0.0_-;\-* #,##0.0_-;_-* &quot;-&quot;?_-;_-@_-"/>
    <numFmt numFmtId="170" formatCode="_-* #,##0.0_-;\-* #,##0.0_-;_-* &quot;-&quot;??_-;_-@_-"/>
    <numFmt numFmtId="171" formatCode="_-* #,##0.000_-;\-* #,##0.000_-;_-* &quot;-&quot;??_-;_-@_-"/>
    <numFmt numFmtId="172" formatCode="0.000"/>
    <numFmt numFmtId="173" formatCode="_ * #,##0.0_ ;_ * \-#,##0.0_ ;_ * &quot;-&quot;??_ ;_ @_ "/>
    <numFmt numFmtId="174" formatCode="General&quot; &quot;"/>
    <numFmt numFmtId="175" formatCode="0.0"/>
    <numFmt numFmtId="176" formatCode="_(* #,##0.00_);_(* \(#,##0.00\);_(* &quot;-&quot;??_);_(@_)"/>
    <numFmt numFmtId="177" formatCode="0.0000"/>
    <numFmt numFmtId="178" formatCode="_-&quot;R&quot;* #,##0_-;\-&quot;R&quot;* #,##0_-;_-&quot;R&quot;* &quot;-&quot;??_-;_-@_-"/>
  </numFmts>
  <fonts count="76">
    <font>
      <sz val="11"/>
      <color theme="1"/>
      <name val="Calibri"/>
      <family val="2"/>
      <scheme val="minor"/>
    </font>
    <font>
      <sz val="11"/>
      <color theme="1"/>
      <name val="Calibri"/>
      <family val="2"/>
    </font>
    <font>
      <sz val="11"/>
      <color theme="1"/>
      <name val="Calibri"/>
      <family val="2"/>
    </font>
    <font>
      <sz val="11"/>
      <color theme="1"/>
      <name val="Calibri"/>
      <family val="2"/>
      <scheme val="minor"/>
    </font>
    <font>
      <b/>
      <sz val="9"/>
      <name val="Arial Narrow"/>
      <family val="2"/>
    </font>
    <font>
      <b/>
      <sz val="9"/>
      <color theme="1"/>
      <name val="Arial Narrow"/>
      <family val="2"/>
    </font>
    <font>
      <sz val="9"/>
      <color theme="1"/>
      <name val="Arial Narrow"/>
      <family val="2"/>
    </font>
    <font>
      <sz val="9"/>
      <color rgb="FF000000"/>
      <name val="Arial Narrow"/>
      <family val="2"/>
    </font>
    <font>
      <sz val="10"/>
      <name val="Arial"/>
      <family val="2"/>
    </font>
    <font>
      <b/>
      <sz val="10"/>
      <name val="Arial"/>
      <family val="2"/>
    </font>
    <font>
      <b/>
      <sz val="9"/>
      <color rgb="FF000000"/>
      <name val="Arial Narrow"/>
      <family val="2"/>
    </font>
    <font>
      <b/>
      <sz val="10"/>
      <color theme="1"/>
      <name val="Arial Narrow"/>
      <family val="2"/>
    </font>
    <font>
      <sz val="9"/>
      <name val="Arial Narrow"/>
      <family val="2"/>
    </font>
    <font>
      <sz val="10"/>
      <color theme="1"/>
      <name val="Arial Narrow"/>
      <family val="2"/>
    </font>
    <font>
      <sz val="12"/>
      <name val="Arial"/>
      <family val="2"/>
    </font>
    <font>
      <b/>
      <sz val="11"/>
      <color theme="1"/>
      <name val="Calibri"/>
      <family val="2"/>
      <scheme val="minor"/>
    </font>
    <font>
      <b/>
      <sz val="14"/>
      <name val="Arial"/>
      <family val="2"/>
    </font>
    <font>
      <sz val="11"/>
      <color rgb="FFFF0000"/>
      <name val="Calibri"/>
      <family val="2"/>
      <scheme val="minor"/>
    </font>
    <font>
      <b/>
      <sz val="12"/>
      <name val="Arial"/>
      <family val="2"/>
    </font>
    <font>
      <sz val="11"/>
      <name val="Arial"/>
      <family val="2"/>
    </font>
    <font>
      <b/>
      <sz val="11"/>
      <name val="Arial"/>
      <family val="2"/>
    </font>
    <font>
      <b/>
      <sz val="11"/>
      <color rgb="FFFF0000"/>
      <name val="Arial"/>
      <family val="2"/>
    </font>
    <font>
      <sz val="10"/>
      <color theme="1"/>
      <name val="Arial"/>
      <family val="2"/>
    </font>
    <font>
      <b/>
      <sz val="10"/>
      <color theme="1"/>
      <name val="Arial"/>
      <family val="2"/>
    </font>
    <font>
      <b/>
      <sz val="12"/>
      <color theme="1"/>
      <name val="Arial"/>
      <family val="2"/>
    </font>
    <font>
      <i/>
      <sz val="10"/>
      <color theme="1"/>
      <name val="Arial Narrow"/>
      <family val="2"/>
    </font>
    <font>
      <sz val="8"/>
      <color theme="1"/>
      <name val="Arial"/>
      <family val="2"/>
    </font>
    <font>
      <b/>
      <sz val="14"/>
      <color theme="1"/>
      <name val="Arial"/>
      <family val="2"/>
    </font>
    <font>
      <vertAlign val="superscript"/>
      <sz val="10"/>
      <color theme="1"/>
      <name val="Arial Narrow"/>
      <family val="2"/>
    </font>
    <font>
      <sz val="11"/>
      <name val="Calibri"/>
      <family val="2"/>
      <scheme val="minor"/>
    </font>
    <font>
      <sz val="10"/>
      <name val="Calibri"/>
      <family val="2"/>
      <scheme val="minor"/>
    </font>
    <font>
      <sz val="8"/>
      <name val="Calibri"/>
      <family val="2"/>
      <scheme val="minor"/>
    </font>
    <font>
      <b/>
      <sz val="10"/>
      <color indexed="8"/>
      <name val="Arial"/>
      <family val="2"/>
    </font>
    <font>
      <sz val="10"/>
      <color indexed="8"/>
      <name val="Arial"/>
      <family val="2"/>
    </font>
    <font>
      <vertAlign val="superscript"/>
      <sz val="10"/>
      <name val="Arial"/>
      <family val="2"/>
    </font>
    <font>
      <sz val="14"/>
      <name val="Calibri"/>
      <family val="2"/>
      <scheme val="minor"/>
    </font>
    <font>
      <b/>
      <sz val="9"/>
      <name val="Calibri"/>
      <family val="2"/>
    </font>
    <font>
      <sz val="10"/>
      <color theme="1"/>
      <name val="Calibri"/>
      <family val="2"/>
      <scheme val="minor"/>
    </font>
    <font>
      <b/>
      <sz val="9"/>
      <color rgb="FF0070C0"/>
      <name val="Arial Narrow"/>
      <family val="2"/>
    </font>
    <font>
      <u/>
      <sz val="10"/>
      <color theme="1"/>
      <name val="Calibri"/>
      <family val="2"/>
      <scheme val="minor"/>
    </font>
    <font>
      <sz val="9"/>
      <color rgb="FF0070C0"/>
      <name val="Arial Narrow"/>
      <family val="2"/>
    </font>
    <font>
      <sz val="9"/>
      <color theme="1"/>
      <name val="Calibri"/>
      <family val="2"/>
      <scheme val="minor"/>
    </font>
    <font>
      <b/>
      <sz val="10"/>
      <name val="Arial Narrow"/>
      <family val="2"/>
    </font>
    <font>
      <sz val="11"/>
      <color theme="1"/>
      <name val="Arial"/>
      <family val="2"/>
    </font>
    <font>
      <sz val="10"/>
      <color rgb="FF000000"/>
      <name val="Arial Narrow"/>
      <family val="2"/>
    </font>
    <font>
      <b/>
      <sz val="10"/>
      <color rgb="FF000000"/>
      <name val="Arial Narrow"/>
      <family val="2"/>
    </font>
    <font>
      <sz val="9"/>
      <color theme="1"/>
      <name val="Arial"/>
      <family val="2"/>
    </font>
    <font>
      <sz val="9"/>
      <color rgb="FF000000"/>
      <name val="Arial Narrow"/>
      <family val="2"/>
    </font>
    <font>
      <b/>
      <sz val="12"/>
      <color theme="0" tint="-4.9989318521683403E-2"/>
      <name val="Arial"/>
      <family val="2"/>
    </font>
    <font>
      <sz val="12"/>
      <color theme="0" tint="-4.9989318521683403E-2"/>
      <name val="Arial"/>
      <family val="2"/>
    </font>
    <font>
      <b/>
      <sz val="12"/>
      <color theme="4" tint="-0.249977111117893"/>
      <name val="Arial"/>
      <family val="2"/>
    </font>
    <font>
      <b/>
      <sz val="12"/>
      <color rgb="FFFFC000"/>
      <name val="Arial"/>
      <family val="2"/>
    </font>
    <font>
      <sz val="11"/>
      <color theme="1"/>
      <name val="Arial Narrow"/>
      <family val="2"/>
    </font>
    <font>
      <u/>
      <sz val="10"/>
      <color rgb="FF000000"/>
      <name val="Arial Narrow"/>
      <family val="2"/>
    </font>
    <font>
      <sz val="8"/>
      <color theme="1"/>
      <name val="Calibri"/>
      <family val="2"/>
      <scheme val="minor"/>
    </font>
    <font>
      <sz val="10"/>
      <color rgb="FFFF0000"/>
      <name val="Arial Narrow"/>
      <family val="2"/>
    </font>
    <font>
      <sz val="10"/>
      <name val="Arial Narrow"/>
      <family val="2"/>
    </font>
    <font>
      <sz val="9"/>
      <color theme="1"/>
      <name val="Arial Narrow"/>
      <family val="2"/>
    </font>
    <font>
      <b/>
      <sz val="9"/>
      <color rgb="FF000000"/>
      <name val="Arial Narrow"/>
      <family val="2"/>
    </font>
    <font>
      <b/>
      <sz val="9"/>
      <color theme="1"/>
      <name val="Arial Narrow"/>
      <family val="2"/>
    </font>
    <font>
      <sz val="9"/>
      <name val="Arial Narrow"/>
      <family val="2"/>
    </font>
    <font>
      <sz val="10"/>
      <name val="Arial"/>
      <family val="2"/>
    </font>
    <font>
      <b/>
      <sz val="10"/>
      <name val="Arial"/>
      <family val="2"/>
    </font>
    <font>
      <sz val="12"/>
      <name val="Arial"/>
      <family val="2"/>
    </font>
    <font>
      <b/>
      <sz val="12"/>
      <name val="Arial"/>
      <family val="2"/>
    </font>
    <font>
      <sz val="14"/>
      <color rgb="FF000000"/>
      <name val="ArialMT"/>
    </font>
    <font>
      <sz val="10"/>
      <color rgb="FF000000"/>
      <name val="ArialMT"/>
    </font>
    <font>
      <b/>
      <sz val="9"/>
      <name val="Arial Narrow"/>
      <family val="2"/>
    </font>
    <font>
      <sz val="9"/>
      <color rgb="FFFF0000"/>
      <name val="Arial Narrow"/>
      <family val="2"/>
    </font>
    <font>
      <b/>
      <sz val="10"/>
      <name val="Calibri"/>
      <family val="2"/>
      <scheme val="minor"/>
    </font>
    <font>
      <b/>
      <sz val="11"/>
      <name val="Arial Narrow"/>
      <family val="2"/>
    </font>
    <font>
      <b/>
      <sz val="11"/>
      <color rgb="FF000000"/>
      <name val="Arial Narrow"/>
      <family val="2"/>
    </font>
    <font>
      <sz val="10"/>
      <color rgb="FF000000"/>
      <name val="Calibri"/>
      <family val="2"/>
      <scheme val="minor"/>
    </font>
    <font>
      <b/>
      <sz val="10"/>
      <color rgb="FF000000"/>
      <name val="Calibri"/>
      <family val="2"/>
      <scheme val="minor"/>
    </font>
    <font>
      <b/>
      <sz val="11"/>
      <color theme="1"/>
      <name val="Arial Narrow"/>
      <family val="2"/>
    </font>
    <font>
      <sz val="9"/>
      <color theme="0" tint="-0.14999847407452621"/>
      <name val="Arial Narrow"/>
      <family val="2"/>
    </font>
  </fonts>
  <fills count="1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indexed="65"/>
        <bgColor indexed="64"/>
      </patternFill>
    </fill>
    <fill>
      <patternFill patternType="solid">
        <fgColor rgb="FFFFFF00"/>
        <bgColor indexed="64"/>
      </patternFill>
    </fill>
    <fill>
      <patternFill patternType="solid">
        <fgColor rgb="FFD9D9D9"/>
        <bgColor indexed="64"/>
      </patternFill>
    </fill>
    <fill>
      <patternFill patternType="solid">
        <fgColor rgb="FFFFFFFF"/>
        <bgColor indexed="64"/>
      </patternFill>
    </fill>
    <fill>
      <patternFill patternType="solid">
        <fgColor theme="1"/>
        <bgColor indexed="64"/>
      </patternFill>
    </fill>
    <fill>
      <patternFill patternType="solid">
        <fgColor theme="0" tint="-0.249977111117893"/>
        <bgColor indexed="64"/>
      </patternFill>
    </fill>
    <fill>
      <patternFill patternType="solid">
        <fgColor rgb="FFFF0000"/>
        <bgColor indexed="64"/>
      </patternFill>
    </fill>
    <fill>
      <patternFill patternType="solid">
        <fgColor rgb="FFFFC000"/>
        <bgColor indexed="64"/>
      </patternFill>
    </fill>
    <fill>
      <patternFill patternType="solid">
        <fgColor theme="4" tint="0.59999389629810485"/>
        <bgColor indexed="64"/>
      </patternFill>
    </fill>
    <fill>
      <patternFill patternType="solid">
        <fgColor rgb="FF92D050"/>
        <bgColor indexed="64"/>
      </patternFill>
    </fill>
    <fill>
      <patternFill patternType="solid">
        <fgColor theme="9" tint="0.79998168889431442"/>
        <bgColor indexed="64"/>
      </patternFill>
    </fill>
    <fill>
      <patternFill patternType="solid">
        <fgColor theme="0" tint="-0.14996795556505021"/>
        <bgColor indexed="64"/>
      </patternFill>
    </fill>
  </fills>
  <borders count="32">
    <border>
      <left/>
      <right/>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rgb="FF000000"/>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bottom/>
      <diagonal/>
    </border>
    <border>
      <left style="thin">
        <color auto="1"/>
      </left>
      <right style="thin">
        <color auto="1"/>
      </right>
      <top/>
      <bottom/>
      <diagonal/>
    </border>
    <border>
      <left style="medium">
        <color indexed="64"/>
      </left>
      <right style="medium">
        <color indexed="64"/>
      </right>
      <top/>
      <bottom style="medium">
        <color indexed="64"/>
      </bottom>
      <diagonal/>
    </border>
    <border>
      <left/>
      <right style="thin">
        <color indexed="64"/>
      </right>
      <top/>
      <bottom/>
      <diagonal/>
    </border>
    <border>
      <left style="thin">
        <color auto="1"/>
      </left>
      <right style="thin">
        <color auto="1"/>
      </right>
      <top style="thin">
        <color auto="1"/>
      </top>
      <bottom style="thin">
        <color auto="1"/>
      </bottom>
      <diagonal/>
    </border>
    <border>
      <left style="medium">
        <color indexed="64"/>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medium">
        <color indexed="64"/>
      </right>
      <top style="medium">
        <color indexed="64"/>
      </top>
      <bottom/>
      <diagonal/>
    </border>
    <border>
      <left style="medium">
        <color indexed="64"/>
      </left>
      <right/>
      <top style="medium">
        <color indexed="64"/>
      </top>
      <bottom/>
      <diagonal/>
    </border>
    <border>
      <left style="medium">
        <color indexed="64"/>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bottom style="medium">
        <color indexed="64"/>
      </bottom>
      <diagonal/>
    </border>
    <border>
      <left style="medium">
        <color indexed="64"/>
      </left>
      <right style="thin">
        <color indexed="64"/>
      </right>
      <top/>
      <bottom/>
      <diagonal/>
    </border>
    <border>
      <left/>
      <right/>
      <top style="medium">
        <color indexed="64"/>
      </top>
      <bottom/>
      <diagonal/>
    </border>
  </borders>
  <cellStyleXfs count="22">
    <xf numFmtId="0" fontId="0" fillId="0" borderId="0"/>
    <xf numFmtId="43" fontId="2" fillId="0" borderId="0" applyFont="0" applyFill="0" applyBorder="0" applyAlignment="0" applyProtection="0"/>
    <xf numFmtId="44" fontId="3" fillId="0" borderId="0" applyFont="0" applyFill="0" applyBorder="0" applyAlignment="0" applyProtection="0"/>
    <xf numFmtId="9" fontId="3" fillId="0" borderId="0" applyFont="0" applyFill="0" applyBorder="0" applyAlignment="0" applyProtection="0"/>
    <xf numFmtId="164" fontId="8" fillId="0" borderId="0" applyFont="0" applyFill="0" applyBorder="0" applyAlignment="0" applyProtection="0"/>
    <xf numFmtId="0" fontId="8" fillId="0" borderId="0"/>
    <xf numFmtId="43" fontId="3" fillId="0" borderId="0" applyFont="0" applyFill="0" applyBorder="0" applyAlignment="0" applyProtection="0"/>
    <xf numFmtId="0" fontId="22" fillId="0" borderId="0"/>
    <xf numFmtId="44" fontId="22" fillId="0" borderId="0" applyFont="0" applyFill="0" applyBorder="0" applyAlignment="0" applyProtection="0"/>
    <xf numFmtId="0" fontId="29" fillId="0" borderId="0"/>
    <xf numFmtId="176" fontId="29" fillId="0" borderId="0" applyFont="0" applyFill="0" applyBorder="0" applyAlignment="0" applyProtection="0"/>
    <xf numFmtId="44" fontId="29" fillId="0" borderId="0" applyFont="0" applyFill="0" applyBorder="0" applyAlignment="0" applyProtection="0"/>
    <xf numFmtId="9" fontId="29" fillId="0" borderId="0" applyFont="0" applyFill="0" applyBorder="0" applyAlignment="0" applyProtection="0"/>
    <xf numFmtId="0" fontId="8" fillId="0" borderId="0"/>
    <xf numFmtId="9" fontId="8" fillId="0" borderId="0" applyFont="0" applyFill="0" applyBorder="0" applyAlignment="0" applyProtection="0"/>
    <xf numFmtId="0" fontId="8" fillId="0" borderId="0"/>
    <xf numFmtId="44" fontId="8" fillId="0" borderId="0" applyFont="0" applyFill="0" applyBorder="0" applyAlignment="0" applyProtection="0"/>
    <xf numFmtId="9" fontId="8" fillId="0" borderId="0" applyFont="0" applyFill="0" applyBorder="0" applyAlignment="0" applyProtection="0"/>
    <xf numFmtId="0" fontId="8" fillId="0" borderId="0"/>
    <xf numFmtId="164" fontId="8"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cellStyleXfs>
  <cellXfs count="1198">
    <xf numFmtId="0" fontId="0" fillId="0" borderId="0" xfId="0"/>
    <xf numFmtId="49" fontId="5" fillId="0" borderId="2" xfId="0" applyNumberFormat="1" applyFont="1" applyBorder="1" applyAlignment="1">
      <alignment horizontal="center" vertical="center" wrapText="1"/>
    </xf>
    <xf numFmtId="0" fontId="5" fillId="0" borderId="2" xfId="0"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4" xfId="0" applyFont="1" applyBorder="1" applyAlignment="1">
      <alignment horizontal="center" vertical="center" wrapText="1"/>
    </xf>
    <xf numFmtId="0" fontId="5" fillId="0" borderId="4" xfId="0" applyFont="1" applyBorder="1" applyAlignment="1">
      <alignment horizontal="left" vertical="center" wrapText="1"/>
    </xf>
    <xf numFmtId="49" fontId="6" fillId="0" borderId="3" xfId="0" applyNumberFormat="1" applyFont="1" applyBorder="1" applyAlignment="1">
      <alignment horizontal="center" vertical="center" wrapText="1"/>
    </xf>
    <xf numFmtId="0" fontId="6" fillId="0" borderId="4" xfId="0" applyFont="1" applyBorder="1" applyAlignment="1">
      <alignment vertical="center" wrapText="1"/>
    </xf>
    <xf numFmtId="0" fontId="5" fillId="0" borderId="4" xfId="0" applyFont="1" applyBorder="1" applyAlignment="1">
      <alignment vertical="center" wrapText="1"/>
    </xf>
    <xf numFmtId="0" fontId="6" fillId="0" borderId="4" xfId="0" applyFont="1" applyBorder="1" applyAlignment="1">
      <alignment horizontal="center" vertical="center" wrapText="1"/>
    </xf>
    <xf numFmtId="0" fontId="7" fillId="0" borderId="4" xfId="0" applyFont="1" applyBorder="1" applyAlignment="1">
      <alignment vertical="center" wrapText="1"/>
    </xf>
    <xf numFmtId="49" fontId="7" fillId="2" borderId="5" xfId="0" applyNumberFormat="1" applyFont="1" applyFill="1" applyBorder="1" applyAlignment="1">
      <alignment horizontal="center" vertical="center" wrapText="1"/>
    </xf>
    <xf numFmtId="0" fontId="6" fillId="2" borderId="0" xfId="0" applyFont="1" applyFill="1" applyAlignment="1">
      <alignment horizontal="center" vertical="center" wrapText="1"/>
    </xf>
    <xf numFmtId="0" fontId="6" fillId="2" borderId="3" xfId="0" applyFont="1" applyFill="1" applyBorder="1" applyAlignment="1">
      <alignment vertical="center" wrapText="1"/>
    </xf>
    <xf numFmtId="0" fontId="6" fillId="2" borderId="4" xfId="0" applyFont="1" applyFill="1" applyBorder="1" applyAlignment="1">
      <alignment horizontal="left" vertical="center" wrapText="1" indent="1"/>
    </xf>
    <xf numFmtId="0" fontId="6" fillId="2" borderId="4" xfId="0" applyFont="1" applyFill="1" applyBorder="1" applyAlignment="1">
      <alignment horizontal="center" vertical="center" wrapText="1"/>
    </xf>
    <xf numFmtId="49" fontId="6" fillId="0" borderId="3" xfId="0" applyNumberFormat="1" applyFont="1" applyBorder="1" applyAlignment="1">
      <alignment horizontal="center" vertical="center"/>
    </xf>
    <xf numFmtId="0" fontId="7" fillId="0" borderId="4" xfId="0" applyFont="1" applyBorder="1" applyAlignment="1">
      <alignment horizontal="center" vertical="center" wrapText="1"/>
    </xf>
    <xf numFmtId="0" fontId="6" fillId="0" borderId="4" xfId="0" applyFont="1" applyBorder="1" applyAlignment="1">
      <alignment horizontal="center" vertical="center"/>
    </xf>
    <xf numFmtId="44" fontId="7" fillId="0" borderId="4" xfId="2" applyFont="1" applyBorder="1" applyAlignment="1">
      <alignment horizontal="right" vertical="center" wrapText="1"/>
    </xf>
    <xf numFmtId="165" fontId="8" fillId="0" borderId="0" xfId="4" applyNumberFormat="1" applyBorder="1"/>
    <xf numFmtId="0" fontId="8" fillId="0" borderId="0" xfId="5"/>
    <xf numFmtId="0" fontId="8" fillId="0" borderId="0" xfId="0" applyFont="1"/>
    <xf numFmtId="44" fontId="7" fillId="2" borderId="4" xfId="2" applyFont="1" applyFill="1" applyBorder="1" applyAlignment="1">
      <alignment horizontal="right" vertical="center" wrapText="1"/>
    </xf>
    <xf numFmtId="9" fontId="3" fillId="0" borderId="0" xfId="3" applyBorder="1"/>
    <xf numFmtId="0" fontId="9" fillId="0" borderId="0" xfId="5" applyFont="1"/>
    <xf numFmtId="44" fontId="0" fillId="0" borderId="0" xfId="0" applyNumberFormat="1"/>
    <xf numFmtId="49" fontId="6" fillId="2" borderId="3" xfId="0" applyNumberFormat="1" applyFont="1" applyFill="1" applyBorder="1" applyAlignment="1">
      <alignment horizontal="center" vertical="center"/>
    </xf>
    <xf numFmtId="0" fontId="7" fillId="2" borderId="3" xfId="0" applyFont="1" applyFill="1" applyBorder="1" applyAlignment="1">
      <alignment vertical="center" wrapText="1"/>
    </xf>
    <xf numFmtId="0" fontId="7" fillId="2" borderId="3" xfId="0" applyFont="1" applyFill="1" applyBorder="1" applyAlignment="1">
      <alignment horizontal="center" vertical="center" wrapText="1"/>
    </xf>
    <xf numFmtId="0" fontId="6" fillId="2" borderId="3" xfId="0" applyFont="1" applyFill="1" applyBorder="1" applyAlignment="1">
      <alignment horizontal="center" vertical="center"/>
    </xf>
    <xf numFmtId="44" fontId="7" fillId="2" borderId="3" xfId="2" applyFont="1" applyFill="1" applyBorder="1" applyAlignment="1">
      <alignment vertical="center" wrapText="1"/>
    </xf>
    <xf numFmtId="49" fontId="6" fillId="3" borderId="3" xfId="0" applyNumberFormat="1" applyFont="1" applyFill="1" applyBorder="1" applyAlignment="1">
      <alignment horizontal="center" vertical="center"/>
    </xf>
    <xf numFmtId="0" fontId="7" fillId="3" borderId="4" xfId="0" applyFont="1" applyFill="1" applyBorder="1" applyAlignment="1">
      <alignment vertical="center" wrapText="1"/>
    </xf>
    <xf numFmtId="0" fontId="7" fillId="3" borderId="4" xfId="0" applyFont="1" applyFill="1" applyBorder="1" applyAlignment="1">
      <alignment horizontal="center" vertical="center" wrapText="1"/>
    </xf>
    <xf numFmtId="0" fontId="5" fillId="3" borderId="4" xfId="0" applyFont="1" applyFill="1" applyBorder="1" applyAlignment="1">
      <alignment horizontal="center" vertical="center"/>
    </xf>
    <xf numFmtId="44" fontId="6" fillId="0" borderId="2" xfId="0" applyNumberFormat="1" applyFont="1" applyBorder="1" applyAlignment="1">
      <alignment vertical="center" wrapText="1"/>
    </xf>
    <xf numFmtId="44" fontId="7" fillId="3" borderId="2" xfId="0" applyNumberFormat="1" applyFont="1" applyFill="1" applyBorder="1" applyAlignment="1">
      <alignment horizontal="center" vertical="center" wrapText="1"/>
    </xf>
    <xf numFmtId="49" fontId="11" fillId="0" borderId="9" xfId="0" applyNumberFormat="1" applyFont="1" applyBorder="1" applyAlignment="1">
      <alignment horizontal="left" vertical="top" wrapText="1"/>
    </xf>
    <xf numFmtId="0" fontId="6" fillId="0" borderId="3" xfId="0" applyFont="1" applyBorder="1" applyAlignment="1">
      <alignment horizontal="center" vertical="center"/>
    </xf>
    <xf numFmtId="0" fontId="7" fillId="0" borderId="4" xfId="0" applyFont="1" applyBorder="1" applyAlignment="1">
      <alignment vertical="top" wrapText="1"/>
    </xf>
    <xf numFmtId="0" fontId="10" fillId="0" borderId="4" xfId="0" applyFont="1" applyBorder="1" applyAlignment="1">
      <alignment vertical="center" wrapText="1"/>
    </xf>
    <xf numFmtId="0" fontId="5" fillId="0" borderId="4" xfId="0" applyFont="1" applyBorder="1" applyAlignment="1">
      <alignment horizontal="center" vertical="center"/>
    </xf>
    <xf numFmtId="49" fontId="12" fillId="0" borderId="3" xfId="0" applyNumberFormat="1" applyFont="1" applyBorder="1" applyAlignment="1">
      <alignment horizontal="center" vertical="center"/>
    </xf>
    <xf numFmtId="0" fontId="6" fillId="0" borderId="3" xfId="0" applyFont="1" applyBorder="1" applyAlignment="1">
      <alignment vertical="center" wrapText="1"/>
    </xf>
    <xf numFmtId="0" fontId="6" fillId="0" borderId="3" xfId="0" applyFont="1" applyBorder="1" applyAlignment="1">
      <alignment horizontal="center" vertical="center" wrapText="1"/>
    </xf>
    <xf numFmtId="49" fontId="6" fillId="3" borderId="3" xfId="0" applyNumberFormat="1" applyFont="1" applyFill="1" applyBorder="1" applyAlignment="1">
      <alignment horizontal="center" vertical="center" wrapText="1"/>
    </xf>
    <xf numFmtId="0" fontId="12" fillId="3" borderId="3" xfId="0" applyFont="1" applyFill="1" applyBorder="1" applyAlignment="1">
      <alignment horizontal="center" vertical="top" wrapText="1"/>
    </xf>
    <xf numFmtId="0" fontId="12" fillId="3" borderId="3" xfId="0" applyFont="1" applyFill="1" applyBorder="1" applyAlignment="1">
      <alignment vertical="top" wrapText="1"/>
    </xf>
    <xf numFmtId="0" fontId="4" fillId="3" borderId="3" xfId="0" applyFont="1" applyFill="1" applyBorder="1" applyAlignment="1">
      <alignment vertical="top" wrapText="1"/>
    </xf>
    <xf numFmtId="49" fontId="7" fillId="2" borderId="3" xfId="0" applyNumberFormat="1" applyFont="1" applyFill="1" applyBorder="1" applyAlignment="1">
      <alignment horizontal="center" vertical="center" wrapText="1"/>
    </xf>
    <xf numFmtId="44" fontId="6" fillId="4" borderId="2" xfId="0" applyNumberFormat="1" applyFont="1" applyFill="1" applyBorder="1" applyAlignment="1">
      <alignment horizontal="center" vertical="center" wrapText="1"/>
    </xf>
    <xf numFmtId="0" fontId="12" fillId="0" borderId="3" xfId="0" applyFont="1" applyBorder="1" applyAlignment="1">
      <alignment horizontal="center" vertical="center"/>
    </xf>
    <xf numFmtId="49" fontId="6" fillId="0" borderId="10" xfId="0" applyNumberFormat="1" applyFont="1" applyBorder="1" applyAlignment="1">
      <alignment horizontal="left" vertical="top" wrapText="1"/>
    </xf>
    <xf numFmtId="44" fontId="7" fillId="3" borderId="11" xfId="0" applyNumberFormat="1" applyFont="1" applyFill="1" applyBorder="1" applyAlignment="1">
      <alignment horizontal="center" vertical="center" wrapText="1"/>
    </xf>
    <xf numFmtId="49" fontId="6" fillId="3" borderId="0" xfId="0" applyNumberFormat="1" applyFont="1" applyFill="1" applyAlignment="1">
      <alignment horizontal="center" vertical="center" wrapText="1"/>
    </xf>
    <xf numFmtId="0" fontId="6" fillId="0" borderId="0" xfId="0" applyFont="1"/>
    <xf numFmtId="49" fontId="6" fillId="0" borderId="0" xfId="0" applyNumberFormat="1" applyFont="1" applyAlignment="1">
      <alignment horizontal="left" vertical="top" wrapText="1"/>
    </xf>
    <xf numFmtId="0" fontId="12" fillId="3" borderId="0" xfId="0" applyFont="1" applyFill="1" applyAlignment="1">
      <alignment horizontal="center" vertical="top" wrapText="1"/>
    </xf>
    <xf numFmtId="0" fontId="7" fillId="0" borderId="0" xfId="0" applyFont="1" applyAlignment="1">
      <alignment horizontal="center" vertical="center" wrapText="1"/>
    </xf>
    <xf numFmtId="44" fontId="6" fillId="3" borderId="0" xfId="2" applyFont="1" applyFill="1" applyBorder="1" applyAlignment="1">
      <alignment vertical="center" wrapText="1"/>
    </xf>
    <xf numFmtId="49" fontId="6" fillId="0" borderId="0" xfId="0" applyNumberFormat="1" applyFont="1" applyAlignment="1">
      <alignment horizontal="center"/>
    </xf>
    <xf numFmtId="0" fontId="6" fillId="0" borderId="0" xfId="0" applyFont="1" applyAlignment="1">
      <alignment horizontal="center"/>
    </xf>
    <xf numFmtId="0" fontId="10" fillId="0" borderId="3" xfId="0" applyFont="1" applyBorder="1" applyAlignment="1">
      <alignment vertical="center" wrapText="1"/>
    </xf>
    <xf numFmtId="0" fontId="6" fillId="6" borderId="3" xfId="0" applyFont="1" applyFill="1" applyBorder="1" applyAlignment="1">
      <alignment horizontal="center" vertical="center" wrapText="1"/>
    </xf>
    <xf numFmtId="0" fontId="6" fillId="6" borderId="3" xfId="0" applyFont="1" applyFill="1" applyBorder="1" applyAlignment="1">
      <alignment horizontal="left" vertical="center" indent="2"/>
    </xf>
    <xf numFmtId="0" fontId="7" fillId="6" borderId="4" xfId="0" applyFont="1" applyFill="1" applyBorder="1" applyAlignment="1">
      <alignment vertical="center" wrapText="1"/>
    </xf>
    <xf numFmtId="0" fontId="7" fillId="6" borderId="4" xfId="0" applyFont="1" applyFill="1" applyBorder="1" applyAlignment="1">
      <alignment horizontal="center" vertical="center" wrapText="1"/>
    </xf>
    <xf numFmtId="0" fontId="7" fillId="0" borderId="3" xfId="0" applyFont="1" applyBorder="1" applyAlignment="1">
      <alignment vertical="center" wrapText="1"/>
    </xf>
    <xf numFmtId="49" fontId="6" fillId="0" borderId="3" xfId="0" applyNumberFormat="1" applyFont="1" applyBorder="1" applyAlignment="1">
      <alignment horizontal="left" vertical="top" wrapText="1"/>
    </xf>
    <xf numFmtId="166" fontId="6" fillId="0" borderId="3" xfId="0" applyNumberFormat="1" applyFont="1" applyBorder="1" applyAlignment="1">
      <alignment horizontal="center" vertical="center" wrapText="1"/>
    </xf>
    <xf numFmtId="0" fontId="10" fillId="0" borderId="4" xfId="0" applyFont="1" applyBorder="1" applyAlignment="1">
      <alignment vertical="top" wrapText="1"/>
    </xf>
    <xf numFmtId="0" fontId="12" fillId="0" borderId="4" xfId="0" applyFont="1" applyBorder="1" applyAlignment="1">
      <alignment vertical="top" wrapText="1"/>
    </xf>
    <xf numFmtId="0" fontId="12" fillId="0" borderId="4" xfId="0" applyFont="1" applyBorder="1" applyAlignment="1">
      <alignment horizontal="center" vertical="center"/>
    </xf>
    <xf numFmtId="0" fontId="12" fillId="0" borderId="4" xfId="0" applyFont="1" applyBorder="1" applyAlignment="1">
      <alignment horizontal="center" vertical="center" wrapText="1"/>
    </xf>
    <xf numFmtId="0" fontId="12" fillId="0" borderId="3" xfId="0" applyFont="1" applyBorder="1" applyAlignment="1">
      <alignment vertical="center" wrapText="1"/>
    </xf>
    <xf numFmtId="0" fontId="12" fillId="0" borderId="3" xfId="0" applyFont="1" applyBorder="1" applyAlignment="1">
      <alignment horizontal="center" vertical="center" wrapText="1"/>
    </xf>
    <xf numFmtId="0" fontId="12" fillId="0" borderId="4" xfId="0" applyFont="1" applyBorder="1" applyAlignment="1">
      <alignment vertical="center" wrapText="1"/>
    </xf>
    <xf numFmtId="0" fontId="6" fillId="6" borderId="4"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0" fillId="0" borderId="0" xfId="0" applyAlignment="1">
      <alignment horizontal="right"/>
    </xf>
    <xf numFmtId="44" fontId="5" fillId="0" borderId="2" xfId="0" applyNumberFormat="1" applyFont="1" applyBorder="1" applyAlignment="1">
      <alignment horizontal="center" vertical="center" wrapText="1"/>
    </xf>
    <xf numFmtId="0" fontId="15" fillId="0" borderId="13" xfId="0" applyFont="1" applyBorder="1"/>
    <xf numFmtId="49" fontId="10" fillId="0" borderId="14" xfId="0" applyNumberFormat="1" applyFont="1" applyBorder="1" applyAlignment="1">
      <alignment horizontal="center" vertical="center" wrapText="1"/>
    </xf>
    <xf numFmtId="0" fontId="7" fillId="0" borderId="14" xfId="0" applyFont="1" applyBorder="1" applyAlignment="1">
      <alignment horizontal="center" vertical="center" wrapText="1"/>
    </xf>
    <xf numFmtId="0" fontId="10" fillId="0" borderId="14" xfId="0" applyFont="1" applyBorder="1" applyAlignment="1">
      <alignment horizontal="center" vertical="center" wrapText="1"/>
    </xf>
    <xf numFmtId="0" fontId="10" fillId="0" borderId="14" xfId="0" applyFont="1" applyBorder="1" applyAlignment="1">
      <alignment vertical="center" wrapText="1"/>
    </xf>
    <xf numFmtId="44" fontId="7" fillId="0" borderId="14" xfId="0" applyNumberFormat="1" applyFont="1" applyBorder="1" applyAlignment="1">
      <alignment vertical="center" wrapText="1"/>
    </xf>
    <xf numFmtId="0" fontId="9" fillId="0" borderId="13" xfId="0" applyFont="1" applyBorder="1"/>
    <xf numFmtId="0" fontId="9" fillId="0" borderId="13" xfId="0" applyFont="1" applyBorder="1" applyAlignment="1">
      <alignment horizontal="center"/>
    </xf>
    <xf numFmtId="0" fontId="0" fillId="0" borderId="13" xfId="0" applyBorder="1"/>
    <xf numFmtId="49" fontId="7" fillId="6" borderId="3" xfId="0" applyNumberFormat="1" applyFont="1" applyFill="1" applyBorder="1" applyAlignment="1">
      <alignment horizontal="center" vertical="center" wrapText="1"/>
    </xf>
    <xf numFmtId="0" fontId="7" fillId="6" borderId="3" xfId="0" applyFont="1" applyFill="1" applyBorder="1" applyAlignment="1">
      <alignment horizontal="center" vertical="center" wrapText="1"/>
    </xf>
    <xf numFmtId="0" fontId="7" fillId="6" borderId="3" xfId="0" applyFont="1" applyFill="1" applyBorder="1" applyAlignment="1">
      <alignment vertical="center" wrapText="1"/>
    </xf>
    <xf numFmtId="44" fontId="7" fillId="6" borderId="3" xfId="0" applyNumberFormat="1" applyFont="1" applyFill="1" applyBorder="1" applyAlignment="1">
      <alignment vertical="center" wrapText="1"/>
    </xf>
    <xf numFmtId="43" fontId="0" fillId="0" borderId="13" xfId="0" applyNumberFormat="1" applyBorder="1"/>
    <xf numFmtId="167" fontId="0" fillId="0" borderId="13" xfId="0" applyNumberFormat="1" applyBorder="1"/>
    <xf numFmtId="49" fontId="7" fillId="0" borderId="3" xfId="0" applyNumberFormat="1" applyFont="1" applyBorder="1" applyAlignment="1">
      <alignment horizontal="center" vertical="center" wrapText="1"/>
    </xf>
    <xf numFmtId="0" fontId="7" fillId="0" borderId="3" xfId="0" applyFont="1" applyBorder="1" applyAlignment="1">
      <alignment horizontal="center" vertical="center" wrapText="1"/>
    </xf>
    <xf numFmtId="3" fontId="7" fillId="0" borderId="3" xfId="0" applyNumberFormat="1" applyFont="1" applyBorder="1" applyAlignment="1">
      <alignment horizontal="center" vertical="center" wrapText="1"/>
    </xf>
    <xf numFmtId="44" fontId="7" fillId="0" borderId="3" xfId="2" applyFont="1" applyBorder="1" applyAlignment="1">
      <alignment horizontal="right" vertical="center" wrapText="1"/>
    </xf>
    <xf numFmtId="167" fontId="0" fillId="0" borderId="0" xfId="0" applyNumberFormat="1"/>
    <xf numFmtId="44" fontId="7" fillId="6" borderId="3" xfId="2" applyFont="1" applyFill="1" applyBorder="1" applyAlignment="1">
      <alignment vertical="center" wrapText="1"/>
    </xf>
    <xf numFmtId="0" fontId="8" fillId="0" borderId="13" xfId="0" applyFont="1" applyBorder="1"/>
    <xf numFmtId="0" fontId="17" fillId="0" borderId="0" xfId="0" applyFont="1"/>
    <xf numFmtId="44" fontId="7" fillId="0" borderId="3" xfId="2" applyFont="1" applyBorder="1" applyAlignment="1">
      <alignment vertical="center" wrapText="1"/>
    </xf>
    <xf numFmtId="3" fontId="6" fillId="0" borderId="3" xfId="0" applyNumberFormat="1" applyFont="1" applyBorder="1" applyAlignment="1">
      <alignment horizontal="center" vertical="center" wrapText="1"/>
    </xf>
    <xf numFmtId="44" fontId="6" fillId="0" borderId="3" xfId="0" applyNumberFormat="1" applyFont="1" applyBorder="1" applyAlignment="1">
      <alignment vertical="center" wrapText="1"/>
    </xf>
    <xf numFmtId="167" fontId="15" fillId="0" borderId="13" xfId="0" applyNumberFormat="1" applyFont="1" applyBorder="1"/>
    <xf numFmtId="0" fontId="16" fillId="0" borderId="0" xfId="0" applyFont="1" applyAlignment="1">
      <alignment vertical="center" textRotation="90" wrapText="1"/>
    </xf>
    <xf numFmtId="0" fontId="15" fillId="0" borderId="0" xfId="0" applyFont="1"/>
    <xf numFmtId="168" fontId="0" fillId="0" borderId="13" xfId="3" applyNumberFormat="1" applyFont="1" applyBorder="1"/>
    <xf numFmtId="16" fontId="15" fillId="0" borderId="13" xfId="0" applyNumberFormat="1" applyFont="1" applyBorder="1"/>
    <xf numFmtId="16" fontId="15" fillId="0" borderId="0" xfId="0" applyNumberFormat="1" applyFont="1"/>
    <xf numFmtId="0" fontId="16" fillId="0" borderId="0" xfId="0" applyFont="1" applyAlignment="1">
      <alignment horizontal="center" vertical="center" textRotation="90" wrapText="1"/>
    </xf>
    <xf numFmtId="0" fontId="10" fillId="0" borderId="3" xfId="0" applyFont="1" applyBorder="1" applyAlignment="1">
      <alignment horizontal="center" vertical="center" wrapText="1"/>
    </xf>
    <xf numFmtId="168" fontId="0" fillId="0" borderId="13" xfId="0" applyNumberFormat="1" applyBorder="1"/>
    <xf numFmtId="44" fontId="7" fillId="6" borderId="4" xfId="2" applyFont="1" applyFill="1" applyBorder="1" applyAlignment="1">
      <alignment vertical="center" wrapText="1"/>
    </xf>
    <xf numFmtId="168" fontId="0" fillId="0" borderId="0" xfId="0" applyNumberFormat="1"/>
    <xf numFmtId="0" fontId="0" fillId="0" borderId="12" xfId="0" applyBorder="1"/>
    <xf numFmtId="0" fontId="14" fillId="0" borderId="13" xfId="0" applyFont="1" applyBorder="1"/>
    <xf numFmtId="164" fontId="14" fillId="0" borderId="15" xfId="0" applyNumberFormat="1" applyFont="1" applyBorder="1" applyAlignment="1">
      <alignment horizontal="center"/>
    </xf>
    <xf numFmtId="164" fontId="14" fillId="0" borderId="16" xfId="0" applyNumberFormat="1" applyFont="1" applyBorder="1" applyAlignment="1">
      <alignment horizontal="center"/>
    </xf>
    <xf numFmtId="0" fontId="10" fillId="0" borderId="4" xfId="0" applyFont="1" applyBorder="1" applyAlignment="1">
      <alignment horizontal="center" vertical="center" wrapText="1"/>
    </xf>
    <xf numFmtId="167" fontId="0" fillId="0" borderId="0" xfId="6" applyNumberFormat="1" applyFont="1"/>
    <xf numFmtId="168" fontId="14" fillId="0" borderId="13" xfId="3" applyNumberFormat="1" applyFont="1" applyBorder="1"/>
    <xf numFmtId="3" fontId="7" fillId="0" borderId="4" xfId="0" applyNumberFormat="1" applyFont="1" applyBorder="1" applyAlignment="1">
      <alignment horizontal="center" vertical="center" wrapText="1"/>
    </xf>
    <xf numFmtId="9" fontId="14" fillId="0" borderId="13" xfId="3" applyFont="1" applyBorder="1"/>
    <xf numFmtId="164" fontId="14" fillId="0" borderId="13" xfId="4" applyFont="1" applyBorder="1"/>
    <xf numFmtId="0" fontId="18" fillId="0" borderId="13" xfId="0" applyFont="1" applyBorder="1"/>
    <xf numFmtId="0" fontId="18" fillId="0" borderId="13" xfId="0" applyFont="1" applyBorder="1" applyAlignment="1">
      <alignment horizontal="center"/>
    </xf>
    <xf numFmtId="0" fontId="18" fillId="0" borderId="15" xfId="0" applyFont="1" applyBorder="1" applyAlignment="1">
      <alignment horizontal="right"/>
    </xf>
    <xf numFmtId="0" fontId="16" fillId="0" borderId="17" xfId="0" applyFont="1" applyBorder="1" applyAlignment="1">
      <alignment vertical="center" textRotation="90" wrapText="1"/>
    </xf>
    <xf numFmtId="2" fontId="18" fillId="0" borderId="13" xfId="0" applyNumberFormat="1" applyFont="1" applyBorder="1"/>
    <xf numFmtId="2" fontId="18" fillId="0" borderId="15" xfId="0" applyNumberFormat="1" applyFont="1" applyBorder="1"/>
    <xf numFmtId="167" fontId="14" fillId="0" borderId="15" xfId="6" applyNumberFormat="1" applyFont="1" applyBorder="1"/>
    <xf numFmtId="0" fontId="16" fillId="0" borderId="10" xfId="0" applyFont="1" applyBorder="1" applyAlignment="1">
      <alignment vertical="center" textRotation="90" wrapText="1"/>
    </xf>
    <xf numFmtId="43" fontId="14" fillId="0" borderId="13" xfId="0" applyNumberFormat="1" applyFont="1" applyBorder="1"/>
    <xf numFmtId="2" fontId="14" fillId="0" borderId="13" xfId="3" applyNumberFormat="1" applyFont="1" applyBorder="1"/>
    <xf numFmtId="167" fontId="14" fillId="0" borderId="13" xfId="6" applyNumberFormat="1" applyFont="1" applyBorder="1"/>
    <xf numFmtId="0" fontId="7" fillId="2" borderId="4" xfId="0" applyFont="1" applyFill="1" applyBorder="1" applyAlignment="1">
      <alignment vertical="center" wrapText="1"/>
    </xf>
    <xf numFmtId="3" fontId="7" fillId="2" borderId="4" xfId="0" applyNumberFormat="1" applyFont="1" applyFill="1" applyBorder="1" applyAlignment="1">
      <alignment horizontal="center" vertical="center" wrapText="1"/>
    </xf>
    <xf numFmtId="167" fontId="18" fillId="0" borderId="15" xfId="6" applyNumberFormat="1" applyFont="1" applyBorder="1"/>
    <xf numFmtId="0" fontId="14" fillId="0" borderId="15" xfId="0" applyFont="1" applyBorder="1"/>
    <xf numFmtId="2" fontId="14" fillId="0" borderId="15" xfId="3" applyNumberFormat="1" applyFont="1" applyBorder="1"/>
    <xf numFmtId="9" fontId="14" fillId="0" borderId="15" xfId="3" applyFont="1" applyBorder="1"/>
    <xf numFmtId="167" fontId="18" fillId="0" borderId="13" xfId="3" applyNumberFormat="1" applyFont="1" applyBorder="1"/>
    <xf numFmtId="9" fontId="0" fillId="0" borderId="0" xfId="3" applyFont="1" applyFill="1"/>
    <xf numFmtId="167" fontId="0" fillId="0" borderId="0" xfId="6" applyNumberFormat="1" applyFont="1" applyAlignment="1">
      <alignment vertical="center"/>
    </xf>
    <xf numFmtId="0" fontId="10" fillId="6" borderId="4" xfId="0" applyFont="1" applyFill="1" applyBorder="1" applyAlignment="1">
      <alignment horizontal="center" vertical="center" wrapText="1"/>
    </xf>
    <xf numFmtId="9" fontId="0" fillId="0" borderId="0" xfId="0" applyNumberFormat="1"/>
    <xf numFmtId="0" fontId="6" fillId="0" borderId="0" xfId="0" applyFont="1" applyAlignment="1">
      <alignment horizontal="center" vertical="center" wrapText="1"/>
    </xf>
    <xf numFmtId="0" fontId="6" fillId="0" borderId="0" xfId="0" applyFont="1" applyAlignment="1">
      <alignment horizontal="center" vertical="center"/>
    </xf>
    <xf numFmtId="44" fontId="6" fillId="0" borderId="0" xfId="0" applyNumberFormat="1" applyFont="1"/>
    <xf numFmtId="0" fontId="0" fillId="0" borderId="13" xfId="0" applyBorder="1" applyAlignment="1">
      <alignment vertical="center"/>
    </xf>
    <xf numFmtId="171" fontId="8" fillId="0" borderId="13" xfId="6" applyNumberFormat="1" applyFont="1" applyBorder="1"/>
    <xf numFmtId="43" fontId="0" fillId="0" borderId="0" xfId="6" applyFont="1"/>
    <xf numFmtId="49" fontId="5" fillId="0" borderId="14" xfId="0" applyNumberFormat="1" applyFont="1" applyBorder="1" applyAlignment="1">
      <alignment horizontal="center" vertical="center" wrapText="1"/>
    </xf>
    <xf numFmtId="0" fontId="5" fillId="0" borderId="14" xfId="0" applyFont="1" applyBorder="1" applyAlignment="1">
      <alignment horizontal="center" vertical="center" wrapText="1"/>
    </xf>
    <xf numFmtId="49" fontId="5" fillId="0" borderId="14" xfId="0" applyNumberFormat="1" applyFont="1" applyBorder="1" applyAlignment="1">
      <alignment horizontal="center" vertical="center"/>
    </xf>
    <xf numFmtId="0" fontId="5" fillId="0" borderId="18" xfId="0" applyFont="1" applyBorder="1" applyAlignment="1">
      <alignment horizontal="center" vertical="center" wrapText="1"/>
    </xf>
    <xf numFmtId="0" fontId="5" fillId="0" borderId="18" xfId="0" applyFont="1" applyBorder="1" applyAlignment="1">
      <alignment horizontal="center" vertical="center"/>
    </xf>
    <xf numFmtId="0" fontId="5" fillId="0" borderId="19" xfId="0" applyFont="1" applyBorder="1" applyAlignment="1">
      <alignment vertical="center"/>
    </xf>
    <xf numFmtId="0" fontId="5" fillId="0" borderId="14" xfId="0" applyFont="1" applyBorder="1" applyAlignment="1">
      <alignment horizontal="center" vertical="center"/>
    </xf>
    <xf numFmtId="0" fontId="5" fillId="0" borderId="20" xfId="0" applyFont="1" applyBorder="1" applyAlignment="1">
      <alignment vertical="center"/>
    </xf>
    <xf numFmtId="0" fontId="5" fillId="0" borderId="3" xfId="0" applyFont="1" applyBorder="1" applyAlignment="1">
      <alignment horizontal="center" vertical="center"/>
    </xf>
    <xf numFmtId="49" fontId="6" fillId="6" borderId="3" xfId="0" applyNumberFormat="1" applyFont="1" applyFill="1" applyBorder="1" applyAlignment="1">
      <alignment horizontal="center" vertical="center"/>
    </xf>
    <xf numFmtId="0" fontId="6" fillId="6" borderId="4" xfId="0" applyFont="1" applyFill="1" applyBorder="1" applyAlignment="1">
      <alignment horizontal="center" vertical="center"/>
    </xf>
    <xf numFmtId="0" fontId="6" fillId="6" borderId="20" xfId="0" applyFont="1" applyFill="1" applyBorder="1" applyAlignment="1">
      <alignment vertical="center"/>
    </xf>
    <xf numFmtId="0" fontId="6" fillId="6" borderId="3" xfId="0" applyFont="1" applyFill="1" applyBorder="1" applyAlignment="1">
      <alignment horizontal="center" vertical="center"/>
    </xf>
    <xf numFmtId="0" fontId="15" fillId="0" borderId="13" xfId="0" applyFont="1" applyBorder="1" applyAlignment="1">
      <alignment wrapText="1"/>
    </xf>
    <xf numFmtId="0" fontId="19" fillId="0" borderId="13" xfId="0" applyFont="1" applyBorder="1"/>
    <xf numFmtId="165" fontId="19" fillId="0" borderId="13" xfId="0" applyNumberFormat="1" applyFont="1" applyBorder="1"/>
    <xf numFmtId="43" fontId="19" fillId="0" borderId="13" xfId="0" applyNumberFormat="1" applyFont="1" applyBorder="1"/>
    <xf numFmtId="0" fontId="5" fillId="0" borderId="20" xfId="0" applyFont="1" applyBorder="1" applyAlignment="1">
      <alignment vertical="center" wrapText="1"/>
    </xf>
    <xf numFmtId="172" fontId="19" fillId="0" borderId="13" xfId="0" applyNumberFormat="1" applyFont="1" applyBorder="1"/>
    <xf numFmtId="167" fontId="20" fillId="0" borderId="13" xfId="6" applyNumberFormat="1" applyFont="1" applyBorder="1"/>
    <xf numFmtId="43" fontId="0" fillId="0" borderId="0" xfId="0" applyNumberFormat="1"/>
    <xf numFmtId="0" fontId="6" fillId="0" borderId="20" xfId="0" applyFont="1" applyBorder="1" applyAlignment="1">
      <alignment vertical="center"/>
    </xf>
    <xf numFmtId="3" fontId="6" fillId="0" borderId="4" xfId="0" applyNumberFormat="1" applyFont="1" applyBorder="1" applyAlignment="1">
      <alignment horizontal="center" vertical="center"/>
    </xf>
    <xf numFmtId="0" fontId="20" fillId="0" borderId="13" xfId="0" applyFont="1" applyBorder="1"/>
    <xf numFmtId="167" fontId="19" fillId="0" borderId="13" xfId="6" applyNumberFormat="1" applyFont="1" applyBorder="1"/>
    <xf numFmtId="10" fontId="14" fillId="0" borderId="13" xfId="3" applyNumberFormat="1" applyFont="1" applyBorder="1"/>
    <xf numFmtId="170" fontId="19" fillId="0" borderId="13" xfId="6" applyNumberFormat="1" applyFont="1" applyBorder="1"/>
    <xf numFmtId="9" fontId="19" fillId="0" borderId="13" xfId="3" applyFont="1" applyBorder="1"/>
    <xf numFmtId="0" fontId="6" fillId="0" borderId="20" xfId="0" applyFont="1" applyBorder="1" applyAlignment="1">
      <alignment vertical="center" wrapText="1"/>
    </xf>
    <xf numFmtId="167" fontId="0" fillId="0" borderId="0" xfId="0" applyNumberFormat="1" applyAlignment="1">
      <alignment vertical="center"/>
    </xf>
    <xf numFmtId="172" fontId="21" fillId="0" borderId="13" xfId="0" applyNumberFormat="1" applyFont="1" applyBorder="1"/>
    <xf numFmtId="43" fontId="19" fillId="0" borderId="13" xfId="6" applyFont="1" applyBorder="1"/>
    <xf numFmtId="173" fontId="21" fillId="0" borderId="13" xfId="0" applyNumberFormat="1" applyFont="1" applyBorder="1"/>
    <xf numFmtId="165" fontId="20" fillId="0" borderId="13" xfId="0" applyNumberFormat="1" applyFont="1" applyBorder="1"/>
    <xf numFmtId="0" fontId="7" fillId="7" borderId="4" xfId="0" applyFont="1" applyFill="1" applyBorder="1" applyAlignment="1">
      <alignment horizontal="center" vertical="center" wrapText="1"/>
    </xf>
    <xf numFmtId="0" fontId="7" fillId="7" borderId="0" xfId="0" applyFont="1" applyFill="1" applyAlignment="1">
      <alignment vertical="center" wrapText="1"/>
    </xf>
    <xf numFmtId="0" fontId="7" fillId="7" borderId="3" xfId="0" applyFont="1" applyFill="1" applyBorder="1" applyAlignment="1">
      <alignment horizontal="center" vertical="center" wrapText="1"/>
    </xf>
    <xf numFmtId="0" fontId="6" fillId="2" borderId="4" xfId="0" applyFont="1" applyFill="1" applyBorder="1" applyAlignment="1">
      <alignment horizontal="center" vertical="center"/>
    </xf>
    <xf numFmtId="0" fontId="6" fillId="2" borderId="20" xfId="0" applyFont="1" applyFill="1" applyBorder="1" applyAlignment="1">
      <alignment vertical="center"/>
    </xf>
    <xf numFmtId="0" fontId="20" fillId="0" borderId="0" xfId="0" applyFont="1"/>
    <xf numFmtId="167" fontId="15" fillId="0" borderId="0" xfId="0" applyNumberFormat="1" applyFont="1"/>
    <xf numFmtId="0" fontId="4" fillId="0" borderId="0" xfId="0" applyFont="1" applyAlignment="1">
      <alignment vertical="center" wrapText="1"/>
    </xf>
    <xf numFmtId="0" fontId="12" fillId="6" borderId="0" xfId="0" applyFont="1" applyFill="1" applyAlignment="1">
      <alignment vertical="center" wrapText="1"/>
    </xf>
    <xf numFmtId="0" fontId="12" fillId="6" borderId="3" xfId="0" applyFont="1" applyFill="1" applyBorder="1" applyAlignment="1">
      <alignment horizontal="center" vertical="center" wrapText="1"/>
    </xf>
    <xf numFmtId="0" fontId="12" fillId="6" borderId="4" xfId="0" applyFont="1" applyFill="1" applyBorder="1" applyAlignment="1">
      <alignment horizontal="center" vertical="center" wrapText="1"/>
    </xf>
    <xf numFmtId="0" fontId="12" fillId="0" borderId="0" xfId="0" applyFont="1" applyAlignment="1">
      <alignment vertical="center" wrapText="1"/>
    </xf>
    <xf numFmtId="3" fontId="12" fillId="0" borderId="4" xfId="0" applyNumberFormat="1" applyFont="1" applyBorder="1" applyAlignment="1">
      <alignment horizontal="center" vertical="center" wrapText="1"/>
    </xf>
    <xf numFmtId="0" fontId="12" fillId="3" borderId="0" xfId="0" applyFont="1" applyFill="1" applyAlignment="1">
      <alignment vertical="center" wrapText="1"/>
    </xf>
    <xf numFmtId="0" fontId="12" fillId="3" borderId="3" xfId="0" applyFont="1" applyFill="1" applyBorder="1" applyAlignment="1">
      <alignment horizontal="center" vertical="center" wrapText="1"/>
    </xf>
    <xf numFmtId="0" fontId="12" fillId="3" borderId="4" xfId="0" applyFont="1" applyFill="1" applyBorder="1" applyAlignment="1">
      <alignment horizontal="center" vertical="center" wrapText="1"/>
    </xf>
    <xf numFmtId="0" fontId="22" fillId="0" borderId="0" xfId="7"/>
    <xf numFmtId="43" fontId="0" fillId="0" borderId="0" xfId="6" applyFont="1" applyAlignment="1"/>
    <xf numFmtId="0" fontId="22" fillId="0" borderId="0" xfId="7" applyAlignment="1">
      <alignment horizontal="center" vertical="center"/>
    </xf>
    <xf numFmtId="49" fontId="11" fillId="0" borderId="9" xfId="7" applyNumberFormat="1" applyFont="1" applyBorder="1" applyAlignment="1">
      <alignment horizontal="center" vertical="center" wrapText="1"/>
    </xf>
    <xf numFmtId="49" fontId="13" fillId="0" borderId="9" xfId="7" applyNumberFormat="1" applyFont="1" applyBorder="1" applyAlignment="1">
      <alignment horizontal="center" vertical="center" wrapText="1"/>
    </xf>
    <xf numFmtId="0" fontId="23" fillId="0" borderId="13" xfId="7" applyFont="1" applyBorder="1"/>
    <xf numFmtId="0" fontId="22" fillId="0" borderId="13" xfId="7" applyBorder="1"/>
    <xf numFmtId="0" fontId="24" fillId="0" borderId="13" xfId="7" applyFont="1" applyBorder="1"/>
    <xf numFmtId="43" fontId="0" fillId="0" borderId="13" xfId="6" applyFont="1" applyBorder="1" applyAlignment="1"/>
    <xf numFmtId="0" fontId="22" fillId="0" borderId="13" xfId="7" applyBorder="1" applyAlignment="1">
      <alignment wrapText="1"/>
    </xf>
    <xf numFmtId="43" fontId="22" fillId="0" borderId="13" xfId="7" applyNumberFormat="1" applyBorder="1"/>
    <xf numFmtId="175" fontId="22" fillId="0" borderId="13" xfId="7" applyNumberFormat="1" applyBorder="1"/>
    <xf numFmtId="175" fontId="22" fillId="0" borderId="0" xfId="7" applyNumberFormat="1" applyAlignment="1">
      <alignment horizontal="center" vertical="center"/>
    </xf>
    <xf numFmtId="170" fontId="22" fillId="0" borderId="13" xfId="7" applyNumberFormat="1" applyBorder="1"/>
    <xf numFmtId="43" fontId="0" fillId="0" borderId="13" xfId="6" applyFont="1" applyBorder="1" applyAlignment="1">
      <alignment wrapText="1"/>
    </xf>
    <xf numFmtId="166" fontId="22" fillId="0" borderId="0" xfId="7" applyNumberFormat="1" applyAlignment="1">
      <alignment horizontal="center" vertical="center"/>
    </xf>
    <xf numFmtId="9" fontId="22" fillId="0" borderId="0" xfId="7" applyNumberFormat="1" applyAlignment="1">
      <alignment horizontal="center" vertical="center"/>
    </xf>
    <xf numFmtId="0" fontId="22" fillId="0" borderId="0" xfId="7" applyAlignment="1">
      <alignment wrapText="1"/>
    </xf>
    <xf numFmtId="43" fontId="0" fillId="0" borderId="0" xfId="6" applyFont="1" applyBorder="1" applyAlignment="1"/>
    <xf numFmtId="43" fontId="22" fillId="0" borderId="0" xfId="7" applyNumberFormat="1"/>
    <xf numFmtId="10" fontId="22" fillId="0" borderId="0" xfId="7" applyNumberFormat="1" applyAlignment="1">
      <alignment horizontal="center" vertical="center"/>
    </xf>
    <xf numFmtId="43" fontId="22" fillId="0" borderId="0" xfId="7" applyNumberFormat="1" applyAlignment="1">
      <alignment horizontal="center" vertical="center"/>
    </xf>
    <xf numFmtId="170" fontId="22" fillId="0" borderId="0" xfId="7" applyNumberFormat="1" applyAlignment="1">
      <alignment horizontal="center" vertical="center"/>
    </xf>
    <xf numFmtId="0" fontId="22" fillId="0" borderId="0" xfId="7" applyAlignment="1">
      <alignment horizontal="center"/>
    </xf>
    <xf numFmtId="0" fontId="22" fillId="0" borderId="15" xfId="7" applyBorder="1"/>
    <xf numFmtId="43" fontId="23" fillId="0" borderId="13" xfId="6" applyFont="1" applyBorder="1" applyAlignment="1"/>
    <xf numFmtId="170" fontId="22" fillId="0" borderId="0" xfId="7" applyNumberFormat="1"/>
    <xf numFmtId="0" fontId="23" fillId="0" borderId="23" xfId="7" applyFont="1" applyBorder="1"/>
    <xf numFmtId="43" fontId="23" fillId="0" borderId="23" xfId="6" applyFont="1" applyBorder="1" applyAlignment="1"/>
    <xf numFmtId="169" fontId="22" fillId="0" borderId="0" xfId="7" applyNumberFormat="1"/>
    <xf numFmtId="0" fontId="26" fillId="0" borderId="13" xfId="7" applyFont="1" applyBorder="1" applyAlignment="1">
      <alignment wrapText="1"/>
    </xf>
    <xf numFmtId="167" fontId="0" fillId="0" borderId="13" xfId="6" applyNumberFormat="1" applyFont="1" applyBorder="1"/>
    <xf numFmtId="0" fontId="23" fillId="0" borderId="13" xfId="7" applyFont="1" applyBorder="1" applyAlignment="1">
      <alignment wrapText="1"/>
    </xf>
    <xf numFmtId="170" fontId="0" fillId="0" borderId="13" xfId="6" applyNumberFormat="1" applyFont="1" applyBorder="1" applyAlignment="1"/>
    <xf numFmtId="0" fontId="24" fillId="0" borderId="0" xfId="7" applyFont="1"/>
    <xf numFmtId="170" fontId="0" fillId="0" borderId="0" xfId="6" applyNumberFormat="1" applyFont="1" applyBorder="1" applyAlignment="1"/>
    <xf numFmtId="169" fontId="22" fillId="0" borderId="0" xfId="7" applyNumberFormat="1" applyAlignment="1">
      <alignment horizontal="center" vertical="center"/>
    </xf>
    <xf numFmtId="43" fontId="0" fillId="0" borderId="13" xfId="6" applyFont="1" applyBorder="1" applyAlignment="1">
      <alignment horizontal="center"/>
    </xf>
    <xf numFmtId="0" fontId="22" fillId="0" borderId="16" xfId="7" applyBorder="1"/>
    <xf numFmtId="0" fontId="22" fillId="0" borderId="24" xfId="7" applyBorder="1"/>
    <xf numFmtId="0" fontId="22" fillId="0" borderId="9" xfId="7" applyBorder="1"/>
    <xf numFmtId="0" fontId="22" fillId="0" borderId="25" xfId="7" applyBorder="1"/>
    <xf numFmtId="43" fontId="0" fillId="0" borderId="25" xfId="6" applyFont="1" applyBorder="1" applyAlignment="1"/>
    <xf numFmtId="0" fontId="22" fillId="0" borderId="26" xfId="7" applyBorder="1"/>
    <xf numFmtId="0" fontId="22" fillId="0" borderId="12" xfId="7" applyBorder="1"/>
    <xf numFmtId="167" fontId="0" fillId="0" borderId="13" xfId="6" applyNumberFormat="1" applyFont="1" applyBorder="1" applyAlignment="1"/>
    <xf numFmtId="1" fontId="22" fillId="0" borderId="13" xfId="7" applyNumberFormat="1" applyBorder="1"/>
    <xf numFmtId="0" fontId="23" fillId="0" borderId="0" xfId="7" applyFont="1"/>
    <xf numFmtId="43" fontId="23" fillId="0" borderId="12" xfId="7" applyNumberFormat="1" applyFont="1" applyBorder="1"/>
    <xf numFmtId="0" fontId="22" fillId="0" borderId="27" xfId="7" applyBorder="1"/>
    <xf numFmtId="169" fontId="22" fillId="0" borderId="13" xfId="7" applyNumberFormat="1" applyBorder="1"/>
    <xf numFmtId="0" fontId="22" fillId="0" borderId="21" xfId="7" applyBorder="1"/>
    <xf numFmtId="43" fontId="0" fillId="0" borderId="21" xfId="6" applyFont="1" applyBorder="1" applyAlignment="1"/>
    <xf numFmtId="0" fontId="27" fillId="0" borderId="21" xfId="7" applyFont="1" applyBorder="1"/>
    <xf numFmtId="43" fontId="27" fillId="0" borderId="28" xfId="7" applyNumberFormat="1" applyFont="1" applyBorder="1"/>
    <xf numFmtId="43" fontId="0" fillId="8" borderId="13" xfId="6" applyFont="1" applyFill="1" applyBorder="1" applyAlignment="1"/>
    <xf numFmtId="0" fontId="22" fillId="8" borderId="13" xfId="7" applyFill="1" applyBorder="1"/>
    <xf numFmtId="167" fontId="0" fillId="0" borderId="0" xfId="6" applyNumberFormat="1" applyFont="1" applyBorder="1"/>
    <xf numFmtId="0" fontId="30" fillId="0" borderId="0" xfId="9" applyFont="1" applyAlignment="1">
      <alignment vertical="top" wrapText="1"/>
    </xf>
    <xf numFmtId="2" fontId="30" fillId="0" borderId="0" xfId="9" applyNumberFormat="1" applyFont="1" applyAlignment="1">
      <alignment vertical="top" wrapText="1"/>
    </xf>
    <xf numFmtId="9" fontId="30" fillId="0" borderId="0" xfId="9" applyNumberFormat="1" applyFont="1" applyAlignment="1">
      <alignment vertical="top" wrapText="1"/>
    </xf>
    <xf numFmtId="0" fontId="30" fillId="9" borderId="0" xfId="9" applyFont="1" applyFill="1" applyAlignment="1">
      <alignment vertical="top" wrapText="1"/>
    </xf>
    <xf numFmtId="2" fontId="30" fillId="9" borderId="0" xfId="9" applyNumberFormat="1" applyFont="1" applyFill="1" applyAlignment="1">
      <alignment vertical="top" wrapText="1"/>
    </xf>
    <xf numFmtId="9" fontId="30" fillId="9" borderId="0" xfId="9" applyNumberFormat="1" applyFont="1" applyFill="1" applyAlignment="1">
      <alignment vertical="top" wrapText="1"/>
    </xf>
    <xf numFmtId="177" fontId="30" fillId="9" borderId="0" xfId="9" applyNumberFormat="1" applyFont="1" applyFill="1" applyAlignment="1">
      <alignment vertical="top" wrapText="1"/>
    </xf>
    <xf numFmtId="0" fontId="30" fillId="5" borderId="0" xfId="9" applyFont="1" applyFill="1" applyAlignment="1">
      <alignment vertical="top" wrapText="1"/>
    </xf>
    <xf numFmtId="0" fontId="30" fillId="10" borderId="0" xfId="9" applyFont="1" applyFill="1" applyAlignment="1">
      <alignment vertical="top" wrapText="1"/>
    </xf>
    <xf numFmtId="2" fontId="30" fillId="10" borderId="0" xfId="9" applyNumberFormat="1" applyFont="1" applyFill="1" applyAlignment="1">
      <alignment vertical="top" wrapText="1"/>
    </xf>
    <xf numFmtId="0" fontId="8" fillId="2" borderId="0" xfId="9" applyFont="1" applyFill="1"/>
    <xf numFmtId="0" fontId="8" fillId="0" borderId="0" xfId="9" applyFont="1"/>
    <xf numFmtId="0" fontId="9" fillId="0" borderId="13" xfId="9" applyFont="1" applyBorder="1" applyAlignment="1">
      <alignment horizontal="center"/>
    </xf>
    <xf numFmtId="0" fontId="9" fillId="0" borderId="23" xfId="9" applyFont="1" applyBorder="1" applyAlignment="1">
      <alignment horizontal="left" vertical="center"/>
    </xf>
    <xf numFmtId="0" fontId="9" fillId="0" borderId="23" xfId="9" applyFont="1" applyBorder="1"/>
    <xf numFmtId="0" fontId="9" fillId="0" borderId="13" xfId="9" applyFont="1" applyBorder="1"/>
    <xf numFmtId="0" fontId="8" fillId="0" borderId="13" xfId="9" applyFont="1" applyBorder="1" applyAlignment="1">
      <alignment horizontal="left" vertical="center"/>
    </xf>
    <xf numFmtId="0" fontId="8" fillId="5" borderId="13" xfId="9" applyFont="1" applyFill="1" applyBorder="1" applyAlignment="1">
      <alignment horizontal="left" vertical="center" wrapText="1"/>
    </xf>
    <xf numFmtId="0" fontId="8" fillId="0" borderId="13" xfId="9" applyFont="1" applyBorder="1" applyAlignment="1">
      <alignment horizontal="left" vertical="center" wrapText="1"/>
    </xf>
    <xf numFmtId="0" fontId="8" fillId="0" borderId="13" xfId="9" applyFont="1" applyBorder="1"/>
    <xf numFmtId="0" fontId="22" fillId="0" borderId="0" xfId="13" applyFont="1" applyAlignment="1">
      <alignment horizontal="center" vertical="top" wrapText="1"/>
    </xf>
    <xf numFmtId="0" fontId="8" fillId="5" borderId="13" xfId="9" applyFont="1" applyFill="1" applyBorder="1"/>
    <xf numFmtId="0" fontId="8" fillId="0" borderId="0" xfId="9" applyFont="1" applyAlignment="1">
      <alignment vertical="top" wrapText="1"/>
    </xf>
    <xf numFmtId="0" fontId="8" fillId="0" borderId="0" xfId="9" applyFont="1" applyAlignment="1">
      <alignment horizontal="left" vertical="top" wrapText="1"/>
    </xf>
    <xf numFmtId="0" fontId="23" fillId="0" borderId="0" xfId="13" applyFont="1" applyAlignment="1">
      <alignment horizontal="center" vertical="top" wrapText="1"/>
    </xf>
    <xf numFmtId="0" fontId="32" fillId="0" borderId="13" xfId="9" applyFont="1" applyBorder="1" applyAlignment="1">
      <alignment vertical="top" wrapText="1"/>
    </xf>
    <xf numFmtId="0" fontId="9" fillId="0" borderId="13" xfId="9" applyFont="1" applyBorder="1" applyAlignment="1">
      <alignment horizontal="left"/>
    </xf>
    <xf numFmtId="0" fontId="33" fillId="0" borderId="13" xfId="9" applyFont="1" applyBorder="1" applyAlignment="1">
      <alignment vertical="top" wrapText="1"/>
    </xf>
    <xf numFmtId="2" fontId="9" fillId="0" borderId="13" xfId="9" applyNumberFormat="1" applyFont="1" applyBorder="1"/>
    <xf numFmtId="2" fontId="8" fillId="0" borderId="13" xfId="9" applyNumberFormat="1" applyFont="1" applyBorder="1"/>
    <xf numFmtId="2" fontId="9" fillId="0" borderId="13" xfId="9" applyNumberFormat="1" applyFont="1" applyBorder="1" applyAlignment="1">
      <alignment horizontal="center"/>
    </xf>
    <xf numFmtId="0" fontId="8" fillId="0" borderId="13" xfId="9" applyFont="1" applyBorder="1" applyAlignment="1">
      <alignment vertical="top" wrapText="1"/>
    </xf>
    <xf numFmtId="9" fontId="8" fillId="0" borderId="13" xfId="14" applyFont="1" applyBorder="1" applyAlignment="1">
      <alignment vertical="top" wrapText="1"/>
    </xf>
    <xf numFmtId="0" fontId="33" fillId="0" borderId="0" xfId="9" applyFont="1" applyAlignment="1">
      <alignment vertical="top" wrapText="1"/>
    </xf>
    <xf numFmtId="0" fontId="32" fillId="0" borderId="0" xfId="9" applyFont="1" applyAlignment="1">
      <alignment vertical="top" wrapText="1"/>
    </xf>
    <xf numFmtId="0" fontId="9" fillId="0" borderId="13" xfId="9" applyFont="1" applyBorder="1" applyAlignment="1">
      <alignment vertical="center"/>
    </xf>
    <xf numFmtId="2" fontId="9" fillId="0" borderId="13" xfId="9" applyNumberFormat="1" applyFont="1" applyBorder="1" applyAlignment="1">
      <alignment vertical="center"/>
    </xf>
    <xf numFmtId="2" fontId="8" fillId="0" borderId="13" xfId="9" applyNumberFormat="1" applyFont="1" applyBorder="1" applyAlignment="1">
      <alignment vertical="center"/>
    </xf>
    <xf numFmtId="0" fontId="8" fillId="2" borderId="0" xfId="9" applyFont="1" applyFill="1" applyAlignment="1">
      <alignment vertical="center"/>
    </xf>
    <xf numFmtId="0" fontId="33" fillId="0" borderId="13" xfId="9" applyFont="1" applyBorder="1" applyAlignment="1">
      <alignment vertical="center"/>
    </xf>
    <xf numFmtId="0" fontId="32" fillId="0" borderId="13" xfId="9" applyFont="1" applyBorder="1" applyAlignment="1">
      <alignment horizontal="center" vertical="center" wrapText="1"/>
    </xf>
    <xf numFmtId="2" fontId="33" fillId="0" borderId="13" xfId="9" applyNumberFormat="1" applyFont="1" applyBorder="1" applyAlignment="1">
      <alignment vertical="center" wrapText="1"/>
    </xf>
    <xf numFmtId="0" fontId="33" fillId="0" borderId="13" xfId="9" applyFont="1" applyBorder="1" applyAlignment="1">
      <alignment vertical="center" wrapText="1"/>
    </xf>
    <xf numFmtId="0" fontId="33" fillId="0" borderId="0" xfId="9" applyFont="1" applyAlignment="1">
      <alignment vertical="center" wrapText="1"/>
    </xf>
    <xf numFmtId="0" fontId="33" fillId="0" borderId="13" xfId="9" applyFont="1" applyBorder="1" applyAlignment="1">
      <alignment horizontal="right" vertical="center" wrapText="1"/>
    </xf>
    <xf numFmtId="0" fontId="8" fillId="0" borderId="0" xfId="9" applyFont="1" applyAlignment="1">
      <alignment vertical="center"/>
    </xf>
    <xf numFmtId="0" fontId="22" fillId="0" borderId="13" xfId="9" applyFont="1" applyBorder="1" applyAlignment="1">
      <alignment vertical="top" wrapText="1"/>
    </xf>
    <xf numFmtId="0" fontId="33" fillId="0" borderId="13" xfId="9" applyFont="1" applyBorder="1" applyAlignment="1">
      <alignment vertical="top"/>
    </xf>
    <xf numFmtId="0" fontId="32" fillId="0" borderId="13" xfId="9" applyFont="1" applyBorder="1" applyAlignment="1">
      <alignment horizontal="center" vertical="top" wrapText="1"/>
    </xf>
    <xf numFmtId="2" fontId="33" fillId="0" borderId="13" xfId="9" applyNumberFormat="1" applyFont="1" applyBorder="1" applyAlignment="1">
      <alignment vertical="top" wrapText="1"/>
    </xf>
    <xf numFmtId="0" fontId="33" fillId="0" borderId="13" xfId="9" applyFont="1" applyBorder="1" applyAlignment="1">
      <alignment horizontal="right" vertical="top" wrapText="1"/>
    </xf>
    <xf numFmtId="0" fontId="32" fillId="0" borderId="13" xfId="9" applyFont="1" applyBorder="1" applyAlignment="1">
      <alignment horizontal="right" vertical="top" wrapText="1"/>
    </xf>
    <xf numFmtId="0" fontId="33" fillId="0" borderId="13" xfId="9" applyFont="1" applyBorder="1"/>
    <xf numFmtId="9" fontId="8" fillId="0" borderId="13" xfId="9" applyNumberFormat="1" applyFont="1" applyBorder="1"/>
    <xf numFmtId="0" fontId="33" fillId="0" borderId="0" xfId="9" applyFont="1"/>
    <xf numFmtId="0" fontId="35" fillId="0" borderId="0" xfId="9" applyFont="1" applyAlignment="1">
      <alignment vertical="center"/>
    </xf>
    <xf numFmtId="0" fontId="35" fillId="0" borderId="0" xfId="9" applyFont="1"/>
    <xf numFmtId="0" fontId="32" fillId="0" borderId="13" xfId="9" applyFont="1" applyBorder="1" applyAlignment="1">
      <alignment vertical="center"/>
    </xf>
    <xf numFmtId="0" fontId="8" fillId="0" borderId="13" xfId="9" applyFont="1" applyBorder="1" applyAlignment="1">
      <alignment vertical="center"/>
    </xf>
    <xf numFmtId="0" fontId="8" fillId="5" borderId="13" xfId="9" applyFont="1" applyFill="1" applyBorder="1" applyAlignment="1">
      <alignment vertical="center"/>
    </xf>
    <xf numFmtId="0" fontId="6" fillId="2" borderId="3" xfId="0" applyFont="1" applyFill="1" applyBorder="1" applyAlignment="1">
      <alignment horizontal="center" vertical="center" wrapText="1"/>
    </xf>
    <xf numFmtId="44" fontId="6" fillId="0" borderId="2" xfId="0" applyNumberFormat="1" applyFont="1" applyBorder="1" applyAlignment="1">
      <alignment horizontal="center" vertical="center" wrapText="1"/>
    </xf>
    <xf numFmtId="0" fontId="4" fillId="3" borderId="3" xfId="0" applyFont="1" applyFill="1" applyBorder="1" applyAlignment="1">
      <alignment vertical="center" wrapText="1"/>
    </xf>
    <xf numFmtId="44" fontId="6" fillId="4" borderId="6" xfId="0" applyNumberFormat="1" applyFont="1" applyFill="1" applyBorder="1" applyAlignment="1">
      <alignment horizontal="center" vertical="center" wrapText="1"/>
    </xf>
    <xf numFmtId="0" fontId="12" fillId="2" borderId="3" xfId="0" applyFont="1" applyFill="1" applyBorder="1" applyAlignment="1">
      <alignment vertical="center" wrapText="1"/>
    </xf>
    <xf numFmtId="0" fontId="12" fillId="2" borderId="3" xfId="0" applyFont="1" applyFill="1" applyBorder="1" applyAlignment="1">
      <alignment horizontal="center" vertical="center"/>
    </xf>
    <xf numFmtId="0" fontId="12" fillId="2" borderId="3" xfId="0" applyFont="1" applyFill="1" applyBorder="1" applyAlignment="1">
      <alignment horizontal="center" vertical="center" wrapText="1"/>
    </xf>
    <xf numFmtId="49" fontId="6" fillId="0" borderId="0" xfId="0" applyNumberFormat="1" applyFont="1" applyAlignment="1">
      <alignment horizontal="center" vertical="center"/>
    </xf>
    <xf numFmtId="0" fontId="37" fillId="0" borderId="0" xfId="0" applyFont="1"/>
    <xf numFmtId="2" fontId="37" fillId="0" borderId="0" xfId="0" applyNumberFormat="1" applyFont="1"/>
    <xf numFmtId="49" fontId="6" fillId="2" borderId="3" xfId="0" applyNumberFormat="1" applyFont="1" applyFill="1" applyBorder="1" applyAlignment="1">
      <alignment horizontal="center" vertical="center" wrapText="1"/>
    </xf>
    <xf numFmtId="0" fontId="6" fillId="2" borderId="4" xfId="0" applyFont="1" applyFill="1" applyBorder="1" applyAlignment="1">
      <alignment vertical="center" wrapText="1"/>
    </xf>
    <xf numFmtId="0" fontId="6" fillId="2" borderId="0" xfId="0" applyFont="1" applyFill="1"/>
    <xf numFmtId="49" fontId="6" fillId="7" borderId="3" xfId="0" applyNumberFormat="1" applyFont="1" applyFill="1" applyBorder="1" applyAlignment="1">
      <alignment horizontal="center" vertical="top" wrapText="1"/>
    </xf>
    <xf numFmtId="0" fontId="6" fillId="7" borderId="4" xfId="0" applyFont="1" applyFill="1" applyBorder="1" applyAlignment="1">
      <alignment horizontal="center" vertical="top" wrapText="1"/>
    </xf>
    <xf numFmtId="0" fontId="6" fillId="7" borderId="4" xfId="0" applyFont="1" applyFill="1" applyBorder="1" applyAlignment="1">
      <alignment horizontal="center" vertical="center" wrapText="1"/>
    </xf>
    <xf numFmtId="0" fontId="5" fillId="7" borderId="4" xfId="0" applyFont="1" applyFill="1" applyBorder="1" applyAlignment="1">
      <alignment vertical="center" wrapText="1"/>
    </xf>
    <xf numFmtId="0" fontId="5" fillId="0" borderId="0" xfId="0" applyFont="1" applyAlignment="1">
      <alignment horizontal="center" vertical="center"/>
    </xf>
    <xf numFmtId="0" fontId="38" fillId="0" borderId="0" xfId="0" applyFont="1" applyAlignment="1">
      <alignment horizontal="center" vertical="center"/>
    </xf>
    <xf numFmtId="2" fontId="39" fillId="0" borderId="0" xfId="0" applyNumberFormat="1" applyFont="1"/>
    <xf numFmtId="0" fontId="12" fillId="0" borderId="0" xfId="0" applyFont="1" applyAlignment="1">
      <alignment horizontal="center" vertical="center"/>
    </xf>
    <xf numFmtId="172" fontId="6" fillId="0" borderId="0" xfId="0" applyNumberFormat="1" applyFont="1"/>
    <xf numFmtId="0" fontId="40" fillId="0" borderId="0" xfId="0" applyFont="1" applyAlignment="1">
      <alignment horizontal="center" vertical="center"/>
    </xf>
    <xf numFmtId="172" fontId="4" fillId="13" borderId="0" xfId="0" applyNumberFormat="1" applyFont="1" applyFill="1" applyAlignment="1">
      <alignment horizontal="center" vertical="center"/>
    </xf>
    <xf numFmtId="172" fontId="5" fillId="0" borderId="0" xfId="0" applyNumberFormat="1" applyFont="1" applyAlignment="1">
      <alignment horizontal="center" vertical="center"/>
    </xf>
    <xf numFmtId="0" fontId="41" fillId="0" borderId="0" xfId="0" applyFont="1" applyAlignment="1">
      <alignment horizontal="center" vertical="center"/>
    </xf>
    <xf numFmtId="0" fontId="41" fillId="0" borderId="0" xfId="0" applyFont="1"/>
    <xf numFmtId="49" fontId="6" fillId="0" borderId="3" xfId="0" applyNumberFormat="1" applyFont="1" applyBorder="1" applyAlignment="1">
      <alignment horizontal="center" vertical="top" wrapText="1"/>
    </xf>
    <xf numFmtId="0" fontId="6" fillId="0" borderId="4" xfId="0" applyFont="1" applyBorder="1" applyAlignment="1">
      <alignment horizontal="center" vertical="top" wrapText="1"/>
    </xf>
    <xf numFmtId="0" fontId="5" fillId="2" borderId="0" xfId="0" applyFont="1" applyFill="1" applyAlignment="1">
      <alignment horizontal="center" vertical="center"/>
    </xf>
    <xf numFmtId="0" fontId="6" fillId="2" borderId="0" xfId="0" applyFont="1" applyFill="1" applyAlignment="1">
      <alignment horizontal="center" vertical="center"/>
    </xf>
    <xf numFmtId="172" fontId="6" fillId="0" borderId="0" xfId="0" applyNumberFormat="1" applyFont="1" applyAlignment="1">
      <alignment horizontal="center" vertical="center"/>
    </xf>
    <xf numFmtId="172" fontId="6" fillId="2" borderId="0" xfId="0" applyNumberFormat="1" applyFont="1" applyFill="1" applyAlignment="1">
      <alignment horizontal="center" vertical="center"/>
    </xf>
    <xf numFmtId="9" fontId="6" fillId="0" borderId="0" xfId="3" applyFont="1"/>
    <xf numFmtId="9" fontId="6" fillId="2" borderId="0" xfId="3" applyFont="1" applyFill="1"/>
    <xf numFmtId="172" fontId="5" fillId="2" borderId="0" xfId="0" applyNumberFormat="1" applyFont="1" applyFill="1" applyAlignment="1">
      <alignment horizontal="center" vertical="center"/>
    </xf>
    <xf numFmtId="0" fontId="6" fillId="0" borderId="0" xfId="0" applyFont="1" applyAlignment="1">
      <alignment horizontal="right"/>
    </xf>
    <xf numFmtId="0" fontId="6" fillId="2" borderId="0" xfId="0" applyFont="1" applyFill="1" applyAlignment="1">
      <alignment horizontal="center"/>
    </xf>
    <xf numFmtId="44" fontId="4" fillId="3" borderId="2" xfId="15" applyNumberFormat="1" applyFont="1" applyFill="1" applyBorder="1" applyAlignment="1" applyProtection="1">
      <alignment vertical="center"/>
      <protection locked="0"/>
    </xf>
    <xf numFmtId="0" fontId="12" fillId="0" borderId="0" xfId="15" applyFont="1" applyAlignment="1">
      <alignment vertical="center" wrapText="1"/>
    </xf>
    <xf numFmtId="44" fontId="12" fillId="2" borderId="4" xfId="2" applyFont="1" applyFill="1" applyBorder="1" applyAlignment="1">
      <alignment horizontal="right" vertical="center" wrapText="1"/>
    </xf>
    <xf numFmtId="49" fontId="6" fillId="2" borderId="3" xfId="0" applyNumberFormat="1" applyFont="1" applyFill="1" applyBorder="1" applyAlignment="1">
      <alignment vertical="center"/>
    </xf>
    <xf numFmtId="0" fontId="6" fillId="2" borderId="4" xfId="0" applyFont="1" applyFill="1" applyBorder="1" applyAlignment="1">
      <alignment vertical="center"/>
    </xf>
    <xf numFmtId="0" fontId="6" fillId="2" borderId="3" xfId="0" applyFont="1" applyFill="1" applyBorder="1" applyAlignment="1">
      <alignment vertical="center"/>
    </xf>
    <xf numFmtId="49" fontId="6" fillId="0" borderId="3" xfId="0" quotePrefix="1" applyNumberFormat="1" applyFont="1" applyBorder="1" applyAlignment="1">
      <alignment horizontal="center" vertical="center" wrapText="1"/>
    </xf>
    <xf numFmtId="0" fontId="6" fillId="0" borderId="4" xfId="0" quotePrefix="1" applyFont="1" applyBorder="1" applyAlignment="1">
      <alignment horizontal="center" vertical="center" wrapText="1"/>
    </xf>
    <xf numFmtId="44" fontId="6" fillId="0" borderId="4" xfId="0" applyNumberFormat="1" applyFont="1" applyBorder="1" applyAlignment="1">
      <alignment horizontal="center" vertical="center" wrapText="1"/>
    </xf>
    <xf numFmtId="49" fontId="6" fillId="0" borderId="0" xfId="0" applyNumberFormat="1" applyFont="1"/>
    <xf numFmtId="0" fontId="5" fillId="0" borderId="0" xfId="0" applyFont="1"/>
    <xf numFmtId="44" fontId="7" fillId="0" borderId="4" xfId="0" applyNumberFormat="1" applyFont="1" applyBorder="1" applyAlignment="1">
      <alignment horizontal="center" vertical="center" wrapText="1"/>
    </xf>
    <xf numFmtId="0" fontId="10" fillId="2" borderId="4" xfId="0" applyFont="1" applyFill="1" applyBorder="1" applyAlignment="1">
      <alignment horizontal="center" vertical="center" wrapText="1"/>
    </xf>
    <xf numFmtId="0" fontId="10" fillId="2" borderId="3" xfId="0" applyFont="1" applyFill="1" applyBorder="1" applyAlignment="1">
      <alignment vertical="center" wrapText="1"/>
    </xf>
    <xf numFmtId="0" fontId="7" fillId="0" borderId="4" xfId="0" applyFont="1" applyBorder="1" applyAlignment="1">
      <alignment horizontal="left" vertical="top" wrapText="1"/>
    </xf>
    <xf numFmtId="0" fontId="6" fillId="0" borderId="3" xfId="0" applyFont="1" applyBorder="1" applyAlignment="1">
      <alignment wrapText="1"/>
    </xf>
    <xf numFmtId="44" fontId="6" fillId="0" borderId="3" xfId="0" applyNumberFormat="1" applyFont="1" applyBorder="1" applyAlignment="1">
      <alignment horizontal="center" vertical="center" wrapText="1"/>
    </xf>
    <xf numFmtId="44" fontId="4" fillId="3" borderId="2" xfId="15" applyNumberFormat="1" applyFont="1" applyFill="1" applyBorder="1" applyAlignment="1" applyProtection="1">
      <alignment horizontal="center" vertical="center"/>
      <protection locked="0"/>
    </xf>
    <xf numFmtId="0" fontId="6" fillId="6" borderId="4" xfId="0" applyFont="1" applyFill="1" applyBorder="1" applyAlignment="1">
      <alignment horizontal="left" vertical="center" indent="2"/>
    </xf>
    <xf numFmtId="49" fontId="5" fillId="2" borderId="3" xfId="0" applyNumberFormat="1" applyFont="1" applyFill="1" applyBorder="1" applyAlignment="1">
      <alignment horizontal="left" vertical="top" wrapText="1"/>
    </xf>
    <xf numFmtId="174" fontId="6" fillId="2" borderId="3" xfId="0" applyNumberFormat="1" applyFont="1" applyFill="1" applyBorder="1" applyAlignment="1">
      <alignment horizontal="center" vertical="center" wrapText="1"/>
    </xf>
    <xf numFmtId="49" fontId="6" fillId="2" borderId="3" xfId="0" applyNumberFormat="1" applyFont="1" applyFill="1" applyBorder="1" applyAlignment="1">
      <alignment horizontal="left" vertical="top" wrapText="1"/>
    </xf>
    <xf numFmtId="166" fontId="6" fillId="2" borderId="3" xfId="0" applyNumberFormat="1" applyFont="1" applyFill="1" applyBorder="1" applyAlignment="1">
      <alignment horizontal="center" vertical="center" wrapText="1"/>
    </xf>
    <xf numFmtId="0" fontId="6" fillId="2" borderId="4" xfId="0" applyFont="1" applyFill="1" applyBorder="1" applyAlignment="1">
      <alignment horizontal="left" vertical="center" wrapText="1"/>
    </xf>
    <xf numFmtId="0" fontId="6" fillId="0" borderId="4" xfId="0" applyFont="1" applyBorder="1" applyAlignment="1">
      <alignment horizontal="left" vertical="center" wrapText="1"/>
    </xf>
    <xf numFmtId="0" fontId="5" fillId="2" borderId="4" xfId="0" applyFont="1" applyFill="1" applyBorder="1" applyAlignment="1">
      <alignment horizontal="left" vertical="center" wrapText="1"/>
    </xf>
    <xf numFmtId="0" fontId="6" fillId="0" borderId="13" xfId="0" applyFont="1" applyBorder="1"/>
    <xf numFmtId="0" fontId="6" fillId="2" borderId="13" xfId="0" applyFont="1" applyFill="1" applyBorder="1"/>
    <xf numFmtId="0" fontId="6" fillId="0" borderId="13" xfId="0" applyFont="1" applyBorder="1" applyAlignment="1">
      <alignment horizontal="right"/>
    </xf>
    <xf numFmtId="0" fontId="41" fillId="0" borderId="13" xfId="0" applyFont="1" applyBorder="1"/>
    <xf numFmtId="0" fontId="5" fillId="2" borderId="13" xfId="0" applyFont="1" applyFill="1" applyBorder="1"/>
    <xf numFmtId="0" fontId="11" fillId="0" borderId="2" xfId="0" applyFont="1" applyBorder="1" applyAlignment="1">
      <alignment horizontal="center" vertical="center" wrapText="1"/>
    </xf>
    <xf numFmtId="44" fontId="11" fillId="0" borderId="2" xfId="0" applyNumberFormat="1" applyFont="1" applyBorder="1" applyAlignment="1">
      <alignment horizontal="center" vertical="center" wrapText="1"/>
    </xf>
    <xf numFmtId="167" fontId="43" fillId="0" borderId="0" xfId="6" applyNumberFormat="1" applyFont="1" applyAlignment="1">
      <alignment vertical="center" wrapText="1"/>
    </xf>
    <xf numFmtId="0" fontId="43" fillId="0" borderId="0" xfId="0" applyFont="1" applyAlignment="1">
      <alignment vertical="center" wrapText="1"/>
    </xf>
    <xf numFmtId="0" fontId="44" fillId="0" borderId="3" xfId="0" applyFont="1" applyBorder="1" applyAlignment="1">
      <alignment horizontal="center" vertical="center" wrapText="1"/>
    </xf>
    <xf numFmtId="0" fontId="45" fillId="0" borderId="4" xfId="0" applyFont="1" applyBorder="1" applyAlignment="1">
      <alignment vertical="center" wrapText="1"/>
    </xf>
    <xf numFmtId="0" fontId="13" fillId="0" borderId="4" xfId="0" applyFont="1" applyBorder="1" applyAlignment="1">
      <alignment vertical="center" wrapText="1"/>
    </xf>
    <xf numFmtId="0" fontId="44" fillId="0" borderId="4" xfId="0" applyFont="1" applyBorder="1" applyAlignment="1">
      <alignment vertical="center" wrapText="1"/>
    </xf>
    <xf numFmtId="0" fontId="44" fillId="0" borderId="4" xfId="0" applyFont="1" applyBorder="1" applyAlignment="1">
      <alignment horizontal="center" vertical="center" wrapText="1"/>
    </xf>
    <xf numFmtId="0" fontId="44" fillId="2" borderId="3" xfId="0" applyFont="1" applyFill="1" applyBorder="1" applyAlignment="1">
      <alignment horizontal="center" vertical="center" wrapText="1"/>
    </xf>
    <xf numFmtId="0" fontId="44" fillId="2" borderId="4" xfId="0" applyFont="1" applyFill="1" applyBorder="1" applyAlignment="1">
      <alignment vertical="center" wrapText="1"/>
    </xf>
    <xf numFmtId="0" fontId="13" fillId="2" borderId="4" xfId="0" applyFont="1" applyFill="1" applyBorder="1" applyAlignment="1">
      <alignment vertical="center" wrapText="1"/>
    </xf>
    <xf numFmtId="0" fontId="13" fillId="2" borderId="3" xfId="0" applyFont="1" applyFill="1" applyBorder="1" applyAlignment="1">
      <alignment horizontal="center" vertical="center" wrapText="1"/>
    </xf>
    <xf numFmtId="167" fontId="0" fillId="3" borderId="0" xfId="6" applyNumberFormat="1" applyFont="1" applyFill="1"/>
    <xf numFmtId="0" fontId="0" fillId="3" borderId="0" xfId="0" applyFill="1"/>
    <xf numFmtId="167" fontId="43" fillId="0" borderId="20" xfId="6" applyNumberFormat="1" applyFont="1" applyBorder="1" applyAlignment="1">
      <alignment vertical="center" wrapText="1"/>
    </xf>
    <xf numFmtId="0" fontId="44" fillId="2" borderId="4" xfId="0" applyFont="1" applyFill="1" applyBorder="1" applyAlignment="1">
      <alignment horizontal="center" vertical="center" wrapText="1"/>
    </xf>
    <xf numFmtId="167" fontId="46" fillId="0" borderId="20" xfId="6" applyNumberFormat="1" applyFont="1" applyBorder="1" applyAlignment="1">
      <alignment vertical="center" wrapText="1"/>
    </xf>
    <xf numFmtId="0" fontId="46" fillId="0" borderId="0" xfId="0" applyFont="1" applyAlignment="1">
      <alignment vertical="center" wrapText="1"/>
    </xf>
    <xf numFmtId="167" fontId="22" fillId="0" borderId="0" xfId="6" applyNumberFormat="1" applyFont="1" applyAlignment="1">
      <alignment horizontal="center" vertical="center" wrapText="1"/>
    </xf>
    <xf numFmtId="167" fontId="22" fillId="0" borderId="0" xfId="6" applyNumberFormat="1" applyFont="1" applyAlignment="1">
      <alignment horizontal="right" vertical="center" wrapText="1"/>
    </xf>
    <xf numFmtId="0" fontId="0" fillId="0" borderId="21" xfId="0" applyBorder="1"/>
    <xf numFmtId="167" fontId="8" fillId="0" borderId="13" xfId="6" applyNumberFormat="1" applyFont="1" applyBorder="1"/>
    <xf numFmtId="43" fontId="0" fillId="0" borderId="13" xfId="6" applyFont="1" applyBorder="1"/>
    <xf numFmtId="0" fontId="6" fillId="0" borderId="3" xfId="0" applyFont="1" applyBorder="1" applyAlignment="1">
      <alignment horizontal="center"/>
    </xf>
    <xf numFmtId="0" fontId="6" fillId="2" borderId="3" xfId="0" applyFont="1" applyFill="1" applyBorder="1" applyAlignment="1">
      <alignment horizontal="center"/>
    </xf>
    <xf numFmtId="3" fontId="6" fillId="2" borderId="3" xfId="0" applyNumberFormat="1" applyFont="1" applyFill="1" applyBorder="1" applyAlignment="1">
      <alignment horizontal="center" vertical="center" wrapText="1"/>
    </xf>
    <xf numFmtId="44" fontId="6" fillId="2" borderId="3" xfId="0" applyNumberFormat="1" applyFont="1" applyFill="1" applyBorder="1" applyAlignment="1">
      <alignment vertical="center" wrapText="1"/>
    </xf>
    <xf numFmtId="43" fontId="15" fillId="0" borderId="13" xfId="6" applyFont="1" applyBorder="1"/>
    <xf numFmtId="49" fontId="47" fillId="2" borderId="3" xfId="0" applyNumberFormat="1" applyFont="1" applyFill="1" applyBorder="1" applyAlignment="1">
      <alignment horizontal="center" vertical="center" wrapText="1"/>
    </xf>
    <xf numFmtId="3" fontId="6" fillId="0" borderId="3" xfId="0" applyNumberFormat="1" applyFont="1" applyBorder="1" applyAlignment="1">
      <alignment vertical="center" wrapText="1"/>
    </xf>
    <xf numFmtId="0" fontId="10" fillId="2" borderId="4" xfId="0" applyFont="1" applyFill="1" applyBorder="1" applyAlignment="1">
      <alignment vertical="center" wrapText="1"/>
    </xf>
    <xf numFmtId="0" fontId="18" fillId="0" borderId="13" xfId="0" applyFont="1" applyBorder="1" applyAlignment="1">
      <alignment horizontal="right"/>
    </xf>
    <xf numFmtId="167" fontId="48" fillId="0" borderId="13" xfId="0" applyNumberFormat="1" applyFont="1" applyBorder="1"/>
    <xf numFmtId="2" fontId="48" fillId="0" borderId="13" xfId="0" applyNumberFormat="1" applyFont="1" applyBorder="1"/>
    <xf numFmtId="2" fontId="48" fillId="0" borderId="15" xfId="0" applyNumberFormat="1" applyFont="1" applyBorder="1"/>
    <xf numFmtId="167" fontId="49" fillId="0" borderId="13" xfId="6" applyNumberFormat="1" applyFont="1" applyBorder="1"/>
    <xf numFmtId="49" fontId="47" fillId="6" borderId="3" xfId="0" applyNumberFormat="1" applyFont="1" applyFill="1" applyBorder="1" applyAlignment="1">
      <alignment horizontal="center" vertical="center" wrapText="1"/>
    </xf>
    <xf numFmtId="0" fontId="49" fillId="0" borderId="13" xfId="0" applyFont="1" applyBorder="1"/>
    <xf numFmtId="43" fontId="49" fillId="0" borderId="13" xfId="0" applyNumberFormat="1" applyFont="1" applyBorder="1"/>
    <xf numFmtId="2" fontId="49" fillId="0" borderId="13" xfId="3" applyNumberFormat="1" applyFont="1" applyBorder="1"/>
    <xf numFmtId="167" fontId="18" fillId="0" borderId="13" xfId="0" applyNumberFormat="1" applyFont="1" applyBorder="1"/>
    <xf numFmtId="167" fontId="50" fillId="0" borderId="13" xfId="6" applyNumberFormat="1" applyFont="1" applyBorder="1"/>
    <xf numFmtId="167" fontId="18" fillId="0" borderId="13" xfId="6" applyNumberFormat="1" applyFont="1" applyBorder="1"/>
    <xf numFmtId="167" fontId="51" fillId="14" borderId="13" xfId="6" applyNumberFormat="1" applyFont="1" applyFill="1" applyBorder="1"/>
    <xf numFmtId="0" fontId="6" fillId="0" borderId="0" xfId="0" applyFont="1" applyAlignment="1">
      <alignment horizontal="center" vertical="top" wrapText="1"/>
    </xf>
    <xf numFmtId="3" fontId="6" fillId="0" borderId="4" xfId="0" applyNumberFormat="1" applyFont="1" applyBorder="1" applyAlignment="1">
      <alignment horizontal="center" vertical="center" wrapText="1"/>
    </xf>
    <xf numFmtId="0" fontId="6" fillId="2" borderId="3" xfId="0" applyFont="1" applyFill="1" applyBorder="1" applyAlignment="1">
      <alignment horizontal="left" vertical="center" wrapText="1" indent="1"/>
    </xf>
    <xf numFmtId="0" fontId="6" fillId="15" borderId="4" xfId="0" applyFont="1" applyFill="1" applyBorder="1" applyAlignment="1">
      <alignment horizontal="center" vertical="center" wrapText="1"/>
    </xf>
    <xf numFmtId="0" fontId="6" fillId="15" borderId="4" xfId="0" applyFont="1" applyFill="1" applyBorder="1" applyAlignment="1">
      <alignment vertical="center" wrapText="1"/>
    </xf>
    <xf numFmtId="0" fontId="7" fillId="0" borderId="0" xfId="0" applyFont="1" applyAlignment="1">
      <alignment vertical="center" wrapText="1"/>
    </xf>
    <xf numFmtId="0" fontId="7" fillId="2" borderId="0" xfId="0" applyFont="1" applyFill="1" applyAlignment="1">
      <alignment vertical="center" wrapText="1"/>
    </xf>
    <xf numFmtId="0" fontId="6" fillId="2" borderId="0" xfId="0" applyFont="1" applyFill="1" applyAlignment="1">
      <alignment vertical="center" wrapText="1"/>
    </xf>
    <xf numFmtId="49" fontId="6" fillId="15" borderId="3" xfId="0" applyNumberFormat="1" applyFont="1" applyFill="1" applyBorder="1" applyAlignment="1">
      <alignment horizontal="center" vertical="center" wrapText="1"/>
    </xf>
    <xf numFmtId="0" fontId="6" fillId="0" borderId="3" xfId="0" applyFont="1" applyBorder="1" applyAlignment="1">
      <alignment vertical="center"/>
    </xf>
    <xf numFmtId="0" fontId="6" fillId="0" borderId="4" xfId="0" applyFont="1" applyBorder="1" applyAlignment="1">
      <alignment horizontal="right" vertical="center"/>
    </xf>
    <xf numFmtId="0" fontId="6" fillId="6" borderId="4" xfId="0" applyFont="1" applyFill="1" applyBorder="1" applyAlignment="1">
      <alignment vertical="center" wrapText="1"/>
    </xf>
    <xf numFmtId="0" fontId="6" fillId="6" borderId="4" xfId="0" applyFont="1" applyFill="1" applyBorder="1" applyAlignment="1">
      <alignment vertical="center"/>
    </xf>
    <xf numFmtId="0" fontId="6" fillId="0" borderId="4" xfId="0" applyFont="1" applyBorder="1" applyAlignment="1">
      <alignment vertical="center"/>
    </xf>
    <xf numFmtId="49" fontId="11" fillId="0" borderId="2" xfId="0" applyNumberFormat="1" applyFont="1" applyBorder="1" applyAlignment="1">
      <alignment horizontal="center" vertical="center" wrapText="1"/>
    </xf>
    <xf numFmtId="0" fontId="52" fillId="0" borderId="0" xfId="0" applyFont="1"/>
    <xf numFmtId="49" fontId="45" fillId="0" borderId="3" xfId="0" applyNumberFormat="1" applyFont="1" applyBorder="1" applyAlignment="1">
      <alignment horizontal="center" vertical="center" wrapText="1"/>
    </xf>
    <xf numFmtId="49" fontId="44" fillId="6" borderId="3" xfId="0" applyNumberFormat="1" applyFont="1" applyFill="1" applyBorder="1" applyAlignment="1">
      <alignment horizontal="center" vertical="center" wrapText="1"/>
    </xf>
    <xf numFmtId="0" fontId="44" fillId="6" borderId="4" xfId="0" applyFont="1" applyFill="1" applyBorder="1" applyAlignment="1">
      <alignment vertical="center" wrapText="1"/>
    </xf>
    <xf numFmtId="0" fontId="44" fillId="6" borderId="4" xfId="0" applyFont="1" applyFill="1" applyBorder="1" applyAlignment="1">
      <alignment horizontal="center" vertical="center" wrapText="1"/>
    </xf>
    <xf numFmtId="49" fontId="44" fillId="0" borderId="3" xfId="0" applyNumberFormat="1" applyFont="1" applyBorder="1" applyAlignment="1">
      <alignment horizontal="center" vertical="center" wrapText="1"/>
    </xf>
    <xf numFmtId="0" fontId="45" fillId="0" borderId="3" xfId="0" applyFont="1" applyBorder="1" applyAlignment="1">
      <alignment vertical="center" wrapText="1"/>
    </xf>
    <xf numFmtId="0" fontId="13" fillId="0" borderId="4" xfId="0" applyFont="1" applyBorder="1" applyAlignment="1">
      <alignment horizontal="center" vertical="center" wrapText="1"/>
    </xf>
    <xf numFmtId="0" fontId="45" fillId="6" borderId="0" xfId="0" applyFont="1" applyFill="1" applyAlignment="1">
      <alignment vertical="center" wrapText="1"/>
    </xf>
    <xf numFmtId="0" fontId="13" fillId="6" borderId="3" xfId="0" applyFont="1" applyFill="1" applyBorder="1" applyAlignment="1">
      <alignment horizontal="center" vertical="center" wrapText="1"/>
    </xf>
    <xf numFmtId="9" fontId="0" fillId="0" borderId="0" xfId="3" applyFont="1"/>
    <xf numFmtId="0" fontId="44" fillId="0" borderId="0" xfId="0" applyFont="1" applyAlignment="1">
      <alignment vertical="center" wrapText="1"/>
    </xf>
    <xf numFmtId="3" fontId="44" fillId="0" borderId="4" xfId="0" applyNumberFormat="1" applyFont="1" applyBorder="1" applyAlignment="1">
      <alignment horizontal="center" vertical="center" wrapText="1"/>
    </xf>
    <xf numFmtId="175" fontId="52" fillId="0" borderId="0" xfId="0" applyNumberFormat="1" applyFont="1"/>
    <xf numFmtId="0" fontId="44" fillId="6" borderId="0" xfId="0" applyFont="1" applyFill="1" applyAlignment="1">
      <alignment vertical="center" wrapText="1"/>
    </xf>
    <xf numFmtId="0" fontId="44" fillId="6" borderId="3" xfId="0" applyFont="1" applyFill="1" applyBorder="1" applyAlignment="1">
      <alignment horizontal="center" vertical="center" wrapText="1"/>
    </xf>
    <xf numFmtId="175" fontId="0" fillId="0" borderId="0" xfId="0" applyNumberFormat="1"/>
    <xf numFmtId="0" fontId="53" fillId="6" borderId="3" xfId="0" applyFont="1" applyFill="1" applyBorder="1" applyAlignment="1">
      <alignment horizontal="center" vertical="center" wrapText="1"/>
    </xf>
    <xf numFmtId="0" fontId="13" fillId="6" borderId="4" xfId="0" applyFont="1" applyFill="1" applyBorder="1" applyAlignment="1">
      <alignment vertical="center" wrapText="1"/>
    </xf>
    <xf numFmtId="0" fontId="55" fillId="6" borderId="4" xfId="0" applyFont="1" applyFill="1" applyBorder="1" applyAlignment="1">
      <alignment vertical="center" wrapText="1"/>
    </xf>
    <xf numFmtId="0" fontId="29" fillId="0" borderId="0" xfId="0" applyFont="1"/>
    <xf numFmtId="49" fontId="44" fillId="2" borderId="3" xfId="0" applyNumberFormat="1" applyFont="1" applyFill="1" applyBorder="1" applyAlignment="1">
      <alignment horizontal="center" vertical="center" wrapText="1"/>
    </xf>
    <xf numFmtId="0" fontId="55" fillId="0" borderId="4" xfId="0" applyFont="1" applyBorder="1" applyAlignment="1">
      <alignment vertical="center" wrapText="1"/>
    </xf>
    <xf numFmtId="0" fontId="56" fillId="0" borderId="0" xfId="0" applyFont="1" applyAlignment="1">
      <alignment vertical="center" wrapText="1"/>
    </xf>
    <xf numFmtId="0" fontId="56" fillId="0" borderId="3" xfId="0" applyFont="1" applyBorder="1" applyAlignment="1">
      <alignment horizontal="center" vertical="center" wrapText="1"/>
    </xf>
    <xf numFmtId="3" fontId="56" fillId="0" borderId="4" xfId="0" applyNumberFormat="1" applyFont="1" applyBorder="1" applyAlignment="1">
      <alignment horizontal="center" vertical="center" wrapText="1"/>
    </xf>
    <xf numFmtId="0" fontId="56" fillId="6" borderId="0" xfId="0" applyFont="1" applyFill="1" applyAlignment="1">
      <alignment vertical="center" wrapText="1"/>
    </xf>
    <xf numFmtId="0" fontId="56" fillId="6" borderId="3" xfId="0" applyFont="1" applyFill="1" applyBorder="1" applyAlignment="1">
      <alignment horizontal="center" vertical="center" wrapText="1"/>
    </xf>
    <xf numFmtId="0" fontId="56" fillId="6" borderId="4" xfId="0" applyFont="1" applyFill="1" applyBorder="1" applyAlignment="1">
      <alignment vertical="center" wrapText="1"/>
    </xf>
    <xf numFmtId="0" fontId="55" fillId="6" borderId="0" xfId="0" applyFont="1" applyFill="1" applyAlignment="1">
      <alignment vertical="center" wrapText="1"/>
    </xf>
    <xf numFmtId="0" fontId="55" fillId="6" borderId="3" xfId="0" applyFont="1" applyFill="1" applyBorder="1" applyAlignment="1">
      <alignment horizontal="center" vertical="center" wrapText="1"/>
    </xf>
    <xf numFmtId="44" fontId="13" fillId="0" borderId="2" xfId="0" applyNumberFormat="1" applyFont="1" applyBorder="1" applyAlignment="1">
      <alignment vertical="center" wrapText="1"/>
    </xf>
    <xf numFmtId="44" fontId="44" fillId="3" borderId="2" xfId="0" applyNumberFormat="1" applyFont="1" applyFill="1" applyBorder="1" applyAlignment="1">
      <alignment horizontal="center" vertical="center" wrapText="1"/>
    </xf>
    <xf numFmtId="49" fontId="56" fillId="4" borderId="3" xfId="0" applyNumberFormat="1" applyFont="1" applyFill="1" applyBorder="1" applyAlignment="1">
      <alignment horizontal="center" vertical="center" wrapText="1"/>
    </xf>
    <xf numFmtId="0" fontId="56" fillId="4" borderId="4" xfId="0" applyFont="1" applyFill="1" applyBorder="1" applyAlignment="1">
      <alignment vertical="center" wrapText="1"/>
    </xf>
    <xf numFmtId="0" fontId="42" fillId="0" borderId="0" xfId="0" applyFont="1" applyAlignment="1">
      <alignment vertical="center" wrapText="1"/>
    </xf>
    <xf numFmtId="49" fontId="56" fillId="6" borderId="3" xfId="0" applyNumberFormat="1" applyFont="1" applyFill="1" applyBorder="1" applyAlignment="1">
      <alignment horizontal="center" vertical="center" wrapText="1"/>
    </xf>
    <xf numFmtId="49" fontId="56" fillId="0" borderId="3" xfId="0" applyNumberFormat="1" applyFont="1" applyBorder="1" applyAlignment="1">
      <alignment horizontal="center" vertical="center" wrapText="1"/>
    </xf>
    <xf numFmtId="165" fontId="8" fillId="0" borderId="0" xfId="4" applyNumberFormat="1"/>
    <xf numFmtId="9" fontId="3" fillId="0" borderId="0" xfId="3"/>
    <xf numFmtId="0" fontId="56" fillId="3" borderId="0" xfId="0" applyFont="1" applyFill="1" applyAlignment="1">
      <alignment vertical="center" wrapText="1"/>
    </xf>
    <xf numFmtId="0" fontId="56" fillId="3" borderId="3" xfId="0" applyFont="1" applyFill="1" applyBorder="1" applyAlignment="1">
      <alignment horizontal="center" vertical="center" wrapText="1"/>
    </xf>
    <xf numFmtId="0" fontId="56" fillId="3" borderId="4" xfId="0" applyFont="1" applyFill="1" applyBorder="1" applyAlignment="1">
      <alignment horizontal="center" vertical="center" wrapText="1"/>
    </xf>
    <xf numFmtId="0" fontId="56" fillId="0" borderId="4" xfId="0" applyFont="1" applyBorder="1" applyAlignment="1">
      <alignment horizontal="center" vertical="center" wrapText="1"/>
    </xf>
    <xf numFmtId="49" fontId="13" fillId="0" borderId="3" xfId="0" applyNumberFormat="1" applyFont="1" applyBorder="1" applyAlignment="1">
      <alignment horizontal="center" vertical="center" wrapText="1"/>
    </xf>
    <xf numFmtId="49" fontId="13" fillId="6" borderId="3" xfId="0" applyNumberFormat="1" applyFont="1" applyFill="1" applyBorder="1" applyAlignment="1">
      <alignment horizontal="center" vertical="center" wrapText="1"/>
    </xf>
    <xf numFmtId="0" fontId="44" fillId="0" borderId="3" xfId="0" applyFont="1" applyBorder="1" applyAlignment="1">
      <alignment vertical="center" wrapText="1"/>
    </xf>
    <xf numFmtId="0" fontId="13" fillId="0" borderId="3" xfId="0" applyFont="1" applyBorder="1" applyAlignment="1">
      <alignment horizontal="center" vertical="center" wrapText="1"/>
    </xf>
    <xf numFmtId="3" fontId="44" fillId="0" borderId="3" xfId="0" applyNumberFormat="1" applyFont="1" applyBorder="1" applyAlignment="1">
      <alignment horizontal="center" vertical="center" wrapText="1"/>
    </xf>
    <xf numFmtId="0" fontId="44" fillId="2" borderId="3" xfId="0" applyFont="1" applyFill="1" applyBorder="1" applyAlignment="1">
      <alignment vertical="center" wrapText="1"/>
    </xf>
    <xf numFmtId="3" fontId="44" fillId="2" borderId="3" xfId="0" applyNumberFormat="1" applyFont="1" applyFill="1" applyBorder="1" applyAlignment="1">
      <alignment horizontal="center" vertical="center" wrapText="1"/>
    </xf>
    <xf numFmtId="0" fontId="45" fillId="6" borderId="4" xfId="0" applyFont="1" applyFill="1" applyBorder="1" applyAlignment="1">
      <alignment vertical="center" wrapText="1"/>
    </xf>
    <xf numFmtId="0" fontId="13" fillId="6" borderId="4" xfId="0" applyFont="1" applyFill="1" applyBorder="1" applyAlignment="1">
      <alignment horizontal="center" vertical="center" wrapText="1"/>
    </xf>
    <xf numFmtId="49" fontId="13" fillId="2" borderId="3" xfId="0" applyNumberFormat="1" applyFont="1" applyFill="1" applyBorder="1" applyAlignment="1">
      <alignment horizontal="center" vertical="center" wrapText="1"/>
    </xf>
    <xf numFmtId="0" fontId="45" fillId="0" borderId="0" xfId="0" applyFont="1" applyAlignment="1">
      <alignment vertical="center" wrapText="1"/>
    </xf>
    <xf numFmtId="0" fontId="45" fillId="2" borderId="0" xfId="0" applyFont="1" applyFill="1" applyAlignment="1">
      <alignment vertical="center" wrapText="1"/>
    </xf>
    <xf numFmtId="0" fontId="44" fillId="2" borderId="0" xfId="0" applyFont="1" applyFill="1" applyAlignment="1">
      <alignment vertical="center" wrapText="1"/>
    </xf>
    <xf numFmtId="0" fontId="52" fillId="3" borderId="0" xfId="0" applyFont="1" applyFill="1"/>
    <xf numFmtId="0" fontId="6" fillId="6" borderId="3" xfId="0" applyFont="1" applyFill="1" applyBorder="1" applyAlignment="1">
      <alignment vertical="center" wrapText="1"/>
    </xf>
    <xf numFmtId="0" fontId="19" fillId="0" borderId="0" xfId="0" applyFont="1"/>
    <xf numFmtId="43" fontId="19" fillId="0" borderId="0" xfId="0" applyNumberFormat="1" applyFont="1"/>
    <xf numFmtId="9" fontId="19" fillId="0" borderId="0" xfId="3" applyFont="1"/>
    <xf numFmtId="0" fontId="10" fillId="6" borderId="4" xfId="0" applyFont="1" applyFill="1" applyBorder="1" applyAlignment="1">
      <alignment vertical="center" wrapText="1"/>
    </xf>
    <xf numFmtId="0" fontId="7" fillId="6" borderId="0" xfId="0" applyFont="1" applyFill="1" applyAlignment="1">
      <alignment vertical="center" wrapText="1"/>
    </xf>
    <xf numFmtId="0" fontId="10" fillId="0" borderId="0" xfId="0" applyFont="1" applyAlignment="1">
      <alignment vertical="center" wrapText="1"/>
    </xf>
    <xf numFmtId="49" fontId="11" fillId="0" borderId="3" xfId="0" applyNumberFormat="1" applyFont="1" applyBorder="1" applyAlignment="1">
      <alignment horizontal="center" vertical="center" wrapText="1"/>
    </xf>
    <xf numFmtId="0" fontId="11" fillId="0" borderId="4" xfId="0" applyFont="1" applyBorder="1" applyAlignment="1">
      <alignment vertical="center" wrapText="1"/>
    </xf>
    <xf numFmtId="49" fontId="44" fillId="2" borderId="5" xfId="0" applyNumberFormat="1" applyFont="1" applyFill="1" applyBorder="1" applyAlignment="1">
      <alignment horizontal="center" vertical="center" wrapText="1"/>
    </xf>
    <xf numFmtId="0" fontId="13" fillId="2" borderId="0" xfId="0" applyFont="1" applyFill="1" applyAlignment="1">
      <alignment horizontal="center" vertical="center" wrapText="1"/>
    </xf>
    <xf numFmtId="0" fontId="13" fillId="2" borderId="4" xfId="0" applyFont="1" applyFill="1" applyBorder="1" applyAlignment="1">
      <alignment horizontal="left" vertical="center" wrapText="1" indent="1"/>
    </xf>
    <xf numFmtId="0" fontId="13" fillId="2" borderId="4" xfId="0" applyFont="1" applyFill="1" applyBorder="1" applyAlignment="1">
      <alignment horizontal="center" vertical="center" wrapText="1"/>
    </xf>
    <xf numFmtId="49" fontId="13" fillId="0" borderId="3" xfId="0" applyNumberFormat="1" applyFont="1" applyBorder="1" applyAlignment="1">
      <alignment horizontal="center" vertical="center"/>
    </xf>
    <xf numFmtId="0" fontId="13" fillId="0" borderId="4" xfId="0" applyFont="1" applyBorder="1" applyAlignment="1">
      <alignment horizontal="center" vertical="center"/>
    </xf>
    <xf numFmtId="44" fontId="44" fillId="0" borderId="4" xfId="2" applyFont="1" applyBorder="1" applyAlignment="1">
      <alignment horizontal="center" vertical="center" wrapText="1"/>
    </xf>
    <xf numFmtId="0" fontId="9" fillId="0" borderId="0" xfId="0" applyFont="1"/>
    <xf numFmtId="0" fontId="11" fillId="0" borderId="4" xfId="0" applyFont="1" applyBorder="1" applyAlignment="1">
      <alignment horizontal="center" vertical="center"/>
    </xf>
    <xf numFmtId="9" fontId="8" fillId="0" borderId="0" xfId="3" applyFont="1"/>
    <xf numFmtId="49" fontId="13" fillId="2" borderId="3" xfId="0" applyNumberFormat="1" applyFont="1" applyFill="1" applyBorder="1" applyAlignment="1">
      <alignment horizontal="center" vertical="center"/>
    </xf>
    <xf numFmtId="0" fontId="13" fillId="2" borderId="3" xfId="0" applyFont="1" applyFill="1" applyBorder="1" applyAlignment="1">
      <alignment horizontal="center" vertical="center"/>
    </xf>
    <xf numFmtId="44" fontId="13" fillId="0" borderId="2" xfId="0" applyNumberFormat="1" applyFont="1" applyBorder="1" applyAlignment="1">
      <alignment horizontal="center" vertical="center" wrapText="1"/>
    </xf>
    <xf numFmtId="0" fontId="47" fillId="0" borderId="0" xfId="0" applyFont="1" applyAlignment="1">
      <alignment vertical="center" wrapText="1"/>
    </xf>
    <xf numFmtId="0" fontId="47" fillId="0" borderId="0" xfId="0" applyFont="1" applyAlignment="1">
      <alignment horizontal="center" vertical="center" wrapText="1"/>
    </xf>
    <xf numFmtId="0" fontId="57" fillId="0" borderId="0" xfId="0" applyFont="1" applyAlignment="1">
      <alignment vertical="center"/>
    </xf>
    <xf numFmtId="44" fontId="58" fillId="0" borderId="0" xfId="2" applyFont="1" applyFill="1" applyBorder="1" applyAlignment="1">
      <alignment horizontal="center" vertical="center" wrapText="1"/>
    </xf>
    <xf numFmtId="44" fontId="47" fillId="0" borderId="0" xfId="2" applyFont="1" applyFill="1" applyBorder="1" applyAlignment="1">
      <alignment horizontal="center" vertical="center" wrapText="1"/>
    </xf>
    <xf numFmtId="44" fontId="47" fillId="0" borderId="0" xfId="2" applyFont="1" applyFill="1" applyBorder="1" applyAlignment="1">
      <alignment vertical="center" wrapText="1"/>
    </xf>
    <xf numFmtId="0" fontId="57" fillId="0" borderId="0" xfId="0" applyFont="1" applyAlignment="1">
      <alignment horizontal="center" vertical="center"/>
    </xf>
    <xf numFmtId="0" fontId="13" fillId="0" borderId="3" xfId="0" applyFont="1" applyBorder="1" applyAlignment="1">
      <alignment vertical="center"/>
    </xf>
    <xf numFmtId="0" fontId="13" fillId="0" borderId="3" xfId="0" applyFont="1" applyBorder="1" applyAlignment="1">
      <alignment horizontal="center" vertical="center"/>
    </xf>
    <xf numFmtId="0" fontId="13" fillId="2" borderId="4" xfId="0" applyFont="1" applyFill="1" applyBorder="1" applyAlignment="1">
      <alignment horizontal="center" vertical="center"/>
    </xf>
    <xf numFmtId="0" fontId="59" fillId="0" borderId="0" xfId="0" applyFont="1" applyAlignment="1">
      <alignment horizontal="center" vertical="center"/>
    </xf>
    <xf numFmtId="49" fontId="57" fillId="0" borderId="0" xfId="0" applyNumberFormat="1" applyFont="1" applyAlignment="1">
      <alignment horizontal="center" vertical="center"/>
    </xf>
    <xf numFmtId="49" fontId="60" fillId="0" borderId="0" xfId="0" applyNumberFormat="1" applyFont="1" applyAlignment="1">
      <alignment horizontal="center" vertical="center"/>
    </xf>
    <xf numFmtId="0" fontId="57" fillId="0" borderId="0" xfId="0" applyFont="1" applyAlignment="1">
      <alignment vertical="center" wrapText="1"/>
    </xf>
    <xf numFmtId="0" fontId="57" fillId="0" borderId="0" xfId="0" applyFont="1" applyAlignment="1">
      <alignment horizontal="center" vertical="center" wrapText="1"/>
    </xf>
    <xf numFmtId="0" fontId="60" fillId="0" borderId="0" xfId="0" applyFont="1" applyAlignment="1">
      <alignment horizontal="center" vertical="center"/>
    </xf>
    <xf numFmtId="44" fontId="57" fillId="0" borderId="0" xfId="2" applyFont="1" applyFill="1" applyBorder="1" applyAlignment="1">
      <alignment horizontal="center" vertical="center" wrapText="1"/>
    </xf>
    <xf numFmtId="49" fontId="56" fillId="0" borderId="3" xfId="0" applyNumberFormat="1" applyFont="1" applyBorder="1" applyAlignment="1">
      <alignment horizontal="center" vertical="center"/>
    </xf>
    <xf numFmtId="0" fontId="13" fillId="0" borderId="3" xfId="0" applyFont="1" applyBorder="1" applyAlignment="1">
      <alignment vertical="center" wrapText="1"/>
    </xf>
    <xf numFmtId="0" fontId="56" fillId="0" borderId="3" xfId="0" applyFont="1" applyBorder="1" applyAlignment="1">
      <alignment horizontal="center" vertical="center"/>
    </xf>
    <xf numFmtId="49" fontId="13" fillId="3" borderId="3" xfId="0" applyNumberFormat="1" applyFont="1" applyFill="1" applyBorder="1" applyAlignment="1">
      <alignment horizontal="center" vertical="center" wrapText="1"/>
    </xf>
    <xf numFmtId="0" fontId="56" fillId="3" borderId="3" xfId="0" applyFont="1" applyFill="1" applyBorder="1" applyAlignment="1">
      <alignment horizontal="center" vertical="top" wrapText="1"/>
    </xf>
    <xf numFmtId="0" fontId="56" fillId="3" borderId="3" xfId="0" applyFont="1" applyFill="1" applyBorder="1" applyAlignment="1">
      <alignment vertical="top" wrapText="1"/>
    </xf>
    <xf numFmtId="44" fontId="13" fillId="4" borderId="2" xfId="0" applyNumberFormat="1" applyFont="1" applyFill="1" applyBorder="1" applyAlignment="1">
      <alignment horizontal="center" vertical="center" wrapText="1"/>
    </xf>
    <xf numFmtId="44" fontId="6" fillId="0" borderId="0" xfId="0" applyNumberFormat="1" applyFont="1" applyAlignment="1">
      <alignment horizontal="center" vertical="center"/>
    </xf>
    <xf numFmtId="3" fontId="0" fillId="0" borderId="0" xfId="0" applyNumberFormat="1"/>
    <xf numFmtId="0" fontId="7" fillId="0" borderId="11" xfId="0" applyFont="1" applyBorder="1" applyAlignment="1">
      <alignment vertical="center" wrapText="1"/>
    </xf>
    <xf numFmtId="0" fontId="7" fillId="0" borderId="11" xfId="0" applyFont="1" applyBorder="1" applyAlignment="1">
      <alignment horizontal="center" vertical="center" wrapText="1"/>
    </xf>
    <xf numFmtId="0" fontId="61" fillId="0" borderId="0" xfId="13" applyFont="1"/>
    <xf numFmtId="0" fontId="62" fillId="0" borderId="0" xfId="13" applyFont="1"/>
    <xf numFmtId="0" fontId="61" fillId="0" borderId="0" xfId="13" applyFont="1" applyAlignment="1">
      <alignment horizontal="center" vertical="center"/>
    </xf>
    <xf numFmtId="0" fontId="63" fillId="0" borderId="0" xfId="13" applyFont="1"/>
    <xf numFmtId="165" fontId="0" fillId="0" borderId="0" xfId="4" applyNumberFormat="1" applyFont="1"/>
    <xf numFmtId="165" fontId="62" fillId="0" borderId="0" xfId="4" applyNumberFormat="1" applyFont="1"/>
    <xf numFmtId="0" fontId="64" fillId="0" borderId="0" xfId="13" applyFont="1"/>
    <xf numFmtId="165" fontId="61" fillId="0" borderId="0" xfId="4" applyNumberFormat="1" applyFont="1"/>
    <xf numFmtId="165" fontId="0" fillId="0" borderId="0" xfId="4" applyNumberFormat="1" applyFont="1" applyAlignment="1">
      <alignment horizontal="center" vertical="center"/>
    </xf>
    <xf numFmtId="0" fontId="63" fillId="0" borderId="0" xfId="13" applyFont="1" applyAlignment="1">
      <alignment horizontal="center" vertical="center"/>
    </xf>
    <xf numFmtId="0" fontId="61" fillId="0" borderId="0" xfId="5" applyFont="1"/>
    <xf numFmtId="0" fontId="62" fillId="0" borderId="0" xfId="5" applyFont="1"/>
    <xf numFmtId="0" fontId="65" fillId="0" borderId="0" xfId="13" applyFont="1"/>
    <xf numFmtId="0" fontId="66" fillId="0" borderId="0" xfId="13" applyFont="1"/>
    <xf numFmtId="164" fontId="0" fillId="0" borderId="0" xfId="4" applyFont="1"/>
    <xf numFmtId="175" fontId="63" fillId="0" borderId="0" xfId="13" applyNumberFormat="1" applyFont="1"/>
    <xf numFmtId="0" fontId="57" fillId="0" borderId="0" xfId="0" applyFont="1" applyAlignment="1">
      <alignment horizontal="center"/>
    </xf>
    <xf numFmtId="0" fontId="57" fillId="0" borderId="0" xfId="0" applyFont="1"/>
    <xf numFmtId="49" fontId="59" fillId="0" borderId="2" xfId="0" applyNumberFormat="1" applyFont="1" applyBorder="1" applyAlignment="1">
      <alignment horizontal="center" vertical="center" wrapText="1"/>
    </xf>
    <xf numFmtId="0" fontId="59" fillId="0" borderId="2" xfId="0" applyFont="1" applyBorder="1" applyAlignment="1">
      <alignment horizontal="center" vertical="center" wrapText="1"/>
    </xf>
    <xf numFmtId="49" fontId="59" fillId="0" borderId="3" xfId="0" applyNumberFormat="1" applyFont="1" applyBorder="1" applyAlignment="1">
      <alignment horizontal="center" vertical="center" wrapText="1"/>
    </xf>
    <xf numFmtId="0" fontId="59" fillId="0" borderId="4" xfId="0" applyFont="1" applyBorder="1" applyAlignment="1">
      <alignment horizontal="center" vertical="center" wrapText="1"/>
    </xf>
    <xf numFmtId="0" fontId="47" fillId="0" borderId="4" xfId="0" applyFont="1" applyBorder="1" applyAlignment="1">
      <alignment horizontal="center" vertical="center" wrapText="1"/>
    </xf>
    <xf numFmtId="49" fontId="47" fillId="2" borderId="5" xfId="0" applyNumberFormat="1" applyFont="1" applyFill="1" applyBorder="1" applyAlignment="1">
      <alignment horizontal="center" vertical="center" wrapText="1"/>
    </xf>
    <xf numFmtId="0" fontId="57" fillId="2" borderId="0" xfId="0" applyFont="1" applyFill="1" applyAlignment="1">
      <alignment horizontal="center" vertical="center" wrapText="1"/>
    </xf>
    <xf numFmtId="0" fontId="57" fillId="2" borderId="3" xfId="0" applyFont="1" applyFill="1" applyBorder="1" applyAlignment="1">
      <alignment horizontal="center" vertical="center" wrapText="1"/>
    </xf>
    <xf numFmtId="0" fontId="57" fillId="2" borderId="4" xfId="0" applyFont="1" applyFill="1" applyBorder="1" applyAlignment="1">
      <alignment horizontal="left" vertical="center" wrapText="1" indent="1"/>
    </xf>
    <xf numFmtId="0" fontId="57" fillId="2" borderId="4" xfId="0" applyFont="1" applyFill="1" applyBorder="1" applyAlignment="1">
      <alignment horizontal="center" vertical="center" wrapText="1"/>
    </xf>
    <xf numFmtId="0" fontId="47" fillId="2" borderId="4" xfId="0" applyFont="1" applyFill="1" applyBorder="1" applyAlignment="1">
      <alignment horizontal="center" vertical="center" wrapText="1"/>
    </xf>
    <xf numFmtId="49" fontId="57" fillId="0" borderId="3" xfId="0" applyNumberFormat="1" applyFont="1" applyBorder="1" applyAlignment="1">
      <alignment horizontal="center" vertical="center"/>
    </xf>
    <xf numFmtId="0" fontId="47" fillId="0" borderId="4" xfId="0" applyFont="1" applyBorder="1" applyAlignment="1">
      <alignment vertical="center" wrapText="1"/>
    </xf>
    <xf numFmtId="0" fontId="57" fillId="0" borderId="4" xfId="0" applyFont="1" applyBorder="1" applyAlignment="1">
      <alignment horizontal="center" vertical="center"/>
    </xf>
    <xf numFmtId="0" fontId="61" fillId="0" borderId="0" xfId="0" applyFont="1"/>
    <xf numFmtId="0" fontId="47" fillId="2" borderId="3" xfId="0" applyFont="1" applyFill="1" applyBorder="1" applyAlignment="1">
      <alignment horizontal="center" vertical="center" wrapText="1"/>
    </xf>
    <xf numFmtId="0" fontId="47" fillId="2" borderId="3" xfId="0" applyFont="1" applyFill="1" applyBorder="1" applyAlignment="1">
      <alignment vertical="center" wrapText="1"/>
    </xf>
    <xf numFmtId="0" fontId="57" fillId="2" borderId="3" xfId="0" applyFont="1" applyFill="1" applyBorder="1" applyAlignment="1">
      <alignment horizontal="center" vertical="center"/>
    </xf>
    <xf numFmtId="44" fontId="47" fillId="2" borderId="3" xfId="2" applyFont="1" applyFill="1" applyBorder="1" applyAlignment="1">
      <alignment horizontal="center" vertical="center" wrapText="1"/>
    </xf>
    <xf numFmtId="0" fontId="57" fillId="2" borderId="4" xfId="0" applyFont="1" applyFill="1" applyBorder="1" applyAlignment="1">
      <alignment horizontal="center" vertical="center"/>
    </xf>
    <xf numFmtId="49" fontId="57" fillId="2" borderId="3" xfId="0" applyNumberFormat="1" applyFont="1" applyFill="1" applyBorder="1" applyAlignment="1">
      <alignment horizontal="center" vertical="center"/>
    </xf>
    <xf numFmtId="49" fontId="57" fillId="3" borderId="3" xfId="0" applyNumberFormat="1" applyFont="1" applyFill="1" applyBorder="1" applyAlignment="1">
      <alignment horizontal="center" vertical="center"/>
    </xf>
    <xf numFmtId="0" fontId="47" fillId="3" borderId="4" xfId="0" applyFont="1" applyFill="1" applyBorder="1" applyAlignment="1">
      <alignment horizontal="center" vertical="center" wrapText="1"/>
    </xf>
    <xf numFmtId="0" fontId="47" fillId="3" borderId="4" xfId="0" applyFont="1" applyFill="1" applyBorder="1" applyAlignment="1">
      <alignment vertical="center" wrapText="1"/>
    </xf>
    <xf numFmtId="44" fontId="57" fillId="0" borderId="2" xfId="0" applyNumberFormat="1" applyFont="1" applyBorder="1" applyAlignment="1">
      <alignment horizontal="center" vertical="center" wrapText="1"/>
    </xf>
    <xf numFmtId="44" fontId="47" fillId="3" borderId="2" xfId="0" applyNumberFormat="1" applyFont="1" applyFill="1" applyBorder="1" applyAlignment="1">
      <alignment horizontal="center" vertical="center" wrapText="1"/>
    </xf>
    <xf numFmtId="0" fontId="47" fillId="0" borderId="4" xfId="0" applyFont="1" applyBorder="1" applyAlignment="1">
      <alignment vertical="top" wrapText="1"/>
    </xf>
    <xf numFmtId="0" fontId="58" fillId="0" borderId="4" xfId="0" applyFont="1" applyBorder="1" applyAlignment="1">
      <alignment vertical="center" wrapText="1"/>
    </xf>
    <xf numFmtId="0" fontId="59" fillId="0" borderId="4" xfId="0" applyFont="1" applyBorder="1" applyAlignment="1">
      <alignment horizontal="center" vertical="center"/>
    </xf>
    <xf numFmtId="49" fontId="60" fillId="0" borderId="3" xfId="0" applyNumberFormat="1" applyFont="1" applyBorder="1" applyAlignment="1">
      <alignment horizontal="center" vertical="center"/>
    </xf>
    <xf numFmtId="0" fontId="57" fillId="0" borderId="3" xfId="0" applyFont="1" applyBorder="1" applyAlignment="1">
      <alignment horizontal="center" vertical="center" wrapText="1"/>
    </xf>
    <xf numFmtId="0" fontId="57" fillId="0" borderId="3" xfId="0" applyFont="1" applyBorder="1" applyAlignment="1">
      <alignment vertical="center" wrapText="1"/>
    </xf>
    <xf numFmtId="0" fontId="60" fillId="0" borderId="3" xfId="0" applyFont="1" applyBorder="1" applyAlignment="1">
      <alignment horizontal="center" vertical="center"/>
    </xf>
    <xf numFmtId="49" fontId="57" fillId="3" borderId="3" xfId="0" applyNumberFormat="1" applyFont="1" applyFill="1" applyBorder="1" applyAlignment="1">
      <alignment horizontal="center" vertical="center" wrapText="1"/>
    </xf>
    <xf numFmtId="0" fontId="60" fillId="3" borderId="3" xfId="0" applyFont="1" applyFill="1" applyBorder="1" applyAlignment="1">
      <alignment horizontal="center" vertical="center" wrapText="1"/>
    </xf>
    <xf numFmtId="0" fontId="60" fillId="3" borderId="3" xfId="0" applyFont="1" applyFill="1" applyBorder="1" applyAlignment="1">
      <alignment horizontal="center" vertical="top" wrapText="1"/>
    </xf>
    <xf numFmtId="0" fontId="67" fillId="3" borderId="3" xfId="0" applyFont="1" applyFill="1" applyBorder="1" applyAlignment="1">
      <alignment vertical="center" wrapText="1"/>
    </xf>
    <xf numFmtId="0" fontId="60" fillId="3" borderId="3" xfId="0" applyFont="1" applyFill="1" applyBorder="1" applyAlignment="1">
      <alignment vertical="top" wrapText="1"/>
    </xf>
    <xf numFmtId="0" fontId="67" fillId="3" borderId="3" xfId="0" applyFont="1" applyFill="1" applyBorder="1" applyAlignment="1">
      <alignment vertical="top" wrapText="1"/>
    </xf>
    <xf numFmtId="44" fontId="57" fillId="4" borderId="6" xfId="0" applyNumberFormat="1" applyFont="1" applyFill="1" applyBorder="1" applyAlignment="1">
      <alignment horizontal="center" vertical="center" wrapText="1"/>
    </xf>
    <xf numFmtId="0" fontId="47" fillId="2" borderId="4" xfId="0" applyFont="1" applyFill="1" applyBorder="1" applyAlignment="1">
      <alignment vertical="center" wrapText="1"/>
    </xf>
    <xf numFmtId="0" fontId="47" fillId="0" borderId="3" xfId="0" applyFont="1" applyBorder="1" applyAlignment="1">
      <alignment horizontal="center" vertical="center" wrapText="1"/>
    </xf>
    <xf numFmtId="0" fontId="47" fillId="0" borderId="3" xfId="0" applyFont="1" applyBorder="1" applyAlignment="1">
      <alignment vertical="center" wrapText="1"/>
    </xf>
    <xf numFmtId="44" fontId="57" fillId="4" borderId="2" xfId="0" applyNumberFormat="1" applyFont="1" applyFill="1" applyBorder="1" applyAlignment="1">
      <alignment horizontal="center" vertical="center" wrapText="1"/>
    </xf>
    <xf numFmtId="44" fontId="47" fillId="3" borderId="11" xfId="0" applyNumberFormat="1" applyFont="1" applyFill="1" applyBorder="1" applyAlignment="1">
      <alignment horizontal="center" vertical="center" wrapText="1"/>
    </xf>
    <xf numFmtId="0" fontId="60" fillId="0" borderId="4" xfId="0" applyFont="1" applyBorder="1" applyAlignment="1">
      <alignment vertical="center" wrapText="1"/>
    </xf>
    <xf numFmtId="0" fontId="60" fillId="0" borderId="4" xfId="0" applyFont="1" applyBorder="1" applyAlignment="1">
      <alignment horizontal="center" vertical="center"/>
    </xf>
    <xf numFmtId="0" fontId="60" fillId="0" borderId="4" xfId="0" applyFont="1" applyBorder="1" applyAlignment="1">
      <alignment horizontal="center" vertical="center" wrapText="1"/>
    </xf>
    <xf numFmtId="0" fontId="60" fillId="2" borderId="3" xfId="0" applyFont="1" applyFill="1" applyBorder="1" applyAlignment="1">
      <alignment vertical="center" wrapText="1"/>
    </xf>
    <xf numFmtId="0" fontId="60" fillId="2" borderId="3" xfId="0" applyFont="1" applyFill="1" applyBorder="1" applyAlignment="1">
      <alignment horizontal="center" vertical="center"/>
    </xf>
    <xf numFmtId="0" fontId="60" fillId="2" borderId="3" xfId="0" applyFont="1" applyFill="1" applyBorder="1" applyAlignment="1">
      <alignment horizontal="center" vertical="center" wrapText="1"/>
    </xf>
    <xf numFmtId="0" fontId="60" fillId="0" borderId="3" xfId="0" applyFont="1" applyBorder="1" applyAlignment="1">
      <alignment vertical="center" wrapText="1"/>
    </xf>
    <xf numFmtId="0" fontId="60" fillId="0" borderId="3" xfId="0" applyFont="1" applyBorder="1" applyAlignment="1">
      <alignment horizontal="center" vertical="center" wrapText="1"/>
    </xf>
    <xf numFmtId="0" fontId="68" fillId="0" borderId="4" xfId="0" applyFont="1" applyBorder="1" applyAlignment="1">
      <alignment horizontal="center" vertical="center"/>
    </xf>
    <xf numFmtId="0" fontId="68" fillId="0" borderId="4" xfId="0" applyFont="1" applyBorder="1" applyAlignment="1">
      <alignment horizontal="center" vertical="center" wrapText="1"/>
    </xf>
    <xf numFmtId="0" fontId="68" fillId="2" borderId="3" xfId="0" applyFont="1" applyFill="1" applyBorder="1" applyAlignment="1">
      <alignment horizontal="center" vertical="center"/>
    </xf>
    <xf numFmtId="0" fontId="68" fillId="2" borderId="3" xfId="0" applyFont="1" applyFill="1" applyBorder="1" applyAlignment="1">
      <alignment horizontal="center" vertical="center" wrapText="1"/>
    </xf>
    <xf numFmtId="0" fontId="68" fillId="0" borderId="3" xfId="0" applyFont="1" applyBorder="1" applyAlignment="1">
      <alignment horizontal="center" vertical="center"/>
    </xf>
    <xf numFmtId="0" fontId="68" fillId="0" borderId="3" xfId="0" applyFont="1" applyBorder="1" applyAlignment="1">
      <alignment horizontal="center" vertical="center" wrapText="1"/>
    </xf>
    <xf numFmtId="0" fontId="5" fillId="0" borderId="3" xfId="0" applyFont="1" applyBorder="1" applyAlignment="1">
      <alignment vertical="center" wrapText="1"/>
    </xf>
    <xf numFmtId="0" fontId="58" fillId="2" borderId="3" xfId="0" applyFont="1" applyFill="1" applyBorder="1" applyAlignment="1">
      <alignment vertical="center" wrapText="1"/>
    </xf>
    <xf numFmtId="0" fontId="59" fillId="0" borderId="3" xfId="0" applyFont="1" applyBorder="1" applyAlignment="1">
      <alignment vertical="center" wrapText="1"/>
    </xf>
    <xf numFmtId="49" fontId="5" fillId="2" borderId="3" xfId="0" applyNumberFormat="1"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4" xfId="0" applyFont="1" applyFill="1" applyBorder="1" applyAlignment="1">
      <alignment vertical="center" wrapText="1"/>
    </xf>
    <xf numFmtId="0" fontId="57" fillId="2" borderId="20" xfId="0" applyFont="1" applyFill="1" applyBorder="1" applyAlignment="1">
      <alignment horizontal="center" vertical="center" wrapText="1"/>
    </xf>
    <xf numFmtId="0" fontId="57" fillId="0" borderId="4" xfId="0" applyFont="1" applyBorder="1" applyAlignment="1">
      <alignment vertical="center" wrapText="1"/>
    </xf>
    <xf numFmtId="0" fontId="57" fillId="2" borderId="3" xfId="0" applyFont="1" applyFill="1" applyBorder="1" applyAlignment="1">
      <alignment vertical="center" wrapText="1"/>
    </xf>
    <xf numFmtId="0" fontId="69" fillId="0" borderId="0" xfId="9" applyFont="1" applyAlignment="1">
      <alignment vertical="top" wrapText="1"/>
    </xf>
    <xf numFmtId="49" fontId="4" fillId="0" borderId="0" xfId="0" applyNumberFormat="1" applyFont="1" applyAlignment="1">
      <alignment horizontal="left" vertical="center"/>
    </xf>
    <xf numFmtId="2" fontId="69" fillId="0" borderId="0" xfId="9" applyNumberFormat="1" applyFont="1" applyAlignment="1">
      <alignment vertical="top" wrapText="1"/>
    </xf>
    <xf numFmtId="0" fontId="4" fillId="0" borderId="0" xfId="0" applyFont="1" applyAlignment="1">
      <alignment horizontal="center" vertical="center"/>
    </xf>
    <xf numFmtId="0" fontId="45" fillId="0" borderId="4" xfId="0" applyFont="1" applyBorder="1" applyAlignment="1">
      <alignment horizontal="center" vertical="center" wrapText="1"/>
    </xf>
    <xf numFmtId="0" fontId="13" fillId="0" borderId="0" xfId="0" applyFont="1" applyAlignment="1">
      <alignment horizontal="center" vertical="center"/>
    </xf>
    <xf numFmtId="0" fontId="56" fillId="4" borderId="4" xfId="0" applyFont="1" applyFill="1" applyBorder="1" applyAlignment="1">
      <alignment horizontal="center" vertical="center" wrapText="1"/>
    </xf>
    <xf numFmtId="0" fontId="56" fillId="6" borderId="4" xfId="0" applyFont="1" applyFill="1" applyBorder="1" applyAlignment="1">
      <alignment horizontal="center" vertical="center" wrapText="1"/>
    </xf>
    <xf numFmtId="49" fontId="6" fillId="6" borderId="3" xfId="0" applyNumberFormat="1" applyFont="1" applyFill="1" applyBorder="1" applyAlignment="1">
      <alignment vertical="center" wrapText="1"/>
    </xf>
    <xf numFmtId="0" fontId="4" fillId="0" borderId="4" xfId="0" applyFont="1" applyBorder="1" applyAlignment="1">
      <alignment vertical="center" wrapText="1"/>
    </xf>
    <xf numFmtId="0" fontId="0" fillId="0" borderId="0" xfId="0" applyAlignment="1">
      <alignment vertical="center"/>
    </xf>
    <xf numFmtId="0" fontId="7" fillId="0" borderId="4" xfId="0" applyFont="1" applyBorder="1" applyAlignment="1">
      <alignment horizontal="left" vertical="center" wrapText="1"/>
    </xf>
    <xf numFmtId="49" fontId="5" fillId="0" borderId="2" xfId="0" applyNumberFormat="1" applyFont="1" applyBorder="1" applyAlignment="1">
      <alignment horizontal="center" vertical="center"/>
    </xf>
    <xf numFmtId="0" fontId="5" fillId="0" borderId="2" xfId="0" applyFont="1" applyBorder="1" applyAlignment="1">
      <alignment horizontal="center" vertical="center"/>
    </xf>
    <xf numFmtId="49" fontId="5" fillId="0" borderId="3" xfId="0" applyNumberFormat="1" applyFont="1" applyBorder="1" applyAlignment="1">
      <alignment horizontal="center" vertical="center"/>
    </xf>
    <xf numFmtId="49" fontId="5" fillId="2" borderId="3" xfId="0" applyNumberFormat="1" applyFont="1" applyFill="1" applyBorder="1" applyAlignment="1">
      <alignment horizontal="center" vertical="center"/>
    </xf>
    <xf numFmtId="0" fontId="5" fillId="2" borderId="4" xfId="0" applyFont="1" applyFill="1" applyBorder="1" applyAlignment="1">
      <alignment horizontal="center" vertical="center"/>
    </xf>
    <xf numFmtId="0" fontId="7" fillId="0" borderId="4" xfId="0" applyFont="1" applyBorder="1" applyAlignment="1">
      <alignment vertical="center"/>
    </xf>
    <xf numFmtId="49" fontId="7" fillId="2" borderId="5" xfId="0" applyNumberFormat="1" applyFont="1" applyFill="1" applyBorder="1" applyAlignment="1">
      <alignment horizontal="center" vertical="center"/>
    </xf>
    <xf numFmtId="0" fontId="7" fillId="0" borderId="4" xfId="0" applyFont="1" applyBorder="1" applyAlignment="1">
      <alignment horizontal="center" vertical="center"/>
    </xf>
    <xf numFmtId="0" fontId="7" fillId="0" borderId="3" xfId="0" applyFont="1" applyBorder="1" applyAlignment="1">
      <alignment vertical="center"/>
    </xf>
    <xf numFmtId="0" fontId="6" fillId="6" borderId="3" xfId="0" applyFont="1" applyFill="1" applyBorder="1" applyAlignment="1">
      <alignment horizontal="left" vertical="center"/>
    </xf>
    <xf numFmtId="0" fontId="7" fillId="2" borderId="3" xfId="0" applyFont="1" applyFill="1" applyBorder="1" applyAlignment="1">
      <alignment vertical="center"/>
    </xf>
    <xf numFmtId="0" fontId="7" fillId="2" borderId="3" xfId="0" applyFont="1" applyFill="1" applyBorder="1" applyAlignment="1">
      <alignment horizontal="center" vertical="center"/>
    </xf>
    <xf numFmtId="0" fontId="4" fillId="3" borderId="3" xfId="0" applyFont="1" applyFill="1" applyBorder="1" applyAlignment="1">
      <alignment vertical="top"/>
    </xf>
    <xf numFmtId="0" fontId="12" fillId="3" borderId="3" xfId="0" applyFont="1" applyFill="1" applyBorder="1" applyAlignment="1">
      <alignment horizontal="center" vertical="top"/>
    </xf>
    <xf numFmtId="44" fontId="6" fillId="3" borderId="3" xfId="2" applyFont="1" applyFill="1" applyBorder="1" applyAlignment="1">
      <alignment vertical="center"/>
    </xf>
    <xf numFmtId="0" fontId="7" fillId="3" borderId="4" xfId="0" applyFont="1" applyFill="1" applyBorder="1" applyAlignment="1">
      <alignment vertical="center"/>
    </xf>
    <xf numFmtId="44" fontId="6" fillId="0" borderId="2" xfId="0" applyNumberFormat="1" applyFont="1" applyBorder="1" applyAlignment="1">
      <alignment vertical="center"/>
    </xf>
    <xf numFmtId="44" fontId="7" fillId="3" borderId="2" xfId="0" applyNumberFormat="1" applyFont="1" applyFill="1" applyBorder="1" applyAlignment="1">
      <alignment horizontal="center" vertical="center"/>
    </xf>
    <xf numFmtId="49" fontId="7" fillId="2" borderId="3" xfId="0" applyNumberFormat="1" applyFont="1" applyFill="1" applyBorder="1" applyAlignment="1">
      <alignment horizontal="center" vertical="center"/>
    </xf>
    <xf numFmtId="44" fontId="6" fillId="4" borderId="2" xfId="0" applyNumberFormat="1" applyFont="1" applyFill="1" applyBorder="1" applyAlignment="1">
      <alignment horizontal="center" vertical="center"/>
    </xf>
    <xf numFmtId="44" fontId="7" fillId="3" borderId="11" xfId="0" applyNumberFormat="1" applyFont="1" applyFill="1" applyBorder="1" applyAlignment="1">
      <alignment horizontal="center" vertical="center"/>
    </xf>
    <xf numFmtId="0" fontId="7" fillId="3" borderId="3" xfId="0" applyFont="1" applyFill="1" applyBorder="1" applyAlignment="1">
      <alignment vertical="center" wrapText="1"/>
    </xf>
    <xf numFmtId="0" fontId="6" fillId="3" borderId="3" xfId="0" applyFont="1" applyFill="1" applyBorder="1" applyAlignment="1">
      <alignment horizontal="center" vertical="center"/>
    </xf>
    <xf numFmtId="0" fontId="7" fillId="3" borderId="3" xfId="0" applyFont="1" applyFill="1" applyBorder="1" applyAlignment="1">
      <alignment horizontal="center" vertical="center" wrapText="1"/>
    </xf>
    <xf numFmtId="44" fontId="7" fillId="3" borderId="3" xfId="0" applyNumberFormat="1" applyFont="1" applyFill="1" applyBorder="1" applyAlignment="1">
      <alignment horizontal="center" vertical="center" wrapText="1"/>
    </xf>
    <xf numFmtId="0" fontId="7" fillId="0" borderId="0" xfId="0" applyFont="1" applyAlignment="1">
      <alignment horizontal="center" vertical="center"/>
    </xf>
    <xf numFmtId="0" fontId="6" fillId="0" borderId="20" xfId="0" applyFont="1" applyBorder="1" applyAlignment="1">
      <alignment horizontal="center" vertical="center"/>
    </xf>
    <xf numFmtId="0" fontId="6" fillId="6" borderId="20" xfId="0" applyFont="1" applyFill="1" applyBorder="1" applyAlignment="1">
      <alignment horizontal="center" vertical="center"/>
    </xf>
    <xf numFmtId="0" fontId="7" fillId="2" borderId="20" xfId="0" applyFont="1" applyFill="1" applyBorder="1" applyAlignment="1">
      <alignment horizontal="center" vertical="center"/>
    </xf>
    <xf numFmtId="0" fontId="7" fillId="3" borderId="0" xfId="0" applyFont="1" applyFill="1" applyAlignment="1">
      <alignment horizontal="center" vertical="center"/>
    </xf>
    <xf numFmtId="0" fontId="5" fillId="2" borderId="3" xfId="0" applyFont="1" applyFill="1" applyBorder="1" applyAlignment="1">
      <alignment horizontal="center" vertical="center"/>
    </xf>
    <xf numFmtId="49" fontId="11" fillId="0" borderId="3" xfId="7" applyNumberFormat="1" applyFont="1" applyBorder="1" applyAlignment="1">
      <alignment horizontal="left" vertical="top" wrapText="1"/>
    </xf>
    <xf numFmtId="0" fontId="6" fillId="2" borderId="3" xfId="0" applyFont="1" applyFill="1" applyBorder="1" applyAlignment="1">
      <alignment horizontal="left" vertical="center"/>
    </xf>
    <xf numFmtId="49" fontId="13" fillId="0" borderId="3" xfId="7" applyNumberFormat="1" applyFont="1" applyBorder="1" applyAlignment="1">
      <alignment horizontal="left" vertical="top" wrapText="1"/>
    </xf>
    <xf numFmtId="0" fontId="7" fillId="3" borderId="11" xfId="0" applyFont="1" applyFill="1" applyBorder="1" applyAlignment="1">
      <alignment vertical="center"/>
    </xf>
    <xf numFmtId="49" fontId="13" fillId="0" borderId="3" xfId="7" applyNumberFormat="1" applyFont="1" applyBorder="1" applyAlignment="1">
      <alignment horizontal="center" vertical="top" wrapText="1"/>
    </xf>
    <xf numFmtId="0" fontId="7" fillId="6" borderId="3" xfId="0" applyFont="1" applyFill="1" applyBorder="1" applyAlignment="1">
      <alignment horizontal="center" vertical="center"/>
    </xf>
    <xf numFmtId="49" fontId="13" fillId="0" borderId="3" xfId="7" applyNumberFormat="1" applyFont="1" applyBorder="1" applyAlignment="1">
      <alignment horizontal="center" vertical="center" wrapText="1"/>
    </xf>
    <xf numFmtId="0" fontId="5" fillId="3" borderId="11" xfId="0" applyFont="1" applyFill="1" applyBorder="1" applyAlignment="1">
      <alignment horizontal="center" vertical="center"/>
    </xf>
    <xf numFmtId="0" fontId="7" fillId="0" borderId="3" xfId="0" applyFont="1" applyBorder="1" applyAlignment="1">
      <alignment horizontal="center" vertical="center"/>
    </xf>
    <xf numFmtId="166" fontId="13" fillId="0" borderId="3" xfId="7" applyNumberFormat="1" applyFont="1" applyBorder="1" applyAlignment="1">
      <alignment horizontal="center" vertical="center" wrapText="1"/>
    </xf>
    <xf numFmtId="0" fontId="7" fillId="3" borderId="11" xfId="0" applyFont="1" applyFill="1" applyBorder="1" applyAlignment="1">
      <alignment horizontal="center" vertical="center"/>
    </xf>
    <xf numFmtId="49" fontId="11" fillId="0" borderId="14" xfId="7" applyNumberFormat="1" applyFont="1" applyBorder="1" applyAlignment="1">
      <alignment horizontal="left" vertical="top" wrapText="1"/>
    </xf>
    <xf numFmtId="49" fontId="13" fillId="0" borderId="3" xfId="7" applyNumberFormat="1" applyFont="1" applyBorder="1" applyAlignment="1">
      <alignment vertical="top" wrapText="1"/>
    </xf>
    <xf numFmtId="0" fontId="7" fillId="0" borderId="3" xfId="0" applyFont="1" applyBorder="1" applyAlignment="1">
      <alignment vertical="top"/>
    </xf>
    <xf numFmtId="0" fontId="10" fillId="0" borderId="3" xfId="0" applyFont="1" applyBorder="1" applyAlignment="1">
      <alignment vertical="center"/>
    </xf>
    <xf numFmtId="0" fontId="7" fillId="0" borderId="14" xfId="0" applyFont="1" applyBorder="1" applyAlignment="1">
      <alignment horizontal="center" vertical="center"/>
    </xf>
    <xf numFmtId="0" fontId="6" fillId="2" borderId="11" xfId="0" applyFont="1" applyFill="1" applyBorder="1" applyAlignment="1">
      <alignment horizontal="center" vertical="center"/>
    </xf>
    <xf numFmtId="49" fontId="11" fillId="0" borderId="3" xfId="7" applyNumberFormat="1" applyFont="1" applyBorder="1" applyAlignment="1">
      <alignment horizontal="left" vertical="center" wrapText="1"/>
    </xf>
    <xf numFmtId="49" fontId="25" fillId="0" borderId="3" xfId="7" applyNumberFormat="1" applyFont="1" applyBorder="1" applyAlignment="1">
      <alignment horizontal="left" vertical="top" wrapText="1"/>
    </xf>
    <xf numFmtId="49" fontId="6" fillId="0" borderId="3" xfId="0" applyNumberFormat="1" applyFont="1" applyBorder="1" applyAlignment="1">
      <alignment horizontal="left" vertical="top"/>
    </xf>
    <xf numFmtId="0" fontId="6" fillId="0" borderId="14" xfId="0" applyFont="1" applyBorder="1" applyAlignment="1">
      <alignment horizontal="center" vertical="center"/>
    </xf>
    <xf numFmtId="44" fontId="6" fillId="3" borderId="0" xfId="2" applyFont="1" applyFill="1" applyBorder="1" applyAlignment="1">
      <alignment vertical="center"/>
    </xf>
    <xf numFmtId="0" fontId="6" fillId="2" borderId="20" xfId="0" applyFont="1" applyFill="1" applyBorder="1" applyAlignment="1">
      <alignment horizontal="center" vertical="center"/>
    </xf>
    <xf numFmtId="0" fontId="12" fillId="3" borderId="3" xfId="0" applyFont="1" applyFill="1" applyBorder="1" applyAlignment="1">
      <alignment horizontal="center" vertical="center"/>
    </xf>
    <xf numFmtId="49" fontId="11" fillId="0" borderId="14" xfId="7" applyNumberFormat="1" applyFont="1" applyBorder="1" applyAlignment="1">
      <alignment horizontal="center" vertical="center" wrapText="1"/>
    </xf>
    <xf numFmtId="49" fontId="11" fillId="0" borderId="3" xfId="7" applyNumberFormat="1" applyFont="1" applyBorder="1" applyAlignment="1">
      <alignment horizontal="center" vertical="center" wrapText="1"/>
    </xf>
    <xf numFmtId="0" fontId="6" fillId="7" borderId="4" xfId="0" applyFont="1" applyFill="1" applyBorder="1" applyAlignment="1">
      <alignment vertical="center" wrapText="1"/>
    </xf>
    <xf numFmtId="0" fontId="22" fillId="0" borderId="6" xfId="7" applyBorder="1"/>
    <xf numFmtId="0" fontId="22" fillId="0" borderId="8" xfId="7" applyBorder="1"/>
    <xf numFmtId="0" fontId="7" fillId="6" borderId="20" xfId="0" applyFont="1" applyFill="1" applyBorder="1" applyAlignment="1">
      <alignment horizontal="center" vertical="center" wrapText="1"/>
    </xf>
    <xf numFmtId="0" fontId="7" fillId="0" borderId="20" xfId="0" applyFont="1" applyBorder="1" applyAlignment="1">
      <alignment horizontal="center" vertical="center" wrapText="1"/>
    </xf>
    <xf numFmtId="0" fontId="6" fillId="0" borderId="20" xfId="0" applyFont="1" applyBorder="1" applyAlignment="1">
      <alignment horizontal="center" vertical="center" wrapText="1"/>
    </xf>
    <xf numFmtId="0" fontId="10" fillId="0" borderId="20" xfId="0" applyFont="1" applyBorder="1" applyAlignment="1">
      <alignment horizontal="center" vertical="center" wrapText="1"/>
    </xf>
    <xf numFmtId="0" fontId="7" fillId="6" borderId="0" xfId="0" applyFont="1" applyFill="1" applyAlignment="1">
      <alignment horizontal="center" vertical="center" wrapText="1"/>
    </xf>
    <xf numFmtId="0" fontId="10" fillId="0" borderId="0" xfId="0" applyFont="1" applyAlignment="1">
      <alignment horizontal="center" vertical="center" wrapText="1"/>
    </xf>
    <xf numFmtId="0" fontId="7" fillId="2" borderId="0" xfId="0" applyFont="1" applyFill="1" applyAlignment="1">
      <alignment horizontal="center" vertical="center" wrapText="1"/>
    </xf>
    <xf numFmtId="49" fontId="11" fillId="0" borderId="14" xfId="7" applyNumberFormat="1" applyFont="1" applyBorder="1" applyAlignment="1">
      <alignment horizontal="left" vertical="center" wrapText="1"/>
    </xf>
    <xf numFmtId="49" fontId="13" fillId="0" borderId="3" xfId="7" applyNumberFormat="1" applyFont="1" applyBorder="1" applyAlignment="1">
      <alignment vertical="top"/>
    </xf>
    <xf numFmtId="0" fontId="7" fillId="0" borderId="31" xfId="0" applyFont="1" applyBorder="1" applyAlignment="1">
      <alignment horizontal="center" vertical="center" wrapText="1"/>
    </xf>
    <xf numFmtId="49" fontId="13" fillId="0" borderId="0" xfId="7" applyNumberFormat="1" applyFont="1" applyAlignment="1">
      <alignment horizontal="center" vertical="top" wrapText="1"/>
    </xf>
    <xf numFmtId="3" fontId="7" fillId="2" borderId="3" xfId="0" applyNumberFormat="1" applyFont="1" applyFill="1" applyBorder="1" applyAlignment="1">
      <alignment horizontal="center" vertical="center" wrapText="1"/>
    </xf>
    <xf numFmtId="44" fontId="6" fillId="0" borderId="11" xfId="0" applyNumberFormat="1" applyFont="1" applyBorder="1" applyAlignment="1">
      <alignment vertical="center" wrapText="1"/>
    </xf>
    <xf numFmtId="0" fontId="10" fillId="6" borderId="0" xfId="0" applyFont="1" applyFill="1" applyAlignment="1">
      <alignment horizontal="center" vertical="center" wrapText="1"/>
    </xf>
    <xf numFmtId="49" fontId="13" fillId="0" borderId="14" xfId="7" applyNumberFormat="1" applyFont="1" applyBorder="1" applyAlignment="1">
      <alignment horizontal="left" vertical="top" wrapText="1"/>
    </xf>
    <xf numFmtId="49" fontId="13" fillId="0" borderId="0" xfId="7" applyNumberFormat="1" applyFont="1" applyAlignment="1">
      <alignment horizontal="center" vertical="center" wrapText="1"/>
    </xf>
    <xf numFmtId="0" fontId="7" fillId="2" borderId="20" xfId="0" applyFont="1" applyFill="1" applyBorder="1" applyAlignment="1">
      <alignment horizontal="center" vertical="center" wrapText="1"/>
    </xf>
    <xf numFmtId="49" fontId="13" fillId="0" borderId="11" xfId="7" applyNumberFormat="1" applyFont="1" applyBorder="1" applyAlignment="1">
      <alignment vertical="top"/>
    </xf>
    <xf numFmtId="1" fontId="13" fillId="0" borderId="3" xfId="7" applyNumberFormat="1" applyFont="1" applyBorder="1" applyAlignment="1">
      <alignment horizontal="center" vertical="center"/>
    </xf>
    <xf numFmtId="1" fontId="13" fillId="0" borderId="11" xfId="7" applyNumberFormat="1" applyFont="1" applyBorder="1" applyAlignment="1">
      <alignment horizontal="center" vertical="center"/>
    </xf>
    <xf numFmtId="1" fontId="13" fillId="0" borderId="14" xfId="7" applyNumberFormat="1" applyFont="1" applyBorder="1" applyAlignment="1">
      <alignment horizontal="center" vertical="center"/>
    </xf>
    <xf numFmtId="0" fontId="13" fillId="0" borderId="3" xfId="7" applyFont="1" applyBorder="1" applyAlignment="1">
      <alignment horizontal="center" vertical="center"/>
    </xf>
    <xf numFmtId="0" fontId="6" fillId="3" borderId="4" xfId="0" applyFont="1" applyFill="1" applyBorder="1" applyAlignment="1">
      <alignment vertical="center" wrapText="1"/>
    </xf>
    <xf numFmtId="0" fontId="6" fillId="3" borderId="4" xfId="0" applyFont="1" applyFill="1" applyBorder="1" applyAlignment="1">
      <alignment horizontal="center" vertical="center" wrapText="1"/>
    </xf>
    <xf numFmtId="49" fontId="13" fillId="0" borderId="9" xfId="7" applyNumberFormat="1" applyFont="1" applyBorder="1" applyAlignment="1">
      <alignment horizontal="center" vertical="center"/>
    </xf>
    <xf numFmtId="0" fontId="70" fillId="0" borderId="0" xfId="0" applyFont="1" applyAlignment="1">
      <alignment horizontal="center" wrapText="1"/>
    </xf>
    <xf numFmtId="0" fontId="52" fillId="0" borderId="0" xfId="0" applyFont="1" applyAlignment="1">
      <alignment horizontal="center"/>
    </xf>
    <xf numFmtId="0" fontId="71" fillId="0" borderId="13" xfId="0" applyFont="1" applyBorder="1" applyAlignment="1">
      <alignment horizontal="center" vertical="center" wrapText="1"/>
    </xf>
    <xf numFmtId="0" fontId="72" fillId="0" borderId="13" xfId="0" applyFont="1" applyBorder="1" applyAlignment="1">
      <alignment horizontal="center" vertical="center" wrapText="1"/>
    </xf>
    <xf numFmtId="0" fontId="72" fillId="0" borderId="13" xfId="0" applyFont="1" applyBorder="1" applyAlignment="1">
      <alignment vertical="center" wrapText="1"/>
    </xf>
    <xf numFmtId="44" fontId="37" fillId="0" borderId="0" xfId="0" applyNumberFormat="1" applyFont="1"/>
    <xf numFmtId="10" fontId="37" fillId="0" borderId="0" xfId="3" applyNumberFormat="1" applyFont="1"/>
    <xf numFmtId="9" fontId="37" fillId="0" borderId="0" xfId="0" applyNumberFormat="1" applyFont="1"/>
    <xf numFmtId="0" fontId="37" fillId="0" borderId="13" xfId="0" applyFont="1" applyBorder="1" applyAlignment="1">
      <alignment vertical="center" wrapText="1"/>
    </xf>
    <xf numFmtId="0" fontId="5" fillId="3" borderId="4" xfId="0" applyFont="1" applyFill="1" applyBorder="1" applyAlignment="1">
      <alignment vertical="center" wrapText="1"/>
    </xf>
    <xf numFmtId="44" fontId="59" fillId="0" borderId="2" xfId="0" applyNumberFormat="1" applyFont="1" applyBorder="1" applyAlignment="1">
      <alignment horizontal="center" vertical="center" wrapText="1"/>
    </xf>
    <xf numFmtId="44" fontId="57" fillId="0" borderId="0" xfId="0" applyNumberFormat="1" applyFont="1" applyAlignment="1">
      <alignment horizontal="center" vertical="center"/>
    </xf>
    <xf numFmtId="44" fontId="5" fillId="0" borderId="2" xfId="2" applyFont="1" applyBorder="1" applyAlignment="1">
      <alignment horizontal="center" vertical="center" wrapText="1"/>
    </xf>
    <xf numFmtId="44" fontId="6" fillId="0" borderId="2" xfId="2" applyFont="1" applyBorder="1" applyAlignment="1">
      <alignment vertical="center" wrapText="1"/>
    </xf>
    <xf numFmtId="44" fontId="6" fillId="0" borderId="0" xfId="2" applyFont="1"/>
    <xf numFmtId="49" fontId="11" fillId="0" borderId="10" xfId="0" applyNumberFormat="1" applyFont="1" applyBorder="1" applyAlignment="1">
      <alignment horizontal="left" vertical="top" wrapText="1"/>
    </xf>
    <xf numFmtId="0" fontId="60" fillId="2" borderId="3" xfId="0" applyFont="1" applyFill="1" applyBorder="1" applyAlignment="1">
      <alignment horizontal="center" vertical="top" wrapText="1"/>
    </xf>
    <xf numFmtId="0" fontId="57" fillId="0" borderId="3" xfId="0" applyFont="1" applyBorder="1" applyAlignment="1">
      <alignment horizontal="center" vertical="center"/>
    </xf>
    <xf numFmtId="0" fontId="12" fillId="3" borderId="3" xfId="0" applyFont="1" applyFill="1" applyBorder="1" applyAlignment="1">
      <alignment vertical="center" wrapText="1"/>
    </xf>
    <xf numFmtId="49" fontId="6" fillId="2" borderId="11" xfId="0" applyNumberFormat="1" applyFont="1" applyFill="1" applyBorder="1" applyAlignment="1">
      <alignment horizontal="center" vertical="center" wrapText="1"/>
    </xf>
    <xf numFmtId="0" fontId="12" fillId="2" borderId="11" xfId="0" applyFont="1" applyFill="1" applyBorder="1" applyAlignment="1">
      <alignment horizontal="center" vertical="center" wrapText="1"/>
    </xf>
    <xf numFmtId="0" fontId="12" fillId="2" borderId="11" xfId="0" applyFont="1" applyFill="1" applyBorder="1" applyAlignment="1">
      <alignment horizontal="center" vertical="top" wrapText="1"/>
    </xf>
    <xf numFmtId="0" fontId="60" fillId="3" borderId="3" xfId="0" applyFont="1" applyFill="1" applyBorder="1" applyAlignment="1">
      <alignment vertical="center" wrapText="1"/>
    </xf>
    <xf numFmtId="0" fontId="57" fillId="2" borderId="4" xfId="0" applyFont="1" applyFill="1" applyBorder="1" applyAlignment="1">
      <alignment horizontal="left" vertical="center" wrapText="1"/>
    </xf>
    <xf numFmtId="49" fontId="11" fillId="0" borderId="10" xfId="0" applyNumberFormat="1" applyFont="1" applyBorder="1" applyAlignment="1">
      <alignment horizontal="left" vertical="center" wrapText="1"/>
    </xf>
    <xf numFmtId="0" fontId="12" fillId="2" borderId="11" xfId="0" applyFont="1" applyFill="1" applyBorder="1" applyAlignment="1">
      <alignment vertical="center" wrapText="1"/>
    </xf>
    <xf numFmtId="0" fontId="7" fillId="0" borderId="0" xfId="0" applyFont="1"/>
    <xf numFmtId="0" fontId="5" fillId="7" borderId="4" xfId="0" applyFont="1" applyFill="1" applyBorder="1" applyAlignment="1">
      <alignment horizontal="center" vertical="center" wrapText="1"/>
    </xf>
    <xf numFmtId="49" fontId="5" fillId="0" borderId="9" xfId="0" applyNumberFormat="1" applyFont="1" applyBorder="1" applyAlignment="1">
      <alignment horizontal="left" vertical="top" wrapText="1"/>
    </xf>
    <xf numFmtId="0" fontId="70" fillId="0" borderId="0" xfId="0" applyFont="1" applyAlignment="1">
      <alignment vertical="center" wrapText="1"/>
    </xf>
    <xf numFmtId="0" fontId="9" fillId="11" borderId="0" xfId="9" applyFont="1" applyFill="1" applyAlignment="1">
      <alignment horizontal="center"/>
    </xf>
    <xf numFmtId="0" fontId="9" fillId="0" borderId="0" xfId="9" applyFont="1" applyAlignment="1">
      <alignment horizontal="center"/>
    </xf>
    <xf numFmtId="0" fontId="4" fillId="0" borderId="3" xfId="0" applyFont="1" applyBorder="1" applyAlignment="1">
      <alignment vertical="center" wrapText="1"/>
    </xf>
    <xf numFmtId="49" fontId="10" fillId="0" borderId="3" xfId="0" applyNumberFormat="1" applyFont="1" applyBorder="1" applyAlignment="1">
      <alignment horizontal="center" vertical="center" wrapText="1"/>
    </xf>
    <xf numFmtId="44" fontId="6" fillId="0" borderId="4" xfId="2" applyFont="1" applyBorder="1" applyAlignment="1">
      <alignment vertical="center" wrapText="1"/>
    </xf>
    <xf numFmtId="44" fontId="6" fillId="0" borderId="4" xfId="0" applyNumberFormat="1" applyFont="1" applyBorder="1" applyAlignment="1">
      <alignment vertical="center" wrapText="1"/>
    </xf>
    <xf numFmtId="49" fontId="75" fillId="2" borderId="3" xfId="0" applyNumberFormat="1" applyFont="1" applyFill="1" applyBorder="1" applyAlignment="1">
      <alignment horizontal="center" vertical="center" wrapText="1"/>
    </xf>
    <xf numFmtId="0" fontId="75" fillId="2" borderId="4" xfId="0" applyFont="1" applyFill="1" applyBorder="1" applyAlignment="1">
      <alignment vertical="center" wrapText="1"/>
    </xf>
    <xf numFmtId="0" fontId="75" fillId="2" borderId="4" xfId="0" applyFont="1" applyFill="1" applyBorder="1" applyAlignment="1">
      <alignment horizontal="center" vertical="center" wrapText="1"/>
    </xf>
    <xf numFmtId="44" fontId="6" fillId="2" borderId="4" xfId="2" applyFont="1" applyFill="1" applyBorder="1" applyAlignment="1">
      <alignment vertical="center" wrapText="1"/>
    </xf>
    <xf numFmtId="44" fontId="6" fillId="2" borderId="4" xfId="0" applyNumberFormat="1" applyFont="1" applyFill="1" applyBorder="1" applyAlignment="1">
      <alignment vertical="center" wrapText="1"/>
    </xf>
    <xf numFmtId="44" fontId="7" fillId="3" borderId="2" xfId="2" applyFont="1" applyFill="1" applyBorder="1" applyAlignment="1">
      <alignment horizontal="center" vertical="center" wrapText="1"/>
    </xf>
    <xf numFmtId="0" fontId="8" fillId="0" borderId="0" xfId="13" applyAlignment="1">
      <alignment vertical="center"/>
    </xf>
    <xf numFmtId="43" fontId="8" fillId="0" borderId="0" xfId="6" applyFont="1" applyAlignment="1">
      <alignment vertical="center"/>
    </xf>
    <xf numFmtId="9" fontId="6" fillId="0" borderId="4" xfId="3" applyFont="1" applyBorder="1" applyAlignment="1">
      <alignment vertical="center" wrapText="1"/>
    </xf>
    <xf numFmtId="43" fontId="14" fillId="0" borderId="0" xfId="6" applyFont="1"/>
    <xf numFmtId="49" fontId="4" fillId="0" borderId="0" xfId="0" applyNumberFormat="1" applyFont="1"/>
    <xf numFmtId="0" fontId="4" fillId="0" borderId="0" xfId="0" applyFont="1"/>
    <xf numFmtId="0" fontId="4" fillId="0" borderId="0" xfId="0" applyFont="1" applyAlignment="1">
      <alignment vertical="center"/>
    </xf>
    <xf numFmtId="0" fontId="5" fillId="0" borderId="1" xfId="0" applyFont="1" applyBorder="1" applyAlignment="1">
      <alignment vertical="center"/>
    </xf>
    <xf numFmtId="0" fontId="6" fillId="3" borderId="4" xfId="0" applyFont="1" applyFill="1" applyBorder="1" applyAlignment="1">
      <alignment horizontal="left" vertical="center" wrapText="1"/>
    </xf>
    <xf numFmtId="167" fontId="37" fillId="0" borderId="0" xfId="1" applyNumberFormat="1" applyFont="1"/>
    <xf numFmtId="167" fontId="37" fillId="0" borderId="0" xfId="0" applyNumberFormat="1" applyFont="1"/>
    <xf numFmtId="0" fontId="15" fillId="0" borderId="0" xfId="0" applyFont="1" applyAlignment="1">
      <alignment horizontal="center"/>
    </xf>
    <xf numFmtId="167" fontId="15" fillId="0" borderId="0" xfId="0" applyNumberFormat="1" applyFont="1" applyAlignment="1">
      <alignment horizontal="center"/>
    </xf>
    <xf numFmtId="168" fontId="0" fillId="0" borderId="9" xfId="3" applyNumberFormat="1" applyFont="1" applyBorder="1"/>
    <xf numFmtId="168" fontId="0" fillId="0" borderId="0" xfId="3" applyNumberFormat="1" applyFont="1" applyBorder="1"/>
    <xf numFmtId="168" fontId="0" fillId="0" borderId="9" xfId="0" applyNumberFormat="1" applyBorder="1"/>
    <xf numFmtId="0" fontId="16" fillId="0" borderId="16" xfId="0" applyFont="1" applyBorder="1" applyAlignment="1">
      <alignment vertical="center" textRotation="90" wrapText="1"/>
    </xf>
    <xf numFmtId="0" fontId="16" fillId="0" borderId="13" xfId="0" applyFont="1" applyBorder="1" applyAlignment="1">
      <alignment vertical="center" textRotation="90" wrapText="1"/>
    </xf>
    <xf numFmtId="0" fontId="14" fillId="0" borderId="0" xfId="0" applyFont="1"/>
    <xf numFmtId="9" fontId="14" fillId="0" borderId="0" xfId="3" applyFont="1" applyBorder="1"/>
    <xf numFmtId="44" fontId="8" fillId="0" borderId="0" xfId="5" applyNumberFormat="1"/>
    <xf numFmtId="167" fontId="43" fillId="0" borderId="0" xfId="6" applyNumberFormat="1" applyFont="1" applyBorder="1" applyAlignment="1">
      <alignment vertical="center" wrapText="1"/>
    </xf>
    <xf numFmtId="44" fontId="72" fillId="0" borderId="13" xfId="0" applyNumberFormat="1" applyFont="1" applyBorder="1" applyAlignment="1">
      <alignment vertical="center" wrapText="1"/>
    </xf>
    <xf numFmtId="44" fontId="72" fillId="0" borderId="13" xfId="2" applyFont="1" applyFill="1" applyBorder="1" applyAlignment="1">
      <alignment vertical="center" wrapText="1"/>
    </xf>
    <xf numFmtId="44" fontId="37" fillId="0" borderId="13" xfId="2" applyFont="1" applyFill="1" applyBorder="1" applyAlignment="1">
      <alignment vertical="center" wrapText="1"/>
    </xf>
    <xf numFmtId="44" fontId="37" fillId="0" borderId="13" xfId="0" applyNumberFormat="1" applyFont="1" applyBorder="1" applyAlignment="1">
      <alignment vertical="center" wrapText="1"/>
    </xf>
    <xf numFmtId="49" fontId="72" fillId="0" borderId="13" xfId="0" applyNumberFormat="1" applyFont="1" applyBorder="1" applyAlignment="1">
      <alignment vertical="center" wrapText="1"/>
    </xf>
    <xf numFmtId="44" fontId="72" fillId="0" borderId="13" xfId="0" applyNumberFormat="1" applyFont="1" applyBorder="1" applyAlignment="1">
      <alignment horizontal="left" vertical="center" wrapText="1"/>
    </xf>
    <xf numFmtId="0" fontId="73" fillId="0" borderId="13" xfId="0" applyFont="1" applyBorder="1" applyAlignment="1">
      <alignment vertical="center" wrapText="1"/>
    </xf>
    <xf numFmtId="49" fontId="12" fillId="3" borderId="3" xfId="0" applyNumberFormat="1" applyFont="1" applyFill="1" applyBorder="1" applyAlignment="1">
      <alignment horizontal="center" vertical="center" wrapText="1"/>
    </xf>
    <xf numFmtId="49" fontId="12" fillId="2" borderId="3" xfId="0" applyNumberFormat="1" applyFont="1" applyFill="1" applyBorder="1" applyAlignment="1">
      <alignment horizontal="center" vertical="center"/>
    </xf>
    <xf numFmtId="49" fontId="11" fillId="2" borderId="3" xfId="0" applyNumberFormat="1" applyFont="1" applyFill="1" applyBorder="1" applyAlignment="1">
      <alignment horizontal="center" vertical="center" wrapText="1"/>
    </xf>
    <xf numFmtId="49" fontId="44" fillId="2" borderId="4" xfId="0" applyNumberFormat="1" applyFont="1" applyFill="1" applyBorder="1" applyAlignment="1">
      <alignment horizontal="center" vertical="center" wrapText="1"/>
    </xf>
    <xf numFmtId="49" fontId="13" fillId="3" borderId="3" xfId="0" applyNumberFormat="1" applyFont="1" applyFill="1" applyBorder="1" applyAlignment="1">
      <alignment horizontal="center" vertical="center"/>
    </xf>
    <xf numFmtId="49" fontId="13" fillId="0" borderId="0" xfId="0" applyNumberFormat="1" applyFont="1" applyAlignment="1">
      <alignment horizontal="center"/>
    </xf>
    <xf numFmtId="49" fontId="59" fillId="0" borderId="2" xfId="0" applyNumberFormat="1" applyFont="1" applyBorder="1" applyAlignment="1">
      <alignment horizontal="left" vertical="center" wrapText="1"/>
    </xf>
    <xf numFmtId="49" fontId="59" fillId="0" borderId="3" xfId="0" applyNumberFormat="1" applyFont="1" applyBorder="1" applyAlignment="1">
      <alignment horizontal="left" vertical="center" wrapText="1"/>
    </xf>
    <xf numFmtId="49" fontId="47" fillId="2" borderId="5" xfId="0" applyNumberFormat="1" applyFont="1" applyFill="1" applyBorder="1" applyAlignment="1">
      <alignment horizontal="left" vertical="center" wrapText="1"/>
    </xf>
    <xf numFmtId="49" fontId="6" fillId="0" borderId="3" xfId="0" applyNumberFormat="1" applyFont="1" applyBorder="1" applyAlignment="1">
      <alignment horizontal="left" vertical="center"/>
    </xf>
    <xf numFmtId="49" fontId="57" fillId="0" borderId="3" xfId="0" applyNumberFormat="1" applyFont="1" applyBorder="1" applyAlignment="1">
      <alignment horizontal="left" vertical="center"/>
    </xf>
    <xf numFmtId="49" fontId="7" fillId="2" borderId="5" xfId="0" applyNumberFormat="1" applyFont="1" applyFill="1" applyBorder="1" applyAlignment="1">
      <alignment horizontal="left" vertical="center" wrapText="1"/>
    </xf>
    <xf numFmtId="49" fontId="57" fillId="2" borderId="3" xfId="0" applyNumberFormat="1" applyFont="1" applyFill="1" applyBorder="1" applyAlignment="1">
      <alignment horizontal="left" vertical="center"/>
    </xf>
    <xf numFmtId="49" fontId="12" fillId="0" borderId="3" xfId="0" applyNumberFormat="1" applyFont="1" applyBorder="1" applyAlignment="1">
      <alignment horizontal="left" vertical="center"/>
    </xf>
    <xf numFmtId="49" fontId="60" fillId="0" borderId="3" xfId="0" applyNumberFormat="1" applyFont="1" applyBorder="1" applyAlignment="1">
      <alignment horizontal="left" vertical="center"/>
    </xf>
    <xf numFmtId="49" fontId="57" fillId="3" borderId="3" xfId="0" applyNumberFormat="1" applyFont="1" applyFill="1" applyBorder="1" applyAlignment="1">
      <alignment horizontal="left" vertical="center" wrapText="1"/>
    </xf>
    <xf numFmtId="49" fontId="57" fillId="0" borderId="0" xfId="0" applyNumberFormat="1" applyFont="1" applyAlignment="1">
      <alignment horizontal="left" vertical="center"/>
    </xf>
    <xf numFmtId="49" fontId="6" fillId="3" borderId="14" xfId="0" applyNumberFormat="1" applyFont="1" applyFill="1" applyBorder="1" applyAlignment="1">
      <alignment horizontal="center" vertical="center" wrapText="1"/>
    </xf>
    <xf numFmtId="49" fontId="6" fillId="2" borderId="11" xfId="0" applyNumberFormat="1" applyFont="1" applyFill="1" applyBorder="1" applyAlignment="1">
      <alignment horizontal="center" vertical="center"/>
    </xf>
    <xf numFmtId="49" fontId="6" fillId="2" borderId="14" xfId="0" applyNumberFormat="1" applyFont="1" applyFill="1" applyBorder="1" applyAlignment="1">
      <alignment horizontal="center" vertical="center"/>
    </xf>
    <xf numFmtId="49" fontId="57" fillId="2" borderId="14" xfId="0" applyNumberFormat="1" applyFont="1" applyFill="1" applyBorder="1" applyAlignment="1">
      <alignment horizontal="center" vertical="center"/>
    </xf>
    <xf numFmtId="49" fontId="57" fillId="2" borderId="11" xfId="0" applyNumberFormat="1" applyFont="1" applyFill="1" applyBorder="1" applyAlignment="1">
      <alignment horizontal="center" vertical="center"/>
    </xf>
    <xf numFmtId="0" fontId="0" fillId="0" borderId="3" xfId="0" applyBorder="1"/>
    <xf numFmtId="49" fontId="57" fillId="3" borderId="11" xfId="0" applyNumberFormat="1" applyFont="1" applyFill="1" applyBorder="1" applyAlignment="1">
      <alignment horizontal="center" vertical="center" wrapText="1"/>
    </xf>
    <xf numFmtId="0" fontId="57" fillId="0" borderId="4" xfId="0" applyFont="1" applyBorder="1" applyAlignment="1">
      <alignment horizontal="center" vertical="center" wrapText="1"/>
    </xf>
    <xf numFmtId="0" fontId="60" fillId="3" borderId="4" xfId="0" applyFont="1" applyFill="1" applyBorder="1" applyAlignment="1">
      <alignment horizontal="center" vertical="center" wrapText="1"/>
    </xf>
    <xf numFmtId="0" fontId="12" fillId="2" borderId="29" xfId="0" applyFont="1" applyFill="1" applyBorder="1" applyAlignment="1">
      <alignment horizontal="center" vertical="center" wrapText="1"/>
    </xf>
    <xf numFmtId="49" fontId="59" fillId="0" borderId="14" xfId="0" applyNumberFormat="1" applyFont="1" applyBorder="1" applyAlignment="1">
      <alignment horizontal="center" vertical="center" wrapText="1"/>
    </xf>
    <xf numFmtId="0" fontId="59" fillId="0" borderId="3" xfId="0" applyFont="1" applyBorder="1" applyAlignment="1">
      <alignment horizontal="center" vertical="center" wrapText="1"/>
    </xf>
    <xf numFmtId="49" fontId="57" fillId="3" borderId="11" xfId="0" applyNumberFormat="1" applyFont="1" applyFill="1" applyBorder="1" applyAlignment="1">
      <alignment horizontal="center" vertical="center"/>
    </xf>
    <xf numFmtId="49" fontId="6" fillId="3" borderId="11" xfId="0" applyNumberFormat="1" applyFont="1" applyFill="1" applyBorder="1" applyAlignment="1">
      <alignment horizontal="center" vertical="center"/>
    </xf>
    <xf numFmtId="44" fontId="7" fillId="0" borderId="4" xfId="3" applyNumberFormat="1" applyFont="1" applyBorder="1" applyAlignment="1">
      <alignment horizontal="center" vertical="center" wrapText="1"/>
    </xf>
    <xf numFmtId="178" fontId="72" fillId="0" borderId="13" xfId="0" applyNumberFormat="1" applyFont="1" applyBorder="1" applyAlignment="1">
      <alignment vertical="center" wrapText="1"/>
    </xf>
    <xf numFmtId="178" fontId="72" fillId="0" borderId="13" xfId="2" applyNumberFormat="1" applyFont="1" applyFill="1" applyBorder="1" applyAlignment="1">
      <alignment vertical="center" wrapText="1"/>
    </xf>
    <xf numFmtId="178" fontId="37" fillId="0" borderId="13" xfId="2" applyNumberFormat="1" applyFont="1" applyFill="1" applyBorder="1" applyAlignment="1">
      <alignment vertical="center" wrapText="1"/>
    </xf>
    <xf numFmtId="178" fontId="37" fillId="0" borderId="13" xfId="0" applyNumberFormat="1" applyFont="1" applyBorder="1" applyAlignment="1">
      <alignment vertical="center" wrapText="1"/>
    </xf>
    <xf numFmtId="167" fontId="37" fillId="0" borderId="0" xfId="21" applyNumberFormat="1" applyFont="1"/>
    <xf numFmtId="0" fontId="11" fillId="0" borderId="2" xfId="0" applyFont="1" applyBorder="1" applyAlignment="1">
      <alignment horizontal="center" vertical="center"/>
    </xf>
    <xf numFmtId="0" fontId="11" fillId="2" borderId="3" xfId="0" applyFont="1" applyFill="1" applyBorder="1" applyAlignment="1">
      <alignment horizontal="center" vertical="center"/>
    </xf>
    <xf numFmtId="0" fontId="13" fillId="2" borderId="3" xfId="0" applyFont="1" applyFill="1" applyBorder="1" applyAlignment="1">
      <alignment horizontal="left" vertical="center"/>
    </xf>
    <xf numFmtId="0" fontId="13" fillId="6" borderId="3" xfId="0" applyFont="1" applyFill="1" applyBorder="1" applyAlignment="1">
      <alignment horizontal="left" vertical="center"/>
    </xf>
    <xf numFmtId="0" fontId="44" fillId="2" borderId="3" xfId="0" applyFont="1" applyFill="1" applyBorder="1" applyAlignment="1">
      <alignment vertical="center"/>
    </xf>
    <xf numFmtId="9" fontId="22" fillId="0" borderId="0" xfId="3" applyFont="1" applyAlignment="1">
      <alignment horizontal="center" vertical="center"/>
    </xf>
    <xf numFmtId="0" fontId="42" fillId="3" borderId="3" xfId="0" applyFont="1" applyFill="1" applyBorder="1" applyAlignment="1">
      <alignment vertical="top"/>
    </xf>
    <xf numFmtId="0" fontId="44" fillId="3" borderId="11" xfId="0" applyFont="1" applyFill="1" applyBorder="1" applyAlignment="1">
      <alignment vertical="center"/>
    </xf>
    <xf numFmtId="0" fontId="44" fillId="0" borderId="3" xfId="0" applyFont="1" applyBorder="1" applyAlignment="1">
      <alignment vertical="top"/>
    </xf>
    <xf numFmtId="0" fontId="44" fillId="0" borderId="3" xfId="0" applyFont="1" applyBorder="1" applyAlignment="1">
      <alignment vertical="center"/>
    </xf>
    <xf numFmtId="0" fontId="11" fillId="0" borderId="4" xfId="0" applyFont="1" applyBorder="1" applyAlignment="1">
      <alignment horizontal="left" vertical="center" wrapText="1"/>
    </xf>
    <xf numFmtId="0" fontId="11" fillId="7" borderId="4" xfId="0" applyFont="1" applyFill="1" applyBorder="1" applyAlignment="1">
      <alignment vertical="center" wrapText="1"/>
    </xf>
    <xf numFmtId="0" fontId="13" fillId="2" borderId="4" xfId="0" applyFont="1" applyFill="1" applyBorder="1" applyAlignment="1">
      <alignment vertical="center"/>
    </xf>
    <xf numFmtId="0" fontId="45" fillId="2" borderId="3" xfId="0" applyFont="1" applyFill="1" applyBorder="1" applyAlignment="1">
      <alignment vertical="center" wrapText="1"/>
    </xf>
    <xf numFmtId="0" fontId="45" fillId="6" borderId="4" xfId="0" applyFont="1" applyFill="1" applyBorder="1" applyAlignment="1">
      <alignment horizontal="center" vertical="center" wrapText="1"/>
    </xf>
    <xf numFmtId="0" fontId="44" fillId="0" borderId="4" xfId="0" applyFont="1" applyBorder="1" applyAlignment="1">
      <alignment horizontal="left" vertical="top" wrapText="1"/>
    </xf>
    <xf numFmtId="0" fontId="13" fillId="0" borderId="3" xfId="0" applyFont="1" applyBorder="1" applyAlignment="1">
      <alignment wrapText="1"/>
    </xf>
    <xf numFmtId="0" fontId="44" fillId="6" borderId="3" xfId="0" applyFont="1" applyFill="1" applyBorder="1" applyAlignment="1">
      <alignment vertical="center" wrapText="1"/>
    </xf>
    <xf numFmtId="0" fontId="13" fillId="6" borderId="3" xfId="0" applyFont="1" applyFill="1" applyBorder="1" applyAlignment="1">
      <alignment horizontal="left" vertical="center" indent="2"/>
    </xf>
    <xf numFmtId="0" fontId="13" fillId="6" borderId="4" xfId="0" applyFont="1" applyFill="1" applyBorder="1" applyAlignment="1">
      <alignment horizontal="left" vertical="center" indent="2"/>
    </xf>
    <xf numFmtId="49" fontId="11" fillId="2" borderId="3" xfId="0" applyNumberFormat="1" applyFont="1" applyFill="1" applyBorder="1" applyAlignment="1">
      <alignment horizontal="left" vertical="top" wrapText="1"/>
    </xf>
    <xf numFmtId="49" fontId="13" fillId="0" borderId="3" xfId="0" applyNumberFormat="1" applyFont="1" applyBorder="1" applyAlignment="1">
      <alignment horizontal="left" vertical="top" wrapText="1"/>
    </xf>
    <xf numFmtId="0" fontId="13" fillId="2" borderId="4" xfId="0" applyFont="1" applyFill="1" applyBorder="1" applyAlignment="1">
      <alignment horizontal="left" vertical="center" wrapText="1"/>
    </xf>
    <xf numFmtId="0" fontId="13" fillId="0" borderId="4" xfId="0" applyFont="1" applyBorder="1" applyAlignment="1">
      <alignment horizontal="left" vertical="center" wrapText="1"/>
    </xf>
    <xf numFmtId="0" fontId="11" fillId="2" borderId="4" xfId="0" applyFont="1" applyFill="1" applyBorder="1" applyAlignment="1">
      <alignment horizontal="left" vertical="center" wrapText="1"/>
    </xf>
    <xf numFmtId="0" fontId="45" fillId="0" borderId="14" xfId="0" applyFont="1" applyBorder="1" applyAlignment="1">
      <alignment vertical="center" wrapText="1"/>
    </xf>
    <xf numFmtId="0" fontId="44" fillId="0" borderId="4" xfId="0" applyFont="1" applyBorder="1" applyAlignment="1">
      <alignment horizontal="left" vertical="center" wrapText="1"/>
    </xf>
    <xf numFmtId="49" fontId="7" fillId="3" borderId="3" xfId="0" applyNumberFormat="1" applyFont="1" applyFill="1" applyBorder="1" applyAlignment="1">
      <alignment horizontal="center" vertical="center" wrapText="1"/>
    </xf>
    <xf numFmtId="0" fontId="44" fillId="3" borderId="4" xfId="0" applyFont="1" applyFill="1" applyBorder="1" applyAlignment="1">
      <alignment vertical="center" wrapText="1"/>
    </xf>
    <xf numFmtId="0" fontId="10" fillId="0" borderId="4" xfId="0" applyFont="1" applyBorder="1" applyAlignment="1">
      <alignment horizontal="left" vertical="center" wrapText="1"/>
    </xf>
    <xf numFmtId="49" fontId="5" fillId="3" borderId="3" xfId="0" applyNumberFormat="1" applyFont="1" applyFill="1" applyBorder="1" applyAlignment="1">
      <alignment horizontal="center" vertical="center"/>
    </xf>
    <xf numFmtId="49" fontId="5" fillId="0" borderId="3" xfId="0" applyNumberFormat="1" applyFont="1" applyBorder="1" applyAlignment="1">
      <alignment horizontal="center" vertical="top" wrapText="1"/>
    </xf>
    <xf numFmtId="49" fontId="5" fillId="7" borderId="3" xfId="0" applyNumberFormat="1" applyFont="1" applyFill="1" applyBorder="1" applyAlignment="1">
      <alignment horizontal="center" vertical="top" wrapText="1"/>
    </xf>
    <xf numFmtId="0" fontId="5" fillId="0" borderId="14" xfId="0" applyFont="1" applyBorder="1" applyAlignment="1" applyProtection="1">
      <alignment horizontal="center" vertical="center"/>
      <protection locked="0"/>
    </xf>
    <xf numFmtId="0" fontId="5" fillId="2" borderId="3" xfId="0" applyFont="1" applyFill="1" applyBorder="1" applyAlignment="1" applyProtection="1">
      <alignment horizontal="center" vertical="center"/>
      <protection locked="0"/>
    </xf>
    <xf numFmtId="0" fontId="7" fillId="0" borderId="3" xfId="0" applyFont="1" applyBorder="1" applyAlignment="1" applyProtection="1">
      <alignment vertical="center"/>
      <protection locked="0"/>
    </xf>
    <xf numFmtId="0" fontId="7" fillId="2" borderId="3" xfId="0" applyFont="1" applyFill="1" applyBorder="1" applyAlignment="1" applyProtection="1">
      <alignment horizontal="right" vertical="center"/>
      <protection locked="0"/>
    </xf>
    <xf numFmtId="44" fontId="7" fillId="0" borderId="3" xfId="2" applyFont="1" applyBorder="1" applyAlignment="1" applyProtection="1">
      <alignment horizontal="right" vertical="center"/>
      <protection locked="0"/>
    </xf>
    <xf numFmtId="44" fontId="7" fillId="0" borderId="3" xfId="0" applyNumberFormat="1" applyFont="1" applyBorder="1" applyAlignment="1" applyProtection="1">
      <alignment horizontal="right" vertical="center"/>
      <protection locked="0"/>
    </xf>
    <xf numFmtId="44" fontId="7" fillId="2" borderId="3" xfId="2" applyFont="1" applyFill="1" applyBorder="1" applyAlignment="1" applyProtection="1">
      <alignment horizontal="right" vertical="center"/>
      <protection locked="0"/>
    </xf>
    <xf numFmtId="44" fontId="13" fillId="0" borderId="3" xfId="8" applyFont="1" applyFill="1" applyBorder="1" applyAlignment="1" applyProtection="1">
      <alignment horizontal="center" vertical="center"/>
      <protection locked="0"/>
    </xf>
    <xf numFmtId="44" fontId="7" fillId="6" borderId="3" xfId="2" applyFont="1" applyFill="1" applyBorder="1" applyAlignment="1" applyProtection="1">
      <alignment horizontal="center" vertical="center"/>
      <protection locked="0"/>
    </xf>
    <xf numFmtId="44" fontId="7" fillId="0" borderId="3" xfId="2" applyFont="1" applyBorder="1" applyAlignment="1" applyProtection="1">
      <alignment vertical="center"/>
      <protection locked="0"/>
    </xf>
    <xf numFmtId="44" fontId="7" fillId="2" borderId="3" xfId="2" applyFont="1" applyFill="1" applyBorder="1" applyAlignment="1" applyProtection="1">
      <alignment vertical="center"/>
      <protection locked="0"/>
    </xf>
    <xf numFmtId="44" fontId="6" fillId="3" borderId="3" xfId="2" applyFont="1" applyFill="1" applyBorder="1" applyAlignment="1" applyProtection="1">
      <alignment vertical="center"/>
      <protection locked="0"/>
    </xf>
    <xf numFmtId="0" fontId="7" fillId="3" borderId="11" xfId="0" applyFont="1" applyFill="1" applyBorder="1" applyAlignment="1" applyProtection="1">
      <alignment vertical="center"/>
      <protection locked="0"/>
    </xf>
    <xf numFmtId="44" fontId="7" fillId="0" borderId="14" xfId="2" applyFont="1" applyBorder="1" applyAlignment="1" applyProtection="1">
      <alignment horizontal="center" vertical="center"/>
      <protection locked="0"/>
    </xf>
    <xf numFmtId="0" fontId="5" fillId="0" borderId="4" xfId="0" applyFont="1" applyBorder="1" applyAlignment="1" applyProtection="1">
      <alignment horizontal="center" vertical="center" wrapText="1"/>
      <protection locked="0"/>
    </xf>
    <xf numFmtId="44" fontId="12" fillId="2" borderId="4" xfId="2" applyFont="1" applyFill="1" applyBorder="1" applyAlignment="1" applyProtection="1">
      <alignment vertical="center" wrapText="1"/>
      <protection locked="0"/>
    </xf>
    <xf numFmtId="44" fontId="12" fillId="0" borderId="4" xfId="2" applyFont="1" applyBorder="1" applyAlignment="1" applyProtection="1">
      <alignment vertical="center" wrapText="1"/>
      <protection locked="0"/>
    </xf>
    <xf numFmtId="44" fontId="12" fillId="7" borderId="4" xfId="2" applyFont="1" applyFill="1" applyBorder="1" applyAlignment="1" applyProtection="1">
      <alignment vertical="center" wrapText="1"/>
      <protection locked="0"/>
    </xf>
    <xf numFmtId="44" fontId="12" fillId="0" borderId="4" xfId="2" applyFont="1" applyBorder="1" applyAlignment="1" applyProtection="1">
      <alignment horizontal="right" vertical="center" wrapText="1"/>
      <protection locked="0"/>
    </xf>
    <xf numFmtId="44" fontId="12" fillId="2" borderId="4" xfId="2" applyFont="1" applyFill="1" applyBorder="1" applyAlignment="1" applyProtection="1">
      <alignment horizontal="right" vertical="center" wrapText="1"/>
      <protection locked="0"/>
    </xf>
    <xf numFmtId="0" fontId="6" fillId="2" borderId="4" xfId="0" applyFont="1" applyFill="1" applyBorder="1" applyAlignment="1" applyProtection="1">
      <alignment horizontal="center" vertical="center"/>
      <protection locked="0"/>
    </xf>
    <xf numFmtId="0" fontId="6" fillId="2" borderId="4" xfId="0" applyFont="1" applyFill="1" applyBorder="1" applyAlignment="1" applyProtection="1">
      <alignment horizontal="right" vertical="center"/>
      <protection locked="0"/>
    </xf>
    <xf numFmtId="9" fontId="12" fillId="0" borderId="4" xfId="3" applyFont="1" applyBorder="1" applyAlignment="1" applyProtection="1">
      <alignment vertical="center" wrapText="1"/>
      <protection locked="0"/>
    </xf>
    <xf numFmtId="44" fontId="12" fillId="0" borderId="4" xfId="2" applyFont="1" applyBorder="1" applyAlignment="1" applyProtection="1">
      <alignment horizontal="center" vertical="center" wrapText="1"/>
      <protection locked="0"/>
    </xf>
    <xf numFmtId="44" fontId="12" fillId="2" borderId="4" xfId="2" applyFont="1" applyFill="1" applyBorder="1" applyAlignment="1" applyProtection="1">
      <alignment horizontal="center" vertical="center" wrapText="1"/>
      <protection locked="0"/>
    </xf>
    <xf numFmtId="0" fontId="7" fillId="0" borderId="4" xfId="0" applyFont="1" applyBorder="1" applyAlignment="1" applyProtection="1">
      <alignment horizontal="center" vertical="center" wrapText="1"/>
      <protection locked="0"/>
    </xf>
    <xf numFmtId="0" fontId="7" fillId="6" borderId="4" xfId="0" applyFont="1" applyFill="1" applyBorder="1" applyAlignment="1" applyProtection="1">
      <alignment horizontal="center" vertical="center" wrapText="1"/>
      <protection locked="0"/>
    </xf>
    <xf numFmtId="44" fontId="7" fillId="0" borderId="4" xfId="2" applyFont="1" applyBorder="1" applyAlignment="1" applyProtection="1">
      <alignment horizontal="center" vertical="center" wrapText="1"/>
      <protection locked="0"/>
    </xf>
    <xf numFmtId="44" fontId="7" fillId="0" borderId="4" xfId="0" applyNumberFormat="1" applyFont="1" applyBorder="1" applyAlignment="1" applyProtection="1">
      <alignment horizontal="center" vertical="center" wrapText="1"/>
      <protection locked="0"/>
    </xf>
    <xf numFmtId="44" fontId="7" fillId="6" borderId="4" xfId="2" applyFont="1" applyFill="1" applyBorder="1" applyAlignment="1" applyProtection="1">
      <alignment horizontal="center" vertical="center" wrapText="1"/>
      <protection locked="0"/>
    </xf>
    <xf numFmtId="44" fontId="7" fillId="0" borderId="3" xfId="2" applyFont="1" applyBorder="1" applyAlignment="1" applyProtection="1">
      <alignment horizontal="center" vertical="center" wrapText="1"/>
      <protection locked="0"/>
    </xf>
    <xf numFmtId="44" fontId="7" fillId="2" borderId="3" xfId="2" applyFont="1" applyFill="1" applyBorder="1" applyAlignment="1" applyProtection="1">
      <alignment horizontal="center" vertical="center" wrapText="1"/>
      <protection locked="0"/>
    </xf>
    <xf numFmtId="44" fontId="6" fillId="0" borderId="3" xfId="0" applyNumberFormat="1" applyFont="1" applyBorder="1" applyAlignment="1" applyProtection="1">
      <alignment horizontal="center" vertical="center" wrapText="1"/>
      <protection locked="0"/>
    </xf>
    <xf numFmtId="44" fontId="7" fillId="6" borderId="3" xfId="2" applyFont="1" applyFill="1" applyBorder="1" applyAlignment="1" applyProtection="1">
      <alignment horizontal="center" vertical="center" wrapText="1"/>
      <protection locked="0"/>
    </xf>
    <xf numFmtId="44" fontId="7" fillId="0" borderId="3" xfId="2" applyFont="1" applyFill="1" applyBorder="1" applyAlignment="1" applyProtection="1">
      <alignment horizontal="center" vertical="center" wrapText="1"/>
      <protection locked="0"/>
    </xf>
    <xf numFmtId="4" fontId="6" fillId="2" borderId="3" xfId="6" applyNumberFormat="1" applyFont="1" applyFill="1" applyBorder="1" applyAlignment="1" applyProtection="1">
      <alignment horizontal="center" vertical="center"/>
      <protection locked="0"/>
    </xf>
    <xf numFmtId="4" fontId="6" fillId="0" borderId="3" xfId="6" applyNumberFormat="1" applyFont="1" applyBorder="1" applyAlignment="1" applyProtection="1">
      <alignment horizontal="center" vertical="center"/>
      <protection locked="0"/>
    </xf>
    <xf numFmtId="44" fontId="12" fillId="0" borderId="4" xfId="2" applyFont="1" applyFill="1" applyBorder="1" applyAlignment="1" applyProtection="1">
      <alignment horizontal="center" vertical="center" wrapText="1"/>
      <protection locked="0"/>
    </xf>
    <xf numFmtId="0" fontId="7" fillId="0" borderId="14" xfId="0" applyFont="1" applyBorder="1" applyAlignment="1" applyProtection="1">
      <alignment vertical="center" wrapText="1"/>
      <protection locked="0"/>
    </xf>
    <xf numFmtId="44" fontId="7" fillId="0" borderId="14" xfId="0" applyNumberFormat="1" applyFont="1" applyBorder="1" applyAlignment="1" applyProtection="1">
      <alignment vertical="center" wrapText="1"/>
      <protection locked="0"/>
    </xf>
    <xf numFmtId="0" fontId="7" fillId="6" borderId="3" xfId="0" applyFont="1" applyFill="1" applyBorder="1" applyAlignment="1" applyProtection="1">
      <alignment vertical="center" wrapText="1"/>
      <protection locked="0"/>
    </xf>
    <xf numFmtId="44" fontId="7" fillId="6" borderId="3" xfId="0" applyNumberFormat="1" applyFont="1" applyFill="1" applyBorder="1" applyAlignment="1" applyProtection="1">
      <alignment vertical="center" wrapText="1"/>
      <protection locked="0"/>
    </xf>
    <xf numFmtId="44" fontId="7" fillId="0" borderId="3" xfId="2" applyFont="1" applyBorder="1" applyAlignment="1" applyProtection="1">
      <alignment horizontal="right" vertical="center" wrapText="1"/>
      <protection locked="0"/>
    </xf>
    <xf numFmtId="44" fontId="7" fillId="6" borderId="3" xfId="2" applyFont="1" applyFill="1" applyBorder="1" applyAlignment="1" applyProtection="1">
      <alignment vertical="center" wrapText="1"/>
      <protection locked="0"/>
    </xf>
    <xf numFmtId="44" fontId="7" fillId="0" borderId="3" xfId="2" applyFont="1" applyBorder="1" applyAlignment="1" applyProtection="1">
      <alignment vertical="center" wrapText="1"/>
      <protection locked="0"/>
    </xf>
    <xf numFmtId="44" fontId="6" fillId="0" borderId="3" xfId="0" applyNumberFormat="1" applyFont="1" applyBorder="1" applyAlignment="1" applyProtection="1">
      <alignment vertical="center" wrapText="1"/>
      <protection locked="0"/>
    </xf>
    <xf numFmtId="44" fontId="7" fillId="6" borderId="4" xfId="2" applyFont="1" applyFill="1" applyBorder="1" applyAlignment="1" applyProtection="1">
      <alignment vertical="center" wrapText="1"/>
      <protection locked="0"/>
    </xf>
    <xf numFmtId="44" fontId="7" fillId="0" borderId="4" xfId="2" applyFont="1" applyBorder="1" applyAlignment="1" applyProtection="1">
      <alignment horizontal="right" vertical="center" wrapText="1"/>
      <protection locked="0"/>
    </xf>
    <xf numFmtId="44" fontId="7" fillId="2" borderId="4" xfId="2" applyFont="1" applyFill="1" applyBorder="1" applyAlignment="1" applyProtection="1">
      <alignment horizontal="right" vertical="center" wrapText="1"/>
      <protection locked="0"/>
    </xf>
    <xf numFmtId="44" fontId="7" fillId="6" borderId="4" xfId="2" applyFont="1" applyFill="1" applyBorder="1" applyAlignment="1" applyProtection="1">
      <alignment horizontal="right" vertical="center" wrapText="1"/>
      <protection locked="0"/>
    </xf>
    <xf numFmtId="44" fontId="7" fillId="0" borderId="4" xfId="0" applyNumberFormat="1" applyFont="1" applyBorder="1" applyAlignment="1" applyProtection="1">
      <alignment vertical="center" wrapText="1"/>
      <protection locked="0"/>
    </xf>
    <xf numFmtId="0" fontId="7" fillId="6" borderId="4" xfId="0" applyFont="1" applyFill="1" applyBorder="1" applyAlignment="1" applyProtection="1">
      <alignment vertical="center" wrapText="1"/>
      <protection locked="0"/>
    </xf>
    <xf numFmtId="44" fontId="7" fillId="6" borderId="4" xfId="0" applyNumberFormat="1" applyFont="1" applyFill="1" applyBorder="1" applyAlignment="1" applyProtection="1">
      <alignment vertical="center" wrapText="1"/>
      <protection locked="0"/>
    </xf>
    <xf numFmtId="0" fontId="7" fillId="0" borderId="4" xfId="0" applyFont="1" applyBorder="1" applyAlignment="1" applyProtection="1">
      <alignment vertical="center" wrapText="1"/>
      <protection locked="0"/>
    </xf>
    <xf numFmtId="44" fontId="7" fillId="3" borderId="4" xfId="2" applyFont="1" applyFill="1" applyBorder="1" applyAlignment="1" applyProtection="1">
      <alignment vertical="center" wrapText="1"/>
      <protection locked="0"/>
    </xf>
    <xf numFmtId="44" fontId="6" fillId="0" borderId="4" xfId="2" applyFont="1" applyBorder="1" applyAlignment="1" applyProtection="1">
      <alignment vertical="center" wrapText="1"/>
      <protection locked="0"/>
    </xf>
    <xf numFmtId="44" fontId="6" fillId="0" borderId="4" xfId="0" applyNumberFormat="1" applyFont="1" applyBorder="1" applyAlignment="1" applyProtection="1">
      <alignment vertical="center" wrapText="1"/>
      <protection locked="0"/>
    </xf>
    <xf numFmtId="44" fontId="75" fillId="2" borderId="4" xfId="2" applyFont="1" applyFill="1" applyBorder="1" applyAlignment="1" applyProtection="1">
      <alignment vertical="center" wrapText="1"/>
      <protection locked="0"/>
    </xf>
    <xf numFmtId="44" fontId="75" fillId="2" borderId="4" xfId="0" applyNumberFormat="1" applyFont="1" applyFill="1" applyBorder="1" applyAlignment="1" applyProtection="1">
      <alignment vertical="center" wrapText="1"/>
      <protection locked="0"/>
    </xf>
    <xf numFmtId="44" fontId="6" fillId="2" borderId="4" xfId="2" applyFont="1" applyFill="1" applyBorder="1" applyAlignment="1" applyProtection="1">
      <alignment vertical="center" wrapText="1"/>
      <protection locked="0"/>
    </xf>
    <xf numFmtId="44" fontId="6" fillId="2" borderId="4" xfId="0" applyNumberFormat="1" applyFont="1" applyFill="1" applyBorder="1" applyAlignment="1" applyProtection="1">
      <alignment vertical="center" wrapText="1"/>
      <protection locked="0"/>
    </xf>
    <xf numFmtId="44" fontId="6" fillId="2" borderId="3" xfId="2" applyFont="1" applyFill="1" applyBorder="1" applyAlignment="1" applyProtection="1">
      <alignment vertical="center" wrapText="1"/>
      <protection locked="0"/>
    </xf>
    <xf numFmtId="44" fontId="6" fillId="2" borderId="3" xfId="0" applyNumberFormat="1" applyFont="1" applyFill="1" applyBorder="1" applyAlignment="1" applyProtection="1">
      <alignment vertical="center" wrapText="1"/>
      <protection locked="0"/>
    </xf>
    <xf numFmtId="44" fontId="6" fillId="0" borderId="3" xfId="2" applyFont="1" applyBorder="1" applyAlignment="1" applyProtection="1">
      <alignment horizontal="right" vertical="center" wrapText="1"/>
      <protection locked="0"/>
    </xf>
    <xf numFmtId="44" fontId="7" fillId="0" borderId="4" xfId="2" applyFont="1" applyFill="1" applyBorder="1" applyAlignment="1" applyProtection="1">
      <alignment horizontal="right" vertical="center" wrapText="1"/>
      <protection locked="0"/>
    </xf>
    <xf numFmtId="44" fontId="7" fillId="0" borderId="4" xfId="2" applyFont="1" applyBorder="1" applyAlignment="1" applyProtection="1">
      <alignment vertical="center" wrapText="1"/>
      <protection locked="0"/>
    </xf>
    <xf numFmtId="44" fontId="7" fillId="2" borderId="4" xfId="2" applyFont="1" applyFill="1" applyBorder="1" applyAlignment="1" applyProtection="1">
      <alignment vertical="center" wrapText="1"/>
      <protection locked="0"/>
    </xf>
    <xf numFmtId="44" fontId="6" fillId="15" borderId="4" xfId="2" applyFont="1" applyFill="1" applyBorder="1" applyAlignment="1" applyProtection="1">
      <alignment vertical="center" wrapText="1"/>
      <protection locked="0"/>
    </xf>
    <xf numFmtId="44" fontId="6" fillId="15" borderId="4" xfId="0" applyNumberFormat="1" applyFont="1" applyFill="1" applyBorder="1" applyAlignment="1" applyProtection="1">
      <alignment vertical="center" wrapText="1"/>
      <protection locked="0"/>
    </xf>
    <xf numFmtId="0" fontId="5" fillId="0" borderId="18" xfId="0" applyFont="1" applyBorder="1" applyAlignment="1" applyProtection="1">
      <alignment horizontal="right" vertical="center"/>
      <protection locked="0"/>
    </xf>
    <xf numFmtId="0" fontId="6" fillId="6" borderId="4" xfId="0" applyFont="1" applyFill="1" applyBorder="1" applyAlignment="1" applyProtection="1">
      <alignment horizontal="right" vertical="center"/>
      <protection locked="0"/>
    </xf>
    <xf numFmtId="0" fontId="6" fillId="0" borderId="4" xfId="0" applyFont="1" applyBorder="1" applyAlignment="1" applyProtection="1">
      <alignment horizontal="right" vertical="center"/>
      <protection locked="0"/>
    </xf>
    <xf numFmtId="0" fontId="6" fillId="6" borderId="4" xfId="0" applyFont="1" applyFill="1" applyBorder="1" applyAlignment="1" applyProtection="1">
      <alignment vertical="center"/>
      <protection locked="0"/>
    </xf>
    <xf numFmtId="44" fontId="6" fillId="0" borderId="4" xfId="2" applyFont="1" applyBorder="1" applyAlignment="1" applyProtection="1">
      <alignment horizontal="center" vertical="center"/>
      <protection locked="0"/>
    </xf>
    <xf numFmtId="44" fontId="6" fillId="0" borderId="4" xfId="2" applyFont="1" applyBorder="1" applyAlignment="1" applyProtection="1">
      <alignment horizontal="right" vertical="center"/>
      <protection locked="0"/>
    </xf>
    <xf numFmtId="44" fontId="6" fillId="6" borderId="4" xfId="2" applyFont="1" applyFill="1" applyBorder="1" applyAlignment="1" applyProtection="1">
      <alignment vertical="center"/>
      <protection locked="0"/>
    </xf>
    <xf numFmtId="44" fontId="6" fillId="6" borderId="4" xfId="2" applyFont="1" applyFill="1" applyBorder="1" applyAlignment="1" applyProtection="1">
      <alignment horizontal="right" vertical="center"/>
      <protection locked="0"/>
    </xf>
    <xf numFmtId="44" fontId="6" fillId="6" borderId="4" xfId="2" applyFont="1" applyFill="1" applyBorder="1" applyAlignment="1" applyProtection="1">
      <alignment horizontal="center" vertical="center"/>
      <protection locked="0"/>
    </xf>
    <xf numFmtId="44" fontId="6" fillId="0" borderId="4" xfId="2" applyFont="1" applyBorder="1" applyAlignment="1" applyProtection="1">
      <alignment vertical="center"/>
      <protection locked="0"/>
    </xf>
    <xf numFmtId="0" fontId="6" fillId="6" borderId="4" xfId="0" applyFont="1" applyFill="1" applyBorder="1" applyAlignment="1" applyProtection="1">
      <alignment horizontal="center" vertical="center"/>
      <protection locked="0"/>
    </xf>
    <xf numFmtId="0" fontId="6" fillId="0" borderId="4" xfId="0" applyFont="1" applyBorder="1" applyAlignment="1" applyProtection="1">
      <alignment vertical="center"/>
      <protection locked="0"/>
    </xf>
    <xf numFmtId="0" fontId="6" fillId="0" borderId="4" xfId="0" applyFont="1" applyBorder="1" applyAlignment="1" applyProtection="1">
      <alignment horizontal="center" vertical="center"/>
      <protection locked="0"/>
    </xf>
    <xf numFmtId="0" fontId="6" fillId="2" borderId="4" xfId="0" applyFont="1" applyFill="1" applyBorder="1" applyAlignment="1" applyProtection="1">
      <alignment vertical="center"/>
      <protection locked="0"/>
    </xf>
    <xf numFmtId="44" fontId="44" fillId="0" borderId="4" xfId="0" applyNumberFormat="1" applyFont="1" applyBorder="1" applyAlignment="1" applyProtection="1">
      <alignment horizontal="right" vertical="center" wrapText="1"/>
      <protection locked="0"/>
    </xf>
    <xf numFmtId="44" fontId="44" fillId="6" borderId="4" xfId="0" applyNumberFormat="1" applyFont="1" applyFill="1" applyBorder="1" applyAlignment="1" applyProtection="1">
      <alignment vertical="center" wrapText="1"/>
      <protection locked="0"/>
    </xf>
    <xf numFmtId="44" fontId="44" fillId="0" borderId="4" xfId="0" applyNumberFormat="1" applyFont="1" applyBorder="1" applyAlignment="1" applyProtection="1">
      <alignment vertical="center" wrapText="1"/>
      <protection locked="0"/>
    </xf>
    <xf numFmtId="44" fontId="44" fillId="6" borderId="4" xfId="0" applyNumberFormat="1" applyFont="1" applyFill="1" applyBorder="1" applyAlignment="1" applyProtection="1">
      <alignment horizontal="right" vertical="center" wrapText="1"/>
      <protection locked="0"/>
    </xf>
    <xf numFmtId="44" fontId="44" fillId="0" borderId="4" xfId="2" applyFont="1" applyBorder="1" applyAlignment="1" applyProtection="1">
      <alignment horizontal="right" vertical="center" wrapText="1"/>
      <protection locked="0"/>
    </xf>
    <xf numFmtId="44" fontId="44" fillId="6" borderId="4" xfId="2" applyFont="1" applyFill="1" applyBorder="1" applyAlignment="1" applyProtection="1">
      <alignment vertical="center" wrapText="1"/>
      <protection locked="0"/>
    </xf>
    <xf numFmtId="44" fontId="13" fillId="0" borderId="4" xfId="2" applyFont="1" applyBorder="1" applyAlignment="1" applyProtection="1">
      <alignment vertical="center" wrapText="1"/>
      <protection locked="0"/>
    </xf>
    <xf numFmtId="44" fontId="56" fillId="4" borderId="4" xfId="0" applyNumberFormat="1" applyFont="1" applyFill="1" applyBorder="1" applyAlignment="1" applyProtection="1">
      <alignment horizontal="right" vertical="center" wrapText="1"/>
      <protection locked="0"/>
    </xf>
    <xf numFmtId="44" fontId="56" fillId="6" borderId="4" xfId="0" applyNumberFormat="1" applyFont="1" applyFill="1" applyBorder="1" applyAlignment="1" applyProtection="1">
      <alignment vertical="center" wrapText="1"/>
      <protection locked="0"/>
    </xf>
    <xf numFmtId="44" fontId="56" fillId="0" borderId="4" xfId="2" applyFont="1" applyBorder="1" applyAlignment="1" applyProtection="1">
      <alignment horizontal="right" vertical="center" wrapText="1"/>
      <protection locked="0"/>
    </xf>
    <xf numFmtId="44" fontId="56" fillId="6" borderId="4" xfId="2" applyFont="1" applyFill="1" applyBorder="1" applyAlignment="1" applyProtection="1">
      <alignment vertical="center" wrapText="1"/>
      <protection locked="0"/>
    </xf>
    <xf numFmtId="44" fontId="56" fillId="3" borderId="4" xfId="2" applyFont="1" applyFill="1" applyBorder="1" applyAlignment="1" applyProtection="1">
      <alignment horizontal="right" vertical="center" wrapText="1"/>
      <protection locked="0"/>
    </xf>
    <xf numFmtId="44" fontId="55" fillId="6" borderId="4" xfId="2" applyFont="1" applyFill="1" applyBorder="1" applyAlignment="1" applyProtection="1">
      <alignment vertical="center" wrapText="1"/>
      <protection locked="0"/>
    </xf>
    <xf numFmtId="0" fontId="7" fillId="0" borderId="4" xfId="0" applyFont="1" applyBorder="1" applyAlignment="1" applyProtection="1">
      <alignment horizontal="right" vertical="center" wrapText="1"/>
      <protection locked="0"/>
    </xf>
    <xf numFmtId="44" fontId="44" fillId="0" borderId="4" xfId="2" applyFont="1" applyBorder="1" applyAlignment="1" applyProtection="1">
      <alignment vertical="center" wrapText="1"/>
      <protection locked="0"/>
    </xf>
    <xf numFmtId="44" fontId="44" fillId="0" borderId="4" xfId="2" applyFont="1" applyFill="1" applyBorder="1" applyAlignment="1" applyProtection="1">
      <alignment vertical="center" wrapText="1"/>
      <protection locked="0"/>
    </xf>
    <xf numFmtId="44" fontId="44" fillId="2" borderId="4" xfId="0" applyNumberFormat="1" applyFont="1" applyFill="1" applyBorder="1" applyAlignment="1" applyProtection="1">
      <alignment vertical="center" wrapText="1"/>
      <protection locked="0"/>
    </xf>
    <xf numFmtId="0" fontId="7" fillId="2" borderId="4" xfId="0" applyFont="1" applyFill="1" applyBorder="1" applyAlignment="1" applyProtection="1">
      <alignment horizontal="right" vertical="center" wrapText="1"/>
      <protection locked="0"/>
    </xf>
    <xf numFmtId="44" fontId="44" fillId="0" borderId="4" xfId="0" applyNumberFormat="1" applyFont="1" applyBorder="1" applyAlignment="1" applyProtection="1">
      <alignment horizontal="center" vertical="center" wrapText="1"/>
      <protection locked="0"/>
    </xf>
    <xf numFmtId="44" fontId="44" fillId="2" borderId="4" xfId="0" applyNumberFormat="1" applyFont="1" applyFill="1" applyBorder="1" applyAlignment="1" applyProtection="1">
      <alignment horizontal="center" vertical="center" wrapText="1"/>
      <protection locked="0"/>
    </xf>
    <xf numFmtId="44" fontId="44" fillId="0" borderId="4" xfId="2" applyFont="1" applyBorder="1" applyAlignment="1" applyProtection="1">
      <alignment horizontal="center" vertical="center" wrapText="1"/>
      <protection locked="0"/>
    </xf>
    <xf numFmtId="44" fontId="44" fillId="2" borderId="4" xfId="2" applyFont="1" applyFill="1" applyBorder="1" applyAlignment="1" applyProtection="1">
      <alignment horizontal="center" vertical="center" wrapText="1"/>
      <protection locked="0"/>
    </xf>
    <xf numFmtId="44" fontId="44" fillId="2" borderId="3" xfId="2" applyFont="1" applyFill="1" applyBorder="1" applyAlignment="1" applyProtection="1">
      <alignment horizontal="center" vertical="center" wrapText="1"/>
      <protection locked="0"/>
    </xf>
    <xf numFmtId="44" fontId="44" fillId="2" borderId="30" xfId="2" applyFont="1" applyFill="1" applyBorder="1" applyAlignment="1" applyProtection="1">
      <alignment horizontal="center" vertical="center" wrapText="1"/>
      <protection locked="0"/>
    </xf>
    <xf numFmtId="44" fontId="44" fillId="0" borderId="30" xfId="2" applyFont="1" applyBorder="1" applyAlignment="1" applyProtection="1">
      <alignment horizontal="center" vertical="center" wrapText="1"/>
      <protection locked="0"/>
    </xf>
    <xf numFmtId="44" fontId="45" fillId="0" borderId="4" xfId="2" applyFont="1" applyBorder="1" applyAlignment="1" applyProtection="1">
      <alignment horizontal="center" vertical="center" wrapText="1"/>
      <protection locked="0"/>
    </xf>
    <xf numFmtId="44" fontId="13" fillId="0" borderId="3" xfId="2" applyFont="1" applyBorder="1" applyAlignment="1" applyProtection="1">
      <alignment horizontal="center" vertical="center" wrapText="1"/>
      <protection locked="0"/>
    </xf>
    <xf numFmtId="44" fontId="13" fillId="3" borderId="3" xfId="0" applyNumberFormat="1" applyFont="1" applyFill="1" applyBorder="1" applyAlignment="1" applyProtection="1">
      <alignment horizontal="center" vertical="center" wrapText="1"/>
      <protection locked="0"/>
    </xf>
    <xf numFmtId="44" fontId="44" fillId="0" borderId="3" xfId="2" applyFont="1" applyBorder="1" applyAlignment="1" applyProtection="1">
      <alignment vertical="center" wrapText="1"/>
      <protection locked="0"/>
    </xf>
    <xf numFmtId="44" fontId="44" fillId="2" borderId="3" xfId="2" applyFont="1" applyFill="1" applyBorder="1" applyAlignment="1" applyProtection="1">
      <alignment vertical="center" wrapText="1"/>
      <protection locked="0"/>
    </xf>
    <xf numFmtId="44" fontId="13" fillId="2" borderId="4" xfId="2" applyFont="1" applyFill="1" applyBorder="1" applyAlignment="1" applyProtection="1">
      <alignment vertical="center" wrapText="1"/>
      <protection locked="0"/>
    </xf>
    <xf numFmtId="44" fontId="44" fillId="0" borderId="3" xfId="0" applyNumberFormat="1" applyFont="1" applyBorder="1" applyAlignment="1" applyProtection="1">
      <alignment vertical="center" wrapText="1"/>
      <protection locked="0"/>
    </xf>
    <xf numFmtId="44" fontId="44" fillId="2" borderId="3" xfId="0" applyNumberFormat="1" applyFont="1" applyFill="1" applyBorder="1" applyAlignment="1" applyProtection="1">
      <alignment vertical="center" wrapText="1"/>
      <protection locked="0"/>
    </xf>
    <xf numFmtId="0" fontId="5" fillId="2" borderId="4" xfId="0" applyFont="1" applyFill="1" applyBorder="1" applyAlignment="1" applyProtection="1">
      <alignment horizontal="center" vertical="center" wrapText="1"/>
      <protection locked="0"/>
    </xf>
    <xf numFmtId="44" fontId="7" fillId="0" borderId="4" xfId="0" applyNumberFormat="1" applyFont="1" applyBorder="1" applyAlignment="1" applyProtection="1">
      <alignment horizontal="right" vertical="center" wrapText="1"/>
      <protection locked="0"/>
    </xf>
    <xf numFmtId="44" fontId="7" fillId="2" borderId="3" xfId="2" applyFont="1" applyFill="1" applyBorder="1" applyAlignment="1" applyProtection="1">
      <alignment vertical="center" wrapText="1"/>
      <protection locked="0"/>
    </xf>
    <xf numFmtId="0" fontId="7" fillId="3" borderId="4" xfId="0" applyFont="1" applyFill="1" applyBorder="1" applyAlignment="1" applyProtection="1">
      <alignment vertical="center" wrapText="1"/>
      <protection locked="0"/>
    </xf>
    <xf numFmtId="44" fontId="6" fillId="0" borderId="3" xfId="2" applyFont="1" applyBorder="1" applyAlignment="1" applyProtection="1">
      <alignment vertical="center" wrapText="1"/>
      <protection locked="0"/>
    </xf>
    <xf numFmtId="44" fontId="6" fillId="3" borderId="3" xfId="2" applyFont="1" applyFill="1" applyBorder="1" applyAlignment="1" applyProtection="1">
      <alignment vertical="center" wrapText="1"/>
      <protection locked="0"/>
    </xf>
    <xf numFmtId="44" fontId="10" fillId="0" borderId="4" xfId="2" applyFont="1" applyBorder="1" applyAlignment="1" applyProtection="1">
      <alignment horizontal="center" vertical="center" wrapText="1"/>
      <protection locked="0"/>
    </xf>
    <xf numFmtId="44" fontId="10" fillId="0" borderId="4" xfId="2" applyFont="1" applyFill="1" applyBorder="1" applyAlignment="1" applyProtection="1">
      <alignment horizontal="center" vertical="center" wrapText="1"/>
      <protection locked="0"/>
    </xf>
    <xf numFmtId="44" fontId="7" fillId="0" borderId="4" xfId="2" applyFont="1" applyFill="1" applyBorder="1" applyAlignment="1" applyProtection="1">
      <alignment horizontal="center" vertical="center" wrapText="1"/>
      <protection locked="0"/>
    </xf>
    <xf numFmtId="44" fontId="12" fillId="0" borderId="4" xfId="2" applyFont="1" applyFill="1" applyBorder="1" applyAlignment="1" applyProtection="1">
      <alignment vertical="center" wrapText="1"/>
      <protection locked="0"/>
    </xf>
    <xf numFmtId="44" fontId="12" fillId="0" borderId="3" xfId="2" applyFont="1" applyFill="1" applyBorder="1" applyAlignment="1" applyProtection="1">
      <alignment vertical="center" wrapText="1"/>
      <protection locked="0"/>
    </xf>
    <xf numFmtId="44" fontId="6" fillId="0" borderId="3" xfId="2" applyFont="1" applyFill="1" applyBorder="1" applyAlignment="1" applyProtection="1">
      <alignment vertical="center" wrapText="1"/>
      <protection locked="0"/>
    </xf>
    <xf numFmtId="0" fontId="5" fillId="0" borderId="2" xfId="0" applyFont="1" applyBorder="1" applyAlignment="1" applyProtection="1">
      <alignment horizontal="center" vertical="center" wrapText="1"/>
      <protection locked="0"/>
    </xf>
    <xf numFmtId="0" fontId="12" fillId="4" borderId="4" xfId="0" applyFont="1" applyFill="1" applyBorder="1" applyAlignment="1" applyProtection="1">
      <alignment horizontal="center" vertical="center" wrapText="1"/>
      <protection locked="0"/>
    </xf>
    <xf numFmtId="0" fontId="12" fillId="6" borderId="4" xfId="0" applyFont="1" applyFill="1" applyBorder="1" applyAlignment="1" applyProtection="1">
      <alignment horizontal="center" vertical="center" wrapText="1"/>
      <protection locked="0"/>
    </xf>
    <xf numFmtId="44" fontId="12" fillId="6" borderId="4" xfId="2" applyFont="1" applyFill="1" applyBorder="1" applyAlignment="1" applyProtection="1">
      <alignment horizontal="center" vertical="center" wrapText="1"/>
      <protection locked="0"/>
    </xf>
    <xf numFmtId="44" fontId="12" fillId="3" borderId="4" xfId="2" applyFont="1" applyFill="1" applyBorder="1" applyAlignment="1" applyProtection="1">
      <alignment horizontal="center" vertical="center" wrapText="1"/>
      <protection locked="0"/>
    </xf>
    <xf numFmtId="44" fontId="5" fillId="0" borderId="2" xfId="0" applyNumberFormat="1" applyFont="1" applyBorder="1" applyAlignment="1" applyProtection="1">
      <alignment horizontal="center" vertical="center" wrapText="1"/>
      <protection locked="0"/>
    </xf>
    <xf numFmtId="0" fontId="5" fillId="0" borderId="14" xfId="0" applyFont="1" applyBorder="1" applyAlignment="1" applyProtection="1">
      <alignment horizontal="center" vertical="center" wrapText="1"/>
      <protection locked="0"/>
    </xf>
    <xf numFmtId="0" fontId="5" fillId="0" borderId="18" xfId="0" applyFont="1" applyBorder="1" applyAlignment="1" applyProtection="1">
      <alignment horizontal="center" vertical="center"/>
      <protection locked="0"/>
    </xf>
    <xf numFmtId="0" fontId="5" fillId="0" borderId="2" xfId="0" applyFont="1" applyBorder="1" applyAlignment="1" applyProtection="1">
      <alignment horizontal="center" vertical="center"/>
      <protection locked="0"/>
    </xf>
    <xf numFmtId="44" fontId="10" fillId="0" borderId="0" xfId="2" applyFont="1" applyBorder="1" applyAlignment="1" applyProtection="1">
      <alignment horizontal="center" vertical="center"/>
      <protection locked="0"/>
    </xf>
    <xf numFmtId="44" fontId="7" fillId="2" borderId="0" xfId="2" applyFont="1" applyFill="1" applyBorder="1" applyAlignment="1" applyProtection="1">
      <alignment vertical="center"/>
      <protection locked="0"/>
    </xf>
    <xf numFmtId="44" fontId="12" fillId="0" borderId="0" xfId="2" applyFont="1" applyBorder="1" applyAlignment="1" applyProtection="1">
      <alignment vertical="center"/>
      <protection locked="0"/>
    </xf>
    <xf numFmtId="44" fontId="12" fillId="0" borderId="3" xfId="2" applyFont="1" applyBorder="1" applyAlignment="1" applyProtection="1">
      <alignment horizontal="center" vertical="center"/>
      <protection locked="0"/>
    </xf>
    <xf numFmtId="44" fontId="12" fillId="0" borderId="3" xfId="2" applyFont="1" applyBorder="1" applyAlignment="1" applyProtection="1">
      <alignment vertical="center"/>
      <protection locked="0"/>
    </xf>
    <xf numFmtId="44" fontId="13" fillId="0" borderId="0" xfId="8" applyFont="1" applyBorder="1" applyAlignment="1" applyProtection="1">
      <alignment horizontal="center" vertical="center"/>
      <protection locked="0"/>
    </xf>
    <xf numFmtId="44" fontId="13" fillId="0" borderId="3" xfId="8" applyFont="1" applyBorder="1" applyAlignment="1" applyProtection="1">
      <alignment horizontal="center" vertical="center"/>
      <protection locked="0"/>
    </xf>
    <xf numFmtId="44" fontId="6" fillId="0" borderId="0" xfId="2" applyFont="1" applyBorder="1" applyAlignment="1" applyProtection="1">
      <alignment vertical="center"/>
      <protection locked="0"/>
    </xf>
    <xf numFmtId="44" fontId="6" fillId="0" borderId="3" xfId="2" applyFont="1" applyBorder="1" applyAlignment="1" applyProtection="1">
      <alignment vertical="center"/>
      <protection locked="0"/>
    </xf>
    <xf numFmtId="44" fontId="6" fillId="3" borderId="0" xfId="2" applyFont="1" applyFill="1" applyBorder="1" applyAlignment="1" applyProtection="1">
      <alignment vertical="center"/>
      <protection locked="0"/>
    </xf>
    <xf numFmtId="0" fontId="7" fillId="0" borderId="31" xfId="0" applyFont="1" applyBorder="1" applyAlignment="1" applyProtection="1">
      <alignment vertical="center" wrapText="1"/>
      <protection locked="0"/>
    </xf>
    <xf numFmtId="0" fontId="7" fillId="6" borderId="0" xfId="0" applyFont="1" applyFill="1" applyAlignment="1" applyProtection="1">
      <alignment vertical="center" wrapText="1"/>
      <protection locked="0"/>
    </xf>
    <xf numFmtId="44" fontId="7" fillId="0" borderId="0" xfId="2" applyFont="1" applyBorder="1" applyAlignment="1" applyProtection="1">
      <alignment horizontal="right" vertical="center" wrapText="1"/>
      <protection locked="0"/>
    </xf>
    <xf numFmtId="44" fontId="7" fillId="6" borderId="0" xfId="2" applyFont="1" applyFill="1" applyBorder="1" applyAlignment="1" applyProtection="1">
      <alignment vertical="center" wrapText="1"/>
      <protection locked="0"/>
    </xf>
    <xf numFmtId="44" fontId="13" fillId="0" borderId="0" xfId="8" applyFont="1" applyBorder="1" applyAlignment="1" applyProtection="1">
      <alignment horizontal="right" vertical="top"/>
      <protection locked="0"/>
    </xf>
    <xf numFmtId="44" fontId="13" fillId="0" borderId="3" xfId="8" applyFont="1" applyBorder="1" applyAlignment="1" applyProtection="1">
      <alignment horizontal="right" vertical="top"/>
      <protection locked="0"/>
    </xf>
    <xf numFmtId="44" fontId="6" fillId="0" borderId="0" xfId="0" applyNumberFormat="1" applyFont="1" applyAlignment="1" applyProtection="1">
      <alignment vertical="center" wrapText="1"/>
      <protection locked="0"/>
    </xf>
    <xf numFmtId="44" fontId="7" fillId="2" borderId="0" xfId="2" applyFont="1" applyFill="1" applyBorder="1" applyAlignment="1" applyProtection="1">
      <alignment horizontal="right" vertical="center" wrapText="1"/>
      <protection locked="0"/>
    </xf>
    <xf numFmtId="44" fontId="7" fillId="2" borderId="3" xfId="2" applyFont="1" applyFill="1" applyBorder="1" applyAlignment="1" applyProtection="1">
      <alignment horizontal="right" vertical="center" wrapText="1"/>
      <protection locked="0"/>
    </xf>
    <xf numFmtId="44" fontId="7" fillId="0" borderId="0" xfId="2" applyFont="1" applyBorder="1" applyAlignment="1" applyProtection="1">
      <alignment vertical="center" wrapText="1"/>
      <protection locked="0"/>
    </xf>
    <xf numFmtId="44" fontId="7" fillId="0" borderId="11" xfId="2" applyFont="1" applyBorder="1" applyAlignment="1" applyProtection="1">
      <alignment vertical="center" wrapText="1"/>
      <protection locked="0"/>
    </xf>
    <xf numFmtId="44" fontId="7" fillId="0" borderId="14" xfId="2" applyFont="1" applyBorder="1" applyAlignment="1" applyProtection="1">
      <alignment horizontal="right" vertical="center" wrapText="1"/>
      <protection locked="0"/>
    </xf>
    <xf numFmtId="44" fontId="7" fillId="6" borderId="0" xfId="2" applyFont="1" applyFill="1" applyBorder="1" applyAlignment="1" applyProtection="1">
      <alignment horizontal="right" vertical="center" wrapText="1"/>
      <protection locked="0"/>
    </xf>
    <xf numFmtId="44" fontId="7" fillId="6" borderId="3" xfId="2" applyFont="1" applyFill="1" applyBorder="1" applyAlignment="1" applyProtection="1">
      <alignment horizontal="right" vertical="center" wrapText="1"/>
      <protection locked="0"/>
    </xf>
    <xf numFmtId="0" fontId="7" fillId="0" borderId="0" xfId="0" applyFont="1" applyAlignment="1" applyProtection="1">
      <alignment vertical="center" wrapText="1"/>
      <protection locked="0"/>
    </xf>
    <xf numFmtId="44" fontId="7" fillId="0" borderId="3" xfId="0" applyNumberFormat="1" applyFont="1" applyBorder="1" applyAlignment="1" applyProtection="1">
      <alignment vertical="center" wrapText="1"/>
      <protection locked="0"/>
    </xf>
    <xf numFmtId="44" fontId="7" fillId="2" borderId="0" xfId="2" applyFont="1" applyFill="1" applyBorder="1" applyAlignment="1" applyProtection="1">
      <alignment vertical="center" wrapText="1"/>
      <protection locked="0"/>
    </xf>
    <xf numFmtId="44" fontId="13" fillId="0" borderId="11" xfId="8" applyFont="1" applyBorder="1" applyAlignment="1" applyProtection="1">
      <alignment horizontal="center" vertical="center"/>
      <protection locked="0"/>
    </xf>
    <xf numFmtId="44" fontId="13" fillId="0" borderId="14" xfId="8" applyFont="1" applyBorder="1" applyAlignment="1" applyProtection="1">
      <alignment horizontal="center" vertical="center"/>
      <protection locked="0"/>
    </xf>
    <xf numFmtId="44" fontId="12" fillId="3" borderId="4" xfId="2" applyFont="1" applyFill="1" applyBorder="1" applyAlignment="1" applyProtection="1">
      <alignment vertical="center" wrapText="1"/>
      <protection locked="0"/>
    </xf>
    <xf numFmtId="44" fontId="59" fillId="0" borderId="4" xfId="0" applyNumberFormat="1" applyFont="1" applyBorder="1" applyAlignment="1" applyProtection="1">
      <alignment horizontal="center" vertical="center" wrapText="1"/>
      <protection locked="0"/>
    </xf>
    <xf numFmtId="44" fontId="7" fillId="2" borderId="4" xfId="0" applyNumberFormat="1" applyFont="1" applyFill="1" applyBorder="1" applyAlignment="1" applyProtection="1">
      <alignment horizontal="center" vertical="center" wrapText="1"/>
      <protection locked="0"/>
    </xf>
    <xf numFmtId="44" fontId="47" fillId="2" borderId="4" xfId="0" applyNumberFormat="1" applyFont="1" applyFill="1" applyBorder="1" applyAlignment="1" applyProtection="1">
      <alignment horizontal="center" vertical="center" wrapText="1"/>
      <protection locked="0"/>
    </xf>
    <xf numFmtId="44" fontId="47" fillId="0" borderId="4" xfId="0" applyNumberFormat="1" applyFont="1" applyBorder="1" applyAlignment="1" applyProtection="1">
      <alignment horizontal="center" vertical="center" wrapText="1"/>
      <protection locked="0"/>
    </xf>
    <xf numFmtId="44" fontId="47" fillId="0" borderId="4" xfId="2" applyFont="1" applyBorder="1" applyAlignment="1" applyProtection="1">
      <alignment horizontal="center" vertical="center" wrapText="1"/>
      <protection locked="0"/>
    </xf>
    <xf numFmtId="44" fontId="47" fillId="2" borderId="4" xfId="2" applyFont="1" applyFill="1" applyBorder="1" applyAlignment="1" applyProtection="1">
      <alignment horizontal="center" vertical="center" wrapText="1"/>
      <protection locked="0"/>
    </xf>
    <xf numFmtId="44" fontId="47" fillId="2" borderId="3" xfId="2" applyFont="1" applyFill="1" applyBorder="1" applyAlignment="1" applyProtection="1">
      <alignment horizontal="center" vertical="center" wrapText="1"/>
      <protection locked="0"/>
    </xf>
    <xf numFmtId="44" fontId="47" fillId="3" borderId="4" xfId="0" applyNumberFormat="1" applyFont="1" applyFill="1" applyBorder="1" applyAlignment="1" applyProtection="1">
      <alignment horizontal="center" vertical="center" wrapText="1"/>
      <protection locked="0"/>
    </xf>
    <xf numFmtId="44" fontId="57" fillId="0" borderId="3" xfId="2" applyFont="1" applyBorder="1" applyAlignment="1" applyProtection="1">
      <alignment horizontal="center" vertical="center" wrapText="1"/>
      <protection locked="0"/>
    </xf>
    <xf numFmtId="44" fontId="57" fillId="3" borderId="3" xfId="2" applyFont="1" applyFill="1" applyBorder="1" applyAlignment="1" applyProtection="1">
      <alignment horizontal="center" vertical="center" wrapText="1"/>
      <protection locked="0"/>
    </xf>
    <xf numFmtId="44" fontId="6" fillId="3" borderId="3" xfId="2" applyFont="1" applyFill="1" applyBorder="1" applyAlignment="1" applyProtection="1">
      <alignment horizontal="center" vertical="center" wrapText="1"/>
      <protection locked="0"/>
    </xf>
    <xf numFmtId="44" fontId="6" fillId="2" borderId="11" xfId="2" applyFont="1" applyFill="1" applyBorder="1" applyAlignment="1" applyProtection="1">
      <alignment horizontal="center" vertical="center" wrapText="1"/>
      <protection locked="0"/>
    </xf>
    <xf numFmtId="44" fontId="6" fillId="2" borderId="20" xfId="2" applyFont="1" applyFill="1" applyBorder="1" applyAlignment="1" applyProtection="1">
      <alignment horizontal="center" vertical="center" wrapText="1"/>
      <protection locked="0"/>
    </xf>
    <xf numFmtId="44" fontId="57" fillId="3" borderId="3" xfId="0" applyNumberFormat="1" applyFont="1" applyFill="1" applyBorder="1" applyAlignment="1" applyProtection="1">
      <alignment horizontal="center" vertical="center" wrapText="1"/>
      <protection locked="0"/>
    </xf>
    <xf numFmtId="44" fontId="47" fillId="0" borderId="3" xfId="2" applyFont="1" applyBorder="1" applyAlignment="1" applyProtection="1">
      <alignment horizontal="center" vertical="center" wrapText="1"/>
      <protection locked="0"/>
    </xf>
    <xf numFmtId="44" fontId="60" fillId="0" borderId="4" xfId="2" applyFont="1" applyBorder="1" applyAlignment="1" applyProtection="1">
      <alignment horizontal="center" vertical="center" wrapText="1"/>
      <protection locked="0"/>
    </xf>
    <xf numFmtId="44" fontId="60" fillId="2" borderId="3" xfId="2" applyFont="1" applyFill="1" applyBorder="1" applyAlignment="1" applyProtection="1">
      <alignment horizontal="center" vertical="center" wrapText="1"/>
      <protection locked="0"/>
    </xf>
    <xf numFmtId="44" fontId="60" fillId="0" borderId="3" xfId="2" applyFont="1" applyBorder="1" applyAlignment="1" applyProtection="1">
      <alignment horizontal="center" vertical="center" wrapText="1"/>
      <protection locked="0"/>
    </xf>
    <xf numFmtId="44" fontId="57" fillId="2" borderId="3" xfId="2" applyFont="1" applyFill="1" applyBorder="1" applyAlignment="1" applyProtection="1">
      <alignment horizontal="center" vertical="center" wrapText="1"/>
      <protection locked="0"/>
    </xf>
    <xf numFmtId="44" fontId="47" fillId="0" borderId="3" xfId="2" applyFont="1" applyFill="1" applyBorder="1" applyAlignment="1" applyProtection="1">
      <alignment horizontal="center" vertical="center" wrapText="1"/>
      <protection locked="0"/>
    </xf>
    <xf numFmtId="44" fontId="68" fillId="0" borderId="4" xfId="2" applyFont="1" applyBorder="1" applyAlignment="1" applyProtection="1">
      <alignment horizontal="center" vertical="center" wrapText="1"/>
      <protection locked="0"/>
    </xf>
    <xf numFmtId="44" fontId="68" fillId="2" borderId="3" xfId="2" applyFont="1" applyFill="1" applyBorder="1" applyAlignment="1" applyProtection="1">
      <alignment horizontal="center" vertical="center" wrapText="1"/>
      <protection locked="0"/>
    </xf>
    <xf numFmtId="44" fontId="68" fillId="0" borderId="3" xfId="2" applyFont="1" applyBorder="1" applyAlignment="1" applyProtection="1">
      <alignment horizontal="center" vertical="center" wrapText="1"/>
      <protection locked="0"/>
    </xf>
    <xf numFmtId="44" fontId="58" fillId="0" borderId="4" xfId="2" applyFont="1" applyBorder="1" applyAlignment="1" applyProtection="1">
      <alignment horizontal="center" vertical="center" wrapText="1"/>
      <protection locked="0"/>
    </xf>
    <xf numFmtId="44" fontId="12" fillId="2" borderId="3" xfId="2" applyFont="1" applyFill="1" applyBorder="1" applyAlignment="1" applyProtection="1">
      <alignment horizontal="center" vertical="center" wrapText="1"/>
      <protection locked="0"/>
    </xf>
    <xf numFmtId="44" fontId="12" fillId="0" borderId="3" xfId="2" applyFont="1" applyBorder="1" applyAlignment="1" applyProtection="1">
      <alignment horizontal="center" vertical="center" wrapText="1"/>
      <protection locked="0"/>
    </xf>
    <xf numFmtId="44" fontId="6" fillId="3" borderId="3" xfId="0" applyNumberFormat="1" applyFont="1" applyFill="1" applyBorder="1" applyAlignment="1" applyProtection="1">
      <alignment horizontal="center" vertical="center" wrapText="1"/>
      <protection locked="0"/>
    </xf>
    <xf numFmtId="44" fontId="7" fillId="3" borderId="3" xfId="3" applyNumberFormat="1" applyFont="1" applyFill="1" applyBorder="1" applyAlignment="1" applyProtection="1">
      <alignment horizontal="center" vertical="center" wrapText="1"/>
      <protection locked="0"/>
    </xf>
    <xf numFmtId="44" fontId="7" fillId="3" borderId="3" xfId="2" applyFont="1" applyFill="1" applyBorder="1" applyAlignment="1" applyProtection="1">
      <alignment horizontal="center" vertical="center" wrapText="1"/>
      <protection locked="0"/>
    </xf>
    <xf numFmtId="0" fontId="7" fillId="2" borderId="4" xfId="0" applyFont="1" applyFill="1" applyBorder="1" applyAlignment="1" applyProtection="1">
      <alignment horizontal="center" vertical="center" wrapText="1"/>
      <protection locked="0"/>
    </xf>
    <xf numFmtId="44" fontId="7" fillId="2" borderId="4" xfId="2" applyFont="1" applyFill="1" applyBorder="1" applyAlignment="1" applyProtection="1">
      <alignment horizontal="center" vertical="center" wrapText="1"/>
      <protection locked="0"/>
    </xf>
    <xf numFmtId="0" fontId="7" fillId="3" borderId="4" xfId="0" applyFont="1" applyFill="1" applyBorder="1" applyAlignment="1" applyProtection="1">
      <alignment horizontal="center" vertical="center" wrapText="1"/>
      <protection locked="0"/>
    </xf>
    <xf numFmtId="44" fontId="6" fillId="0" borderId="3" xfId="2" applyFont="1" applyBorder="1" applyAlignment="1" applyProtection="1">
      <alignment horizontal="center" vertical="center" wrapText="1"/>
      <protection locked="0"/>
    </xf>
    <xf numFmtId="0" fontId="6" fillId="3" borderId="3" xfId="0" applyFont="1" applyFill="1" applyBorder="1" applyAlignment="1" applyProtection="1">
      <alignment horizontal="center" vertical="center" wrapText="1"/>
      <protection locked="0"/>
    </xf>
    <xf numFmtId="9" fontId="6" fillId="0" borderId="4" xfId="3" applyFont="1" applyBorder="1" applyAlignment="1" applyProtection="1">
      <alignment vertical="center" wrapText="1"/>
      <protection locked="0"/>
    </xf>
    <xf numFmtId="0" fontId="59" fillId="0" borderId="4" xfId="0" applyFont="1" applyBorder="1" applyAlignment="1" applyProtection="1">
      <alignment horizontal="center" vertical="center" wrapText="1"/>
      <protection locked="0"/>
    </xf>
    <xf numFmtId="0" fontId="47" fillId="2" borderId="4" xfId="0" applyFont="1" applyFill="1" applyBorder="1" applyAlignment="1" applyProtection="1">
      <alignment horizontal="center" vertical="center" wrapText="1"/>
      <protection locked="0"/>
    </xf>
    <xf numFmtId="0" fontId="47" fillId="0" borderId="4" xfId="0" applyFont="1" applyBorder="1" applyAlignment="1" applyProtection="1">
      <alignment horizontal="center" vertical="center" wrapText="1"/>
      <protection locked="0"/>
    </xf>
    <xf numFmtId="0" fontId="57" fillId="3" borderId="3" xfId="0" applyFont="1" applyFill="1" applyBorder="1" applyAlignment="1" applyProtection="1">
      <alignment horizontal="center" vertical="center" wrapText="1"/>
      <protection locked="0"/>
    </xf>
    <xf numFmtId="4" fontId="6" fillId="0" borderId="3" xfId="1" applyNumberFormat="1" applyFont="1" applyBorder="1" applyAlignment="1" applyProtection="1">
      <alignment horizontal="center" vertical="center"/>
      <protection locked="0"/>
    </xf>
    <xf numFmtId="44" fontId="7" fillId="0" borderId="3" xfId="2" applyFont="1" applyFill="1" applyBorder="1" applyAlignment="1" applyProtection="1">
      <alignment vertical="center" wrapText="1"/>
      <protection locked="0"/>
    </xf>
    <xf numFmtId="8" fontId="7" fillId="0" borderId="4" xfId="2" applyNumberFormat="1" applyFont="1" applyBorder="1" applyAlignment="1" applyProtection="1">
      <alignment horizontal="right" vertical="center" wrapText="1"/>
      <protection locked="0"/>
    </xf>
    <xf numFmtId="44" fontId="7" fillId="0" borderId="4" xfId="2" applyFont="1" applyFill="1" applyBorder="1" applyAlignment="1" applyProtection="1">
      <alignment vertical="center" wrapText="1"/>
      <protection locked="0"/>
    </xf>
    <xf numFmtId="44" fontId="7" fillId="3" borderId="4" xfId="0" applyNumberFormat="1" applyFont="1" applyFill="1" applyBorder="1" applyAlignment="1" applyProtection="1">
      <alignment horizontal="center" vertical="center" wrapText="1"/>
      <protection locked="0"/>
    </xf>
    <xf numFmtId="44" fontId="12" fillId="7" borderId="4" xfId="2" applyFont="1" applyFill="1" applyBorder="1" applyAlignment="1" applyProtection="1">
      <alignment horizontal="right" vertical="center" wrapText="1"/>
      <protection locked="0"/>
    </xf>
    <xf numFmtId="43" fontId="6" fillId="0" borderId="4" xfId="1" applyFont="1" applyBorder="1" applyAlignment="1" applyProtection="1">
      <alignment vertical="center" wrapText="1"/>
      <protection locked="0"/>
    </xf>
    <xf numFmtId="0" fontId="4" fillId="0" borderId="0" xfId="0" applyFont="1" applyAlignment="1">
      <alignment horizontal="left" vertical="center" wrapText="1"/>
    </xf>
    <xf numFmtId="4" fontId="4" fillId="3" borderId="2" xfId="15" applyNumberFormat="1" applyFont="1" applyFill="1" applyBorder="1" applyAlignment="1" applyProtection="1">
      <alignment horizontal="left" vertical="center"/>
      <protection locked="0"/>
    </xf>
    <xf numFmtId="0" fontId="5" fillId="0" borderId="2" xfId="0" applyFont="1" applyBorder="1" applyAlignment="1">
      <alignment vertical="center" wrapText="1"/>
    </xf>
    <xf numFmtId="49" fontId="5" fillId="0" borderId="1" xfId="0" applyNumberFormat="1" applyFont="1" applyBorder="1" applyAlignment="1">
      <alignment horizontal="left" vertical="center"/>
    </xf>
    <xf numFmtId="0" fontId="5" fillId="0" borderId="1" xfId="0" applyFont="1" applyBorder="1" applyAlignment="1">
      <alignment horizontal="left" vertical="center"/>
    </xf>
    <xf numFmtId="0" fontId="10" fillId="0" borderId="2" xfId="0" applyFont="1" applyBorder="1" applyAlignment="1">
      <alignment horizontal="left" vertical="center" wrapText="1"/>
    </xf>
    <xf numFmtId="0" fontId="10" fillId="3" borderId="6" xfId="0" applyFont="1" applyFill="1" applyBorder="1" applyAlignment="1">
      <alignment horizontal="left" vertical="center" wrapText="1"/>
    </xf>
    <xf numFmtId="0" fontId="10" fillId="3" borderId="7" xfId="0" applyFont="1" applyFill="1" applyBorder="1" applyAlignment="1">
      <alignment horizontal="left" vertical="center" wrapText="1"/>
    </xf>
    <xf numFmtId="0" fontId="10" fillId="3" borderId="8" xfId="0" applyFont="1" applyFill="1" applyBorder="1" applyAlignment="1">
      <alignment horizontal="left" vertical="center" wrapText="1"/>
    </xf>
    <xf numFmtId="0" fontId="5" fillId="0" borderId="2" xfId="0" applyFont="1" applyBorder="1" applyAlignment="1">
      <alignment horizontal="left" vertical="center" wrapText="1"/>
    </xf>
    <xf numFmtId="0" fontId="4" fillId="0" borderId="0" xfId="0" applyFont="1" applyAlignment="1">
      <alignment horizontal="left" wrapText="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5" fillId="0" borderId="8" xfId="0" applyFont="1" applyBorder="1" applyAlignment="1">
      <alignment horizontal="left" vertical="center" wrapText="1"/>
    </xf>
    <xf numFmtId="49" fontId="10" fillId="3" borderId="6" xfId="0" applyNumberFormat="1" applyFont="1" applyFill="1" applyBorder="1" applyAlignment="1">
      <alignment vertical="center" wrapText="1"/>
    </xf>
    <xf numFmtId="49" fontId="10" fillId="3" borderId="7" xfId="0" applyNumberFormat="1" applyFont="1" applyFill="1" applyBorder="1" applyAlignment="1">
      <alignment vertical="center" wrapText="1"/>
    </xf>
    <xf numFmtId="49" fontId="10" fillId="3" borderId="8" xfId="0" applyNumberFormat="1" applyFont="1" applyFill="1" applyBorder="1" applyAlignment="1">
      <alignment vertical="center" wrapText="1"/>
    </xf>
    <xf numFmtId="49" fontId="10" fillId="0" borderId="6" xfId="0" applyNumberFormat="1" applyFont="1" applyBorder="1" applyAlignment="1">
      <alignment vertical="center" wrapText="1"/>
    </xf>
    <xf numFmtId="49" fontId="10" fillId="0" borderId="7" xfId="0" applyNumberFormat="1" applyFont="1" applyBorder="1" applyAlignment="1">
      <alignment vertical="center" wrapText="1"/>
    </xf>
    <xf numFmtId="49" fontId="10" fillId="0" borderId="8" xfId="0" applyNumberFormat="1" applyFont="1" applyBorder="1" applyAlignment="1">
      <alignment vertical="center" wrapText="1"/>
    </xf>
    <xf numFmtId="0" fontId="15" fillId="0" borderId="15" xfId="0" applyFont="1" applyBorder="1" applyAlignment="1">
      <alignment horizontal="center"/>
    </xf>
    <xf numFmtId="0" fontId="15" fillId="0" borderId="16" xfId="0" applyFont="1" applyBorder="1" applyAlignment="1">
      <alignment horizontal="center"/>
    </xf>
    <xf numFmtId="0" fontId="16" fillId="0" borderId="16" xfId="0" applyFont="1" applyBorder="1" applyAlignment="1">
      <alignment horizontal="center" vertical="center" textRotation="90" wrapText="1"/>
    </xf>
    <xf numFmtId="164" fontId="14" fillId="0" borderId="15" xfId="0" applyNumberFormat="1" applyFont="1" applyBorder="1" applyAlignment="1">
      <alignment horizontal="center"/>
    </xf>
    <xf numFmtId="164" fontId="14" fillId="0" borderId="16" xfId="0" applyNumberFormat="1" applyFont="1" applyBorder="1" applyAlignment="1">
      <alignment horizontal="center"/>
    </xf>
    <xf numFmtId="0" fontId="16" fillId="0" borderId="13" xfId="0" applyFont="1" applyBorder="1" applyAlignment="1">
      <alignment horizontal="center" vertical="center" textRotation="90" wrapText="1"/>
    </xf>
    <xf numFmtId="0" fontId="15" fillId="0" borderId="22" xfId="0" applyFont="1" applyBorder="1" applyAlignment="1">
      <alignment horizontal="center"/>
    </xf>
    <xf numFmtId="167" fontId="15" fillId="0" borderId="15" xfId="0" applyNumberFormat="1" applyFont="1" applyBorder="1" applyAlignment="1">
      <alignment horizontal="center"/>
    </xf>
    <xf numFmtId="49" fontId="11" fillId="0" borderId="0" xfId="7" applyNumberFormat="1" applyFont="1" applyAlignment="1">
      <alignment horizontal="left" vertical="center" wrapText="1"/>
    </xf>
    <xf numFmtId="49" fontId="42" fillId="0" borderId="0" xfId="0" applyNumberFormat="1" applyFont="1" applyAlignment="1">
      <alignment horizontal="left" vertical="top" wrapText="1"/>
    </xf>
    <xf numFmtId="49" fontId="11" fillId="0" borderId="0" xfId="7" applyNumberFormat="1" applyFont="1" applyAlignment="1">
      <alignment horizontal="left" vertical="center"/>
    </xf>
    <xf numFmtId="0" fontId="11" fillId="0" borderId="0" xfId="0" applyFont="1" applyAlignment="1">
      <alignment horizontal="left" vertical="center"/>
    </xf>
    <xf numFmtId="0" fontId="5" fillId="4" borderId="6" xfId="0" applyFont="1" applyFill="1" applyBorder="1" applyAlignment="1">
      <alignment horizontal="left" vertical="center" wrapText="1"/>
    </xf>
    <xf numFmtId="0" fontId="5" fillId="4" borderId="7" xfId="0" applyFont="1" applyFill="1" applyBorder="1" applyAlignment="1">
      <alignment horizontal="left" vertical="center" wrapText="1"/>
    </xf>
    <xf numFmtId="0" fontId="5" fillId="4" borderId="8" xfId="0" applyFont="1" applyFill="1" applyBorder="1" applyAlignment="1">
      <alignment horizontal="left" vertical="center" wrapText="1"/>
    </xf>
    <xf numFmtId="0" fontId="11" fillId="0" borderId="6" xfId="0" applyFont="1" applyBorder="1" applyAlignment="1">
      <alignment horizontal="left" vertical="center" wrapText="1"/>
    </xf>
    <xf numFmtId="0" fontId="11" fillId="0" borderId="7" xfId="0" applyFont="1" applyBorder="1" applyAlignment="1">
      <alignment horizontal="left" vertical="center" wrapText="1"/>
    </xf>
    <xf numFmtId="0" fontId="11" fillId="0" borderId="8" xfId="0" applyFont="1" applyBorder="1" applyAlignment="1">
      <alignment horizontal="left" vertical="center" wrapText="1"/>
    </xf>
    <xf numFmtId="0" fontId="54" fillId="0" borderId="0" xfId="0" applyFont="1" applyAlignment="1">
      <alignment horizontal="center" vertical="center" textRotation="90"/>
    </xf>
    <xf numFmtId="0" fontId="54" fillId="0" borderId="0" xfId="0" applyFont="1" applyAlignment="1">
      <alignment horizontal="center" textRotation="90"/>
    </xf>
    <xf numFmtId="0" fontId="45" fillId="0" borderId="2" xfId="0" applyFont="1" applyBorder="1" applyAlignment="1">
      <alignment horizontal="left" vertical="center" wrapText="1"/>
    </xf>
    <xf numFmtId="0" fontId="45" fillId="3" borderId="6" xfId="0" applyFont="1" applyFill="1" applyBorder="1" applyAlignment="1">
      <alignment horizontal="left" vertical="center" wrapText="1"/>
    </xf>
    <xf numFmtId="0" fontId="45" fillId="3" borderId="7" xfId="0" applyFont="1" applyFill="1" applyBorder="1" applyAlignment="1">
      <alignment horizontal="left" vertical="center" wrapText="1"/>
    </xf>
    <xf numFmtId="0" fontId="45" fillId="3" borderId="8" xfId="0" applyFont="1" applyFill="1" applyBorder="1" applyAlignment="1">
      <alignment horizontal="left" vertical="center" wrapText="1"/>
    </xf>
    <xf numFmtId="0" fontId="0" fillId="0" borderId="0" xfId="0" applyAlignment="1">
      <alignment horizontal="center"/>
    </xf>
    <xf numFmtId="49" fontId="42" fillId="0" borderId="0" xfId="0" applyNumberFormat="1" applyFont="1" applyAlignment="1">
      <alignment horizontal="left" vertical="center" wrapText="1"/>
    </xf>
    <xf numFmtId="49" fontId="11" fillId="0" borderId="1" xfId="7" applyNumberFormat="1" applyFont="1" applyBorder="1" applyAlignment="1">
      <alignment horizontal="left" vertical="center"/>
    </xf>
    <xf numFmtId="0" fontId="11" fillId="0" borderId="1" xfId="0" applyFont="1" applyBorder="1" applyAlignment="1">
      <alignment horizontal="left" vertical="center"/>
    </xf>
    <xf numFmtId="49" fontId="4" fillId="0" borderId="0" xfId="0" applyNumberFormat="1" applyFont="1" applyAlignment="1">
      <alignment horizontal="left" vertical="center" wrapText="1"/>
    </xf>
    <xf numFmtId="0" fontId="11" fillId="4" borderId="2" xfId="0" applyFont="1" applyFill="1" applyBorder="1" applyAlignment="1">
      <alignment horizontal="left" vertical="center" wrapText="1"/>
    </xf>
    <xf numFmtId="0" fontId="15" fillId="0" borderId="0" xfId="0" applyFont="1" applyAlignment="1">
      <alignment horizontal="center"/>
    </xf>
    <xf numFmtId="167" fontId="15" fillId="0" borderId="9" xfId="0" applyNumberFormat="1" applyFont="1" applyBorder="1" applyAlignment="1">
      <alignment horizontal="center"/>
    </xf>
    <xf numFmtId="0" fontId="10" fillId="0" borderId="6" xfId="0" applyFont="1" applyBorder="1" applyAlignment="1">
      <alignment horizontal="left" vertical="center" wrapText="1"/>
    </xf>
    <xf numFmtId="0" fontId="10" fillId="0" borderId="7" xfId="0" applyFont="1" applyBorder="1" applyAlignment="1">
      <alignment horizontal="left" vertical="center" wrapText="1"/>
    </xf>
    <xf numFmtId="0" fontId="10" fillId="0" borderId="8" xfId="0" applyFont="1" applyBorder="1" applyAlignment="1">
      <alignment horizontal="left" vertical="center" wrapText="1"/>
    </xf>
    <xf numFmtId="167" fontId="15" fillId="0" borderId="0" xfId="0" applyNumberFormat="1" applyFont="1" applyAlignment="1">
      <alignment horizontal="center"/>
    </xf>
    <xf numFmtId="0" fontId="16" fillId="0" borderId="17" xfId="0" applyFont="1" applyBorder="1" applyAlignment="1">
      <alignment horizontal="center" vertical="center" textRotation="90" wrapText="1"/>
    </xf>
    <xf numFmtId="0" fontId="16" fillId="0" borderId="10" xfId="0" applyFont="1" applyBorder="1" applyAlignment="1">
      <alignment horizontal="center" vertical="center" textRotation="90" wrapText="1"/>
    </xf>
    <xf numFmtId="0" fontId="16" fillId="0" borderId="23" xfId="0" applyFont="1" applyBorder="1" applyAlignment="1">
      <alignment horizontal="center" vertical="center" textRotation="90" wrapText="1"/>
    </xf>
    <xf numFmtId="0" fontId="23" fillId="0" borderId="15" xfId="7" applyFont="1" applyBorder="1" applyAlignment="1">
      <alignment horizontal="center"/>
    </xf>
    <xf numFmtId="0" fontId="23" fillId="0" borderId="16" xfId="7" applyFont="1" applyBorder="1" applyAlignment="1">
      <alignment horizontal="center"/>
    </xf>
    <xf numFmtId="0" fontId="22" fillId="0" borderId="15" xfId="7" applyBorder="1" applyAlignment="1">
      <alignment horizontal="center"/>
    </xf>
    <xf numFmtId="0" fontId="22" fillId="0" borderId="16" xfId="7" applyBorder="1" applyAlignment="1">
      <alignment horizontal="center"/>
    </xf>
    <xf numFmtId="0" fontId="4" fillId="0" borderId="0" xfId="0" applyFont="1" applyAlignment="1">
      <alignment horizontal="left" vertical="center"/>
    </xf>
    <xf numFmtId="0" fontId="10" fillId="0" borderId="2" xfId="0" applyFont="1" applyBorder="1" applyAlignment="1">
      <alignment horizontal="left" vertical="center"/>
    </xf>
    <xf numFmtId="0" fontId="10" fillId="3" borderId="6" xfId="0" applyFont="1" applyFill="1" applyBorder="1" applyAlignment="1">
      <alignment horizontal="left" vertical="center"/>
    </xf>
    <xf numFmtId="0" fontId="10" fillId="3" borderId="7" xfId="0" applyFont="1" applyFill="1" applyBorder="1" applyAlignment="1">
      <alignment horizontal="left" vertical="center"/>
    </xf>
    <xf numFmtId="0" fontId="10" fillId="3" borderId="8" xfId="0" applyFont="1" applyFill="1" applyBorder="1" applyAlignment="1">
      <alignment horizontal="left" vertical="center"/>
    </xf>
    <xf numFmtId="0" fontId="5" fillId="4" borderId="6" xfId="0" applyFont="1" applyFill="1" applyBorder="1" applyAlignment="1">
      <alignment horizontal="left" vertical="center"/>
    </xf>
    <xf numFmtId="0" fontId="5" fillId="4" borderId="7" xfId="0" applyFont="1" applyFill="1" applyBorder="1" applyAlignment="1">
      <alignment horizontal="left" vertical="center"/>
    </xf>
    <xf numFmtId="0" fontId="5" fillId="4" borderId="8" xfId="0" applyFont="1" applyFill="1" applyBorder="1" applyAlignment="1">
      <alignment horizontal="left" vertical="center"/>
    </xf>
    <xf numFmtId="0" fontId="10" fillId="3" borderId="31" xfId="0" applyFont="1" applyFill="1" applyBorder="1" applyAlignment="1">
      <alignment horizontal="left" vertical="center" wrapText="1"/>
    </xf>
    <xf numFmtId="0" fontId="37" fillId="12" borderId="0" xfId="0" applyFont="1" applyFill="1" applyAlignment="1">
      <alignment horizontal="center"/>
    </xf>
    <xf numFmtId="0" fontId="5" fillId="0" borderId="13" xfId="0" applyFont="1" applyBorder="1" applyAlignment="1">
      <alignment horizontal="center" vertical="center"/>
    </xf>
    <xf numFmtId="0" fontId="5" fillId="0" borderId="1" xfId="0" applyFont="1" applyBorder="1" applyAlignment="1">
      <alignment horizontal="left" vertical="center" wrapText="1"/>
    </xf>
    <xf numFmtId="0" fontId="5" fillId="0" borderId="0" xfId="0" applyFont="1" applyAlignment="1">
      <alignment horizontal="center" vertical="center"/>
    </xf>
    <xf numFmtId="0" fontId="5" fillId="0" borderId="0" xfId="0" applyFont="1" applyAlignment="1">
      <alignment horizontal="left" vertical="center" wrapText="1"/>
    </xf>
    <xf numFmtId="0" fontId="58" fillId="3" borderId="6" xfId="0" applyFont="1" applyFill="1" applyBorder="1" applyAlignment="1">
      <alignment horizontal="left" vertical="center" wrapText="1"/>
    </xf>
    <xf numFmtId="0" fontId="58" fillId="3" borderId="7" xfId="0" applyFont="1" applyFill="1" applyBorder="1" applyAlignment="1">
      <alignment horizontal="left" vertical="center" wrapText="1"/>
    </xf>
    <xf numFmtId="0" fontId="58" fillId="3" borderId="8" xfId="0" applyFont="1" applyFill="1" applyBorder="1" applyAlignment="1">
      <alignment horizontal="left" vertical="center" wrapText="1"/>
    </xf>
    <xf numFmtId="0" fontId="5" fillId="0" borderId="0" xfId="0" applyFont="1" applyAlignment="1">
      <alignment horizontal="left" vertical="center"/>
    </xf>
    <xf numFmtId="0" fontId="67" fillId="0" borderId="0" xfId="0" applyFont="1" applyAlignment="1">
      <alignment horizontal="left" vertical="center" wrapText="1"/>
    </xf>
    <xf numFmtId="49" fontId="59" fillId="0" borderId="1" xfId="0" applyNumberFormat="1" applyFont="1" applyBorder="1" applyAlignment="1">
      <alignment horizontal="left" vertical="center"/>
    </xf>
    <xf numFmtId="0" fontId="59" fillId="0" borderId="1" xfId="0" applyFont="1" applyBorder="1" applyAlignment="1">
      <alignment horizontal="left" vertical="center"/>
    </xf>
    <xf numFmtId="0" fontId="58" fillId="0" borderId="2" xfId="0" applyFont="1" applyBorder="1" applyAlignment="1">
      <alignment horizontal="left" vertical="center" wrapText="1"/>
    </xf>
    <xf numFmtId="0" fontId="59" fillId="4" borderId="6" xfId="0" applyFont="1" applyFill="1" applyBorder="1" applyAlignment="1">
      <alignment horizontal="left" vertical="center" wrapText="1"/>
    </xf>
    <xf numFmtId="0" fontId="59" fillId="4" borderId="7" xfId="0" applyFont="1" applyFill="1" applyBorder="1" applyAlignment="1">
      <alignment horizontal="left" vertical="center" wrapText="1"/>
    </xf>
    <xf numFmtId="0" fontId="59" fillId="4" borderId="8" xfId="0" applyFont="1" applyFill="1" applyBorder="1" applyAlignment="1">
      <alignment horizontal="left" vertical="center" wrapText="1"/>
    </xf>
    <xf numFmtId="0" fontId="5" fillId="2" borderId="0" xfId="0" applyFont="1" applyFill="1" applyAlignment="1">
      <alignment horizontal="center" vertical="center"/>
    </xf>
    <xf numFmtId="167" fontId="43" fillId="0" borderId="0" xfId="6" applyNumberFormat="1" applyFont="1" applyAlignment="1">
      <alignment vertical="center" wrapText="1"/>
    </xf>
    <xf numFmtId="0" fontId="74" fillId="0" borderId="0" xfId="0" applyFont="1" applyAlignment="1">
      <alignment horizontal="left" vertical="center" wrapText="1"/>
    </xf>
    <xf numFmtId="0" fontId="52" fillId="0" borderId="0" xfId="0" applyFont="1" applyAlignment="1">
      <alignment horizontal="left" vertical="center" wrapText="1"/>
    </xf>
    <xf numFmtId="0" fontId="71" fillId="0" borderId="0" xfId="0" applyFont="1" applyAlignment="1">
      <alignment vertical="center"/>
    </xf>
    <xf numFmtId="0" fontId="9" fillId="0" borderId="13" xfId="9" applyFont="1" applyBorder="1" applyAlignment="1">
      <alignment horizontal="center"/>
    </xf>
    <xf numFmtId="0" fontId="32" fillId="0" borderId="15" xfId="9" applyFont="1" applyBorder="1" applyAlignment="1">
      <alignment horizontal="center" vertical="center"/>
    </xf>
    <xf numFmtId="0" fontId="32" fillId="0" borderId="16" xfId="9" applyFont="1" applyBorder="1" applyAlignment="1">
      <alignment horizontal="center" vertical="center"/>
    </xf>
    <xf numFmtId="0" fontId="9" fillId="0" borderId="15" xfId="9" applyFont="1" applyBorder="1" applyAlignment="1">
      <alignment horizontal="center" vertical="center"/>
    </xf>
    <xf numFmtId="0" fontId="9" fillId="0" borderId="16" xfId="9" applyFont="1" applyBorder="1" applyAlignment="1">
      <alignment horizontal="center" vertical="center"/>
    </xf>
    <xf numFmtId="0" fontId="9" fillId="11" borderId="13" xfId="9" applyFont="1" applyFill="1" applyBorder="1" applyAlignment="1">
      <alignment horizontal="center"/>
    </xf>
  </cellXfs>
  <cellStyles count="22">
    <cellStyle name="Comma" xfId="1" builtinId="3"/>
    <cellStyle name="Comma [00]" xfId="4" xr:uid="{9E5C0CE1-05BB-4E2F-A0D8-5D05F4BBD219}"/>
    <cellStyle name="Comma 2" xfId="6" xr:uid="{CBD94C3B-7C54-48EB-A5B4-7C6E33766576}"/>
    <cellStyle name="Comma 2 2" xfId="19" xr:uid="{0B042105-D079-48DE-9176-C378F214B01E}"/>
    <cellStyle name="Comma 3" xfId="10" xr:uid="{409BD0B5-3398-4119-9FFD-A6DE189AFA8F}"/>
    <cellStyle name="Comma 4" xfId="21" xr:uid="{A49BED4E-4E33-4CEB-AC01-DC1D50FD89D0}"/>
    <cellStyle name="Comma 6 2" xfId="20" xr:uid="{73C2048E-F9B4-4680-BDB1-7884F91CB5CA}"/>
    <cellStyle name="Currency" xfId="2" builtinId="4"/>
    <cellStyle name="Currency 2" xfId="8" xr:uid="{C21E33C1-6795-40C8-8757-53642B2FE39C}"/>
    <cellStyle name="Currency 3" xfId="11" xr:uid="{057D6B04-5D6F-4610-BEC9-E9024B076BD3}"/>
    <cellStyle name="Currency 4" xfId="16" xr:uid="{45922A40-BD74-4F49-9122-8EF56796D1A6}"/>
    <cellStyle name="Normal" xfId="0" builtinId="0"/>
    <cellStyle name="Normal 10 2" xfId="18" xr:uid="{9E5EE6F2-7860-4EA5-9468-EFA550AEF1F5}"/>
    <cellStyle name="Normal 2" xfId="7" xr:uid="{DA14A0A7-9F3F-41AF-9E4D-67F48DFE8CED}"/>
    <cellStyle name="Normal 2 2" xfId="13" xr:uid="{E4036B5C-5A97-46D0-8EED-E758DFE4B742}"/>
    <cellStyle name="Normal 2 2 3" xfId="15" xr:uid="{6E1A0798-FF18-4379-BD5A-154C305C4D2D}"/>
    <cellStyle name="Normal 3" xfId="9" xr:uid="{4303901C-202E-4553-8183-8A92A3C7166D}"/>
    <cellStyle name="Normal 62 2" xfId="5" xr:uid="{63CD4165-494A-4862-A19E-459F1E11F05C}"/>
    <cellStyle name="Per cent" xfId="3" builtinId="5"/>
    <cellStyle name="Per cent 2" xfId="12" xr:uid="{8E4059D8-B6BF-4152-B4AF-FC14D2A400AA}"/>
    <cellStyle name="Per cent 3" xfId="17" xr:uid="{79D37DE6-0102-40FC-BC84-27F58A3ED690}"/>
    <cellStyle name="Percent 2" xfId="14" xr:uid="{0B2B0790-4FD3-4C49-AC99-4F581BD9945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externalLink" Target="externalLinks/externalLink4.xml"/><Relationship Id="rId47" Type="http://schemas.openxmlformats.org/officeDocument/2006/relationships/externalLink" Target="externalLinks/externalLink9.xml"/><Relationship Id="rId63" Type="http://schemas.openxmlformats.org/officeDocument/2006/relationships/externalLink" Target="externalLinks/externalLink25.xml"/><Relationship Id="rId68" Type="http://schemas.openxmlformats.org/officeDocument/2006/relationships/externalLink" Target="externalLinks/externalLink30.xml"/><Relationship Id="rId84" Type="http://schemas.openxmlformats.org/officeDocument/2006/relationships/externalLink" Target="externalLinks/externalLink46.xml"/><Relationship Id="rId89" Type="http://schemas.openxmlformats.org/officeDocument/2006/relationships/externalLink" Target="externalLinks/externalLink51.xml"/><Relationship Id="rId112" Type="http://schemas.openxmlformats.org/officeDocument/2006/relationships/customXml" Target="../customXml/item2.xml"/><Relationship Id="rId16" Type="http://schemas.openxmlformats.org/officeDocument/2006/relationships/worksheet" Target="worksheets/sheet16.xml"/><Relationship Id="rId107" Type="http://schemas.openxmlformats.org/officeDocument/2006/relationships/theme" Target="theme/theme1.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externalLink" Target="externalLinks/externalLink15.xml"/><Relationship Id="rId58" Type="http://schemas.openxmlformats.org/officeDocument/2006/relationships/externalLink" Target="externalLinks/externalLink20.xml"/><Relationship Id="rId74" Type="http://schemas.openxmlformats.org/officeDocument/2006/relationships/externalLink" Target="externalLinks/externalLink36.xml"/><Relationship Id="rId79" Type="http://schemas.openxmlformats.org/officeDocument/2006/relationships/externalLink" Target="externalLinks/externalLink41.xml"/><Relationship Id="rId102" Type="http://schemas.openxmlformats.org/officeDocument/2006/relationships/externalLink" Target="externalLinks/externalLink64.xml"/><Relationship Id="rId5" Type="http://schemas.openxmlformats.org/officeDocument/2006/relationships/worksheet" Target="worksheets/sheet5.xml"/><Relationship Id="rId90" Type="http://schemas.openxmlformats.org/officeDocument/2006/relationships/externalLink" Target="externalLinks/externalLink52.xml"/><Relationship Id="rId95" Type="http://schemas.openxmlformats.org/officeDocument/2006/relationships/externalLink" Target="externalLinks/externalLink57.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externalLink" Target="externalLinks/externalLink5.xml"/><Relationship Id="rId48" Type="http://schemas.openxmlformats.org/officeDocument/2006/relationships/externalLink" Target="externalLinks/externalLink10.xml"/><Relationship Id="rId64" Type="http://schemas.openxmlformats.org/officeDocument/2006/relationships/externalLink" Target="externalLinks/externalLink26.xml"/><Relationship Id="rId69" Type="http://schemas.openxmlformats.org/officeDocument/2006/relationships/externalLink" Target="externalLinks/externalLink31.xml"/><Relationship Id="rId113" Type="http://schemas.openxmlformats.org/officeDocument/2006/relationships/customXml" Target="../customXml/item3.xml"/><Relationship Id="rId80" Type="http://schemas.openxmlformats.org/officeDocument/2006/relationships/externalLink" Target="externalLinks/externalLink42.xml"/><Relationship Id="rId85" Type="http://schemas.openxmlformats.org/officeDocument/2006/relationships/externalLink" Target="externalLinks/externalLink47.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externalLink" Target="externalLinks/externalLink21.xml"/><Relationship Id="rId103" Type="http://schemas.openxmlformats.org/officeDocument/2006/relationships/externalLink" Target="externalLinks/externalLink65.xml"/><Relationship Id="rId108" Type="http://schemas.openxmlformats.org/officeDocument/2006/relationships/styles" Target="styles.xml"/><Relationship Id="rId54" Type="http://schemas.openxmlformats.org/officeDocument/2006/relationships/externalLink" Target="externalLinks/externalLink16.xml"/><Relationship Id="rId70" Type="http://schemas.openxmlformats.org/officeDocument/2006/relationships/externalLink" Target="externalLinks/externalLink32.xml"/><Relationship Id="rId75" Type="http://schemas.openxmlformats.org/officeDocument/2006/relationships/externalLink" Target="externalLinks/externalLink37.xml"/><Relationship Id="rId91" Type="http://schemas.openxmlformats.org/officeDocument/2006/relationships/externalLink" Target="externalLinks/externalLink53.xml"/><Relationship Id="rId96" Type="http://schemas.openxmlformats.org/officeDocument/2006/relationships/externalLink" Target="externalLinks/externalLink58.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externalLink" Target="externalLinks/externalLink11.xml"/><Relationship Id="rId57" Type="http://schemas.openxmlformats.org/officeDocument/2006/relationships/externalLink" Target="externalLinks/externalLink19.xml"/><Relationship Id="rId106" Type="http://schemas.openxmlformats.org/officeDocument/2006/relationships/externalLink" Target="externalLinks/externalLink68.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externalLink" Target="externalLinks/externalLink6.xml"/><Relationship Id="rId52" Type="http://schemas.openxmlformats.org/officeDocument/2006/relationships/externalLink" Target="externalLinks/externalLink14.xml"/><Relationship Id="rId60" Type="http://schemas.openxmlformats.org/officeDocument/2006/relationships/externalLink" Target="externalLinks/externalLink22.xml"/><Relationship Id="rId65" Type="http://schemas.openxmlformats.org/officeDocument/2006/relationships/externalLink" Target="externalLinks/externalLink27.xml"/><Relationship Id="rId73" Type="http://schemas.openxmlformats.org/officeDocument/2006/relationships/externalLink" Target="externalLinks/externalLink35.xml"/><Relationship Id="rId78" Type="http://schemas.openxmlformats.org/officeDocument/2006/relationships/externalLink" Target="externalLinks/externalLink40.xml"/><Relationship Id="rId81" Type="http://schemas.openxmlformats.org/officeDocument/2006/relationships/externalLink" Target="externalLinks/externalLink43.xml"/><Relationship Id="rId86" Type="http://schemas.openxmlformats.org/officeDocument/2006/relationships/externalLink" Target="externalLinks/externalLink48.xml"/><Relationship Id="rId94" Type="http://schemas.openxmlformats.org/officeDocument/2006/relationships/externalLink" Target="externalLinks/externalLink56.xml"/><Relationship Id="rId99" Type="http://schemas.openxmlformats.org/officeDocument/2006/relationships/externalLink" Target="externalLinks/externalLink61.xml"/><Relationship Id="rId101" Type="http://schemas.openxmlformats.org/officeDocument/2006/relationships/externalLink" Target="externalLinks/externalLink63.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externalLink" Target="externalLinks/externalLink1.xml"/><Relationship Id="rId109" Type="http://schemas.openxmlformats.org/officeDocument/2006/relationships/sharedStrings" Target="sharedStrings.xml"/><Relationship Id="rId34" Type="http://schemas.openxmlformats.org/officeDocument/2006/relationships/worksheet" Target="worksheets/sheet34.xml"/><Relationship Id="rId50" Type="http://schemas.openxmlformats.org/officeDocument/2006/relationships/externalLink" Target="externalLinks/externalLink12.xml"/><Relationship Id="rId55" Type="http://schemas.openxmlformats.org/officeDocument/2006/relationships/externalLink" Target="externalLinks/externalLink17.xml"/><Relationship Id="rId76" Type="http://schemas.openxmlformats.org/officeDocument/2006/relationships/externalLink" Target="externalLinks/externalLink38.xml"/><Relationship Id="rId97" Type="http://schemas.openxmlformats.org/officeDocument/2006/relationships/externalLink" Target="externalLinks/externalLink59.xml"/><Relationship Id="rId104" Type="http://schemas.openxmlformats.org/officeDocument/2006/relationships/externalLink" Target="externalLinks/externalLink66.xml"/><Relationship Id="rId7" Type="http://schemas.openxmlformats.org/officeDocument/2006/relationships/worksheet" Target="worksheets/sheet7.xml"/><Relationship Id="rId71" Type="http://schemas.openxmlformats.org/officeDocument/2006/relationships/externalLink" Target="externalLinks/externalLink33.xml"/><Relationship Id="rId92" Type="http://schemas.openxmlformats.org/officeDocument/2006/relationships/externalLink" Target="externalLinks/externalLink54.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externalLink" Target="externalLinks/externalLink2.xml"/><Relationship Id="rId45" Type="http://schemas.openxmlformats.org/officeDocument/2006/relationships/externalLink" Target="externalLinks/externalLink7.xml"/><Relationship Id="rId66" Type="http://schemas.openxmlformats.org/officeDocument/2006/relationships/externalLink" Target="externalLinks/externalLink28.xml"/><Relationship Id="rId87" Type="http://schemas.openxmlformats.org/officeDocument/2006/relationships/externalLink" Target="externalLinks/externalLink49.xml"/><Relationship Id="rId110" Type="http://schemas.openxmlformats.org/officeDocument/2006/relationships/calcChain" Target="calcChain.xml"/><Relationship Id="rId61" Type="http://schemas.openxmlformats.org/officeDocument/2006/relationships/externalLink" Target="externalLinks/externalLink23.xml"/><Relationship Id="rId82" Type="http://schemas.openxmlformats.org/officeDocument/2006/relationships/externalLink" Target="externalLinks/externalLink44.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externalLink" Target="externalLinks/externalLink18.xml"/><Relationship Id="rId77" Type="http://schemas.openxmlformats.org/officeDocument/2006/relationships/externalLink" Target="externalLinks/externalLink39.xml"/><Relationship Id="rId100" Type="http://schemas.openxmlformats.org/officeDocument/2006/relationships/externalLink" Target="externalLinks/externalLink62.xml"/><Relationship Id="rId105" Type="http://schemas.openxmlformats.org/officeDocument/2006/relationships/externalLink" Target="externalLinks/externalLink67.xml"/><Relationship Id="rId8" Type="http://schemas.openxmlformats.org/officeDocument/2006/relationships/worksheet" Target="worksheets/sheet8.xml"/><Relationship Id="rId51" Type="http://schemas.openxmlformats.org/officeDocument/2006/relationships/externalLink" Target="externalLinks/externalLink13.xml"/><Relationship Id="rId72" Type="http://schemas.openxmlformats.org/officeDocument/2006/relationships/externalLink" Target="externalLinks/externalLink34.xml"/><Relationship Id="rId93" Type="http://schemas.openxmlformats.org/officeDocument/2006/relationships/externalLink" Target="externalLinks/externalLink55.xml"/><Relationship Id="rId98" Type="http://schemas.openxmlformats.org/officeDocument/2006/relationships/externalLink" Target="externalLinks/externalLink60.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externalLink" Target="externalLinks/externalLink8.xml"/><Relationship Id="rId67" Type="http://schemas.openxmlformats.org/officeDocument/2006/relationships/externalLink" Target="externalLinks/externalLink29.xml"/><Relationship Id="rId20" Type="http://schemas.openxmlformats.org/officeDocument/2006/relationships/worksheet" Target="worksheets/sheet20.xml"/><Relationship Id="rId41" Type="http://schemas.openxmlformats.org/officeDocument/2006/relationships/externalLink" Target="externalLinks/externalLink3.xml"/><Relationship Id="rId62" Type="http://schemas.openxmlformats.org/officeDocument/2006/relationships/externalLink" Target="externalLinks/externalLink24.xml"/><Relationship Id="rId83" Type="http://schemas.openxmlformats.org/officeDocument/2006/relationships/externalLink" Target="externalLinks/externalLink45.xml"/><Relationship Id="rId88" Type="http://schemas.openxmlformats.org/officeDocument/2006/relationships/externalLink" Target="externalLinks/externalLink50.xml"/><Relationship Id="rId111"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oneCellAnchor>
    <xdr:from>
      <xdr:col>7</xdr:col>
      <xdr:colOff>0</xdr:colOff>
      <xdr:row>43</xdr:row>
      <xdr:rowOff>0</xdr:rowOff>
    </xdr:from>
    <xdr:ext cx="65" cy="209133"/>
    <xdr:sp macro="" textlink="">
      <xdr:nvSpPr>
        <xdr:cNvPr id="2" name="TextBox 1">
          <a:extLst>
            <a:ext uri="{FF2B5EF4-FFF2-40B4-BE49-F238E27FC236}">
              <a16:creationId xmlns:a16="http://schemas.microsoft.com/office/drawing/2014/main" id="{353DA615-7522-4E0D-B70C-D13B47F353CC}"/>
            </a:ext>
          </a:extLst>
        </xdr:cNvPr>
        <xdr:cNvSpPr txBox="1"/>
      </xdr:nvSpPr>
      <xdr:spPr>
        <a:xfrm>
          <a:off x="5886450" y="10372725"/>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44</xdr:row>
      <xdr:rowOff>0</xdr:rowOff>
    </xdr:from>
    <xdr:ext cx="65" cy="209133"/>
    <xdr:sp macro="" textlink="">
      <xdr:nvSpPr>
        <xdr:cNvPr id="3" name="TextBox 2">
          <a:extLst>
            <a:ext uri="{FF2B5EF4-FFF2-40B4-BE49-F238E27FC236}">
              <a16:creationId xmlns:a16="http://schemas.microsoft.com/office/drawing/2014/main" id="{AF814A3F-6225-4E77-8382-EA6F492F4A6E}"/>
            </a:ext>
          </a:extLst>
        </xdr:cNvPr>
        <xdr:cNvSpPr txBox="1"/>
      </xdr:nvSpPr>
      <xdr:spPr>
        <a:xfrm>
          <a:off x="5886450" y="10563225"/>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71</xdr:row>
      <xdr:rowOff>0</xdr:rowOff>
    </xdr:from>
    <xdr:ext cx="65" cy="209133"/>
    <xdr:sp macro="" textlink="">
      <xdr:nvSpPr>
        <xdr:cNvPr id="4" name="TextBox 3">
          <a:extLst>
            <a:ext uri="{FF2B5EF4-FFF2-40B4-BE49-F238E27FC236}">
              <a16:creationId xmlns:a16="http://schemas.microsoft.com/office/drawing/2014/main" id="{095897BB-1EC9-47CA-BBBF-5E17F44AE9BD}"/>
            </a:ext>
          </a:extLst>
        </xdr:cNvPr>
        <xdr:cNvSpPr txBox="1"/>
      </xdr:nvSpPr>
      <xdr:spPr>
        <a:xfrm>
          <a:off x="5886450" y="20269200"/>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72</xdr:row>
      <xdr:rowOff>0</xdr:rowOff>
    </xdr:from>
    <xdr:ext cx="65" cy="209133"/>
    <xdr:sp macro="" textlink="">
      <xdr:nvSpPr>
        <xdr:cNvPr id="5" name="TextBox 4">
          <a:extLst>
            <a:ext uri="{FF2B5EF4-FFF2-40B4-BE49-F238E27FC236}">
              <a16:creationId xmlns:a16="http://schemas.microsoft.com/office/drawing/2014/main" id="{B09B8CCC-0B61-44ED-9DF6-CCAAB7103FEC}"/>
            </a:ext>
          </a:extLst>
        </xdr:cNvPr>
        <xdr:cNvSpPr txBox="1"/>
      </xdr:nvSpPr>
      <xdr:spPr>
        <a:xfrm>
          <a:off x="5886450" y="20459700"/>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71</xdr:row>
      <xdr:rowOff>0</xdr:rowOff>
    </xdr:from>
    <xdr:ext cx="65" cy="209133"/>
    <xdr:sp macro="" textlink="">
      <xdr:nvSpPr>
        <xdr:cNvPr id="6" name="TextBox 5">
          <a:extLst>
            <a:ext uri="{FF2B5EF4-FFF2-40B4-BE49-F238E27FC236}">
              <a16:creationId xmlns:a16="http://schemas.microsoft.com/office/drawing/2014/main" id="{386BA941-6134-499B-AE43-F986FB24B6A4}"/>
            </a:ext>
          </a:extLst>
        </xdr:cNvPr>
        <xdr:cNvSpPr txBox="1"/>
      </xdr:nvSpPr>
      <xdr:spPr>
        <a:xfrm>
          <a:off x="5886450" y="20269200"/>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72</xdr:row>
      <xdr:rowOff>0</xdr:rowOff>
    </xdr:from>
    <xdr:ext cx="65" cy="209133"/>
    <xdr:sp macro="" textlink="">
      <xdr:nvSpPr>
        <xdr:cNvPr id="7" name="TextBox 6">
          <a:extLst>
            <a:ext uri="{FF2B5EF4-FFF2-40B4-BE49-F238E27FC236}">
              <a16:creationId xmlns:a16="http://schemas.microsoft.com/office/drawing/2014/main" id="{FD374524-6B1A-4DBD-86C1-ED8CD869B701}"/>
            </a:ext>
          </a:extLst>
        </xdr:cNvPr>
        <xdr:cNvSpPr txBox="1"/>
      </xdr:nvSpPr>
      <xdr:spPr>
        <a:xfrm>
          <a:off x="5886450" y="20459700"/>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72</xdr:row>
      <xdr:rowOff>0</xdr:rowOff>
    </xdr:from>
    <xdr:ext cx="65" cy="209133"/>
    <xdr:sp macro="" textlink="">
      <xdr:nvSpPr>
        <xdr:cNvPr id="8" name="TextBox 7">
          <a:extLst>
            <a:ext uri="{FF2B5EF4-FFF2-40B4-BE49-F238E27FC236}">
              <a16:creationId xmlns:a16="http://schemas.microsoft.com/office/drawing/2014/main" id="{C31C896A-535A-4911-935D-43FB6780E84B}"/>
            </a:ext>
          </a:extLst>
        </xdr:cNvPr>
        <xdr:cNvSpPr txBox="1"/>
      </xdr:nvSpPr>
      <xdr:spPr>
        <a:xfrm>
          <a:off x="5886450" y="28832175"/>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72</xdr:row>
      <xdr:rowOff>0</xdr:rowOff>
    </xdr:from>
    <xdr:ext cx="65" cy="209133"/>
    <xdr:sp macro="" textlink="">
      <xdr:nvSpPr>
        <xdr:cNvPr id="9" name="TextBox 8">
          <a:extLst>
            <a:ext uri="{FF2B5EF4-FFF2-40B4-BE49-F238E27FC236}">
              <a16:creationId xmlns:a16="http://schemas.microsoft.com/office/drawing/2014/main" id="{FDC731FD-BFCB-4303-BCB0-BA83AE7FEBCF}"/>
            </a:ext>
          </a:extLst>
        </xdr:cNvPr>
        <xdr:cNvSpPr txBox="1"/>
      </xdr:nvSpPr>
      <xdr:spPr>
        <a:xfrm>
          <a:off x="5886450" y="28832175"/>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72</xdr:row>
      <xdr:rowOff>0</xdr:rowOff>
    </xdr:from>
    <xdr:ext cx="65" cy="209133"/>
    <xdr:sp macro="" textlink="">
      <xdr:nvSpPr>
        <xdr:cNvPr id="10" name="TextBox 9">
          <a:extLst>
            <a:ext uri="{FF2B5EF4-FFF2-40B4-BE49-F238E27FC236}">
              <a16:creationId xmlns:a16="http://schemas.microsoft.com/office/drawing/2014/main" id="{BEC01229-B9AB-4C11-A0D6-0D9F6883FF89}"/>
            </a:ext>
          </a:extLst>
        </xdr:cNvPr>
        <xdr:cNvSpPr txBox="1"/>
      </xdr:nvSpPr>
      <xdr:spPr>
        <a:xfrm>
          <a:off x="5886450" y="29022675"/>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72</xdr:row>
      <xdr:rowOff>0</xdr:rowOff>
    </xdr:from>
    <xdr:ext cx="65" cy="209133"/>
    <xdr:sp macro="" textlink="">
      <xdr:nvSpPr>
        <xdr:cNvPr id="11" name="TextBox 10">
          <a:extLst>
            <a:ext uri="{FF2B5EF4-FFF2-40B4-BE49-F238E27FC236}">
              <a16:creationId xmlns:a16="http://schemas.microsoft.com/office/drawing/2014/main" id="{6CA68BC9-B8F8-4138-99AB-77EB617081A2}"/>
            </a:ext>
          </a:extLst>
        </xdr:cNvPr>
        <xdr:cNvSpPr txBox="1"/>
      </xdr:nvSpPr>
      <xdr:spPr>
        <a:xfrm>
          <a:off x="5886450" y="28832175"/>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72</xdr:row>
      <xdr:rowOff>0</xdr:rowOff>
    </xdr:from>
    <xdr:ext cx="65" cy="209133"/>
    <xdr:sp macro="" textlink="">
      <xdr:nvSpPr>
        <xdr:cNvPr id="12" name="TextBox 11">
          <a:extLst>
            <a:ext uri="{FF2B5EF4-FFF2-40B4-BE49-F238E27FC236}">
              <a16:creationId xmlns:a16="http://schemas.microsoft.com/office/drawing/2014/main" id="{7F9312F8-BDB5-4876-94CD-22A64621409D}"/>
            </a:ext>
          </a:extLst>
        </xdr:cNvPr>
        <xdr:cNvSpPr txBox="1"/>
      </xdr:nvSpPr>
      <xdr:spPr>
        <a:xfrm>
          <a:off x="5886450" y="29022675"/>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72</xdr:row>
      <xdr:rowOff>0</xdr:rowOff>
    </xdr:from>
    <xdr:ext cx="65" cy="209133"/>
    <xdr:sp macro="" textlink="">
      <xdr:nvSpPr>
        <xdr:cNvPr id="13" name="TextBox 12">
          <a:extLst>
            <a:ext uri="{FF2B5EF4-FFF2-40B4-BE49-F238E27FC236}">
              <a16:creationId xmlns:a16="http://schemas.microsoft.com/office/drawing/2014/main" id="{AFC10C9B-6C2B-4D65-A6C8-48EAB8BDBACF}"/>
            </a:ext>
          </a:extLst>
        </xdr:cNvPr>
        <xdr:cNvSpPr txBox="1"/>
      </xdr:nvSpPr>
      <xdr:spPr>
        <a:xfrm>
          <a:off x="5886450" y="35575875"/>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7</xdr:col>
      <xdr:colOff>0</xdr:colOff>
      <xdr:row>45</xdr:row>
      <xdr:rowOff>0</xdr:rowOff>
    </xdr:from>
    <xdr:ext cx="65" cy="209133"/>
    <xdr:sp macro="" textlink="">
      <xdr:nvSpPr>
        <xdr:cNvPr id="2" name="TextBox 1">
          <a:extLst>
            <a:ext uri="{FF2B5EF4-FFF2-40B4-BE49-F238E27FC236}">
              <a16:creationId xmlns:a16="http://schemas.microsoft.com/office/drawing/2014/main" id="{064F2680-2F5D-4D35-AD3C-6C2376557AEC}"/>
            </a:ext>
          </a:extLst>
        </xdr:cNvPr>
        <xdr:cNvSpPr txBox="1"/>
      </xdr:nvSpPr>
      <xdr:spPr>
        <a:xfrm>
          <a:off x="5886450" y="10706100"/>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46</xdr:row>
      <xdr:rowOff>0</xdr:rowOff>
    </xdr:from>
    <xdr:ext cx="65" cy="209133"/>
    <xdr:sp macro="" textlink="">
      <xdr:nvSpPr>
        <xdr:cNvPr id="3" name="TextBox 2">
          <a:extLst>
            <a:ext uri="{FF2B5EF4-FFF2-40B4-BE49-F238E27FC236}">
              <a16:creationId xmlns:a16="http://schemas.microsoft.com/office/drawing/2014/main" id="{B0920C65-07AC-442E-AF70-B9AF3015CA09}"/>
            </a:ext>
          </a:extLst>
        </xdr:cNvPr>
        <xdr:cNvSpPr txBox="1"/>
      </xdr:nvSpPr>
      <xdr:spPr>
        <a:xfrm>
          <a:off x="5886450" y="10896600"/>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94</xdr:row>
      <xdr:rowOff>0</xdr:rowOff>
    </xdr:from>
    <xdr:ext cx="65" cy="209133"/>
    <xdr:sp macro="" textlink="">
      <xdr:nvSpPr>
        <xdr:cNvPr id="4" name="TextBox 3">
          <a:extLst>
            <a:ext uri="{FF2B5EF4-FFF2-40B4-BE49-F238E27FC236}">
              <a16:creationId xmlns:a16="http://schemas.microsoft.com/office/drawing/2014/main" id="{DD262DAF-51ED-40C1-BF42-CDCFBFF9381D}"/>
            </a:ext>
          </a:extLst>
        </xdr:cNvPr>
        <xdr:cNvSpPr txBox="1"/>
      </xdr:nvSpPr>
      <xdr:spPr>
        <a:xfrm>
          <a:off x="5886450" y="21231225"/>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95</xdr:row>
      <xdr:rowOff>0</xdr:rowOff>
    </xdr:from>
    <xdr:ext cx="65" cy="209133"/>
    <xdr:sp macro="" textlink="">
      <xdr:nvSpPr>
        <xdr:cNvPr id="5" name="TextBox 4">
          <a:extLst>
            <a:ext uri="{FF2B5EF4-FFF2-40B4-BE49-F238E27FC236}">
              <a16:creationId xmlns:a16="http://schemas.microsoft.com/office/drawing/2014/main" id="{87F2B6AD-B8B9-4B04-90A2-2BA169480873}"/>
            </a:ext>
          </a:extLst>
        </xdr:cNvPr>
        <xdr:cNvSpPr txBox="1"/>
      </xdr:nvSpPr>
      <xdr:spPr>
        <a:xfrm>
          <a:off x="5886450" y="21421725"/>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94</xdr:row>
      <xdr:rowOff>0</xdr:rowOff>
    </xdr:from>
    <xdr:ext cx="65" cy="209133"/>
    <xdr:sp macro="" textlink="">
      <xdr:nvSpPr>
        <xdr:cNvPr id="6" name="TextBox 5">
          <a:extLst>
            <a:ext uri="{FF2B5EF4-FFF2-40B4-BE49-F238E27FC236}">
              <a16:creationId xmlns:a16="http://schemas.microsoft.com/office/drawing/2014/main" id="{1B6422D7-062F-404C-80B3-BE1272C797B9}"/>
            </a:ext>
          </a:extLst>
        </xdr:cNvPr>
        <xdr:cNvSpPr txBox="1"/>
      </xdr:nvSpPr>
      <xdr:spPr>
        <a:xfrm>
          <a:off x="5886450" y="21231225"/>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95</xdr:row>
      <xdr:rowOff>0</xdr:rowOff>
    </xdr:from>
    <xdr:ext cx="65" cy="209133"/>
    <xdr:sp macro="" textlink="">
      <xdr:nvSpPr>
        <xdr:cNvPr id="7" name="TextBox 6">
          <a:extLst>
            <a:ext uri="{FF2B5EF4-FFF2-40B4-BE49-F238E27FC236}">
              <a16:creationId xmlns:a16="http://schemas.microsoft.com/office/drawing/2014/main" id="{FC901DE4-2EF1-44AD-BED0-D5E0ADCF7C47}"/>
            </a:ext>
          </a:extLst>
        </xdr:cNvPr>
        <xdr:cNvSpPr txBox="1"/>
      </xdr:nvSpPr>
      <xdr:spPr>
        <a:xfrm>
          <a:off x="5886450" y="21421725"/>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95</xdr:row>
      <xdr:rowOff>0</xdr:rowOff>
    </xdr:from>
    <xdr:ext cx="65" cy="209133"/>
    <xdr:sp macro="" textlink="">
      <xdr:nvSpPr>
        <xdr:cNvPr id="8" name="TextBox 7">
          <a:extLst>
            <a:ext uri="{FF2B5EF4-FFF2-40B4-BE49-F238E27FC236}">
              <a16:creationId xmlns:a16="http://schemas.microsoft.com/office/drawing/2014/main" id="{85C4EAFF-6C3E-4762-84DA-A922C5531511}"/>
            </a:ext>
          </a:extLst>
        </xdr:cNvPr>
        <xdr:cNvSpPr txBox="1"/>
      </xdr:nvSpPr>
      <xdr:spPr>
        <a:xfrm>
          <a:off x="5886450" y="21421725"/>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95</xdr:row>
      <xdr:rowOff>0</xdr:rowOff>
    </xdr:from>
    <xdr:ext cx="65" cy="209133"/>
    <xdr:sp macro="" textlink="">
      <xdr:nvSpPr>
        <xdr:cNvPr id="9" name="TextBox 8">
          <a:extLst>
            <a:ext uri="{FF2B5EF4-FFF2-40B4-BE49-F238E27FC236}">
              <a16:creationId xmlns:a16="http://schemas.microsoft.com/office/drawing/2014/main" id="{F20B623F-215D-4956-B4EE-04779BD4ED94}"/>
            </a:ext>
          </a:extLst>
        </xdr:cNvPr>
        <xdr:cNvSpPr txBox="1"/>
      </xdr:nvSpPr>
      <xdr:spPr>
        <a:xfrm>
          <a:off x="5886450" y="21421725"/>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95</xdr:row>
      <xdr:rowOff>0</xdr:rowOff>
    </xdr:from>
    <xdr:ext cx="65" cy="209133"/>
    <xdr:sp macro="" textlink="">
      <xdr:nvSpPr>
        <xdr:cNvPr id="10" name="TextBox 9">
          <a:extLst>
            <a:ext uri="{FF2B5EF4-FFF2-40B4-BE49-F238E27FC236}">
              <a16:creationId xmlns:a16="http://schemas.microsoft.com/office/drawing/2014/main" id="{C8423035-7B49-4573-B50B-1C4016747E08}"/>
            </a:ext>
          </a:extLst>
        </xdr:cNvPr>
        <xdr:cNvSpPr txBox="1"/>
      </xdr:nvSpPr>
      <xdr:spPr>
        <a:xfrm>
          <a:off x="5886450" y="21421725"/>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95</xdr:row>
      <xdr:rowOff>0</xdr:rowOff>
    </xdr:from>
    <xdr:ext cx="65" cy="209133"/>
    <xdr:sp macro="" textlink="">
      <xdr:nvSpPr>
        <xdr:cNvPr id="11" name="TextBox 10">
          <a:extLst>
            <a:ext uri="{FF2B5EF4-FFF2-40B4-BE49-F238E27FC236}">
              <a16:creationId xmlns:a16="http://schemas.microsoft.com/office/drawing/2014/main" id="{24334E8C-99A4-4271-982F-E62464662A8D}"/>
            </a:ext>
          </a:extLst>
        </xdr:cNvPr>
        <xdr:cNvSpPr txBox="1"/>
      </xdr:nvSpPr>
      <xdr:spPr>
        <a:xfrm>
          <a:off x="5886450" y="21421725"/>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95</xdr:row>
      <xdr:rowOff>0</xdr:rowOff>
    </xdr:from>
    <xdr:ext cx="65" cy="209133"/>
    <xdr:sp macro="" textlink="">
      <xdr:nvSpPr>
        <xdr:cNvPr id="12" name="TextBox 11">
          <a:extLst>
            <a:ext uri="{FF2B5EF4-FFF2-40B4-BE49-F238E27FC236}">
              <a16:creationId xmlns:a16="http://schemas.microsoft.com/office/drawing/2014/main" id="{8F783308-F9F9-472D-BB89-285490B67EB9}"/>
            </a:ext>
          </a:extLst>
        </xdr:cNvPr>
        <xdr:cNvSpPr txBox="1"/>
      </xdr:nvSpPr>
      <xdr:spPr>
        <a:xfrm>
          <a:off x="5886450" y="21421725"/>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95</xdr:row>
      <xdr:rowOff>0</xdr:rowOff>
    </xdr:from>
    <xdr:ext cx="65" cy="209133"/>
    <xdr:sp macro="" textlink="">
      <xdr:nvSpPr>
        <xdr:cNvPr id="13" name="TextBox 12">
          <a:extLst>
            <a:ext uri="{FF2B5EF4-FFF2-40B4-BE49-F238E27FC236}">
              <a16:creationId xmlns:a16="http://schemas.microsoft.com/office/drawing/2014/main" id="{5DD05C86-A483-42D2-B06C-D57C0C0229AB}"/>
            </a:ext>
          </a:extLst>
        </xdr:cNvPr>
        <xdr:cNvSpPr txBox="1"/>
      </xdr:nvSpPr>
      <xdr:spPr>
        <a:xfrm>
          <a:off x="5886450" y="21421725"/>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7</xdr:col>
      <xdr:colOff>0</xdr:colOff>
      <xdr:row>50</xdr:row>
      <xdr:rowOff>0</xdr:rowOff>
    </xdr:from>
    <xdr:ext cx="65" cy="209133"/>
    <xdr:sp macro="" textlink="">
      <xdr:nvSpPr>
        <xdr:cNvPr id="2" name="TextBox 1">
          <a:extLst>
            <a:ext uri="{FF2B5EF4-FFF2-40B4-BE49-F238E27FC236}">
              <a16:creationId xmlns:a16="http://schemas.microsoft.com/office/drawing/2014/main" id="{0E380AAF-9F4D-458C-87A6-79E3B7921671}"/>
            </a:ext>
          </a:extLst>
        </xdr:cNvPr>
        <xdr:cNvSpPr txBox="1"/>
      </xdr:nvSpPr>
      <xdr:spPr>
        <a:xfrm>
          <a:off x="5676900" y="10325100"/>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51</xdr:row>
      <xdr:rowOff>0</xdr:rowOff>
    </xdr:from>
    <xdr:ext cx="65" cy="209133"/>
    <xdr:sp macro="" textlink="">
      <xdr:nvSpPr>
        <xdr:cNvPr id="3" name="TextBox 2">
          <a:extLst>
            <a:ext uri="{FF2B5EF4-FFF2-40B4-BE49-F238E27FC236}">
              <a16:creationId xmlns:a16="http://schemas.microsoft.com/office/drawing/2014/main" id="{92E975AE-48C1-4BD5-A34F-44928CDD170D}"/>
            </a:ext>
          </a:extLst>
        </xdr:cNvPr>
        <xdr:cNvSpPr txBox="1"/>
      </xdr:nvSpPr>
      <xdr:spPr>
        <a:xfrm>
          <a:off x="5676900" y="10515600"/>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101</xdr:row>
      <xdr:rowOff>0</xdr:rowOff>
    </xdr:from>
    <xdr:ext cx="65" cy="209133"/>
    <xdr:sp macro="" textlink="">
      <xdr:nvSpPr>
        <xdr:cNvPr id="4" name="TextBox 3">
          <a:extLst>
            <a:ext uri="{FF2B5EF4-FFF2-40B4-BE49-F238E27FC236}">
              <a16:creationId xmlns:a16="http://schemas.microsoft.com/office/drawing/2014/main" id="{25A8A974-E0C6-4C09-8CE4-1A9C983D3A1C}"/>
            </a:ext>
          </a:extLst>
        </xdr:cNvPr>
        <xdr:cNvSpPr txBox="1"/>
      </xdr:nvSpPr>
      <xdr:spPr>
        <a:xfrm>
          <a:off x="5676900" y="20221575"/>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102</xdr:row>
      <xdr:rowOff>0</xdr:rowOff>
    </xdr:from>
    <xdr:ext cx="65" cy="209133"/>
    <xdr:sp macro="" textlink="">
      <xdr:nvSpPr>
        <xdr:cNvPr id="5" name="TextBox 4">
          <a:extLst>
            <a:ext uri="{FF2B5EF4-FFF2-40B4-BE49-F238E27FC236}">
              <a16:creationId xmlns:a16="http://schemas.microsoft.com/office/drawing/2014/main" id="{D58F743F-FEE5-4467-BD31-78C2A76FD1E9}"/>
            </a:ext>
          </a:extLst>
        </xdr:cNvPr>
        <xdr:cNvSpPr txBox="1"/>
      </xdr:nvSpPr>
      <xdr:spPr>
        <a:xfrm>
          <a:off x="5676900" y="20412075"/>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101</xdr:row>
      <xdr:rowOff>0</xdr:rowOff>
    </xdr:from>
    <xdr:ext cx="65" cy="209133"/>
    <xdr:sp macro="" textlink="">
      <xdr:nvSpPr>
        <xdr:cNvPr id="6" name="TextBox 5">
          <a:extLst>
            <a:ext uri="{FF2B5EF4-FFF2-40B4-BE49-F238E27FC236}">
              <a16:creationId xmlns:a16="http://schemas.microsoft.com/office/drawing/2014/main" id="{42DBE749-806C-4184-8BE4-9EFC7FC85997}"/>
            </a:ext>
          </a:extLst>
        </xdr:cNvPr>
        <xdr:cNvSpPr txBox="1"/>
      </xdr:nvSpPr>
      <xdr:spPr>
        <a:xfrm>
          <a:off x="5676900" y="20221575"/>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102</xdr:row>
      <xdr:rowOff>0</xdr:rowOff>
    </xdr:from>
    <xdr:ext cx="65" cy="209133"/>
    <xdr:sp macro="" textlink="">
      <xdr:nvSpPr>
        <xdr:cNvPr id="7" name="TextBox 6">
          <a:extLst>
            <a:ext uri="{FF2B5EF4-FFF2-40B4-BE49-F238E27FC236}">
              <a16:creationId xmlns:a16="http://schemas.microsoft.com/office/drawing/2014/main" id="{B2A615D0-CC75-46E9-9E9C-8C2F61B7F363}"/>
            </a:ext>
          </a:extLst>
        </xdr:cNvPr>
        <xdr:cNvSpPr txBox="1"/>
      </xdr:nvSpPr>
      <xdr:spPr>
        <a:xfrm>
          <a:off x="5676900" y="20412075"/>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136</xdr:row>
      <xdr:rowOff>0</xdr:rowOff>
    </xdr:from>
    <xdr:ext cx="65" cy="209133"/>
    <xdr:sp macro="" textlink="">
      <xdr:nvSpPr>
        <xdr:cNvPr id="8" name="TextBox 7">
          <a:extLst>
            <a:ext uri="{FF2B5EF4-FFF2-40B4-BE49-F238E27FC236}">
              <a16:creationId xmlns:a16="http://schemas.microsoft.com/office/drawing/2014/main" id="{C1E122B9-7AA2-4BB3-B8AB-D3FB32FACE81}"/>
            </a:ext>
          </a:extLst>
        </xdr:cNvPr>
        <xdr:cNvSpPr txBox="1"/>
      </xdr:nvSpPr>
      <xdr:spPr>
        <a:xfrm>
          <a:off x="5676900" y="28784550"/>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136</xdr:row>
      <xdr:rowOff>0</xdr:rowOff>
    </xdr:from>
    <xdr:ext cx="65" cy="209133"/>
    <xdr:sp macro="" textlink="">
      <xdr:nvSpPr>
        <xdr:cNvPr id="9" name="TextBox 8">
          <a:extLst>
            <a:ext uri="{FF2B5EF4-FFF2-40B4-BE49-F238E27FC236}">
              <a16:creationId xmlns:a16="http://schemas.microsoft.com/office/drawing/2014/main" id="{DFB5E1A9-E17C-44FF-BEC6-D4805674C326}"/>
            </a:ext>
          </a:extLst>
        </xdr:cNvPr>
        <xdr:cNvSpPr txBox="1"/>
      </xdr:nvSpPr>
      <xdr:spPr>
        <a:xfrm>
          <a:off x="5676900" y="28784550"/>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137</xdr:row>
      <xdr:rowOff>0</xdr:rowOff>
    </xdr:from>
    <xdr:ext cx="65" cy="209133"/>
    <xdr:sp macro="" textlink="">
      <xdr:nvSpPr>
        <xdr:cNvPr id="10" name="TextBox 9">
          <a:extLst>
            <a:ext uri="{FF2B5EF4-FFF2-40B4-BE49-F238E27FC236}">
              <a16:creationId xmlns:a16="http://schemas.microsoft.com/office/drawing/2014/main" id="{079AB156-0BF6-4C8A-836B-D376E1749F47}"/>
            </a:ext>
          </a:extLst>
        </xdr:cNvPr>
        <xdr:cNvSpPr txBox="1"/>
      </xdr:nvSpPr>
      <xdr:spPr>
        <a:xfrm>
          <a:off x="5676900" y="28975050"/>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136</xdr:row>
      <xdr:rowOff>0</xdr:rowOff>
    </xdr:from>
    <xdr:ext cx="65" cy="209133"/>
    <xdr:sp macro="" textlink="">
      <xdr:nvSpPr>
        <xdr:cNvPr id="11" name="TextBox 10">
          <a:extLst>
            <a:ext uri="{FF2B5EF4-FFF2-40B4-BE49-F238E27FC236}">
              <a16:creationId xmlns:a16="http://schemas.microsoft.com/office/drawing/2014/main" id="{18CAD9B6-F040-4B8E-86ED-54E32A011592}"/>
            </a:ext>
          </a:extLst>
        </xdr:cNvPr>
        <xdr:cNvSpPr txBox="1"/>
      </xdr:nvSpPr>
      <xdr:spPr>
        <a:xfrm>
          <a:off x="5676900" y="28784550"/>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137</xdr:row>
      <xdr:rowOff>0</xdr:rowOff>
    </xdr:from>
    <xdr:ext cx="65" cy="209133"/>
    <xdr:sp macro="" textlink="">
      <xdr:nvSpPr>
        <xdr:cNvPr id="12" name="TextBox 11">
          <a:extLst>
            <a:ext uri="{FF2B5EF4-FFF2-40B4-BE49-F238E27FC236}">
              <a16:creationId xmlns:a16="http://schemas.microsoft.com/office/drawing/2014/main" id="{0F51A235-5668-489B-BDCA-6615B71004B8}"/>
            </a:ext>
          </a:extLst>
        </xdr:cNvPr>
        <xdr:cNvSpPr txBox="1"/>
      </xdr:nvSpPr>
      <xdr:spPr>
        <a:xfrm>
          <a:off x="5676900" y="28975050"/>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165</xdr:row>
      <xdr:rowOff>0</xdr:rowOff>
    </xdr:from>
    <xdr:ext cx="65" cy="209133"/>
    <xdr:sp macro="" textlink="">
      <xdr:nvSpPr>
        <xdr:cNvPr id="13" name="TextBox 12">
          <a:extLst>
            <a:ext uri="{FF2B5EF4-FFF2-40B4-BE49-F238E27FC236}">
              <a16:creationId xmlns:a16="http://schemas.microsoft.com/office/drawing/2014/main" id="{376679CA-2177-4E64-BEAC-7DDB716AE34C}"/>
            </a:ext>
          </a:extLst>
        </xdr:cNvPr>
        <xdr:cNvSpPr txBox="1"/>
      </xdr:nvSpPr>
      <xdr:spPr>
        <a:xfrm>
          <a:off x="5676900" y="35528250"/>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7</xdr:col>
      <xdr:colOff>0</xdr:colOff>
      <xdr:row>43</xdr:row>
      <xdr:rowOff>0</xdr:rowOff>
    </xdr:from>
    <xdr:ext cx="65" cy="209133"/>
    <xdr:sp macro="" textlink="">
      <xdr:nvSpPr>
        <xdr:cNvPr id="2" name="TextBox 1">
          <a:extLst>
            <a:ext uri="{FF2B5EF4-FFF2-40B4-BE49-F238E27FC236}">
              <a16:creationId xmlns:a16="http://schemas.microsoft.com/office/drawing/2014/main" id="{0F4A134E-725F-4B48-AD7A-5E3750888B46}"/>
            </a:ext>
          </a:extLst>
        </xdr:cNvPr>
        <xdr:cNvSpPr txBox="1"/>
      </xdr:nvSpPr>
      <xdr:spPr>
        <a:xfrm>
          <a:off x="5876925" y="11106150"/>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44</xdr:row>
      <xdr:rowOff>0</xdr:rowOff>
    </xdr:from>
    <xdr:ext cx="65" cy="209133"/>
    <xdr:sp macro="" textlink="">
      <xdr:nvSpPr>
        <xdr:cNvPr id="3" name="TextBox 2">
          <a:extLst>
            <a:ext uri="{FF2B5EF4-FFF2-40B4-BE49-F238E27FC236}">
              <a16:creationId xmlns:a16="http://schemas.microsoft.com/office/drawing/2014/main" id="{1A16EC48-106D-4AC2-BA60-0C9535352BBA}"/>
            </a:ext>
          </a:extLst>
        </xdr:cNvPr>
        <xdr:cNvSpPr txBox="1"/>
      </xdr:nvSpPr>
      <xdr:spPr>
        <a:xfrm>
          <a:off x="5876925" y="11296650"/>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87</xdr:row>
      <xdr:rowOff>0</xdr:rowOff>
    </xdr:from>
    <xdr:ext cx="65" cy="209133"/>
    <xdr:sp macro="" textlink="">
      <xdr:nvSpPr>
        <xdr:cNvPr id="4" name="TextBox 3">
          <a:extLst>
            <a:ext uri="{FF2B5EF4-FFF2-40B4-BE49-F238E27FC236}">
              <a16:creationId xmlns:a16="http://schemas.microsoft.com/office/drawing/2014/main" id="{F0042162-7053-4C96-8882-9DCF588E1C38}"/>
            </a:ext>
          </a:extLst>
        </xdr:cNvPr>
        <xdr:cNvSpPr txBox="1"/>
      </xdr:nvSpPr>
      <xdr:spPr>
        <a:xfrm>
          <a:off x="5876925" y="20421600"/>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88</xdr:row>
      <xdr:rowOff>0</xdr:rowOff>
    </xdr:from>
    <xdr:ext cx="65" cy="209133"/>
    <xdr:sp macro="" textlink="">
      <xdr:nvSpPr>
        <xdr:cNvPr id="5" name="TextBox 4">
          <a:extLst>
            <a:ext uri="{FF2B5EF4-FFF2-40B4-BE49-F238E27FC236}">
              <a16:creationId xmlns:a16="http://schemas.microsoft.com/office/drawing/2014/main" id="{B9F3B461-2A10-45B5-817D-633CBCC2C44C}"/>
            </a:ext>
          </a:extLst>
        </xdr:cNvPr>
        <xdr:cNvSpPr txBox="1"/>
      </xdr:nvSpPr>
      <xdr:spPr>
        <a:xfrm>
          <a:off x="5876925" y="20612100"/>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88</xdr:row>
      <xdr:rowOff>0</xdr:rowOff>
    </xdr:from>
    <xdr:ext cx="65" cy="209133"/>
    <xdr:sp macro="" textlink="">
      <xdr:nvSpPr>
        <xdr:cNvPr id="6" name="TextBox 5">
          <a:extLst>
            <a:ext uri="{FF2B5EF4-FFF2-40B4-BE49-F238E27FC236}">
              <a16:creationId xmlns:a16="http://schemas.microsoft.com/office/drawing/2014/main" id="{E9C0B867-5ABE-404C-856C-DD9D517A2F2F}"/>
            </a:ext>
          </a:extLst>
        </xdr:cNvPr>
        <xdr:cNvSpPr txBox="1"/>
      </xdr:nvSpPr>
      <xdr:spPr>
        <a:xfrm>
          <a:off x="5876925" y="20612100"/>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88</xdr:row>
      <xdr:rowOff>0</xdr:rowOff>
    </xdr:from>
    <xdr:ext cx="65" cy="209133"/>
    <xdr:sp macro="" textlink="">
      <xdr:nvSpPr>
        <xdr:cNvPr id="7" name="TextBox 6">
          <a:extLst>
            <a:ext uri="{FF2B5EF4-FFF2-40B4-BE49-F238E27FC236}">
              <a16:creationId xmlns:a16="http://schemas.microsoft.com/office/drawing/2014/main" id="{37B7B58B-B6E1-43C0-8C6D-D45AC0A6A60A}"/>
            </a:ext>
          </a:extLst>
        </xdr:cNvPr>
        <xdr:cNvSpPr txBox="1"/>
      </xdr:nvSpPr>
      <xdr:spPr>
        <a:xfrm>
          <a:off x="5876925" y="20612100"/>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88</xdr:row>
      <xdr:rowOff>0</xdr:rowOff>
    </xdr:from>
    <xdr:ext cx="65" cy="209133"/>
    <xdr:sp macro="" textlink="">
      <xdr:nvSpPr>
        <xdr:cNvPr id="8" name="TextBox 7">
          <a:extLst>
            <a:ext uri="{FF2B5EF4-FFF2-40B4-BE49-F238E27FC236}">
              <a16:creationId xmlns:a16="http://schemas.microsoft.com/office/drawing/2014/main" id="{794461F9-74F6-4C86-9BD8-6DA32425E3AD}"/>
            </a:ext>
          </a:extLst>
        </xdr:cNvPr>
        <xdr:cNvSpPr txBox="1"/>
      </xdr:nvSpPr>
      <xdr:spPr>
        <a:xfrm>
          <a:off x="5876925" y="20612100"/>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7</xdr:col>
      <xdr:colOff>0</xdr:colOff>
      <xdr:row>50</xdr:row>
      <xdr:rowOff>0</xdr:rowOff>
    </xdr:from>
    <xdr:ext cx="65" cy="209133"/>
    <xdr:sp macro="" textlink="">
      <xdr:nvSpPr>
        <xdr:cNvPr id="2" name="TextBox 1">
          <a:extLst>
            <a:ext uri="{FF2B5EF4-FFF2-40B4-BE49-F238E27FC236}">
              <a16:creationId xmlns:a16="http://schemas.microsoft.com/office/drawing/2014/main" id="{E851E565-4274-4D14-9539-1D87D7D484B6}"/>
            </a:ext>
          </a:extLst>
        </xdr:cNvPr>
        <xdr:cNvSpPr txBox="1"/>
      </xdr:nvSpPr>
      <xdr:spPr>
        <a:xfrm>
          <a:off x="5886450" y="10372725"/>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51</xdr:row>
      <xdr:rowOff>0</xdr:rowOff>
    </xdr:from>
    <xdr:ext cx="65" cy="209133"/>
    <xdr:sp macro="" textlink="">
      <xdr:nvSpPr>
        <xdr:cNvPr id="3" name="TextBox 2">
          <a:extLst>
            <a:ext uri="{FF2B5EF4-FFF2-40B4-BE49-F238E27FC236}">
              <a16:creationId xmlns:a16="http://schemas.microsoft.com/office/drawing/2014/main" id="{3AD31D1F-0820-4AE6-B36F-BE124554E169}"/>
            </a:ext>
          </a:extLst>
        </xdr:cNvPr>
        <xdr:cNvSpPr txBox="1"/>
      </xdr:nvSpPr>
      <xdr:spPr>
        <a:xfrm>
          <a:off x="5886450" y="10563225"/>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92</xdr:row>
      <xdr:rowOff>0</xdr:rowOff>
    </xdr:from>
    <xdr:ext cx="65" cy="209133"/>
    <xdr:sp macro="" textlink="">
      <xdr:nvSpPr>
        <xdr:cNvPr id="4" name="TextBox 3">
          <a:extLst>
            <a:ext uri="{FF2B5EF4-FFF2-40B4-BE49-F238E27FC236}">
              <a16:creationId xmlns:a16="http://schemas.microsoft.com/office/drawing/2014/main" id="{905B65D0-C33A-4DEA-9E90-A2C43577FA84}"/>
            </a:ext>
          </a:extLst>
        </xdr:cNvPr>
        <xdr:cNvSpPr txBox="1"/>
      </xdr:nvSpPr>
      <xdr:spPr>
        <a:xfrm>
          <a:off x="5886450" y="20269200"/>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93</xdr:row>
      <xdr:rowOff>0</xdr:rowOff>
    </xdr:from>
    <xdr:ext cx="65" cy="209133"/>
    <xdr:sp macro="" textlink="">
      <xdr:nvSpPr>
        <xdr:cNvPr id="5" name="TextBox 4">
          <a:extLst>
            <a:ext uri="{FF2B5EF4-FFF2-40B4-BE49-F238E27FC236}">
              <a16:creationId xmlns:a16="http://schemas.microsoft.com/office/drawing/2014/main" id="{32528274-0BF9-4AAF-9854-EED026AB05BD}"/>
            </a:ext>
          </a:extLst>
        </xdr:cNvPr>
        <xdr:cNvSpPr txBox="1"/>
      </xdr:nvSpPr>
      <xdr:spPr>
        <a:xfrm>
          <a:off x="5886450" y="20459700"/>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92</xdr:row>
      <xdr:rowOff>0</xdr:rowOff>
    </xdr:from>
    <xdr:ext cx="65" cy="209133"/>
    <xdr:sp macro="" textlink="">
      <xdr:nvSpPr>
        <xdr:cNvPr id="6" name="TextBox 5">
          <a:extLst>
            <a:ext uri="{FF2B5EF4-FFF2-40B4-BE49-F238E27FC236}">
              <a16:creationId xmlns:a16="http://schemas.microsoft.com/office/drawing/2014/main" id="{438CD826-1AC3-40A2-A5EA-86E108F15D4D}"/>
            </a:ext>
          </a:extLst>
        </xdr:cNvPr>
        <xdr:cNvSpPr txBox="1"/>
      </xdr:nvSpPr>
      <xdr:spPr>
        <a:xfrm>
          <a:off x="5886450" y="20269200"/>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93</xdr:row>
      <xdr:rowOff>0</xdr:rowOff>
    </xdr:from>
    <xdr:ext cx="65" cy="209133"/>
    <xdr:sp macro="" textlink="">
      <xdr:nvSpPr>
        <xdr:cNvPr id="7" name="TextBox 6">
          <a:extLst>
            <a:ext uri="{FF2B5EF4-FFF2-40B4-BE49-F238E27FC236}">
              <a16:creationId xmlns:a16="http://schemas.microsoft.com/office/drawing/2014/main" id="{30DE091F-8F51-40C2-958F-01675C29A228}"/>
            </a:ext>
          </a:extLst>
        </xdr:cNvPr>
        <xdr:cNvSpPr txBox="1"/>
      </xdr:nvSpPr>
      <xdr:spPr>
        <a:xfrm>
          <a:off x="5886450" y="20459700"/>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93</xdr:row>
      <xdr:rowOff>0</xdr:rowOff>
    </xdr:from>
    <xdr:ext cx="65" cy="209133"/>
    <xdr:sp macro="" textlink="">
      <xdr:nvSpPr>
        <xdr:cNvPr id="8" name="TextBox 7">
          <a:extLst>
            <a:ext uri="{FF2B5EF4-FFF2-40B4-BE49-F238E27FC236}">
              <a16:creationId xmlns:a16="http://schemas.microsoft.com/office/drawing/2014/main" id="{3B013A91-12E1-4972-8C29-285D7AD582F6}"/>
            </a:ext>
          </a:extLst>
        </xdr:cNvPr>
        <xdr:cNvSpPr txBox="1"/>
      </xdr:nvSpPr>
      <xdr:spPr>
        <a:xfrm>
          <a:off x="5886450" y="28832175"/>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93</xdr:row>
      <xdr:rowOff>0</xdr:rowOff>
    </xdr:from>
    <xdr:ext cx="65" cy="209133"/>
    <xdr:sp macro="" textlink="">
      <xdr:nvSpPr>
        <xdr:cNvPr id="9" name="TextBox 8">
          <a:extLst>
            <a:ext uri="{FF2B5EF4-FFF2-40B4-BE49-F238E27FC236}">
              <a16:creationId xmlns:a16="http://schemas.microsoft.com/office/drawing/2014/main" id="{6DD00EF8-BD4A-477B-901D-DA591C454782}"/>
            </a:ext>
          </a:extLst>
        </xdr:cNvPr>
        <xdr:cNvSpPr txBox="1"/>
      </xdr:nvSpPr>
      <xdr:spPr>
        <a:xfrm>
          <a:off x="5886450" y="28832175"/>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93</xdr:row>
      <xdr:rowOff>0</xdr:rowOff>
    </xdr:from>
    <xdr:ext cx="65" cy="209133"/>
    <xdr:sp macro="" textlink="">
      <xdr:nvSpPr>
        <xdr:cNvPr id="10" name="TextBox 9">
          <a:extLst>
            <a:ext uri="{FF2B5EF4-FFF2-40B4-BE49-F238E27FC236}">
              <a16:creationId xmlns:a16="http://schemas.microsoft.com/office/drawing/2014/main" id="{9CD2DF7C-B934-4423-98A7-78D68F99854E}"/>
            </a:ext>
          </a:extLst>
        </xdr:cNvPr>
        <xdr:cNvSpPr txBox="1"/>
      </xdr:nvSpPr>
      <xdr:spPr>
        <a:xfrm>
          <a:off x="5886450" y="29022675"/>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93</xdr:row>
      <xdr:rowOff>0</xdr:rowOff>
    </xdr:from>
    <xdr:ext cx="65" cy="209133"/>
    <xdr:sp macro="" textlink="">
      <xdr:nvSpPr>
        <xdr:cNvPr id="11" name="TextBox 10">
          <a:extLst>
            <a:ext uri="{FF2B5EF4-FFF2-40B4-BE49-F238E27FC236}">
              <a16:creationId xmlns:a16="http://schemas.microsoft.com/office/drawing/2014/main" id="{8C86F525-4CC0-4A8B-84EC-C3D5FE60589D}"/>
            </a:ext>
          </a:extLst>
        </xdr:cNvPr>
        <xdr:cNvSpPr txBox="1"/>
      </xdr:nvSpPr>
      <xdr:spPr>
        <a:xfrm>
          <a:off x="5886450" y="28832175"/>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93</xdr:row>
      <xdr:rowOff>0</xdr:rowOff>
    </xdr:from>
    <xdr:ext cx="65" cy="209133"/>
    <xdr:sp macro="" textlink="">
      <xdr:nvSpPr>
        <xdr:cNvPr id="12" name="TextBox 11">
          <a:extLst>
            <a:ext uri="{FF2B5EF4-FFF2-40B4-BE49-F238E27FC236}">
              <a16:creationId xmlns:a16="http://schemas.microsoft.com/office/drawing/2014/main" id="{3DFCBC98-2D47-4985-9A70-E0A605CFFBEA}"/>
            </a:ext>
          </a:extLst>
        </xdr:cNvPr>
        <xdr:cNvSpPr txBox="1"/>
      </xdr:nvSpPr>
      <xdr:spPr>
        <a:xfrm>
          <a:off x="5886450" y="29022675"/>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93</xdr:row>
      <xdr:rowOff>0</xdr:rowOff>
    </xdr:from>
    <xdr:ext cx="65" cy="209133"/>
    <xdr:sp macro="" textlink="">
      <xdr:nvSpPr>
        <xdr:cNvPr id="13" name="TextBox 12">
          <a:extLst>
            <a:ext uri="{FF2B5EF4-FFF2-40B4-BE49-F238E27FC236}">
              <a16:creationId xmlns:a16="http://schemas.microsoft.com/office/drawing/2014/main" id="{106F95C3-C032-42EB-AC93-DB31B15F1E65}"/>
            </a:ext>
          </a:extLst>
        </xdr:cNvPr>
        <xdr:cNvSpPr txBox="1"/>
      </xdr:nvSpPr>
      <xdr:spPr>
        <a:xfrm>
          <a:off x="5886450" y="35575875"/>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7</xdr:col>
      <xdr:colOff>0</xdr:colOff>
      <xdr:row>41</xdr:row>
      <xdr:rowOff>0</xdr:rowOff>
    </xdr:from>
    <xdr:ext cx="65" cy="209133"/>
    <xdr:sp macro="" textlink="">
      <xdr:nvSpPr>
        <xdr:cNvPr id="2" name="TextBox 1">
          <a:extLst>
            <a:ext uri="{FF2B5EF4-FFF2-40B4-BE49-F238E27FC236}">
              <a16:creationId xmlns:a16="http://schemas.microsoft.com/office/drawing/2014/main" id="{05A0A047-C351-46C5-86BD-3DC182E38B1F}"/>
            </a:ext>
          </a:extLst>
        </xdr:cNvPr>
        <xdr:cNvSpPr txBox="1"/>
      </xdr:nvSpPr>
      <xdr:spPr>
        <a:xfrm>
          <a:off x="5886450" y="10315575"/>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42</xdr:row>
      <xdr:rowOff>0</xdr:rowOff>
    </xdr:from>
    <xdr:ext cx="65" cy="209133"/>
    <xdr:sp macro="" textlink="">
      <xdr:nvSpPr>
        <xdr:cNvPr id="3" name="TextBox 2">
          <a:extLst>
            <a:ext uri="{FF2B5EF4-FFF2-40B4-BE49-F238E27FC236}">
              <a16:creationId xmlns:a16="http://schemas.microsoft.com/office/drawing/2014/main" id="{CCDC0214-F70E-4CDB-BBD6-F55E33C8BDCB}"/>
            </a:ext>
          </a:extLst>
        </xdr:cNvPr>
        <xdr:cNvSpPr txBox="1"/>
      </xdr:nvSpPr>
      <xdr:spPr>
        <a:xfrm>
          <a:off x="5886450" y="10506075"/>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82</xdr:row>
      <xdr:rowOff>0</xdr:rowOff>
    </xdr:from>
    <xdr:ext cx="65" cy="209133"/>
    <xdr:sp macro="" textlink="">
      <xdr:nvSpPr>
        <xdr:cNvPr id="4" name="TextBox 3">
          <a:extLst>
            <a:ext uri="{FF2B5EF4-FFF2-40B4-BE49-F238E27FC236}">
              <a16:creationId xmlns:a16="http://schemas.microsoft.com/office/drawing/2014/main" id="{1E243045-76E7-44E8-8B42-703E7A8F6A4C}"/>
            </a:ext>
          </a:extLst>
        </xdr:cNvPr>
        <xdr:cNvSpPr txBox="1"/>
      </xdr:nvSpPr>
      <xdr:spPr>
        <a:xfrm>
          <a:off x="5886450" y="20564475"/>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82</xdr:row>
      <xdr:rowOff>0</xdr:rowOff>
    </xdr:from>
    <xdr:ext cx="65" cy="209133"/>
    <xdr:sp macro="" textlink="">
      <xdr:nvSpPr>
        <xdr:cNvPr id="5" name="TextBox 4">
          <a:extLst>
            <a:ext uri="{FF2B5EF4-FFF2-40B4-BE49-F238E27FC236}">
              <a16:creationId xmlns:a16="http://schemas.microsoft.com/office/drawing/2014/main" id="{E410D8A2-034D-4B0E-B52D-6E08082276E3}"/>
            </a:ext>
          </a:extLst>
        </xdr:cNvPr>
        <xdr:cNvSpPr txBox="1"/>
      </xdr:nvSpPr>
      <xdr:spPr>
        <a:xfrm>
          <a:off x="5886450" y="20564475"/>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82</xdr:row>
      <xdr:rowOff>0</xdr:rowOff>
    </xdr:from>
    <xdr:ext cx="65" cy="209133"/>
    <xdr:sp macro="" textlink="">
      <xdr:nvSpPr>
        <xdr:cNvPr id="6" name="TextBox 5">
          <a:extLst>
            <a:ext uri="{FF2B5EF4-FFF2-40B4-BE49-F238E27FC236}">
              <a16:creationId xmlns:a16="http://schemas.microsoft.com/office/drawing/2014/main" id="{BC44E687-641B-4E38-8290-45BA8426F40F}"/>
            </a:ext>
          </a:extLst>
        </xdr:cNvPr>
        <xdr:cNvSpPr txBox="1"/>
      </xdr:nvSpPr>
      <xdr:spPr>
        <a:xfrm>
          <a:off x="6153150" y="8734425"/>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83</xdr:row>
      <xdr:rowOff>0</xdr:rowOff>
    </xdr:from>
    <xdr:ext cx="65" cy="209133"/>
    <xdr:sp macro="" textlink="">
      <xdr:nvSpPr>
        <xdr:cNvPr id="7" name="TextBox 6">
          <a:extLst>
            <a:ext uri="{FF2B5EF4-FFF2-40B4-BE49-F238E27FC236}">
              <a16:creationId xmlns:a16="http://schemas.microsoft.com/office/drawing/2014/main" id="{3C3A7F9A-84F8-4ED1-8A7F-842093363A66}"/>
            </a:ext>
          </a:extLst>
        </xdr:cNvPr>
        <xdr:cNvSpPr txBox="1"/>
      </xdr:nvSpPr>
      <xdr:spPr>
        <a:xfrm>
          <a:off x="6153150" y="8934450"/>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124</xdr:row>
      <xdr:rowOff>0</xdr:rowOff>
    </xdr:from>
    <xdr:ext cx="65" cy="209133"/>
    <xdr:sp macro="" textlink="">
      <xdr:nvSpPr>
        <xdr:cNvPr id="8" name="TextBox 7">
          <a:extLst>
            <a:ext uri="{FF2B5EF4-FFF2-40B4-BE49-F238E27FC236}">
              <a16:creationId xmlns:a16="http://schemas.microsoft.com/office/drawing/2014/main" id="{B763D4D0-6558-4048-8353-8F6E4879CB29}"/>
            </a:ext>
          </a:extLst>
        </xdr:cNvPr>
        <xdr:cNvSpPr txBox="1"/>
      </xdr:nvSpPr>
      <xdr:spPr>
        <a:xfrm>
          <a:off x="6153150" y="17211675"/>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124</xdr:row>
      <xdr:rowOff>0</xdr:rowOff>
    </xdr:from>
    <xdr:ext cx="65" cy="209133"/>
    <xdr:sp macro="" textlink="">
      <xdr:nvSpPr>
        <xdr:cNvPr id="9" name="TextBox 8">
          <a:extLst>
            <a:ext uri="{FF2B5EF4-FFF2-40B4-BE49-F238E27FC236}">
              <a16:creationId xmlns:a16="http://schemas.microsoft.com/office/drawing/2014/main" id="{73E67DBB-D164-49A9-ABDB-90EC064CA2F2}"/>
            </a:ext>
          </a:extLst>
        </xdr:cNvPr>
        <xdr:cNvSpPr txBox="1"/>
      </xdr:nvSpPr>
      <xdr:spPr>
        <a:xfrm>
          <a:off x="6153150" y="17211675"/>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wsDr>
</file>

<file path=xl/drawings/drawing7.xml><?xml version="1.0" encoding="utf-8"?>
<xdr:wsDr xmlns:xdr="http://schemas.openxmlformats.org/drawingml/2006/spreadsheetDrawing" xmlns:a="http://schemas.openxmlformats.org/drawingml/2006/main">
  <xdr:oneCellAnchor>
    <xdr:from>
      <xdr:col>7</xdr:col>
      <xdr:colOff>0</xdr:colOff>
      <xdr:row>41</xdr:row>
      <xdr:rowOff>0</xdr:rowOff>
    </xdr:from>
    <xdr:ext cx="65" cy="209133"/>
    <xdr:sp macro="" textlink="">
      <xdr:nvSpPr>
        <xdr:cNvPr id="2" name="TextBox 1">
          <a:extLst>
            <a:ext uri="{FF2B5EF4-FFF2-40B4-BE49-F238E27FC236}">
              <a16:creationId xmlns:a16="http://schemas.microsoft.com/office/drawing/2014/main" id="{9D7B9225-4367-4C69-B157-4556B2825A3B}"/>
            </a:ext>
          </a:extLst>
        </xdr:cNvPr>
        <xdr:cNvSpPr txBox="1"/>
      </xdr:nvSpPr>
      <xdr:spPr>
        <a:xfrm>
          <a:off x="6362700" y="8791575"/>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42</xdr:row>
      <xdr:rowOff>0</xdr:rowOff>
    </xdr:from>
    <xdr:ext cx="65" cy="209133"/>
    <xdr:sp macro="" textlink="">
      <xdr:nvSpPr>
        <xdr:cNvPr id="3" name="TextBox 2">
          <a:extLst>
            <a:ext uri="{FF2B5EF4-FFF2-40B4-BE49-F238E27FC236}">
              <a16:creationId xmlns:a16="http://schemas.microsoft.com/office/drawing/2014/main" id="{38ABFC4C-8909-4B4D-8515-3256993271F5}"/>
            </a:ext>
          </a:extLst>
        </xdr:cNvPr>
        <xdr:cNvSpPr txBox="1"/>
      </xdr:nvSpPr>
      <xdr:spPr>
        <a:xfrm>
          <a:off x="6362700" y="8991600"/>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82</xdr:row>
      <xdr:rowOff>0</xdr:rowOff>
    </xdr:from>
    <xdr:ext cx="65" cy="209133"/>
    <xdr:sp macro="" textlink="">
      <xdr:nvSpPr>
        <xdr:cNvPr id="4" name="TextBox 3">
          <a:extLst>
            <a:ext uri="{FF2B5EF4-FFF2-40B4-BE49-F238E27FC236}">
              <a16:creationId xmlns:a16="http://schemas.microsoft.com/office/drawing/2014/main" id="{843108FA-3096-452F-BE57-4D4D5A3A281E}"/>
            </a:ext>
          </a:extLst>
        </xdr:cNvPr>
        <xdr:cNvSpPr txBox="1"/>
      </xdr:nvSpPr>
      <xdr:spPr>
        <a:xfrm>
          <a:off x="6362700" y="17183100"/>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82</xdr:row>
      <xdr:rowOff>0</xdr:rowOff>
    </xdr:from>
    <xdr:ext cx="65" cy="209133"/>
    <xdr:sp macro="" textlink="">
      <xdr:nvSpPr>
        <xdr:cNvPr id="5" name="TextBox 4">
          <a:extLst>
            <a:ext uri="{FF2B5EF4-FFF2-40B4-BE49-F238E27FC236}">
              <a16:creationId xmlns:a16="http://schemas.microsoft.com/office/drawing/2014/main" id="{0F64EBE4-1456-4151-93CF-00E0BE57217C}"/>
            </a:ext>
          </a:extLst>
        </xdr:cNvPr>
        <xdr:cNvSpPr txBox="1"/>
      </xdr:nvSpPr>
      <xdr:spPr>
        <a:xfrm>
          <a:off x="6362700" y="17183100"/>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82</xdr:row>
      <xdr:rowOff>0</xdr:rowOff>
    </xdr:from>
    <xdr:ext cx="65" cy="209133"/>
    <xdr:sp macro="" textlink="">
      <xdr:nvSpPr>
        <xdr:cNvPr id="6" name="TextBox 5">
          <a:extLst>
            <a:ext uri="{FF2B5EF4-FFF2-40B4-BE49-F238E27FC236}">
              <a16:creationId xmlns:a16="http://schemas.microsoft.com/office/drawing/2014/main" id="{BDD5D603-7B34-4AA4-9C85-CE5A0265A2C2}"/>
            </a:ext>
          </a:extLst>
        </xdr:cNvPr>
        <xdr:cNvSpPr txBox="1"/>
      </xdr:nvSpPr>
      <xdr:spPr>
        <a:xfrm>
          <a:off x="6362700" y="17183100"/>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83</xdr:row>
      <xdr:rowOff>0</xdr:rowOff>
    </xdr:from>
    <xdr:ext cx="65" cy="209133"/>
    <xdr:sp macro="" textlink="">
      <xdr:nvSpPr>
        <xdr:cNvPr id="7" name="TextBox 6">
          <a:extLst>
            <a:ext uri="{FF2B5EF4-FFF2-40B4-BE49-F238E27FC236}">
              <a16:creationId xmlns:a16="http://schemas.microsoft.com/office/drawing/2014/main" id="{6BA75695-992E-4621-A9E6-FF4C4702E2F5}"/>
            </a:ext>
          </a:extLst>
        </xdr:cNvPr>
        <xdr:cNvSpPr txBox="1"/>
      </xdr:nvSpPr>
      <xdr:spPr>
        <a:xfrm>
          <a:off x="6362700" y="17383125"/>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124</xdr:row>
      <xdr:rowOff>0</xdr:rowOff>
    </xdr:from>
    <xdr:ext cx="65" cy="209133"/>
    <xdr:sp macro="" textlink="">
      <xdr:nvSpPr>
        <xdr:cNvPr id="8" name="TextBox 7">
          <a:extLst>
            <a:ext uri="{FF2B5EF4-FFF2-40B4-BE49-F238E27FC236}">
              <a16:creationId xmlns:a16="http://schemas.microsoft.com/office/drawing/2014/main" id="{CE58F415-83E4-4CC3-9D25-897CE30F30B4}"/>
            </a:ext>
          </a:extLst>
        </xdr:cNvPr>
        <xdr:cNvSpPr txBox="1"/>
      </xdr:nvSpPr>
      <xdr:spPr>
        <a:xfrm>
          <a:off x="6362700" y="25879425"/>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124</xdr:row>
      <xdr:rowOff>0</xdr:rowOff>
    </xdr:from>
    <xdr:ext cx="65" cy="209133"/>
    <xdr:sp macro="" textlink="">
      <xdr:nvSpPr>
        <xdr:cNvPr id="9" name="TextBox 8">
          <a:extLst>
            <a:ext uri="{FF2B5EF4-FFF2-40B4-BE49-F238E27FC236}">
              <a16:creationId xmlns:a16="http://schemas.microsoft.com/office/drawing/2014/main" id="{ACF9C401-EDA0-4177-85AF-90A550D82ABE}"/>
            </a:ext>
          </a:extLst>
        </xdr:cNvPr>
        <xdr:cNvSpPr txBox="1"/>
      </xdr:nvSpPr>
      <xdr:spPr>
        <a:xfrm>
          <a:off x="6362700" y="25879425"/>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124</xdr:row>
      <xdr:rowOff>0</xdr:rowOff>
    </xdr:from>
    <xdr:ext cx="65" cy="209133"/>
    <xdr:sp macro="" textlink="">
      <xdr:nvSpPr>
        <xdr:cNvPr id="10" name="TextBox 9">
          <a:extLst>
            <a:ext uri="{FF2B5EF4-FFF2-40B4-BE49-F238E27FC236}">
              <a16:creationId xmlns:a16="http://schemas.microsoft.com/office/drawing/2014/main" id="{F30720F3-473F-4E0B-9BA2-0E3FF2377F47}"/>
            </a:ext>
          </a:extLst>
        </xdr:cNvPr>
        <xdr:cNvSpPr txBox="1"/>
      </xdr:nvSpPr>
      <xdr:spPr>
        <a:xfrm>
          <a:off x="6368143" y="21717000"/>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124</xdr:row>
      <xdr:rowOff>0</xdr:rowOff>
    </xdr:from>
    <xdr:ext cx="65" cy="209133"/>
    <xdr:sp macro="" textlink="">
      <xdr:nvSpPr>
        <xdr:cNvPr id="11" name="TextBox 10">
          <a:extLst>
            <a:ext uri="{FF2B5EF4-FFF2-40B4-BE49-F238E27FC236}">
              <a16:creationId xmlns:a16="http://schemas.microsoft.com/office/drawing/2014/main" id="{869B5420-7277-4816-812B-8A6167B7E695}"/>
            </a:ext>
          </a:extLst>
        </xdr:cNvPr>
        <xdr:cNvSpPr txBox="1"/>
      </xdr:nvSpPr>
      <xdr:spPr>
        <a:xfrm>
          <a:off x="6368143" y="21717000"/>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124</xdr:row>
      <xdr:rowOff>0</xdr:rowOff>
    </xdr:from>
    <xdr:ext cx="65" cy="209133"/>
    <xdr:sp macro="" textlink="">
      <xdr:nvSpPr>
        <xdr:cNvPr id="12" name="TextBox 11">
          <a:extLst>
            <a:ext uri="{FF2B5EF4-FFF2-40B4-BE49-F238E27FC236}">
              <a16:creationId xmlns:a16="http://schemas.microsoft.com/office/drawing/2014/main" id="{31F48173-57C8-4088-9A31-65F06C7FCC87}"/>
            </a:ext>
          </a:extLst>
        </xdr:cNvPr>
        <xdr:cNvSpPr txBox="1"/>
      </xdr:nvSpPr>
      <xdr:spPr>
        <a:xfrm>
          <a:off x="6368143" y="21717000"/>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125</xdr:row>
      <xdr:rowOff>0</xdr:rowOff>
    </xdr:from>
    <xdr:ext cx="65" cy="209133"/>
    <xdr:sp macro="" textlink="">
      <xdr:nvSpPr>
        <xdr:cNvPr id="13" name="TextBox 12">
          <a:extLst>
            <a:ext uri="{FF2B5EF4-FFF2-40B4-BE49-F238E27FC236}">
              <a16:creationId xmlns:a16="http://schemas.microsoft.com/office/drawing/2014/main" id="{0C533E38-23FE-44FA-B4DE-3D8FBF7BF964}"/>
            </a:ext>
          </a:extLst>
        </xdr:cNvPr>
        <xdr:cNvSpPr txBox="1"/>
      </xdr:nvSpPr>
      <xdr:spPr>
        <a:xfrm>
          <a:off x="6368143" y="21921107"/>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166</xdr:row>
      <xdr:rowOff>0</xdr:rowOff>
    </xdr:from>
    <xdr:ext cx="65" cy="209133"/>
    <xdr:sp macro="" textlink="">
      <xdr:nvSpPr>
        <xdr:cNvPr id="14" name="TextBox 13">
          <a:extLst>
            <a:ext uri="{FF2B5EF4-FFF2-40B4-BE49-F238E27FC236}">
              <a16:creationId xmlns:a16="http://schemas.microsoft.com/office/drawing/2014/main" id="{F9DB5EA3-42F3-47B4-8646-2633A9EC55F0}"/>
            </a:ext>
          </a:extLst>
        </xdr:cNvPr>
        <xdr:cNvSpPr txBox="1"/>
      </xdr:nvSpPr>
      <xdr:spPr>
        <a:xfrm>
          <a:off x="6368143" y="31255607"/>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166</xdr:row>
      <xdr:rowOff>0</xdr:rowOff>
    </xdr:from>
    <xdr:ext cx="65" cy="209133"/>
    <xdr:sp macro="" textlink="">
      <xdr:nvSpPr>
        <xdr:cNvPr id="15" name="TextBox 14">
          <a:extLst>
            <a:ext uri="{FF2B5EF4-FFF2-40B4-BE49-F238E27FC236}">
              <a16:creationId xmlns:a16="http://schemas.microsoft.com/office/drawing/2014/main" id="{265C92DE-8DC0-4330-A140-0BC46B7540B1}"/>
            </a:ext>
          </a:extLst>
        </xdr:cNvPr>
        <xdr:cNvSpPr txBox="1"/>
      </xdr:nvSpPr>
      <xdr:spPr>
        <a:xfrm>
          <a:off x="6368143" y="31255607"/>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166</xdr:row>
      <xdr:rowOff>0</xdr:rowOff>
    </xdr:from>
    <xdr:ext cx="65" cy="209133"/>
    <xdr:sp macro="" textlink="">
      <xdr:nvSpPr>
        <xdr:cNvPr id="16" name="TextBox 15">
          <a:extLst>
            <a:ext uri="{FF2B5EF4-FFF2-40B4-BE49-F238E27FC236}">
              <a16:creationId xmlns:a16="http://schemas.microsoft.com/office/drawing/2014/main" id="{7CE64197-C99B-4F7D-A366-0024D53D32CD}"/>
            </a:ext>
          </a:extLst>
        </xdr:cNvPr>
        <xdr:cNvSpPr txBox="1"/>
      </xdr:nvSpPr>
      <xdr:spPr>
        <a:xfrm>
          <a:off x="6368143" y="21717000"/>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166</xdr:row>
      <xdr:rowOff>0</xdr:rowOff>
    </xdr:from>
    <xdr:ext cx="65" cy="209133"/>
    <xdr:sp macro="" textlink="">
      <xdr:nvSpPr>
        <xdr:cNvPr id="17" name="TextBox 16">
          <a:extLst>
            <a:ext uri="{FF2B5EF4-FFF2-40B4-BE49-F238E27FC236}">
              <a16:creationId xmlns:a16="http://schemas.microsoft.com/office/drawing/2014/main" id="{3CC7F29C-9C62-4DAE-ADB2-22CDB2288721}"/>
            </a:ext>
          </a:extLst>
        </xdr:cNvPr>
        <xdr:cNvSpPr txBox="1"/>
      </xdr:nvSpPr>
      <xdr:spPr>
        <a:xfrm>
          <a:off x="6368143" y="21717000"/>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166</xdr:row>
      <xdr:rowOff>0</xdr:rowOff>
    </xdr:from>
    <xdr:ext cx="65" cy="209133"/>
    <xdr:sp macro="" textlink="">
      <xdr:nvSpPr>
        <xdr:cNvPr id="18" name="TextBox 17">
          <a:extLst>
            <a:ext uri="{FF2B5EF4-FFF2-40B4-BE49-F238E27FC236}">
              <a16:creationId xmlns:a16="http://schemas.microsoft.com/office/drawing/2014/main" id="{02AB13B1-137B-4CAF-B372-A307272004C3}"/>
            </a:ext>
          </a:extLst>
        </xdr:cNvPr>
        <xdr:cNvSpPr txBox="1"/>
      </xdr:nvSpPr>
      <xdr:spPr>
        <a:xfrm>
          <a:off x="6368143" y="21717000"/>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167</xdr:row>
      <xdr:rowOff>0</xdr:rowOff>
    </xdr:from>
    <xdr:ext cx="65" cy="209133"/>
    <xdr:sp macro="" textlink="">
      <xdr:nvSpPr>
        <xdr:cNvPr id="19" name="TextBox 18">
          <a:extLst>
            <a:ext uri="{FF2B5EF4-FFF2-40B4-BE49-F238E27FC236}">
              <a16:creationId xmlns:a16="http://schemas.microsoft.com/office/drawing/2014/main" id="{9691FE52-D3F4-4E9D-9E11-64AC14A9EAC2}"/>
            </a:ext>
          </a:extLst>
        </xdr:cNvPr>
        <xdr:cNvSpPr txBox="1"/>
      </xdr:nvSpPr>
      <xdr:spPr>
        <a:xfrm>
          <a:off x="6368143" y="21921107"/>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212</xdr:row>
      <xdr:rowOff>0</xdr:rowOff>
    </xdr:from>
    <xdr:ext cx="65" cy="209133"/>
    <xdr:sp macro="" textlink="">
      <xdr:nvSpPr>
        <xdr:cNvPr id="20" name="TextBox 19">
          <a:extLst>
            <a:ext uri="{FF2B5EF4-FFF2-40B4-BE49-F238E27FC236}">
              <a16:creationId xmlns:a16="http://schemas.microsoft.com/office/drawing/2014/main" id="{66E5E53A-A6E7-42A2-B46C-3A7A35F9AE70}"/>
            </a:ext>
          </a:extLst>
        </xdr:cNvPr>
        <xdr:cNvSpPr txBox="1"/>
      </xdr:nvSpPr>
      <xdr:spPr>
        <a:xfrm>
          <a:off x="6368143" y="31255607"/>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212</xdr:row>
      <xdr:rowOff>0</xdr:rowOff>
    </xdr:from>
    <xdr:ext cx="65" cy="209133"/>
    <xdr:sp macro="" textlink="">
      <xdr:nvSpPr>
        <xdr:cNvPr id="21" name="TextBox 20">
          <a:extLst>
            <a:ext uri="{FF2B5EF4-FFF2-40B4-BE49-F238E27FC236}">
              <a16:creationId xmlns:a16="http://schemas.microsoft.com/office/drawing/2014/main" id="{19AD9914-CA47-4A18-8C1E-2FF8E34CC3D0}"/>
            </a:ext>
          </a:extLst>
        </xdr:cNvPr>
        <xdr:cNvSpPr txBox="1"/>
      </xdr:nvSpPr>
      <xdr:spPr>
        <a:xfrm>
          <a:off x="6368143" y="31255607"/>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212</xdr:row>
      <xdr:rowOff>0</xdr:rowOff>
    </xdr:from>
    <xdr:ext cx="65" cy="209133"/>
    <xdr:sp macro="" textlink="">
      <xdr:nvSpPr>
        <xdr:cNvPr id="22" name="TextBox 21">
          <a:extLst>
            <a:ext uri="{FF2B5EF4-FFF2-40B4-BE49-F238E27FC236}">
              <a16:creationId xmlns:a16="http://schemas.microsoft.com/office/drawing/2014/main" id="{DAAFE315-3F21-45C2-A285-A42CFDE0A7BF}"/>
            </a:ext>
          </a:extLst>
        </xdr:cNvPr>
        <xdr:cNvSpPr txBox="1"/>
      </xdr:nvSpPr>
      <xdr:spPr>
        <a:xfrm>
          <a:off x="6368143" y="31255607"/>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212</xdr:row>
      <xdr:rowOff>0</xdr:rowOff>
    </xdr:from>
    <xdr:ext cx="65" cy="209133"/>
    <xdr:sp macro="" textlink="">
      <xdr:nvSpPr>
        <xdr:cNvPr id="23" name="TextBox 22">
          <a:extLst>
            <a:ext uri="{FF2B5EF4-FFF2-40B4-BE49-F238E27FC236}">
              <a16:creationId xmlns:a16="http://schemas.microsoft.com/office/drawing/2014/main" id="{F1E0F721-979E-4233-AC61-E0BEBEE5CA2A}"/>
            </a:ext>
          </a:extLst>
        </xdr:cNvPr>
        <xdr:cNvSpPr txBox="1"/>
      </xdr:nvSpPr>
      <xdr:spPr>
        <a:xfrm>
          <a:off x="6368143" y="31255607"/>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212</xdr:row>
      <xdr:rowOff>0</xdr:rowOff>
    </xdr:from>
    <xdr:ext cx="65" cy="209133"/>
    <xdr:sp macro="" textlink="">
      <xdr:nvSpPr>
        <xdr:cNvPr id="24" name="TextBox 23">
          <a:extLst>
            <a:ext uri="{FF2B5EF4-FFF2-40B4-BE49-F238E27FC236}">
              <a16:creationId xmlns:a16="http://schemas.microsoft.com/office/drawing/2014/main" id="{40ADEAAD-EFD5-4D4D-A589-0B3055C75D2C}"/>
            </a:ext>
          </a:extLst>
        </xdr:cNvPr>
        <xdr:cNvSpPr txBox="1"/>
      </xdr:nvSpPr>
      <xdr:spPr>
        <a:xfrm>
          <a:off x="6368143" y="31255607"/>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212</xdr:row>
      <xdr:rowOff>0</xdr:rowOff>
    </xdr:from>
    <xdr:ext cx="65" cy="209133"/>
    <xdr:sp macro="" textlink="">
      <xdr:nvSpPr>
        <xdr:cNvPr id="25" name="TextBox 24">
          <a:extLst>
            <a:ext uri="{FF2B5EF4-FFF2-40B4-BE49-F238E27FC236}">
              <a16:creationId xmlns:a16="http://schemas.microsoft.com/office/drawing/2014/main" id="{57F55025-5B47-4962-8CD8-F0AB1EC5BDF9}"/>
            </a:ext>
          </a:extLst>
        </xdr:cNvPr>
        <xdr:cNvSpPr txBox="1"/>
      </xdr:nvSpPr>
      <xdr:spPr>
        <a:xfrm>
          <a:off x="6368143" y="21717000"/>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212</xdr:row>
      <xdr:rowOff>0</xdr:rowOff>
    </xdr:from>
    <xdr:ext cx="65" cy="209133"/>
    <xdr:sp macro="" textlink="">
      <xdr:nvSpPr>
        <xdr:cNvPr id="26" name="TextBox 25">
          <a:extLst>
            <a:ext uri="{FF2B5EF4-FFF2-40B4-BE49-F238E27FC236}">
              <a16:creationId xmlns:a16="http://schemas.microsoft.com/office/drawing/2014/main" id="{1FAD828B-FB72-42F0-A09D-DB7B6719DF4A}"/>
            </a:ext>
          </a:extLst>
        </xdr:cNvPr>
        <xdr:cNvSpPr txBox="1"/>
      </xdr:nvSpPr>
      <xdr:spPr>
        <a:xfrm>
          <a:off x="6368143" y="21717000"/>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212</xdr:row>
      <xdr:rowOff>0</xdr:rowOff>
    </xdr:from>
    <xdr:ext cx="65" cy="209133"/>
    <xdr:sp macro="" textlink="">
      <xdr:nvSpPr>
        <xdr:cNvPr id="27" name="TextBox 26">
          <a:extLst>
            <a:ext uri="{FF2B5EF4-FFF2-40B4-BE49-F238E27FC236}">
              <a16:creationId xmlns:a16="http://schemas.microsoft.com/office/drawing/2014/main" id="{BD29F146-0592-419B-9A6F-262029BA12E6}"/>
            </a:ext>
          </a:extLst>
        </xdr:cNvPr>
        <xdr:cNvSpPr txBox="1"/>
      </xdr:nvSpPr>
      <xdr:spPr>
        <a:xfrm>
          <a:off x="6368143" y="21717000"/>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213</xdr:row>
      <xdr:rowOff>0</xdr:rowOff>
    </xdr:from>
    <xdr:ext cx="65" cy="209133"/>
    <xdr:sp macro="" textlink="">
      <xdr:nvSpPr>
        <xdr:cNvPr id="28" name="TextBox 27">
          <a:extLst>
            <a:ext uri="{FF2B5EF4-FFF2-40B4-BE49-F238E27FC236}">
              <a16:creationId xmlns:a16="http://schemas.microsoft.com/office/drawing/2014/main" id="{C05B4FB4-342C-4C09-8264-DB2C43CF28C0}"/>
            </a:ext>
          </a:extLst>
        </xdr:cNvPr>
        <xdr:cNvSpPr txBox="1"/>
      </xdr:nvSpPr>
      <xdr:spPr>
        <a:xfrm>
          <a:off x="6368143" y="21921107"/>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254</xdr:row>
      <xdr:rowOff>0</xdr:rowOff>
    </xdr:from>
    <xdr:ext cx="65" cy="209133"/>
    <xdr:sp macro="" textlink="">
      <xdr:nvSpPr>
        <xdr:cNvPr id="29" name="TextBox 28">
          <a:extLst>
            <a:ext uri="{FF2B5EF4-FFF2-40B4-BE49-F238E27FC236}">
              <a16:creationId xmlns:a16="http://schemas.microsoft.com/office/drawing/2014/main" id="{BBC93E7F-C2BC-47E1-89E2-2AE0EC037693}"/>
            </a:ext>
          </a:extLst>
        </xdr:cNvPr>
        <xdr:cNvSpPr txBox="1"/>
      </xdr:nvSpPr>
      <xdr:spPr>
        <a:xfrm>
          <a:off x="6368143" y="31255607"/>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254</xdr:row>
      <xdr:rowOff>0</xdr:rowOff>
    </xdr:from>
    <xdr:ext cx="65" cy="209133"/>
    <xdr:sp macro="" textlink="">
      <xdr:nvSpPr>
        <xdr:cNvPr id="30" name="TextBox 29">
          <a:extLst>
            <a:ext uri="{FF2B5EF4-FFF2-40B4-BE49-F238E27FC236}">
              <a16:creationId xmlns:a16="http://schemas.microsoft.com/office/drawing/2014/main" id="{2F9E67DA-70B6-4DD4-8BE4-E55F0068059A}"/>
            </a:ext>
          </a:extLst>
        </xdr:cNvPr>
        <xdr:cNvSpPr txBox="1"/>
      </xdr:nvSpPr>
      <xdr:spPr>
        <a:xfrm>
          <a:off x="6368143" y="31255607"/>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254</xdr:row>
      <xdr:rowOff>0</xdr:rowOff>
    </xdr:from>
    <xdr:ext cx="65" cy="209133"/>
    <xdr:sp macro="" textlink="">
      <xdr:nvSpPr>
        <xdr:cNvPr id="31" name="TextBox 30">
          <a:extLst>
            <a:ext uri="{FF2B5EF4-FFF2-40B4-BE49-F238E27FC236}">
              <a16:creationId xmlns:a16="http://schemas.microsoft.com/office/drawing/2014/main" id="{3CF4128D-71B7-48E5-917D-6F80FE047967}"/>
            </a:ext>
          </a:extLst>
        </xdr:cNvPr>
        <xdr:cNvSpPr txBox="1"/>
      </xdr:nvSpPr>
      <xdr:spPr>
        <a:xfrm>
          <a:off x="6368143" y="31255607"/>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254</xdr:row>
      <xdr:rowOff>0</xdr:rowOff>
    </xdr:from>
    <xdr:ext cx="65" cy="209133"/>
    <xdr:sp macro="" textlink="">
      <xdr:nvSpPr>
        <xdr:cNvPr id="32" name="TextBox 31">
          <a:extLst>
            <a:ext uri="{FF2B5EF4-FFF2-40B4-BE49-F238E27FC236}">
              <a16:creationId xmlns:a16="http://schemas.microsoft.com/office/drawing/2014/main" id="{533C4918-7781-409E-A170-8BA99B92D39E}"/>
            </a:ext>
          </a:extLst>
        </xdr:cNvPr>
        <xdr:cNvSpPr txBox="1"/>
      </xdr:nvSpPr>
      <xdr:spPr>
        <a:xfrm>
          <a:off x="6368143" y="31255607"/>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254</xdr:row>
      <xdr:rowOff>0</xdr:rowOff>
    </xdr:from>
    <xdr:ext cx="65" cy="209133"/>
    <xdr:sp macro="" textlink="">
      <xdr:nvSpPr>
        <xdr:cNvPr id="33" name="TextBox 32">
          <a:extLst>
            <a:ext uri="{FF2B5EF4-FFF2-40B4-BE49-F238E27FC236}">
              <a16:creationId xmlns:a16="http://schemas.microsoft.com/office/drawing/2014/main" id="{76CD751F-9BCA-466E-B8FD-ACBDF5E652BF}"/>
            </a:ext>
          </a:extLst>
        </xdr:cNvPr>
        <xdr:cNvSpPr txBox="1"/>
      </xdr:nvSpPr>
      <xdr:spPr>
        <a:xfrm>
          <a:off x="6368143" y="31255607"/>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254</xdr:row>
      <xdr:rowOff>0</xdr:rowOff>
    </xdr:from>
    <xdr:ext cx="65" cy="209133"/>
    <xdr:sp macro="" textlink="">
      <xdr:nvSpPr>
        <xdr:cNvPr id="34" name="TextBox 33">
          <a:extLst>
            <a:ext uri="{FF2B5EF4-FFF2-40B4-BE49-F238E27FC236}">
              <a16:creationId xmlns:a16="http://schemas.microsoft.com/office/drawing/2014/main" id="{5C5E427A-295B-4CC0-9750-32A68003DDE2}"/>
            </a:ext>
          </a:extLst>
        </xdr:cNvPr>
        <xdr:cNvSpPr txBox="1"/>
      </xdr:nvSpPr>
      <xdr:spPr>
        <a:xfrm>
          <a:off x="6368143" y="21717000"/>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254</xdr:row>
      <xdr:rowOff>0</xdr:rowOff>
    </xdr:from>
    <xdr:ext cx="65" cy="209133"/>
    <xdr:sp macro="" textlink="">
      <xdr:nvSpPr>
        <xdr:cNvPr id="35" name="TextBox 34">
          <a:extLst>
            <a:ext uri="{FF2B5EF4-FFF2-40B4-BE49-F238E27FC236}">
              <a16:creationId xmlns:a16="http://schemas.microsoft.com/office/drawing/2014/main" id="{D631316D-2F3B-40CB-B379-2DB1539D3042}"/>
            </a:ext>
          </a:extLst>
        </xdr:cNvPr>
        <xdr:cNvSpPr txBox="1"/>
      </xdr:nvSpPr>
      <xdr:spPr>
        <a:xfrm>
          <a:off x="6368143" y="21717000"/>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254</xdr:row>
      <xdr:rowOff>0</xdr:rowOff>
    </xdr:from>
    <xdr:ext cx="65" cy="209133"/>
    <xdr:sp macro="" textlink="">
      <xdr:nvSpPr>
        <xdr:cNvPr id="36" name="TextBox 35">
          <a:extLst>
            <a:ext uri="{FF2B5EF4-FFF2-40B4-BE49-F238E27FC236}">
              <a16:creationId xmlns:a16="http://schemas.microsoft.com/office/drawing/2014/main" id="{69552B88-1388-4E1C-BA48-0944BAA392FD}"/>
            </a:ext>
          </a:extLst>
        </xdr:cNvPr>
        <xdr:cNvSpPr txBox="1"/>
      </xdr:nvSpPr>
      <xdr:spPr>
        <a:xfrm>
          <a:off x="6368143" y="21717000"/>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255</xdr:row>
      <xdr:rowOff>0</xdr:rowOff>
    </xdr:from>
    <xdr:ext cx="65" cy="209133"/>
    <xdr:sp macro="" textlink="">
      <xdr:nvSpPr>
        <xdr:cNvPr id="37" name="TextBox 36">
          <a:extLst>
            <a:ext uri="{FF2B5EF4-FFF2-40B4-BE49-F238E27FC236}">
              <a16:creationId xmlns:a16="http://schemas.microsoft.com/office/drawing/2014/main" id="{BBD00528-EA3D-4FE9-AFCB-FA628CF9F0BE}"/>
            </a:ext>
          </a:extLst>
        </xdr:cNvPr>
        <xdr:cNvSpPr txBox="1"/>
      </xdr:nvSpPr>
      <xdr:spPr>
        <a:xfrm>
          <a:off x="6368143" y="21921107"/>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291</xdr:row>
      <xdr:rowOff>0</xdr:rowOff>
    </xdr:from>
    <xdr:ext cx="65" cy="209133"/>
    <xdr:sp macro="" textlink="">
      <xdr:nvSpPr>
        <xdr:cNvPr id="38" name="TextBox 37">
          <a:extLst>
            <a:ext uri="{FF2B5EF4-FFF2-40B4-BE49-F238E27FC236}">
              <a16:creationId xmlns:a16="http://schemas.microsoft.com/office/drawing/2014/main" id="{064DE2D9-9ECD-4AF8-91C1-F23D18AB8A76}"/>
            </a:ext>
          </a:extLst>
        </xdr:cNvPr>
        <xdr:cNvSpPr txBox="1"/>
      </xdr:nvSpPr>
      <xdr:spPr>
        <a:xfrm>
          <a:off x="6368143" y="31255607"/>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291</xdr:row>
      <xdr:rowOff>0</xdr:rowOff>
    </xdr:from>
    <xdr:ext cx="65" cy="209133"/>
    <xdr:sp macro="" textlink="">
      <xdr:nvSpPr>
        <xdr:cNvPr id="39" name="TextBox 38">
          <a:extLst>
            <a:ext uri="{FF2B5EF4-FFF2-40B4-BE49-F238E27FC236}">
              <a16:creationId xmlns:a16="http://schemas.microsoft.com/office/drawing/2014/main" id="{B5426811-E858-4821-906C-3D909D019DF3}"/>
            </a:ext>
          </a:extLst>
        </xdr:cNvPr>
        <xdr:cNvSpPr txBox="1"/>
      </xdr:nvSpPr>
      <xdr:spPr>
        <a:xfrm>
          <a:off x="6368143" y="31255607"/>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291</xdr:row>
      <xdr:rowOff>0</xdr:rowOff>
    </xdr:from>
    <xdr:ext cx="65" cy="209133"/>
    <xdr:sp macro="" textlink="">
      <xdr:nvSpPr>
        <xdr:cNvPr id="40" name="TextBox 39">
          <a:extLst>
            <a:ext uri="{FF2B5EF4-FFF2-40B4-BE49-F238E27FC236}">
              <a16:creationId xmlns:a16="http://schemas.microsoft.com/office/drawing/2014/main" id="{73BD067B-92EE-4C6C-9250-3894E9C815BC}"/>
            </a:ext>
          </a:extLst>
        </xdr:cNvPr>
        <xdr:cNvSpPr txBox="1"/>
      </xdr:nvSpPr>
      <xdr:spPr>
        <a:xfrm>
          <a:off x="6368143" y="31255607"/>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291</xdr:row>
      <xdr:rowOff>0</xdr:rowOff>
    </xdr:from>
    <xdr:ext cx="65" cy="209133"/>
    <xdr:sp macro="" textlink="">
      <xdr:nvSpPr>
        <xdr:cNvPr id="41" name="TextBox 40">
          <a:extLst>
            <a:ext uri="{FF2B5EF4-FFF2-40B4-BE49-F238E27FC236}">
              <a16:creationId xmlns:a16="http://schemas.microsoft.com/office/drawing/2014/main" id="{9D73C1AD-2415-4D33-94AB-D27CC4783451}"/>
            </a:ext>
          </a:extLst>
        </xdr:cNvPr>
        <xdr:cNvSpPr txBox="1"/>
      </xdr:nvSpPr>
      <xdr:spPr>
        <a:xfrm>
          <a:off x="6368143" y="31255607"/>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291</xdr:row>
      <xdr:rowOff>0</xdr:rowOff>
    </xdr:from>
    <xdr:ext cx="65" cy="209133"/>
    <xdr:sp macro="" textlink="">
      <xdr:nvSpPr>
        <xdr:cNvPr id="42" name="TextBox 41">
          <a:extLst>
            <a:ext uri="{FF2B5EF4-FFF2-40B4-BE49-F238E27FC236}">
              <a16:creationId xmlns:a16="http://schemas.microsoft.com/office/drawing/2014/main" id="{C5D0FD96-94EC-4BA2-B570-8B9440A89FD7}"/>
            </a:ext>
          </a:extLst>
        </xdr:cNvPr>
        <xdr:cNvSpPr txBox="1"/>
      </xdr:nvSpPr>
      <xdr:spPr>
        <a:xfrm>
          <a:off x="6368143" y="31255607"/>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291</xdr:row>
      <xdr:rowOff>0</xdr:rowOff>
    </xdr:from>
    <xdr:ext cx="65" cy="209133"/>
    <xdr:sp macro="" textlink="">
      <xdr:nvSpPr>
        <xdr:cNvPr id="43" name="TextBox 42">
          <a:extLst>
            <a:ext uri="{FF2B5EF4-FFF2-40B4-BE49-F238E27FC236}">
              <a16:creationId xmlns:a16="http://schemas.microsoft.com/office/drawing/2014/main" id="{DB17364D-7AC0-4BC9-96F5-40DD7A7DE1C9}"/>
            </a:ext>
          </a:extLst>
        </xdr:cNvPr>
        <xdr:cNvSpPr txBox="1"/>
      </xdr:nvSpPr>
      <xdr:spPr>
        <a:xfrm>
          <a:off x="6368143" y="21717000"/>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291</xdr:row>
      <xdr:rowOff>0</xdr:rowOff>
    </xdr:from>
    <xdr:ext cx="65" cy="209133"/>
    <xdr:sp macro="" textlink="">
      <xdr:nvSpPr>
        <xdr:cNvPr id="44" name="TextBox 43">
          <a:extLst>
            <a:ext uri="{FF2B5EF4-FFF2-40B4-BE49-F238E27FC236}">
              <a16:creationId xmlns:a16="http://schemas.microsoft.com/office/drawing/2014/main" id="{68DBEA3D-C085-4381-8546-B5A75EC72EA9}"/>
            </a:ext>
          </a:extLst>
        </xdr:cNvPr>
        <xdr:cNvSpPr txBox="1"/>
      </xdr:nvSpPr>
      <xdr:spPr>
        <a:xfrm>
          <a:off x="6368143" y="21717000"/>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291</xdr:row>
      <xdr:rowOff>0</xdr:rowOff>
    </xdr:from>
    <xdr:ext cx="65" cy="209133"/>
    <xdr:sp macro="" textlink="">
      <xdr:nvSpPr>
        <xdr:cNvPr id="45" name="TextBox 44">
          <a:extLst>
            <a:ext uri="{FF2B5EF4-FFF2-40B4-BE49-F238E27FC236}">
              <a16:creationId xmlns:a16="http://schemas.microsoft.com/office/drawing/2014/main" id="{65474BE0-A3B7-4C5C-844D-25BD1A89C9F3}"/>
            </a:ext>
          </a:extLst>
        </xdr:cNvPr>
        <xdr:cNvSpPr txBox="1"/>
      </xdr:nvSpPr>
      <xdr:spPr>
        <a:xfrm>
          <a:off x="6368143" y="21717000"/>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292</xdr:row>
      <xdr:rowOff>0</xdr:rowOff>
    </xdr:from>
    <xdr:ext cx="65" cy="209133"/>
    <xdr:sp macro="" textlink="">
      <xdr:nvSpPr>
        <xdr:cNvPr id="46" name="TextBox 45">
          <a:extLst>
            <a:ext uri="{FF2B5EF4-FFF2-40B4-BE49-F238E27FC236}">
              <a16:creationId xmlns:a16="http://schemas.microsoft.com/office/drawing/2014/main" id="{55CBFDF3-5470-476D-B34C-99B46B12DD54}"/>
            </a:ext>
          </a:extLst>
        </xdr:cNvPr>
        <xdr:cNvSpPr txBox="1"/>
      </xdr:nvSpPr>
      <xdr:spPr>
        <a:xfrm>
          <a:off x="6368143" y="21921107"/>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328</xdr:row>
      <xdr:rowOff>0</xdr:rowOff>
    </xdr:from>
    <xdr:ext cx="65" cy="209133"/>
    <xdr:sp macro="" textlink="">
      <xdr:nvSpPr>
        <xdr:cNvPr id="47" name="TextBox 46">
          <a:extLst>
            <a:ext uri="{FF2B5EF4-FFF2-40B4-BE49-F238E27FC236}">
              <a16:creationId xmlns:a16="http://schemas.microsoft.com/office/drawing/2014/main" id="{E6B292B1-16EF-4692-B2A8-F9A7085015F7}"/>
            </a:ext>
          </a:extLst>
        </xdr:cNvPr>
        <xdr:cNvSpPr txBox="1"/>
      </xdr:nvSpPr>
      <xdr:spPr>
        <a:xfrm>
          <a:off x="6368143" y="31255607"/>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328</xdr:row>
      <xdr:rowOff>0</xdr:rowOff>
    </xdr:from>
    <xdr:ext cx="65" cy="209133"/>
    <xdr:sp macro="" textlink="">
      <xdr:nvSpPr>
        <xdr:cNvPr id="48" name="TextBox 47">
          <a:extLst>
            <a:ext uri="{FF2B5EF4-FFF2-40B4-BE49-F238E27FC236}">
              <a16:creationId xmlns:a16="http://schemas.microsoft.com/office/drawing/2014/main" id="{9757C8F8-B272-42C2-8EFA-952B6C201FB9}"/>
            </a:ext>
          </a:extLst>
        </xdr:cNvPr>
        <xdr:cNvSpPr txBox="1"/>
      </xdr:nvSpPr>
      <xdr:spPr>
        <a:xfrm>
          <a:off x="6368143" y="31255607"/>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328</xdr:row>
      <xdr:rowOff>0</xdr:rowOff>
    </xdr:from>
    <xdr:ext cx="65" cy="209133"/>
    <xdr:sp macro="" textlink="">
      <xdr:nvSpPr>
        <xdr:cNvPr id="49" name="TextBox 48">
          <a:extLst>
            <a:ext uri="{FF2B5EF4-FFF2-40B4-BE49-F238E27FC236}">
              <a16:creationId xmlns:a16="http://schemas.microsoft.com/office/drawing/2014/main" id="{5E95AAAF-2889-42A1-AE9F-E82209BD7746}"/>
            </a:ext>
          </a:extLst>
        </xdr:cNvPr>
        <xdr:cNvSpPr txBox="1"/>
      </xdr:nvSpPr>
      <xdr:spPr>
        <a:xfrm>
          <a:off x="6368143" y="31255607"/>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328</xdr:row>
      <xdr:rowOff>0</xdr:rowOff>
    </xdr:from>
    <xdr:ext cx="65" cy="209133"/>
    <xdr:sp macro="" textlink="">
      <xdr:nvSpPr>
        <xdr:cNvPr id="50" name="TextBox 49">
          <a:extLst>
            <a:ext uri="{FF2B5EF4-FFF2-40B4-BE49-F238E27FC236}">
              <a16:creationId xmlns:a16="http://schemas.microsoft.com/office/drawing/2014/main" id="{A137716C-1058-4BBA-B94E-0533F1FE0670}"/>
            </a:ext>
          </a:extLst>
        </xdr:cNvPr>
        <xdr:cNvSpPr txBox="1"/>
      </xdr:nvSpPr>
      <xdr:spPr>
        <a:xfrm>
          <a:off x="6368143" y="31255607"/>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328</xdr:row>
      <xdr:rowOff>0</xdr:rowOff>
    </xdr:from>
    <xdr:ext cx="65" cy="209133"/>
    <xdr:sp macro="" textlink="">
      <xdr:nvSpPr>
        <xdr:cNvPr id="51" name="TextBox 50">
          <a:extLst>
            <a:ext uri="{FF2B5EF4-FFF2-40B4-BE49-F238E27FC236}">
              <a16:creationId xmlns:a16="http://schemas.microsoft.com/office/drawing/2014/main" id="{0ED73088-2AAC-4CD9-AF6A-E46912B656DB}"/>
            </a:ext>
          </a:extLst>
        </xdr:cNvPr>
        <xdr:cNvSpPr txBox="1"/>
      </xdr:nvSpPr>
      <xdr:spPr>
        <a:xfrm>
          <a:off x="6368143" y="31255607"/>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328</xdr:row>
      <xdr:rowOff>0</xdr:rowOff>
    </xdr:from>
    <xdr:ext cx="65" cy="209133"/>
    <xdr:sp macro="" textlink="">
      <xdr:nvSpPr>
        <xdr:cNvPr id="52" name="TextBox 51">
          <a:extLst>
            <a:ext uri="{FF2B5EF4-FFF2-40B4-BE49-F238E27FC236}">
              <a16:creationId xmlns:a16="http://schemas.microsoft.com/office/drawing/2014/main" id="{1C1B2ECE-732D-4915-B791-9180648D7C68}"/>
            </a:ext>
          </a:extLst>
        </xdr:cNvPr>
        <xdr:cNvSpPr txBox="1"/>
      </xdr:nvSpPr>
      <xdr:spPr>
        <a:xfrm>
          <a:off x="6368143" y="21717000"/>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328</xdr:row>
      <xdr:rowOff>0</xdr:rowOff>
    </xdr:from>
    <xdr:ext cx="65" cy="209133"/>
    <xdr:sp macro="" textlink="">
      <xdr:nvSpPr>
        <xdr:cNvPr id="53" name="TextBox 52">
          <a:extLst>
            <a:ext uri="{FF2B5EF4-FFF2-40B4-BE49-F238E27FC236}">
              <a16:creationId xmlns:a16="http://schemas.microsoft.com/office/drawing/2014/main" id="{AD796E08-1B63-48C5-81AF-62C15C236042}"/>
            </a:ext>
          </a:extLst>
        </xdr:cNvPr>
        <xdr:cNvSpPr txBox="1"/>
      </xdr:nvSpPr>
      <xdr:spPr>
        <a:xfrm>
          <a:off x="6368143" y="21717000"/>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328</xdr:row>
      <xdr:rowOff>0</xdr:rowOff>
    </xdr:from>
    <xdr:ext cx="65" cy="209133"/>
    <xdr:sp macro="" textlink="">
      <xdr:nvSpPr>
        <xdr:cNvPr id="54" name="TextBox 53">
          <a:extLst>
            <a:ext uri="{FF2B5EF4-FFF2-40B4-BE49-F238E27FC236}">
              <a16:creationId xmlns:a16="http://schemas.microsoft.com/office/drawing/2014/main" id="{DDFD1F48-29FC-4A8B-9C87-564F8AC25061}"/>
            </a:ext>
          </a:extLst>
        </xdr:cNvPr>
        <xdr:cNvSpPr txBox="1"/>
      </xdr:nvSpPr>
      <xdr:spPr>
        <a:xfrm>
          <a:off x="6368143" y="21717000"/>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329</xdr:row>
      <xdr:rowOff>0</xdr:rowOff>
    </xdr:from>
    <xdr:ext cx="65" cy="209133"/>
    <xdr:sp macro="" textlink="">
      <xdr:nvSpPr>
        <xdr:cNvPr id="55" name="TextBox 54">
          <a:extLst>
            <a:ext uri="{FF2B5EF4-FFF2-40B4-BE49-F238E27FC236}">
              <a16:creationId xmlns:a16="http://schemas.microsoft.com/office/drawing/2014/main" id="{C1304E54-2E74-4B06-901C-2F236C429016}"/>
            </a:ext>
          </a:extLst>
        </xdr:cNvPr>
        <xdr:cNvSpPr txBox="1"/>
      </xdr:nvSpPr>
      <xdr:spPr>
        <a:xfrm>
          <a:off x="6368143" y="21921107"/>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370</xdr:row>
      <xdr:rowOff>0</xdr:rowOff>
    </xdr:from>
    <xdr:ext cx="65" cy="209133"/>
    <xdr:sp macro="" textlink="">
      <xdr:nvSpPr>
        <xdr:cNvPr id="56" name="TextBox 55">
          <a:extLst>
            <a:ext uri="{FF2B5EF4-FFF2-40B4-BE49-F238E27FC236}">
              <a16:creationId xmlns:a16="http://schemas.microsoft.com/office/drawing/2014/main" id="{F6099C29-E472-48B7-8340-207CD92B861D}"/>
            </a:ext>
          </a:extLst>
        </xdr:cNvPr>
        <xdr:cNvSpPr txBox="1"/>
      </xdr:nvSpPr>
      <xdr:spPr>
        <a:xfrm>
          <a:off x="6368143" y="31255607"/>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370</xdr:row>
      <xdr:rowOff>0</xdr:rowOff>
    </xdr:from>
    <xdr:ext cx="65" cy="209133"/>
    <xdr:sp macro="" textlink="">
      <xdr:nvSpPr>
        <xdr:cNvPr id="57" name="TextBox 56">
          <a:extLst>
            <a:ext uri="{FF2B5EF4-FFF2-40B4-BE49-F238E27FC236}">
              <a16:creationId xmlns:a16="http://schemas.microsoft.com/office/drawing/2014/main" id="{2FBE3B08-39BD-470C-81BE-F91F2C580226}"/>
            </a:ext>
          </a:extLst>
        </xdr:cNvPr>
        <xdr:cNvSpPr txBox="1"/>
      </xdr:nvSpPr>
      <xdr:spPr>
        <a:xfrm>
          <a:off x="6368143" y="31255607"/>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370</xdr:row>
      <xdr:rowOff>0</xdr:rowOff>
    </xdr:from>
    <xdr:ext cx="65" cy="209133"/>
    <xdr:sp macro="" textlink="">
      <xdr:nvSpPr>
        <xdr:cNvPr id="58" name="TextBox 57">
          <a:extLst>
            <a:ext uri="{FF2B5EF4-FFF2-40B4-BE49-F238E27FC236}">
              <a16:creationId xmlns:a16="http://schemas.microsoft.com/office/drawing/2014/main" id="{0DF20C60-DB29-4B91-A014-029CB3F4688F}"/>
            </a:ext>
          </a:extLst>
        </xdr:cNvPr>
        <xdr:cNvSpPr txBox="1"/>
      </xdr:nvSpPr>
      <xdr:spPr>
        <a:xfrm>
          <a:off x="6368143" y="31255607"/>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370</xdr:row>
      <xdr:rowOff>0</xdr:rowOff>
    </xdr:from>
    <xdr:ext cx="65" cy="209133"/>
    <xdr:sp macro="" textlink="">
      <xdr:nvSpPr>
        <xdr:cNvPr id="59" name="TextBox 58">
          <a:extLst>
            <a:ext uri="{FF2B5EF4-FFF2-40B4-BE49-F238E27FC236}">
              <a16:creationId xmlns:a16="http://schemas.microsoft.com/office/drawing/2014/main" id="{C5F33B14-B682-4BB1-A29A-FBF013313797}"/>
            </a:ext>
          </a:extLst>
        </xdr:cNvPr>
        <xdr:cNvSpPr txBox="1"/>
      </xdr:nvSpPr>
      <xdr:spPr>
        <a:xfrm>
          <a:off x="6368143" y="31255607"/>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370</xdr:row>
      <xdr:rowOff>0</xdr:rowOff>
    </xdr:from>
    <xdr:ext cx="65" cy="209133"/>
    <xdr:sp macro="" textlink="">
      <xdr:nvSpPr>
        <xdr:cNvPr id="60" name="TextBox 59">
          <a:extLst>
            <a:ext uri="{FF2B5EF4-FFF2-40B4-BE49-F238E27FC236}">
              <a16:creationId xmlns:a16="http://schemas.microsoft.com/office/drawing/2014/main" id="{4B18683D-0AFE-4F38-9F5F-C11FBF635996}"/>
            </a:ext>
          </a:extLst>
        </xdr:cNvPr>
        <xdr:cNvSpPr txBox="1"/>
      </xdr:nvSpPr>
      <xdr:spPr>
        <a:xfrm>
          <a:off x="6368143" y="31255607"/>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370</xdr:row>
      <xdr:rowOff>0</xdr:rowOff>
    </xdr:from>
    <xdr:ext cx="65" cy="209133"/>
    <xdr:sp macro="" textlink="">
      <xdr:nvSpPr>
        <xdr:cNvPr id="61" name="TextBox 60">
          <a:extLst>
            <a:ext uri="{FF2B5EF4-FFF2-40B4-BE49-F238E27FC236}">
              <a16:creationId xmlns:a16="http://schemas.microsoft.com/office/drawing/2014/main" id="{B94EDF36-A550-40BC-88D5-117E3273D057}"/>
            </a:ext>
          </a:extLst>
        </xdr:cNvPr>
        <xdr:cNvSpPr txBox="1"/>
      </xdr:nvSpPr>
      <xdr:spPr>
        <a:xfrm>
          <a:off x="6364941" y="59817000"/>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370</xdr:row>
      <xdr:rowOff>0</xdr:rowOff>
    </xdr:from>
    <xdr:ext cx="65" cy="209133"/>
    <xdr:sp macro="" textlink="">
      <xdr:nvSpPr>
        <xdr:cNvPr id="62" name="TextBox 61">
          <a:extLst>
            <a:ext uri="{FF2B5EF4-FFF2-40B4-BE49-F238E27FC236}">
              <a16:creationId xmlns:a16="http://schemas.microsoft.com/office/drawing/2014/main" id="{1E91574B-67DA-476B-931E-3934FD598B7E}"/>
            </a:ext>
          </a:extLst>
        </xdr:cNvPr>
        <xdr:cNvSpPr txBox="1"/>
      </xdr:nvSpPr>
      <xdr:spPr>
        <a:xfrm>
          <a:off x="6364941" y="59817000"/>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370</xdr:row>
      <xdr:rowOff>0</xdr:rowOff>
    </xdr:from>
    <xdr:ext cx="65" cy="209133"/>
    <xdr:sp macro="" textlink="">
      <xdr:nvSpPr>
        <xdr:cNvPr id="63" name="TextBox 62">
          <a:extLst>
            <a:ext uri="{FF2B5EF4-FFF2-40B4-BE49-F238E27FC236}">
              <a16:creationId xmlns:a16="http://schemas.microsoft.com/office/drawing/2014/main" id="{E4874DBD-676F-4E8A-BEC2-748F3B347083}"/>
            </a:ext>
          </a:extLst>
        </xdr:cNvPr>
        <xdr:cNvSpPr txBox="1"/>
      </xdr:nvSpPr>
      <xdr:spPr>
        <a:xfrm>
          <a:off x="6364941" y="59817000"/>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370</xdr:row>
      <xdr:rowOff>0</xdr:rowOff>
    </xdr:from>
    <xdr:ext cx="65" cy="209133"/>
    <xdr:sp macro="" textlink="">
      <xdr:nvSpPr>
        <xdr:cNvPr id="64" name="TextBox 63">
          <a:extLst>
            <a:ext uri="{FF2B5EF4-FFF2-40B4-BE49-F238E27FC236}">
              <a16:creationId xmlns:a16="http://schemas.microsoft.com/office/drawing/2014/main" id="{F4DF54C9-C75A-48D5-BB3A-A16E429278A7}"/>
            </a:ext>
          </a:extLst>
        </xdr:cNvPr>
        <xdr:cNvSpPr txBox="1"/>
      </xdr:nvSpPr>
      <xdr:spPr>
        <a:xfrm>
          <a:off x="6364941" y="59817000"/>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370</xdr:row>
      <xdr:rowOff>0</xdr:rowOff>
    </xdr:from>
    <xdr:ext cx="65" cy="209133"/>
    <xdr:sp macro="" textlink="">
      <xdr:nvSpPr>
        <xdr:cNvPr id="65" name="TextBox 64">
          <a:extLst>
            <a:ext uri="{FF2B5EF4-FFF2-40B4-BE49-F238E27FC236}">
              <a16:creationId xmlns:a16="http://schemas.microsoft.com/office/drawing/2014/main" id="{DE8B949D-F080-4BCA-852E-5FFBE6421E9A}"/>
            </a:ext>
          </a:extLst>
        </xdr:cNvPr>
        <xdr:cNvSpPr txBox="1"/>
      </xdr:nvSpPr>
      <xdr:spPr>
        <a:xfrm>
          <a:off x="6364941" y="59817000"/>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370</xdr:row>
      <xdr:rowOff>0</xdr:rowOff>
    </xdr:from>
    <xdr:ext cx="65" cy="209133"/>
    <xdr:sp macro="" textlink="">
      <xdr:nvSpPr>
        <xdr:cNvPr id="66" name="TextBox 65">
          <a:extLst>
            <a:ext uri="{FF2B5EF4-FFF2-40B4-BE49-F238E27FC236}">
              <a16:creationId xmlns:a16="http://schemas.microsoft.com/office/drawing/2014/main" id="{22BE97B2-DABF-4292-A401-89709863ED5C}"/>
            </a:ext>
          </a:extLst>
        </xdr:cNvPr>
        <xdr:cNvSpPr txBox="1"/>
      </xdr:nvSpPr>
      <xdr:spPr>
        <a:xfrm>
          <a:off x="6364941" y="59817000"/>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370</xdr:row>
      <xdr:rowOff>0</xdr:rowOff>
    </xdr:from>
    <xdr:ext cx="65" cy="209133"/>
    <xdr:sp macro="" textlink="">
      <xdr:nvSpPr>
        <xdr:cNvPr id="67" name="TextBox 66">
          <a:extLst>
            <a:ext uri="{FF2B5EF4-FFF2-40B4-BE49-F238E27FC236}">
              <a16:creationId xmlns:a16="http://schemas.microsoft.com/office/drawing/2014/main" id="{2453BD7C-56BE-4634-AB84-255CE31048FF}"/>
            </a:ext>
          </a:extLst>
        </xdr:cNvPr>
        <xdr:cNvSpPr txBox="1"/>
      </xdr:nvSpPr>
      <xdr:spPr>
        <a:xfrm>
          <a:off x="6364941" y="59817000"/>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370</xdr:row>
      <xdr:rowOff>0</xdr:rowOff>
    </xdr:from>
    <xdr:ext cx="65" cy="209133"/>
    <xdr:sp macro="" textlink="">
      <xdr:nvSpPr>
        <xdr:cNvPr id="68" name="TextBox 67">
          <a:extLst>
            <a:ext uri="{FF2B5EF4-FFF2-40B4-BE49-F238E27FC236}">
              <a16:creationId xmlns:a16="http://schemas.microsoft.com/office/drawing/2014/main" id="{919974F8-1353-49E3-B31F-5DB73D74493F}"/>
            </a:ext>
          </a:extLst>
        </xdr:cNvPr>
        <xdr:cNvSpPr txBox="1"/>
      </xdr:nvSpPr>
      <xdr:spPr>
        <a:xfrm>
          <a:off x="6364941" y="59817000"/>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371</xdr:row>
      <xdr:rowOff>0</xdr:rowOff>
    </xdr:from>
    <xdr:ext cx="65" cy="209133"/>
    <xdr:sp macro="" textlink="">
      <xdr:nvSpPr>
        <xdr:cNvPr id="69" name="TextBox 68">
          <a:extLst>
            <a:ext uri="{FF2B5EF4-FFF2-40B4-BE49-F238E27FC236}">
              <a16:creationId xmlns:a16="http://schemas.microsoft.com/office/drawing/2014/main" id="{22449020-9523-4B57-9860-ADA664F7B89F}"/>
            </a:ext>
          </a:extLst>
        </xdr:cNvPr>
        <xdr:cNvSpPr txBox="1"/>
      </xdr:nvSpPr>
      <xdr:spPr>
        <a:xfrm>
          <a:off x="6364941" y="60018706"/>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404</xdr:row>
      <xdr:rowOff>0</xdr:rowOff>
    </xdr:from>
    <xdr:ext cx="65" cy="209133"/>
    <xdr:sp macro="" textlink="">
      <xdr:nvSpPr>
        <xdr:cNvPr id="70" name="TextBox 69">
          <a:extLst>
            <a:ext uri="{FF2B5EF4-FFF2-40B4-BE49-F238E27FC236}">
              <a16:creationId xmlns:a16="http://schemas.microsoft.com/office/drawing/2014/main" id="{99D2E5F5-9CF0-4991-AB6B-A921343CC980}"/>
            </a:ext>
          </a:extLst>
        </xdr:cNvPr>
        <xdr:cNvSpPr txBox="1"/>
      </xdr:nvSpPr>
      <xdr:spPr>
        <a:xfrm>
          <a:off x="6364941" y="70372941"/>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404</xdr:row>
      <xdr:rowOff>0</xdr:rowOff>
    </xdr:from>
    <xdr:ext cx="65" cy="209133"/>
    <xdr:sp macro="" textlink="">
      <xdr:nvSpPr>
        <xdr:cNvPr id="71" name="TextBox 70">
          <a:extLst>
            <a:ext uri="{FF2B5EF4-FFF2-40B4-BE49-F238E27FC236}">
              <a16:creationId xmlns:a16="http://schemas.microsoft.com/office/drawing/2014/main" id="{76C58E4F-0B7D-4AFA-91D1-074FA4E8F42E}"/>
            </a:ext>
          </a:extLst>
        </xdr:cNvPr>
        <xdr:cNvSpPr txBox="1"/>
      </xdr:nvSpPr>
      <xdr:spPr>
        <a:xfrm>
          <a:off x="6364941" y="70372941"/>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404</xdr:row>
      <xdr:rowOff>0</xdr:rowOff>
    </xdr:from>
    <xdr:ext cx="65" cy="209133"/>
    <xdr:sp macro="" textlink="">
      <xdr:nvSpPr>
        <xdr:cNvPr id="72" name="TextBox 71">
          <a:extLst>
            <a:ext uri="{FF2B5EF4-FFF2-40B4-BE49-F238E27FC236}">
              <a16:creationId xmlns:a16="http://schemas.microsoft.com/office/drawing/2014/main" id="{EB49B8D3-F87B-4960-8BB5-196B3486214F}"/>
            </a:ext>
          </a:extLst>
        </xdr:cNvPr>
        <xdr:cNvSpPr txBox="1"/>
      </xdr:nvSpPr>
      <xdr:spPr>
        <a:xfrm>
          <a:off x="6364941" y="70372941"/>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404</xdr:row>
      <xdr:rowOff>0</xdr:rowOff>
    </xdr:from>
    <xdr:ext cx="65" cy="209133"/>
    <xdr:sp macro="" textlink="">
      <xdr:nvSpPr>
        <xdr:cNvPr id="73" name="TextBox 72">
          <a:extLst>
            <a:ext uri="{FF2B5EF4-FFF2-40B4-BE49-F238E27FC236}">
              <a16:creationId xmlns:a16="http://schemas.microsoft.com/office/drawing/2014/main" id="{D201C856-48EF-472D-BAB4-D3ADEBA88136}"/>
            </a:ext>
          </a:extLst>
        </xdr:cNvPr>
        <xdr:cNvSpPr txBox="1"/>
      </xdr:nvSpPr>
      <xdr:spPr>
        <a:xfrm>
          <a:off x="6364941" y="70372941"/>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404</xdr:row>
      <xdr:rowOff>0</xdr:rowOff>
    </xdr:from>
    <xdr:ext cx="65" cy="209133"/>
    <xdr:sp macro="" textlink="">
      <xdr:nvSpPr>
        <xdr:cNvPr id="74" name="TextBox 73">
          <a:extLst>
            <a:ext uri="{FF2B5EF4-FFF2-40B4-BE49-F238E27FC236}">
              <a16:creationId xmlns:a16="http://schemas.microsoft.com/office/drawing/2014/main" id="{FF5A36F6-BC25-4943-9DF7-32F75A862F47}"/>
            </a:ext>
          </a:extLst>
        </xdr:cNvPr>
        <xdr:cNvSpPr txBox="1"/>
      </xdr:nvSpPr>
      <xdr:spPr>
        <a:xfrm>
          <a:off x="6364941" y="70372941"/>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404</xdr:row>
      <xdr:rowOff>0</xdr:rowOff>
    </xdr:from>
    <xdr:ext cx="65" cy="209133"/>
    <xdr:sp macro="" textlink="">
      <xdr:nvSpPr>
        <xdr:cNvPr id="75" name="TextBox 74">
          <a:extLst>
            <a:ext uri="{FF2B5EF4-FFF2-40B4-BE49-F238E27FC236}">
              <a16:creationId xmlns:a16="http://schemas.microsoft.com/office/drawing/2014/main" id="{D545BE69-F66A-4963-A1F0-189613848B1D}"/>
            </a:ext>
          </a:extLst>
        </xdr:cNvPr>
        <xdr:cNvSpPr txBox="1"/>
      </xdr:nvSpPr>
      <xdr:spPr>
        <a:xfrm>
          <a:off x="6364941" y="70372941"/>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404</xdr:row>
      <xdr:rowOff>0</xdr:rowOff>
    </xdr:from>
    <xdr:ext cx="65" cy="209133"/>
    <xdr:sp macro="" textlink="">
      <xdr:nvSpPr>
        <xdr:cNvPr id="76" name="TextBox 75">
          <a:extLst>
            <a:ext uri="{FF2B5EF4-FFF2-40B4-BE49-F238E27FC236}">
              <a16:creationId xmlns:a16="http://schemas.microsoft.com/office/drawing/2014/main" id="{BD9ECA40-45F2-4BC4-9003-68E7C0741D08}"/>
            </a:ext>
          </a:extLst>
        </xdr:cNvPr>
        <xdr:cNvSpPr txBox="1"/>
      </xdr:nvSpPr>
      <xdr:spPr>
        <a:xfrm>
          <a:off x="6364941" y="70372941"/>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404</xdr:row>
      <xdr:rowOff>0</xdr:rowOff>
    </xdr:from>
    <xdr:ext cx="65" cy="209133"/>
    <xdr:sp macro="" textlink="">
      <xdr:nvSpPr>
        <xdr:cNvPr id="77" name="TextBox 76">
          <a:extLst>
            <a:ext uri="{FF2B5EF4-FFF2-40B4-BE49-F238E27FC236}">
              <a16:creationId xmlns:a16="http://schemas.microsoft.com/office/drawing/2014/main" id="{893E9814-1446-4884-9BF6-1ED15CFE27B1}"/>
            </a:ext>
          </a:extLst>
        </xdr:cNvPr>
        <xdr:cNvSpPr txBox="1"/>
      </xdr:nvSpPr>
      <xdr:spPr>
        <a:xfrm>
          <a:off x="6364941" y="70372941"/>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405</xdr:row>
      <xdr:rowOff>0</xdr:rowOff>
    </xdr:from>
    <xdr:ext cx="65" cy="209133"/>
    <xdr:sp macro="" textlink="">
      <xdr:nvSpPr>
        <xdr:cNvPr id="78" name="TextBox 77">
          <a:extLst>
            <a:ext uri="{FF2B5EF4-FFF2-40B4-BE49-F238E27FC236}">
              <a16:creationId xmlns:a16="http://schemas.microsoft.com/office/drawing/2014/main" id="{0778516F-31DA-4E59-A955-D95A49AC063E}"/>
            </a:ext>
          </a:extLst>
        </xdr:cNvPr>
        <xdr:cNvSpPr txBox="1"/>
      </xdr:nvSpPr>
      <xdr:spPr>
        <a:xfrm>
          <a:off x="6364941" y="70574647"/>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440</xdr:row>
      <xdr:rowOff>0</xdr:rowOff>
    </xdr:from>
    <xdr:ext cx="65" cy="209133"/>
    <xdr:sp macro="" textlink="">
      <xdr:nvSpPr>
        <xdr:cNvPr id="79" name="TextBox 78">
          <a:extLst>
            <a:ext uri="{FF2B5EF4-FFF2-40B4-BE49-F238E27FC236}">
              <a16:creationId xmlns:a16="http://schemas.microsoft.com/office/drawing/2014/main" id="{A52D83CC-2D48-4C28-A47E-CF0EAB3364A3}"/>
            </a:ext>
          </a:extLst>
        </xdr:cNvPr>
        <xdr:cNvSpPr txBox="1"/>
      </xdr:nvSpPr>
      <xdr:spPr>
        <a:xfrm>
          <a:off x="6364941" y="81231441"/>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440</xdr:row>
      <xdr:rowOff>0</xdr:rowOff>
    </xdr:from>
    <xdr:ext cx="65" cy="209133"/>
    <xdr:sp macro="" textlink="">
      <xdr:nvSpPr>
        <xdr:cNvPr id="80" name="TextBox 79">
          <a:extLst>
            <a:ext uri="{FF2B5EF4-FFF2-40B4-BE49-F238E27FC236}">
              <a16:creationId xmlns:a16="http://schemas.microsoft.com/office/drawing/2014/main" id="{B322BFEC-E2F0-4096-9374-57E1FFF85C0D}"/>
            </a:ext>
          </a:extLst>
        </xdr:cNvPr>
        <xdr:cNvSpPr txBox="1"/>
      </xdr:nvSpPr>
      <xdr:spPr>
        <a:xfrm>
          <a:off x="6364941" y="81231441"/>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440</xdr:row>
      <xdr:rowOff>0</xdr:rowOff>
    </xdr:from>
    <xdr:ext cx="65" cy="209133"/>
    <xdr:sp macro="" textlink="">
      <xdr:nvSpPr>
        <xdr:cNvPr id="81" name="TextBox 80">
          <a:extLst>
            <a:ext uri="{FF2B5EF4-FFF2-40B4-BE49-F238E27FC236}">
              <a16:creationId xmlns:a16="http://schemas.microsoft.com/office/drawing/2014/main" id="{40E7344E-3EC8-4DA6-9A06-FC4B18FAB2FC}"/>
            </a:ext>
          </a:extLst>
        </xdr:cNvPr>
        <xdr:cNvSpPr txBox="1"/>
      </xdr:nvSpPr>
      <xdr:spPr>
        <a:xfrm>
          <a:off x="6364941" y="81231441"/>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440</xdr:row>
      <xdr:rowOff>0</xdr:rowOff>
    </xdr:from>
    <xdr:ext cx="65" cy="209133"/>
    <xdr:sp macro="" textlink="">
      <xdr:nvSpPr>
        <xdr:cNvPr id="82" name="TextBox 81">
          <a:extLst>
            <a:ext uri="{FF2B5EF4-FFF2-40B4-BE49-F238E27FC236}">
              <a16:creationId xmlns:a16="http://schemas.microsoft.com/office/drawing/2014/main" id="{441CF69F-81FC-4B25-A693-8365AFA6C059}"/>
            </a:ext>
          </a:extLst>
        </xdr:cNvPr>
        <xdr:cNvSpPr txBox="1"/>
      </xdr:nvSpPr>
      <xdr:spPr>
        <a:xfrm>
          <a:off x="6364941" y="81231441"/>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440</xdr:row>
      <xdr:rowOff>0</xdr:rowOff>
    </xdr:from>
    <xdr:ext cx="65" cy="209133"/>
    <xdr:sp macro="" textlink="">
      <xdr:nvSpPr>
        <xdr:cNvPr id="83" name="TextBox 82">
          <a:extLst>
            <a:ext uri="{FF2B5EF4-FFF2-40B4-BE49-F238E27FC236}">
              <a16:creationId xmlns:a16="http://schemas.microsoft.com/office/drawing/2014/main" id="{B3D236A4-D0A3-4290-882B-830E9DB6B041}"/>
            </a:ext>
          </a:extLst>
        </xdr:cNvPr>
        <xdr:cNvSpPr txBox="1"/>
      </xdr:nvSpPr>
      <xdr:spPr>
        <a:xfrm>
          <a:off x="6364941" y="81231441"/>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440</xdr:row>
      <xdr:rowOff>0</xdr:rowOff>
    </xdr:from>
    <xdr:ext cx="65" cy="209133"/>
    <xdr:sp macro="" textlink="">
      <xdr:nvSpPr>
        <xdr:cNvPr id="84" name="TextBox 83">
          <a:extLst>
            <a:ext uri="{FF2B5EF4-FFF2-40B4-BE49-F238E27FC236}">
              <a16:creationId xmlns:a16="http://schemas.microsoft.com/office/drawing/2014/main" id="{E8B6050D-C7B4-492C-BC9C-374F0234593C}"/>
            </a:ext>
          </a:extLst>
        </xdr:cNvPr>
        <xdr:cNvSpPr txBox="1"/>
      </xdr:nvSpPr>
      <xdr:spPr>
        <a:xfrm>
          <a:off x="6364941" y="81231441"/>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440</xdr:row>
      <xdr:rowOff>0</xdr:rowOff>
    </xdr:from>
    <xdr:ext cx="65" cy="209133"/>
    <xdr:sp macro="" textlink="">
      <xdr:nvSpPr>
        <xdr:cNvPr id="85" name="TextBox 84">
          <a:extLst>
            <a:ext uri="{FF2B5EF4-FFF2-40B4-BE49-F238E27FC236}">
              <a16:creationId xmlns:a16="http://schemas.microsoft.com/office/drawing/2014/main" id="{559EAB94-AFA7-41BB-8608-103BF032FCBD}"/>
            </a:ext>
          </a:extLst>
        </xdr:cNvPr>
        <xdr:cNvSpPr txBox="1"/>
      </xdr:nvSpPr>
      <xdr:spPr>
        <a:xfrm>
          <a:off x="6364941" y="81231441"/>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440</xdr:row>
      <xdr:rowOff>0</xdr:rowOff>
    </xdr:from>
    <xdr:ext cx="65" cy="209133"/>
    <xdr:sp macro="" textlink="">
      <xdr:nvSpPr>
        <xdr:cNvPr id="86" name="TextBox 85">
          <a:extLst>
            <a:ext uri="{FF2B5EF4-FFF2-40B4-BE49-F238E27FC236}">
              <a16:creationId xmlns:a16="http://schemas.microsoft.com/office/drawing/2014/main" id="{D55EEEF0-A0C0-4D90-8247-B43F4FB490E1}"/>
            </a:ext>
          </a:extLst>
        </xdr:cNvPr>
        <xdr:cNvSpPr txBox="1"/>
      </xdr:nvSpPr>
      <xdr:spPr>
        <a:xfrm>
          <a:off x="6364941" y="81231441"/>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441</xdr:row>
      <xdr:rowOff>0</xdr:rowOff>
    </xdr:from>
    <xdr:ext cx="65" cy="209133"/>
    <xdr:sp macro="" textlink="">
      <xdr:nvSpPr>
        <xdr:cNvPr id="87" name="TextBox 86">
          <a:extLst>
            <a:ext uri="{FF2B5EF4-FFF2-40B4-BE49-F238E27FC236}">
              <a16:creationId xmlns:a16="http://schemas.microsoft.com/office/drawing/2014/main" id="{56D82674-A316-4926-9CC5-8147D355B8B8}"/>
            </a:ext>
          </a:extLst>
        </xdr:cNvPr>
        <xdr:cNvSpPr txBox="1"/>
      </xdr:nvSpPr>
      <xdr:spPr>
        <a:xfrm>
          <a:off x="6364941" y="81433147"/>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480</xdr:row>
      <xdr:rowOff>0</xdr:rowOff>
    </xdr:from>
    <xdr:ext cx="65" cy="209133"/>
    <xdr:sp macro="" textlink="">
      <xdr:nvSpPr>
        <xdr:cNvPr id="88" name="TextBox 87">
          <a:extLst>
            <a:ext uri="{FF2B5EF4-FFF2-40B4-BE49-F238E27FC236}">
              <a16:creationId xmlns:a16="http://schemas.microsoft.com/office/drawing/2014/main" id="{503A25B3-CB79-4290-971A-8770AE46C2D7}"/>
            </a:ext>
          </a:extLst>
        </xdr:cNvPr>
        <xdr:cNvSpPr txBox="1"/>
      </xdr:nvSpPr>
      <xdr:spPr>
        <a:xfrm>
          <a:off x="6364941" y="91574471"/>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480</xdr:row>
      <xdr:rowOff>0</xdr:rowOff>
    </xdr:from>
    <xdr:ext cx="65" cy="209133"/>
    <xdr:sp macro="" textlink="">
      <xdr:nvSpPr>
        <xdr:cNvPr id="89" name="TextBox 88">
          <a:extLst>
            <a:ext uri="{FF2B5EF4-FFF2-40B4-BE49-F238E27FC236}">
              <a16:creationId xmlns:a16="http://schemas.microsoft.com/office/drawing/2014/main" id="{D2E06621-8067-4B2C-9C2F-636C460C918B}"/>
            </a:ext>
          </a:extLst>
        </xdr:cNvPr>
        <xdr:cNvSpPr txBox="1"/>
      </xdr:nvSpPr>
      <xdr:spPr>
        <a:xfrm>
          <a:off x="6364941" y="91574471"/>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480</xdr:row>
      <xdr:rowOff>0</xdr:rowOff>
    </xdr:from>
    <xdr:ext cx="65" cy="209133"/>
    <xdr:sp macro="" textlink="">
      <xdr:nvSpPr>
        <xdr:cNvPr id="90" name="TextBox 89">
          <a:extLst>
            <a:ext uri="{FF2B5EF4-FFF2-40B4-BE49-F238E27FC236}">
              <a16:creationId xmlns:a16="http://schemas.microsoft.com/office/drawing/2014/main" id="{44C59BF1-B340-46DF-963E-3FB3674BC38D}"/>
            </a:ext>
          </a:extLst>
        </xdr:cNvPr>
        <xdr:cNvSpPr txBox="1"/>
      </xdr:nvSpPr>
      <xdr:spPr>
        <a:xfrm>
          <a:off x="6364941" y="91574471"/>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480</xdr:row>
      <xdr:rowOff>0</xdr:rowOff>
    </xdr:from>
    <xdr:ext cx="65" cy="209133"/>
    <xdr:sp macro="" textlink="">
      <xdr:nvSpPr>
        <xdr:cNvPr id="91" name="TextBox 90">
          <a:extLst>
            <a:ext uri="{FF2B5EF4-FFF2-40B4-BE49-F238E27FC236}">
              <a16:creationId xmlns:a16="http://schemas.microsoft.com/office/drawing/2014/main" id="{01C77539-49D1-4FA3-95E4-95E6156D2A7C}"/>
            </a:ext>
          </a:extLst>
        </xdr:cNvPr>
        <xdr:cNvSpPr txBox="1"/>
      </xdr:nvSpPr>
      <xdr:spPr>
        <a:xfrm>
          <a:off x="6364941" y="91574471"/>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480</xdr:row>
      <xdr:rowOff>0</xdr:rowOff>
    </xdr:from>
    <xdr:ext cx="65" cy="209133"/>
    <xdr:sp macro="" textlink="">
      <xdr:nvSpPr>
        <xdr:cNvPr id="92" name="TextBox 91">
          <a:extLst>
            <a:ext uri="{FF2B5EF4-FFF2-40B4-BE49-F238E27FC236}">
              <a16:creationId xmlns:a16="http://schemas.microsoft.com/office/drawing/2014/main" id="{A4E6A197-DDD8-4933-A3A0-A63AEF65D1D5}"/>
            </a:ext>
          </a:extLst>
        </xdr:cNvPr>
        <xdr:cNvSpPr txBox="1"/>
      </xdr:nvSpPr>
      <xdr:spPr>
        <a:xfrm>
          <a:off x="6364941" y="91574471"/>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wsDr>
</file>

<file path=xl/drawings/drawing8.xml><?xml version="1.0" encoding="utf-8"?>
<xdr:wsDr xmlns:xdr="http://schemas.openxmlformats.org/drawingml/2006/spreadsheetDrawing" xmlns:a="http://schemas.openxmlformats.org/drawingml/2006/main">
  <xdr:oneCellAnchor>
    <xdr:from>
      <xdr:col>7</xdr:col>
      <xdr:colOff>0</xdr:colOff>
      <xdr:row>41</xdr:row>
      <xdr:rowOff>0</xdr:rowOff>
    </xdr:from>
    <xdr:ext cx="65" cy="209133"/>
    <xdr:sp macro="" textlink="">
      <xdr:nvSpPr>
        <xdr:cNvPr id="2" name="TextBox 1">
          <a:extLst>
            <a:ext uri="{FF2B5EF4-FFF2-40B4-BE49-F238E27FC236}">
              <a16:creationId xmlns:a16="http://schemas.microsoft.com/office/drawing/2014/main" id="{8E60B33F-25FA-4836-8F2F-F06DB1F05CE5}"/>
            </a:ext>
          </a:extLst>
        </xdr:cNvPr>
        <xdr:cNvSpPr txBox="1"/>
      </xdr:nvSpPr>
      <xdr:spPr>
        <a:xfrm>
          <a:off x="6362700" y="8791575"/>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42</xdr:row>
      <xdr:rowOff>0</xdr:rowOff>
    </xdr:from>
    <xdr:ext cx="65" cy="209133"/>
    <xdr:sp macro="" textlink="">
      <xdr:nvSpPr>
        <xdr:cNvPr id="3" name="TextBox 2">
          <a:extLst>
            <a:ext uri="{FF2B5EF4-FFF2-40B4-BE49-F238E27FC236}">
              <a16:creationId xmlns:a16="http://schemas.microsoft.com/office/drawing/2014/main" id="{EEDD9520-A48A-4637-BF29-C115CA5A5BB6}"/>
            </a:ext>
          </a:extLst>
        </xdr:cNvPr>
        <xdr:cNvSpPr txBox="1"/>
      </xdr:nvSpPr>
      <xdr:spPr>
        <a:xfrm>
          <a:off x="6362700" y="8991600"/>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84</xdr:row>
      <xdr:rowOff>0</xdr:rowOff>
    </xdr:from>
    <xdr:ext cx="65" cy="209133"/>
    <xdr:sp macro="" textlink="">
      <xdr:nvSpPr>
        <xdr:cNvPr id="4" name="TextBox 3">
          <a:extLst>
            <a:ext uri="{FF2B5EF4-FFF2-40B4-BE49-F238E27FC236}">
              <a16:creationId xmlns:a16="http://schemas.microsoft.com/office/drawing/2014/main" id="{BEDDD9EF-7193-48EF-B0FB-F2BB486936E5}"/>
            </a:ext>
          </a:extLst>
        </xdr:cNvPr>
        <xdr:cNvSpPr txBox="1"/>
      </xdr:nvSpPr>
      <xdr:spPr>
        <a:xfrm>
          <a:off x="6362700" y="17183100"/>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84</xdr:row>
      <xdr:rowOff>0</xdr:rowOff>
    </xdr:from>
    <xdr:ext cx="65" cy="209133"/>
    <xdr:sp macro="" textlink="">
      <xdr:nvSpPr>
        <xdr:cNvPr id="5" name="TextBox 4">
          <a:extLst>
            <a:ext uri="{FF2B5EF4-FFF2-40B4-BE49-F238E27FC236}">
              <a16:creationId xmlns:a16="http://schemas.microsoft.com/office/drawing/2014/main" id="{AD4A853F-CC02-4F0E-A6EB-4B1A03636C56}"/>
            </a:ext>
          </a:extLst>
        </xdr:cNvPr>
        <xdr:cNvSpPr txBox="1"/>
      </xdr:nvSpPr>
      <xdr:spPr>
        <a:xfrm>
          <a:off x="6362700" y="17183100"/>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84</xdr:row>
      <xdr:rowOff>0</xdr:rowOff>
    </xdr:from>
    <xdr:ext cx="65" cy="209133"/>
    <xdr:sp macro="" textlink="">
      <xdr:nvSpPr>
        <xdr:cNvPr id="6" name="TextBox 5">
          <a:extLst>
            <a:ext uri="{FF2B5EF4-FFF2-40B4-BE49-F238E27FC236}">
              <a16:creationId xmlns:a16="http://schemas.microsoft.com/office/drawing/2014/main" id="{CEDFE63D-2AEE-4BD6-B3D1-DFCCB844E695}"/>
            </a:ext>
          </a:extLst>
        </xdr:cNvPr>
        <xdr:cNvSpPr txBox="1"/>
      </xdr:nvSpPr>
      <xdr:spPr>
        <a:xfrm>
          <a:off x="6362700" y="17183100"/>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85</xdr:row>
      <xdr:rowOff>0</xdr:rowOff>
    </xdr:from>
    <xdr:ext cx="65" cy="209133"/>
    <xdr:sp macro="" textlink="">
      <xdr:nvSpPr>
        <xdr:cNvPr id="7" name="TextBox 6">
          <a:extLst>
            <a:ext uri="{FF2B5EF4-FFF2-40B4-BE49-F238E27FC236}">
              <a16:creationId xmlns:a16="http://schemas.microsoft.com/office/drawing/2014/main" id="{2F8305D9-BFFA-423F-926A-00231CF12695}"/>
            </a:ext>
          </a:extLst>
        </xdr:cNvPr>
        <xdr:cNvSpPr txBox="1"/>
      </xdr:nvSpPr>
      <xdr:spPr>
        <a:xfrm>
          <a:off x="6362700" y="17383125"/>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118</xdr:row>
      <xdr:rowOff>0</xdr:rowOff>
    </xdr:from>
    <xdr:ext cx="65" cy="209133"/>
    <xdr:sp macro="" textlink="">
      <xdr:nvSpPr>
        <xdr:cNvPr id="8" name="TextBox 7">
          <a:extLst>
            <a:ext uri="{FF2B5EF4-FFF2-40B4-BE49-F238E27FC236}">
              <a16:creationId xmlns:a16="http://schemas.microsoft.com/office/drawing/2014/main" id="{1BD0DCA3-3907-485F-B4B2-BB272FCFC2D6}"/>
            </a:ext>
          </a:extLst>
        </xdr:cNvPr>
        <xdr:cNvSpPr txBox="1"/>
      </xdr:nvSpPr>
      <xdr:spPr>
        <a:xfrm>
          <a:off x="6362700" y="25879425"/>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118</xdr:row>
      <xdr:rowOff>0</xdr:rowOff>
    </xdr:from>
    <xdr:ext cx="65" cy="209133"/>
    <xdr:sp macro="" textlink="">
      <xdr:nvSpPr>
        <xdr:cNvPr id="9" name="TextBox 8">
          <a:extLst>
            <a:ext uri="{FF2B5EF4-FFF2-40B4-BE49-F238E27FC236}">
              <a16:creationId xmlns:a16="http://schemas.microsoft.com/office/drawing/2014/main" id="{9EC3174D-893F-4AB5-9A1B-B05B3F45CDBB}"/>
            </a:ext>
          </a:extLst>
        </xdr:cNvPr>
        <xdr:cNvSpPr txBox="1"/>
      </xdr:nvSpPr>
      <xdr:spPr>
        <a:xfrm>
          <a:off x="6362700" y="25879425"/>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wsDr>
</file>

<file path=xl/drawings/drawing9.xml><?xml version="1.0" encoding="utf-8"?>
<xdr:wsDr xmlns:xdr="http://schemas.openxmlformats.org/drawingml/2006/spreadsheetDrawing" xmlns:a="http://schemas.openxmlformats.org/drawingml/2006/main">
  <xdr:oneCellAnchor>
    <xdr:from>
      <xdr:col>7</xdr:col>
      <xdr:colOff>0</xdr:colOff>
      <xdr:row>41</xdr:row>
      <xdr:rowOff>0</xdr:rowOff>
    </xdr:from>
    <xdr:ext cx="65" cy="209133"/>
    <xdr:sp macro="" textlink="">
      <xdr:nvSpPr>
        <xdr:cNvPr id="2" name="TextBox 1">
          <a:extLst>
            <a:ext uri="{FF2B5EF4-FFF2-40B4-BE49-F238E27FC236}">
              <a16:creationId xmlns:a16="http://schemas.microsoft.com/office/drawing/2014/main" id="{3EF14630-7B83-49A0-9427-8B42047899F4}"/>
            </a:ext>
          </a:extLst>
        </xdr:cNvPr>
        <xdr:cNvSpPr txBox="1"/>
      </xdr:nvSpPr>
      <xdr:spPr>
        <a:xfrm>
          <a:off x="6362700" y="8791575"/>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42</xdr:row>
      <xdr:rowOff>0</xdr:rowOff>
    </xdr:from>
    <xdr:ext cx="65" cy="209133"/>
    <xdr:sp macro="" textlink="">
      <xdr:nvSpPr>
        <xdr:cNvPr id="3" name="TextBox 2">
          <a:extLst>
            <a:ext uri="{FF2B5EF4-FFF2-40B4-BE49-F238E27FC236}">
              <a16:creationId xmlns:a16="http://schemas.microsoft.com/office/drawing/2014/main" id="{D2F618EA-4E19-48F7-8EE9-AF9DE57F7478}"/>
            </a:ext>
          </a:extLst>
        </xdr:cNvPr>
        <xdr:cNvSpPr txBox="1"/>
      </xdr:nvSpPr>
      <xdr:spPr>
        <a:xfrm>
          <a:off x="6362700" y="8991600"/>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82</xdr:row>
      <xdr:rowOff>0</xdr:rowOff>
    </xdr:from>
    <xdr:ext cx="65" cy="209133"/>
    <xdr:sp macro="" textlink="">
      <xdr:nvSpPr>
        <xdr:cNvPr id="4" name="TextBox 3">
          <a:extLst>
            <a:ext uri="{FF2B5EF4-FFF2-40B4-BE49-F238E27FC236}">
              <a16:creationId xmlns:a16="http://schemas.microsoft.com/office/drawing/2014/main" id="{BB84E8B1-2DF4-4E77-84DE-B4878A6DED0B}"/>
            </a:ext>
          </a:extLst>
        </xdr:cNvPr>
        <xdr:cNvSpPr txBox="1"/>
      </xdr:nvSpPr>
      <xdr:spPr>
        <a:xfrm>
          <a:off x="6362700" y="17183100"/>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82</xdr:row>
      <xdr:rowOff>0</xdr:rowOff>
    </xdr:from>
    <xdr:ext cx="65" cy="209133"/>
    <xdr:sp macro="" textlink="">
      <xdr:nvSpPr>
        <xdr:cNvPr id="5" name="TextBox 4">
          <a:extLst>
            <a:ext uri="{FF2B5EF4-FFF2-40B4-BE49-F238E27FC236}">
              <a16:creationId xmlns:a16="http://schemas.microsoft.com/office/drawing/2014/main" id="{6DCCAFA0-FFF9-4640-B11D-9FD26B01D45C}"/>
            </a:ext>
          </a:extLst>
        </xdr:cNvPr>
        <xdr:cNvSpPr txBox="1"/>
      </xdr:nvSpPr>
      <xdr:spPr>
        <a:xfrm>
          <a:off x="6362700" y="17183100"/>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82</xdr:row>
      <xdr:rowOff>0</xdr:rowOff>
    </xdr:from>
    <xdr:ext cx="65" cy="209133"/>
    <xdr:sp macro="" textlink="">
      <xdr:nvSpPr>
        <xdr:cNvPr id="6" name="TextBox 5">
          <a:extLst>
            <a:ext uri="{FF2B5EF4-FFF2-40B4-BE49-F238E27FC236}">
              <a16:creationId xmlns:a16="http://schemas.microsoft.com/office/drawing/2014/main" id="{A9E6207A-5F1B-451E-80E7-F80B75CC3CAB}"/>
            </a:ext>
          </a:extLst>
        </xdr:cNvPr>
        <xdr:cNvSpPr txBox="1"/>
      </xdr:nvSpPr>
      <xdr:spPr>
        <a:xfrm>
          <a:off x="6362700" y="17183100"/>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83</xdr:row>
      <xdr:rowOff>0</xdr:rowOff>
    </xdr:from>
    <xdr:ext cx="65" cy="209133"/>
    <xdr:sp macro="" textlink="">
      <xdr:nvSpPr>
        <xdr:cNvPr id="7" name="TextBox 6">
          <a:extLst>
            <a:ext uri="{FF2B5EF4-FFF2-40B4-BE49-F238E27FC236}">
              <a16:creationId xmlns:a16="http://schemas.microsoft.com/office/drawing/2014/main" id="{41AF3EA9-F427-4A71-803F-CA26975D0672}"/>
            </a:ext>
          </a:extLst>
        </xdr:cNvPr>
        <xdr:cNvSpPr txBox="1"/>
      </xdr:nvSpPr>
      <xdr:spPr>
        <a:xfrm>
          <a:off x="6362700" y="17383125"/>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83</xdr:row>
      <xdr:rowOff>0</xdr:rowOff>
    </xdr:from>
    <xdr:ext cx="65" cy="209133"/>
    <xdr:sp macro="" textlink="">
      <xdr:nvSpPr>
        <xdr:cNvPr id="8" name="TextBox 7">
          <a:extLst>
            <a:ext uri="{FF2B5EF4-FFF2-40B4-BE49-F238E27FC236}">
              <a16:creationId xmlns:a16="http://schemas.microsoft.com/office/drawing/2014/main" id="{99E8D07F-5DE9-4250-9A96-3FB0AE472BD9}"/>
            </a:ext>
          </a:extLst>
        </xdr:cNvPr>
        <xdr:cNvSpPr txBox="1"/>
      </xdr:nvSpPr>
      <xdr:spPr>
        <a:xfrm>
          <a:off x="6362700" y="25879425"/>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83</xdr:row>
      <xdr:rowOff>0</xdr:rowOff>
    </xdr:from>
    <xdr:ext cx="65" cy="209133"/>
    <xdr:sp macro="" textlink="">
      <xdr:nvSpPr>
        <xdr:cNvPr id="9" name="TextBox 8">
          <a:extLst>
            <a:ext uri="{FF2B5EF4-FFF2-40B4-BE49-F238E27FC236}">
              <a16:creationId xmlns:a16="http://schemas.microsoft.com/office/drawing/2014/main" id="{33460479-7874-41B4-9E08-F555BE972739}"/>
            </a:ext>
          </a:extLst>
        </xdr:cNvPr>
        <xdr:cNvSpPr txBox="1"/>
      </xdr:nvSpPr>
      <xdr:spPr>
        <a:xfrm>
          <a:off x="6362700" y="25879425"/>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wsDr>
</file>

<file path=xl/drawings/drawing10.xml><?xml version="1.0" encoding="utf-8"?>
<xdr:wsDr xmlns:xdr="http://schemas.openxmlformats.org/drawingml/2006/spreadsheetDrawing" xmlns:a="http://schemas.openxmlformats.org/drawingml/2006/main">
  <xdr:oneCellAnchor>
    <xdr:from>
      <xdr:col>7</xdr:col>
      <xdr:colOff>0</xdr:colOff>
      <xdr:row>142</xdr:row>
      <xdr:rowOff>0</xdr:rowOff>
    </xdr:from>
    <xdr:ext cx="65" cy="209133"/>
    <xdr:sp macro="" textlink="">
      <xdr:nvSpPr>
        <xdr:cNvPr id="2" name="TextBox 1">
          <a:extLst>
            <a:ext uri="{FF2B5EF4-FFF2-40B4-BE49-F238E27FC236}">
              <a16:creationId xmlns:a16="http://schemas.microsoft.com/office/drawing/2014/main" id="{59DF8E72-06FF-4C9F-9568-B1E49C93FE37}"/>
            </a:ext>
          </a:extLst>
        </xdr:cNvPr>
        <xdr:cNvSpPr txBox="1"/>
      </xdr:nvSpPr>
      <xdr:spPr>
        <a:xfrm>
          <a:off x="9915525" y="28432125"/>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143</xdr:row>
      <xdr:rowOff>0</xdr:rowOff>
    </xdr:from>
    <xdr:ext cx="65" cy="209133"/>
    <xdr:sp macro="" textlink="">
      <xdr:nvSpPr>
        <xdr:cNvPr id="3" name="TextBox 2">
          <a:extLst>
            <a:ext uri="{FF2B5EF4-FFF2-40B4-BE49-F238E27FC236}">
              <a16:creationId xmlns:a16="http://schemas.microsoft.com/office/drawing/2014/main" id="{C48642A3-4A41-43AE-86AF-E50844DD094B}"/>
            </a:ext>
          </a:extLst>
        </xdr:cNvPr>
        <xdr:cNvSpPr txBox="1"/>
      </xdr:nvSpPr>
      <xdr:spPr>
        <a:xfrm>
          <a:off x="9915525" y="28632150"/>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193</xdr:row>
      <xdr:rowOff>0</xdr:rowOff>
    </xdr:from>
    <xdr:ext cx="65" cy="209133"/>
    <xdr:sp macro="" textlink="">
      <xdr:nvSpPr>
        <xdr:cNvPr id="4" name="TextBox 3">
          <a:extLst>
            <a:ext uri="{FF2B5EF4-FFF2-40B4-BE49-F238E27FC236}">
              <a16:creationId xmlns:a16="http://schemas.microsoft.com/office/drawing/2014/main" id="{BA442F79-58FC-4C4C-AD5D-F661B714220A}"/>
            </a:ext>
          </a:extLst>
        </xdr:cNvPr>
        <xdr:cNvSpPr txBox="1"/>
      </xdr:nvSpPr>
      <xdr:spPr>
        <a:xfrm>
          <a:off x="9915525" y="38519100"/>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194</xdr:row>
      <xdr:rowOff>0</xdr:rowOff>
    </xdr:from>
    <xdr:ext cx="65" cy="209133"/>
    <xdr:sp macro="" textlink="">
      <xdr:nvSpPr>
        <xdr:cNvPr id="5" name="TextBox 4">
          <a:extLst>
            <a:ext uri="{FF2B5EF4-FFF2-40B4-BE49-F238E27FC236}">
              <a16:creationId xmlns:a16="http://schemas.microsoft.com/office/drawing/2014/main" id="{20267347-9944-4E5F-9514-714A08BD283B}"/>
            </a:ext>
          </a:extLst>
        </xdr:cNvPr>
        <xdr:cNvSpPr txBox="1"/>
      </xdr:nvSpPr>
      <xdr:spPr>
        <a:xfrm>
          <a:off x="9915525" y="38719125"/>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193</xdr:row>
      <xdr:rowOff>0</xdr:rowOff>
    </xdr:from>
    <xdr:ext cx="65" cy="209133"/>
    <xdr:sp macro="" textlink="">
      <xdr:nvSpPr>
        <xdr:cNvPr id="6" name="TextBox 5">
          <a:extLst>
            <a:ext uri="{FF2B5EF4-FFF2-40B4-BE49-F238E27FC236}">
              <a16:creationId xmlns:a16="http://schemas.microsoft.com/office/drawing/2014/main" id="{35D4FE2C-0783-44CF-98CC-B520AAB5CF76}"/>
            </a:ext>
          </a:extLst>
        </xdr:cNvPr>
        <xdr:cNvSpPr txBox="1"/>
      </xdr:nvSpPr>
      <xdr:spPr>
        <a:xfrm>
          <a:off x="9915525" y="38519100"/>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194</xdr:row>
      <xdr:rowOff>0</xdr:rowOff>
    </xdr:from>
    <xdr:ext cx="65" cy="209133"/>
    <xdr:sp macro="" textlink="">
      <xdr:nvSpPr>
        <xdr:cNvPr id="7" name="TextBox 6">
          <a:extLst>
            <a:ext uri="{FF2B5EF4-FFF2-40B4-BE49-F238E27FC236}">
              <a16:creationId xmlns:a16="http://schemas.microsoft.com/office/drawing/2014/main" id="{E770A7F7-7A8D-4137-AD6A-FBDEF22EF316}"/>
            </a:ext>
          </a:extLst>
        </xdr:cNvPr>
        <xdr:cNvSpPr txBox="1"/>
      </xdr:nvSpPr>
      <xdr:spPr>
        <a:xfrm>
          <a:off x="9915525" y="38719125"/>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228</xdr:row>
      <xdr:rowOff>0</xdr:rowOff>
    </xdr:from>
    <xdr:ext cx="65" cy="209133"/>
    <xdr:sp macro="" textlink="">
      <xdr:nvSpPr>
        <xdr:cNvPr id="8" name="TextBox 7">
          <a:extLst>
            <a:ext uri="{FF2B5EF4-FFF2-40B4-BE49-F238E27FC236}">
              <a16:creationId xmlns:a16="http://schemas.microsoft.com/office/drawing/2014/main" id="{AC81E106-17A9-4426-A2BE-92C97EAB71A6}"/>
            </a:ext>
          </a:extLst>
        </xdr:cNvPr>
        <xdr:cNvSpPr txBox="1"/>
      </xdr:nvSpPr>
      <xdr:spPr>
        <a:xfrm>
          <a:off x="9915525" y="46205775"/>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228</xdr:row>
      <xdr:rowOff>0</xdr:rowOff>
    </xdr:from>
    <xdr:ext cx="65" cy="209133"/>
    <xdr:sp macro="" textlink="">
      <xdr:nvSpPr>
        <xdr:cNvPr id="9" name="TextBox 8">
          <a:extLst>
            <a:ext uri="{FF2B5EF4-FFF2-40B4-BE49-F238E27FC236}">
              <a16:creationId xmlns:a16="http://schemas.microsoft.com/office/drawing/2014/main" id="{D7CFF7B1-5D00-47D2-BDF5-F43CF1878640}"/>
            </a:ext>
          </a:extLst>
        </xdr:cNvPr>
        <xdr:cNvSpPr txBox="1"/>
      </xdr:nvSpPr>
      <xdr:spPr>
        <a:xfrm>
          <a:off x="9915525" y="46205775"/>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229</xdr:row>
      <xdr:rowOff>0</xdr:rowOff>
    </xdr:from>
    <xdr:ext cx="65" cy="209133"/>
    <xdr:sp macro="" textlink="">
      <xdr:nvSpPr>
        <xdr:cNvPr id="10" name="TextBox 9">
          <a:extLst>
            <a:ext uri="{FF2B5EF4-FFF2-40B4-BE49-F238E27FC236}">
              <a16:creationId xmlns:a16="http://schemas.microsoft.com/office/drawing/2014/main" id="{26C24DA1-CA4B-4513-8A57-BCAAFC5BDF59}"/>
            </a:ext>
          </a:extLst>
        </xdr:cNvPr>
        <xdr:cNvSpPr txBox="1"/>
      </xdr:nvSpPr>
      <xdr:spPr>
        <a:xfrm>
          <a:off x="9915525" y="46405800"/>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228</xdr:row>
      <xdr:rowOff>0</xdr:rowOff>
    </xdr:from>
    <xdr:ext cx="65" cy="209133"/>
    <xdr:sp macro="" textlink="">
      <xdr:nvSpPr>
        <xdr:cNvPr id="11" name="TextBox 10">
          <a:extLst>
            <a:ext uri="{FF2B5EF4-FFF2-40B4-BE49-F238E27FC236}">
              <a16:creationId xmlns:a16="http://schemas.microsoft.com/office/drawing/2014/main" id="{7C311040-9CE2-4D50-B29C-8B5B51292208}"/>
            </a:ext>
          </a:extLst>
        </xdr:cNvPr>
        <xdr:cNvSpPr txBox="1"/>
      </xdr:nvSpPr>
      <xdr:spPr>
        <a:xfrm>
          <a:off x="9915525" y="46205775"/>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229</xdr:row>
      <xdr:rowOff>0</xdr:rowOff>
    </xdr:from>
    <xdr:ext cx="65" cy="209133"/>
    <xdr:sp macro="" textlink="">
      <xdr:nvSpPr>
        <xdr:cNvPr id="12" name="TextBox 11">
          <a:extLst>
            <a:ext uri="{FF2B5EF4-FFF2-40B4-BE49-F238E27FC236}">
              <a16:creationId xmlns:a16="http://schemas.microsoft.com/office/drawing/2014/main" id="{8429831C-F216-45DD-9AAA-4EAF06F24939}"/>
            </a:ext>
          </a:extLst>
        </xdr:cNvPr>
        <xdr:cNvSpPr txBox="1"/>
      </xdr:nvSpPr>
      <xdr:spPr>
        <a:xfrm>
          <a:off x="9915525" y="46405800"/>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257</xdr:row>
      <xdr:rowOff>0</xdr:rowOff>
    </xdr:from>
    <xdr:ext cx="65" cy="209133"/>
    <xdr:sp macro="" textlink="">
      <xdr:nvSpPr>
        <xdr:cNvPr id="13" name="TextBox 12">
          <a:extLst>
            <a:ext uri="{FF2B5EF4-FFF2-40B4-BE49-F238E27FC236}">
              <a16:creationId xmlns:a16="http://schemas.microsoft.com/office/drawing/2014/main" id="{DB28035A-932D-4CF7-B8DF-7A3EB53BC8FF}"/>
            </a:ext>
          </a:extLst>
        </xdr:cNvPr>
        <xdr:cNvSpPr txBox="1"/>
      </xdr:nvSpPr>
      <xdr:spPr>
        <a:xfrm>
          <a:off x="9915525" y="52006500"/>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257</xdr:row>
      <xdr:rowOff>0</xdr:rowOff>
    </xdr:from>
    <xdr:ext cx="65" cy="209133"/>
    <xdr:sp macro="" textlink="">
      <xdr:nvSpPr>
        <xdr:cNvPr id="14" name="TextBox 13">
          <a:extLst>
            <a:ext uri="{FF2B5EF4-FFF2-40B4-BE49-F238E27FC236}">
              <a16:creationId xmlns:a16="http://schemas.microsoft.com/office/drawing/2014/main" id="{9018F2BC-8360-4A39-B1A4-12865DCCF5DB}"/>
            </a:ext>
          </a:extLst>
        </xdr:cNvPr>
        <xdr:cNvSpPr txBox="1"/>
      </xdr:nvSpPr>
      <xdr:spPr>
        <a:xfrm>
          <a:off x="9915525" y="52006500"/>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257</xdr:row>
      <xdr:rowOff>0</xdr:rowOff>
    </xdr:from>
    <xdr:ext cx="65" cy="209133"/>
    <xdr:sp macro="" textlink="">
      <xdr:nvSpPr>
        <xdr:cNvPr id="15" name="TextBox 14">
          <a:extLst>
            <a:ext uri="{FF2B5EF4-FFF2-40B4-BE49-F238E27FC236}">
              <a16:creationId xmlns:a16="http://schemas.microsoft.com/office/drawing/2014/main" id="{BBB50C61-C75B-4C5B-A55B-104694E50440}"/>
            </a:ext>
          </a:extLst>
        </xdr:cNvPr>
        <xdr:cNvSpPr txBox="1"/>
      </xdr:nvSpPr>
      <xdr:spPr>
        <a:xfrm>
          <a:off x="9915525" y="52006500"/>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258</xdr:row>
      <xdr:rowOff>0</xdr:rowOff>
    </xdr:from>
    <xdr:ext cx="65" cy="209133"/>
    <xdr:sp macro="" textlink="">
      <xdr:nvSpPr>
        <xdr:cNvPr id="16" name="TextBox 15">
          <a:extLst>
            <a:ext uri="{FF2B5EF4-FFF2-40B4-BE49-F238E27FC236}">
              <a16:creationId xmlns:a16="http://schemas.microsoft.com/office/drawing/2014/main" id="{65690FDF-9B7D-466A-99B6-A0BCEC075F5B}"/>
            </a:ext>
          </a:extLst>
        </xdr:cNvPr>
        <xdr:cNvSpPr txBox="1"/>
      </xdr:nvSpPr>
      <xdr:spPr>
        <a:xfrm>
          <a:off x="9915525" y="52206525"/>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257</xdr:row>
      <xdr:rowOff>0</xdr:rowOff>
    </xdr:from>
    <xdr:ext cx="65" cy="209133"/>
    <xdr:sp macro="" textlink="">
      <xdr:nvSpPr>
        <xdr:cNvPr id="17" name="TextBox 16">
          <a:extLst>
            <a:ext uri="{FF2B5EF4-FFF2-40B4-BE49-F238E27FC236}">
              <a16:creationId xmlns:a16="http://schemas.microsoft.com/office/drawing/2014/main" id="{96CA43A2-1BFC-4050-8D4A-19EEB5233270}"/>
            </a:ext>
          </a:extLst>
        </xdr:cNvPr>
        <xdr:cNvSpPr txBox="1"/>
      </xdr:nvSpPr>
      <xdr:spPr>
        <a:xfrm>
          <a:off x="9915525" y="52006500"/>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258</xdr:row>
      <xdr:rowOff>0</xdr:rowOff>
    </xdr:from>
    <xdr:ext cx="65" cy="209133"/>
    <xdr:sp macro="" textlink="">
      <xdr:nvSpPr>
        <xdr:cNvPr id="18" name="TextBox 17">
          <a:extLst>
            <a:ext uri="{FF2B5EF4-FFF2-40B4-BE49-F238E27FC236}">
              <a16:creationId xmlns:a16="http://schemas.microsoft.com/office/drawing/2014/main" id="{A3C605CB-E6C0-4D3A-ACDF-9F285B59A3A1}"/>
            </a:ext>
          </a:extLst>
        </xdr:cNvPr>
        <xdr:cNvSpPr txBox="1"/>
      </xdr:nvSpPr>
      <xdr:spPr>
        <a:xfrm>
          <a:off x="9915525" y="52206525"/>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298</xdr:row>
      <xdr:rowOff>0</xdr:rowOff>
    </xdr:from>
    <xdr:ext cx="65" cy="209133"/>
    <xdr:sp macro="" textlink="">
      <xdr:nvSpPr>
        <xdr:cNvPr id="19" name="TextBox 18">
          <a:extLst>
            <a:ext uri="{FF2B5EF4-FFF2-40B4-BE49-F238E27FC236}">
              <a16:creationId xmlns:a16="http://schemas.microsoft.com/office/drawing/2014/main" id="{7C85D9A8-6969-423B-84C0-AE65466086CE}"/>
            </a:ext>
          </a:extLst>
        </xdr:cNvPr>
        <xdr:cNvSpPr txBox="1"/>
      </xdr:nvSpPr>
      <xdr:spPr>
        <a:xfrm>
          <a:off x="9915525" y="62407800"/>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299</xdr:row>
      <xdr:rowOff>0</xdr:rowOff>
    </xdr:from>
    <xdr:ext cx="65" cy="209133"/>
    <xdr:sp macro="" textlink="">
      <xdr:nvSpPr>
        <xdr:cNvPr id="20" name="TextBox 19">
          <a:extLst>
            <a:ext uri="{FF2B5EF4-FFF2-40B4-BE49-F238E27FC236}">
              <a16:creationId xmlns:a16="http://schemas.microsoft.com/office/drawing/2014/main" id="{D25AC4BD-4410-4C13-BD8F-31BDF23A895A}"/>
            </a:ext>
          </a:extLst>
        </xdr:cNvPr>
        <xdr:cNvSpPr txBox="1"/>
      </xdr:nvSpPr>
      <xdr:spPr>
        <a:xfrm>
          <a:off x="9915525" y="62607825"/>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340</xdr:row>
      <xdr:rowOff>0</xdr:rowOff>
    </xdr:from>
    <xdr:ext cx="65" cy="209133"/>
    <xdr:sp macro="" textlink="">
      <xdr:nvSpPr>
        <xdr:cNvPr id="21" name="TextBox 20">
          <a:extLst>
            <a:ext uri="{FF2B5EF4-FFF2-40B4-BE49-F238E27FC236}">
              <a16:creationId xmlns:a16="http://schemas.microsoft.com/office/drawing/2014/main" id="{B3DC410A-54DA-43CC-ADD3-F22D1FB64EF6}"/>
            </a:ext>
          </a:extLst>
        </xdr:cNvPr>
        <xdr:cNvSpPr txBox="1"/>
      </xdr:nvSpPr>
      <xdr:spPr>
        <a:xfrm>
          <a:off x="9915525" y="71189850"/>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340</xdr:row>
      <xdr:rowOff>0</xdr:rowOff>
    </xdr:from>
    <xdr:ext cx="65" cy="209133"/>
    <xdr:sp macro="" textlink="">
      <xdr:nvSpPr>
        <xdr:cNvPr id="22" name="TextBox 21">
          <a:extLst>
            <a:ext uri="{FF2B5EF4-FFF2-40B4-BE49-F238E27FC236}">
              <a16:creationId xmlns:a16="http://schemas.microsoft.com/office/drawing/2014/main" id="{55AC7505-3BD0-40A7-9391-BEA47DBFF6C5}"/>
            </a:ext>
          </a:extLst>
        </xdr:cNvPr>
        <xdr:cNvSpPr txBox="1"/>
      </xdr:nvSpPr>
      <xdr:spPr>
        <a:xfrm>
          <a:off x="9915525" y="71189850"/>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oneCellAnchor>
    <xdr:from>
      <xdr:col>7</xdr:col>
      <xdr:colOff>0</xdr:colOff>
      <xdr:row>341</xdr:row>
      <xdr:rowOff>0</xdr:rowOff>
    </xdr:from>
    <xdr:ext cx="65" cy="209133"/>
    <xdr:sp macro="" textlink="">
      <xdr:nvSpPr>
        <xdr:cNvPr id="23" name="TextBox 22">
          <a:extLst>
            <a:ext uri="{FF2B5EF4-FFF2-40B4-BE49-F238E27FC236}">
              <a16:creationId xmlns:a16="http://schemas.microsoft.com/office/drawing/2014/main" id="{6774B685-4F02-4B7A-A83F-E6F65BCC3B89}"/>
            </a:ext>
          </a:extLst>
        </xdr:cNvPr>
        <xdr:cNvSpPr txBox="1"/>
      </xdr:nvSpPr>
      <xdr:spPr>
        <a:xfrm>
          <a:off x="9915525" y="71389875"/>
          <a:ext cx="65" cy="2091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ZA"/>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Desktop%202020\g%20folder\J4482%20-%20Barlow%20Park%20-%20Hotel\A1%20-%20FEASIBILITIES\Hotel\Feasibilities\Copy%20of%202018%2010%2008%20(J4482)%20Barlow%20Park%20Hotel%20S1R0%20(fdj).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K/MLC/CvanWyk/4978%20Johannesburg%20Sch%207.xls" TargetMode="External"/><Relationship Id="rId1" Type="http://schemas.openxmlformats.org/officeDocument/2006/relationships/externalLinkPath" Target="/K/MLC/CvanWyk/4978%20Johannesburg%20Sch%207.xls"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J/5541%20O&amp;O%20Zanzibar/Documents%20and%20Settings/JHendry.MLC/Local%20Settings/Temporary%20Internet%20Files/OLK10C/Desert%20Camp%20Costplan%20-%2019%20Feb%202006.xls" TargetMode="External"/><Relationship Id="rId1" Type="http://schemas.openxmlformats.org/officeDocument/2006/relationships/externalLinkPath" Target="/J/5541%20O&amp;O%20Zanzibar/Documents%20and%20Settings/JHendry.MLC/Local%20Settings/Temporary%20Internet%20Files/OLK10C/Desert%20Camp%20Costplan%20-%2019%20Feb%202006.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G:\Mauritius\5769%20-%20ENL%20Office%20Park\3\Sch%2011\Copy%20of%20B-%20Cost%20Plan%20Building%20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V:\Users\aolivier.PENTADQS\Documents\Pentad\Jobs\4677%20-%20SANSA%20(Innovation%20Hub)\A1\20180604%20-%204740%20-%20The%20Ingress%20-%20A1%20-%20Viability%20-%20S3R1%20-%20Phase%20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A:\My%20Documents\Estimates%20for%20new%20development\Bus%20Factory%20Africa\CASH%20FLOW%20rev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L:\Documents%20and%20Settings\moonsamyt\Local%20Settings\Temporary%20Internet%20Files\Content.Outlook\CJLVUCK1\COST%20REPORT%20NO%201-%20duduza.xls" TargetMode="External"/></Relationships>
</file>

<file path=xl/externalLinks/_rels/externalLink8.xml.rels><?xml version="1.0" encoding="UTF-8" standalone="yes"?>
<Relationships xmlns="http://schemas.openxmlformats.org/package/2006/relationships"><Relationship Id="rId2" Type="http://schemas.openxmlformats.org/officeDocument/2006/relationships/externalLinkPath" Target="../../../../../../../../My%20Documents/Pentad%20Work%20files/1953-%20Inner%20Circle/A1/VIAB/S2R3B%20(MAY'07).xls" TargetMode="External"/><Relationship Id="rId1" Type="http://schemas.openxmlformats.org/officeDocument/2006/relationships/externalLinkPath" Target="/My%20Documents/Pentad%20Work%20files/1953-%20Inner%20Circle/A1/VIAB/S2R3B%20(MAY'07).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D:\J1025%20-%20Hyde%20Park%20Studio\A3%20-%20Improvement%20Costs\26%20November%20%202021%20%20-A2%20-J1025%20Proposed%20%20Hyde%20Park%20Studio%20%20sch%201%20rev%202.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U:\Documents\Pentad\2579-MCFNB\B3\QSREP\QSR-3%20(FNB)%20TO%20BE%20ISSUED.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U:\JOBS\J4305%20-%20110%20OXFORD%20ROAD\A.%20Pre%20Contract\A1.%20Viabilities\20180816%20(J4305)%20110%20Oxford%20Road%20-%20Costplan-Offices%20S2R1.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F:\Documents%20and%20Settings\ZAKR00916\My%20Documents\FINANCIAL\BUDGETS\WSP%20Budget%20and%20Fees\57%20Victoria%20Road%20-%20FIRE%20BUDGET%20-%20REV%2000.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L:\G&amp;K\J3858%20Sun%20Coast%20Casino%20&amp;%20Retail\A2%20Budgets\Improvement%20Cost\Scheme%207\2016%2004%20%2020%20(J3858)%20Sun%20Coast%20Via%20S7R0%20inc%20base%20document%20rev%203.xlsx"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Fileserver\data\Documents%20and%20Settings\Hendrich%20Kilpert\My%20Documents\SUPERWAY%20Pty(Ltd)\CURRENT%20Contracts\F2%20F3\F2-F3%2025-11-04%20Cert%2014.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F:\Documents%20and%20Settings\ZAPH00016\Local%20Settings\Temporary%20Internet%20Files\Content.Outlook\U4OVGRI5\KEMPINSKI%20FIRE%20BUDGET%20Rev%200.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Serverdc01\MLCQS\Documents%20and%20Settings\ynabeemeeah\My%20Documents\5350E%20IRS%20Parcel%20E\Parcel%20E\Budgets\Scheme%202%20July%2007\Cost%20Plans%20MLC\Type%201%20APRIL%202007MLC\Villa%201%2004%2007%2007%20-%20building%20(YN).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F:\TT%20QS%20Cost%20Management\C%20-%20COMMISSIONS\3%20-%20Current\C\Creditsmith\10%20on%20Eaton\5.%20Commission\2.%20Post%20Contract%20(5%20to%206)\Progress%20Valuations\Val%206\2016-03-31%20Creditsmith%20-%20Value%20of%20Works%20Completed%20to%20Date.xlsx" TargetMode="External"/></Relationships>
</file>

<file path=xl/externalLinks/_rels/externalLink18.xml.rels><?xml version="1.0" encoding="UTF-8" standalone="yes"?>
<Relationships xmlns="http://schemas.openxmlformats.org/package/2006/relationships"><Relationship Id="rId2" Type="http://schemas.openxmlformats.org/officeDocument/2006/relationships/externalLinkPath" Target="../../../../../../../../G&amp;K/J3858%20Sun%20Coast%20Casino%20&amp;%20Retail/A2%20Budgets/pro%20forma%20documents/Copy%20of%202014%2006%2025%20-%20J2657%20Package%20Split%20Summary%20BLUE%20HILLS%20Rev%204.xlsx" TargetMode="External"/><Relationship Id="rId1" Type="http://schemas.openxmlformats.org/officeDocument/2006/relationships/externalLinkPath" Target="/G&amp;K/J3858%20Sun%20Coast%20Casino%20&amp;%20Retail/A2%20Budgets/pro%20forma%20documents/Copy%20of%202014%2006%2025%20-%20J2657%20Package%20Split%20Summary%20BLUE%20HILLS%20Rev%204.xlsx" TargetMode="External"/></Relationships>
</file>

<file path=xl/externalLinks/_rels/externalLink19.xml.rels><?xml version="1.0" encoding="UTF-8" standalone="yes"?>
<Relationships xmlns="http://schemas.openxmlformats.org/package/2006/relationships"><Relationship Id="rId2" Type="http://schemas.openxmlformats.org/officeDocument/2006/relationships/externalLinkPath" Target="../../../../../../../../Users/AFeatherstone/AppData/Roaming/Microsoft/Excel/qsr%204.xls" TargetMode="External"/><Relationship Id="rId1" Type="http://schemas.openxmlformats.org/officeDocument/2006/relationships/externalLinkPath" Target="/Users/AFeatherstone/AppData/Roaming/Microsoft/Excel/qsr%204.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L:\Users\neale.PENTADQS\AppData\Local\Microsoft\Windows\INetCache\Content.Outlook\P840I9Q6\20181004%20-%20BP%20(OFFICES)%20%20-%20S1R0.xlsx"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E:\Scheme%204\Retail%20bldg%20sch4.xlsm" TargetMode="External"/></Relationships>
</file>

<file path=xl/externalLinks/_rels/externalLink22.xml.rels><?xml version="1.0" encoding="UTF-8" standalone="yes"?>
<Relationships xmlns="http://schemas.openxmlformats.org/package/2006/relationships"><Relationship Id="rId2" Type="http://schemas.openxmlformats.org/officeDocument/2006/relationships/externalLinkPath" Target="../../../../../../../../Users/hanleschoeman/Documents/Hanle/Gold%20Reef%20City/Cost%20Report/ICC1.xls" TargetMode="External"/><Relationship Id="rId1" Type="http://schemas.openxmlformats.org/officeDocument/2006/relationships/externalLinkPath" Target="/Users/hanleschoeman/Documents/Hanle/Gold%20Reef%20City/Cost%20Report/ICC1.xls" TargetMode="External"/></Relationships>
</file>

<file path=xl/externalLinks/_rels/externalLink23.xml.rels><?xml version="1.0" encoding="UTF-8" standalone="yes"?>
<Relationships xmlns="http://schemas.openxmlformats.org/package/2006/relationships"><Relationship Id="rId2" Type="http://schemas.openxmlformats.org/officeDocument/2006/relationships/externalLinkPath" Target="../../../../../../../../Volumes/WD%20Passport/filesrv/users/mmqs/MLC%204800%20Madinat%20Jumeirah%20Resort%20Phase%203/Souq/3a%20-%20Budgets/4800Scheme%205/Souq/4800%20Souq%20CP%20Auditorium.xls" TargetMode="External"/><Relationship Id="rId1" Type="http://schemas.openxmlformats.org/officeDocument/2006/relationships/externalLinkPath" Target="/Volumes/WD%20Passport/filesrv/users/mmqs/MLC%204800%20Madinat%20Jumeirah%20Resort%20Phase%203/Souq/3a%20-%20Budgets/4800Scheme%205/Souq/4800%20Souq%20CP%20Auditorium.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H:\TA771%20Namakwa%20Sands%20East%20OFS%20pre-feasibility\TA771-14%20Costing\Electrical%20&amp;%20Instrumentation\TA771%20-%20Plant%20C&amp;I%20Costing.xls" TargetMode="External"/></Relationships>
</file>

<file path=xl/externalLinks/_rels/externalLink25.xml.rels><?xml version="1.0" encoding="UTF-8" standalone="yes"?>
<Relationships xmlns="http://schemas.openxmlformats.org/package/2006/relationships"><Relationship Id="rId2" Type="http://schemas.openxmlformats.org/officeDocument/2006/relationships/externalLinkPath" Target="../../../../../../../../Users/fvanniekerk/Documents/Pentad/J3189%20Pemba%20Mixed%20use%20development/RETAIL/F3/Retail/2014%2011%2012%20(J3189)%20PMU%20Prof%20Fee%20Schedule%20Rev%201%20(to%20be%20issued).xlsx" TargetMode="External"/><Relationship Id="rId1" Type="http://schemas.openxmlformats.org/officeDocument/2006/relationships/externalLinkPath" Target="/Users/fvanniekerk/Documents/Pentad/J3189%20Pemba%20Mixed%20use%20development/RETAIL/F3/Retail/2014%2011%2012%20(J3189)%20PMU%20Prof%20Fee%20Schedule%20Rev%201%20(to%20be%20issued).xlsx" TargetMode="External"/></Relationships>
</file>

<file path=xl/externalLinks/_rels/externalLink26.xml.rels><?xml version="1.0" encoding="UTF-8" standalone="yes"?>
<Relationships xmlns="http://schemas.openxmlformats.org/package/2006/relationships"><Relationship Id="rId2" Type="http://schemas.openxmlformats.org/officeDocument/2006/relationships/externalLinkPath" Target="../../../../../../../../Users/AFeatherstone/AppData/Roaming/Microsoft/Excel/retail%20bldg.xls" TargetMode="External"/><Relationship Id="rId1" Type="http://schemas.openxmlformats.org/officeDocument/2006/relationships/externalLinkPath" Target="/Users/AFeatherstone/AppData/Roaming/Microsoft/Excel/retail%20bldg.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F:\TTCM\03%20-%20Commissions\SI%2071%20002%20-%20IDC%20Provision%20of%20CM%20Services\14%20-%20Valuations\Valuation%201\IDC%20-%20Toro%20Savanna%20Cash%20flow.xlsm" TargetMode="External"/></Relationships>
</file>

<file path=xl/externalLinks/_rels/externalLink28.xml.rels><?xml version="1.0" encoding="UTF-8" standalone="yes"?>
<Relationships xmlns="http://schemas.openxmlformats.org/package/2006/relationships"><Relationship Id="rId2" Type="http://schemas.openxmlformats.org/officeDocument/2006/relationships/externalLinkPath" Target="../../../../../../../../J/5541%20O&amp;O%20Zanzibar/MLC%205061%20BAS/6%20-%20Cost%20Reporting/QSR13_Endurance%20City.xls" TargetMode="External"/><Relationship Id="rId1" Type="http://schemas.openxmlformats.org/officeDocument/2006/relationships/externalLinkPath" Target="/J/5541%20O&amp;O%20Zanzibar/MLC%205061%20BAS/6%20-%20Cost%20Reporting/QSR13_Endurance%20City.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Serverdc01\Documents%20and%20Settings\ynabeemeeah\My%20Documents\5770Bonaventure%20IRS\Budgets\Scheme%201\A%20-%20Improvement%20Cost%20Summary%20Scheme%201%20(15%20Apr%2008).xls" TargetMode="External"/></Relationships>
</file>

<file path=xl/externalLinks/_rels/externalLink30.xml.rels><?xml version="1.0" encoding="UTF-8" standalone="yes"?>
<Relationships xmlns="http://schemas.openxmlformats.org/package/2006/relationships"><Relationship Id="rId2" Type="http://schemas.openxmlformats.org/officeDocument/2006/relationships/externalLinkPath" Target="../../../../../../../../001%20-%20PROFORMAS/Cash%20Flow/VBA%20Cash%20Flow%20V0.6a.xlsm" TargetMode="External"/><Relationship Id="rId1" Type="http://schemas.openxmlformats.org/officeDocument/2006/relationships/externalLinkPath" Target="/001%20-%20PROFORMAS/Cash%20Flow/VBA%20Cash%20Flow%20V0.6a.xlsm" TargetMode="External"/></Relationships>
</file>

<file path=xl/externalLinks/_rels/externalLink31.xml.rels><?xml version="1.0" encoding="UTF-8" standalone="yes"?>
<Relationships xmlns="http://schemas.openxmlformats.org/package/2006/relationships"><Relationship Id="rId2" Type="http://schemas.openxmlformats.org/officeDocument/2006/relationships/externalLinkPath" Target="../../../../../../../../Users/user/Dropbox/DLV%20Financials/1.%20Invoices%20Deon%20Only/1.%20ZDM/Tracker%20reports/Rudimentary%20North%20Travel%20Jan%202011%20to%20October%202012.xlsx" TargetMode="External"/><Relationship Id="rId1" Type="http://schemas.openxmlformats.org/officeDocument/2006/relationships/externalLinkPath" Target="/Users/user/Dropbox/DLV%20Financials/1.%20Invoices%20Deon%20Only/1.%20ZDM/Tracker%20reports/Rudimentary%20North%20Travel%20Jan%202011%20to%20October%202012.xlsx" TargetMode="External"/></Relationships>
</file>

<file path=xl/externalLinks/_rels/externalLink32.xml.rels><?xml version="1.0" encoding="UTF-8" standalone="yes"?>
<Relationships xmlns="http://schemas.openxmlformats.org/package/2006/relationships"><Relationship Id="rId2" Type="http://schemas.openxmlformats.org/officeDocument/2006/relationships/externalLinkPath" Target="../../../../../../../../C/MLC%204653%20Madinat%20Jumeirah%20Resort%20Phase%201%20and%202/4653GEN%20(General)/6%20-%20QS%20Reports/QSReport/QSR1_General.xls" TargetMode="External"/><Relationship Id="rId1" Type="http://schemas.openxmlformats.org/officeDocument/2006/relationships/externalLinkPath" Target="/C/MLC%204653%20Madinat%20Jumeirah%20Resort%20Phase%201%20and%202/4653GEN%20(General)/6%20-%20QS%20Reports/QSReport/QSR1_General.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L:\JOBS\KRAAIFON\ESTIMATE\BOOK-4.XLW"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Pc01\users\VDA\Anahita%20260207\IRS%20VILLAS%20@%20ANAHITA%2013.02.07\Type%202\IRS%20House%202%20(REV%20JMB)-%20BUILDING%2001.03.07.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L:\My%20Documents\Pentad\1219\A1\Dower.xls" TargetMode="External"/></Relationships>
</file>

<file path=xl/externalLinks/_rels/externalLink36.xml.rels><?xml version="1.0" encoding="UTF-8" standalone="yes"?>
<Relationships xmlns="http://schemas.openxmlformats.org/package/2006/relationships"><Relationship Id="rId2" Type="http://schemas.openxmlformats.org/officeDocument/2006/relationships/externalLinkPath" Target="../../../../../../../../My%20Documents/Pentad%20Work%20files/2394%20-%20Drummond%20Retirement%20Estate%20(Rayton)/A1/S1R1%20-%20Retirement%20Village.xlsx" TargetMode="External"/><Relationship Id="rId1" Type="http://schemas.openxmlformats.org/officeDocument/2006/relationships/externalLinkPath" Target="/My%20Documents/Pentad%20Work%20files/2394%20-%20Drummond%20Retirement%20Estate%20(Rayton)/A1/S1R1%20-%20Retirement%20Village.xlsx"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Serverdc01\MLCQS\Shilpa\My%20Documents\5769%20-%20Telfair%20Office%20Park\Cost%20Plans\Cost%20Plan%20PWC.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F:\5988%20-%20Whale%20Coast%20Mall\3\Sch%203\Via%20Sch%203.xlsm"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Serverdc01\MLCQS\Shilpa\My%20Documents\5435%20-%20Jardin%20De%20Beauchamps\SCHEME%205\Golf%20Villa\A%20-Cost%20plan%20villas%20rev7.xls" TargetMode="External"/></Relationships>
</file>

<file path=xl/externalLinks/_rels/externalLink40.xml.rels><?xml version="1.0" encoding="UTF-8" standalone="yes"?>
<Relationships xmlns="http://schemas.openxmlformats.org/package/2006/relationships"><Relationship Id="rId2" Type="http://schemas.openxmlformats.org/officeDocument/2006/relationships/externalLinkPath" Target="../../../../../../../../Volumes/WD%20Passport/5720%20Singita%20Kiswere%20Tanzania/5720%20Scheme%203/4978%20O&amp;O%20Cape%20Town%20-%20Scheme%2019.xls" TargetMode="External"/><Relationship Id="rId1" Type="http://schemas.openxmlformats.org/officeDocument/2006/relationships/externalLinkPath" Target="/Volumes/WD%20Passport/5720%20Singita%20Kiswere%20Tanzania/5720%20Scheme%203/4978%20O&amp;O%20Cape%20Town%20-%20Scheme%2019.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L:\Users\Danica\Documents\Turner%20&amp;%20Townsend\CM%2016%20-%2020%20Constantia%20Park\7%20-%20Working%20Docs\Scheme%202\Rev%202\2016-08-24%20Constantia%20-%20Estimated%20Improvement%20Cost%20Scheme%202%20Rev.%202.xlsx"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Serverdc01\MLCQS\Shilpa\My%20Documents\5769%20-%20Telfair%20Office%20Park\Scheme%208\Cost%20Plans\A%20-%20Telfair%20Park%20Cost%20Plan%20Basement2%20S8R2.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ESCBPH-DC\EscBph\Clint\Temp\Res%20Cost%20Sheet.xls" TargetMode="External"/></Relationships>
</file>

<file path=xl/externalLinks/_rels/externalLink44.xml.rels><?xml version="1.0" encoding="UTF-8" standalone="yes"?>
<Relationships xmlns="http://schemas.openxmlformats.org/package/2006/relationships"><Relationship Id="rId2" Type="http://schemas.openxmlformats.org/officeDocument/2006/relationships/externalLinkPath" Target="../../../../../../../../Volumes/WD%20Passport/Filesrv/users/mmqs/MLC%204800%20Madinat%20Jumeirah%20Resort%20Phase%203/4800HCL%20(Health%20Club)/3a%20-%20Budgets/Cost%20Plans/4800%20Health%20Club%20Slab%20Cost%20Plan_19-10-02.xls" TargetMode="External"/><Relationship Id="rId1" Type="http://schemas.openxmlformats.org/officeDocument/2006/relationships/externalLinkPath" Target="/Volumes/WD%20Passport/Filesrv/users/mmqs/MLC%204800%20Madinat%20Jumeirah%20Resort%20Phase%203/4800HCL%20(Health%20Club)/3a%20-%20Budgets/Cost%20Plans/4800%20Health%20Club%20Slab%20Cost%20Plan_19-10-02.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G:\5191%20-%20V&amp;%20A%20Link%20Mall\3\Sch%201r6\Bldg%20sch%201r6.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F:\TT%20QS%20Cost%20Management\B%20-%20PROPOSALS\2015\Caltex%20Freshstop%20Gardens\Improvement%20Cost\Estimates\2015-10-01%20Cost%20Plan\2015-10-08%20Caltex%20Freshstop%20Gardens%20-%20Cost%20Plan%20Rev.%200.xlsx" TargetMode="External"/></Relationships>
</file>

<file path=xl/externalLinks/_rels/externalLink47.xml.rels><?xml version="1.0" encoding="UTF-8" standalone="yes"?>
<Relationships xmlns="http://schemas.openxmlformats.org/package/2006/relationships"><Relationship Id="rId2" Type="http://schemas.openxmlformats.org/officeDocument/2006/relationships/externalLinkPath" Target="../../../../../../../../Users/anthon/Documents/Pentad%20Work%20files/1962%20-%20Roggebaai/A1/PROVISIONAL%20SUMS/PROVISIONAL%20SUMS%20-%206%20March%202012.xlsx" TargetMode="External"/><Relationship Id="rId1" Type="http://schemas.openxmlformats.org/officeDocument/2006/relationships/externalLinkPath" Target="/Users/anthon/Documents/Pentad%20Work%20files/1962%20-%20Roggebaai/A1/PROVISIONAL%20SUMS/PROVISIONAL%20SUMS%20-%206%20March%202012.xlsx"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Pc01\users\VDA\Anahita%20Resort\IRS%20VILLA%202%20@%20ANAHITA%2021.03.07(r1)\Villa%202-%20external%20works.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L:\Users\Lizanie\Documents\QUANTICALCS%202016\LV16_0140%20Alchemy%20Hotel%20Frans\2016%2008%2011%20(J4031)%20Alchemy%20Hotel%20Costplan-Upper%20Structure%20HOTEL%20S1R0.xlsx"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Serverdc01\Documents%20and%20Settings\ynabeeme\My%20Documents\5037Anahita\Budgets\Scheme%208%20Rev%201%20(Ldn)\Hotel\Improvement%20Cost%20Summary%20Hotel%20S8%20R1%20(08%20Aug%2006%20Ldn).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G:\data\Projects\24042\Design\Excel\PH2%20PipeQuants.XLS" TargetMode="External"/></Relationships>
</file>

<file path=xl/externalLinks/_rels/externalLink52.xml.rels><?xml version="1.0" encoding="UTF-8" standalone="yes"?>
<Relationships xmlns="http://schemas.openxmlformats.org/package/2006/relationships"><Relationship Id="rId2" Type="http://schemas.openxmlformats.org/officeDocument/2006/relationships/externalLinkPath" Target="../../../../../../../../Users/AFeatherstone/AppData/Roaming/Microsoft/Excel/Spa.xls" TargetMode="External"/><Relationship Id="rId1" Type="http://schemas.openxmlformats.org/officeDocument/2006/relationships/externalLinkPath" Target="/Users/AFeatherstone/AppData/Roaming/Microsoft/Excel/Spa.xls" TargetMode="External"/></Relationships>
</file>

<file path=xl/externalLinks/_rels/externalLink53.xml.rels><?xml version="1.0" encoding="UTF-8" standalone="yes"?>
<Relationships xmlns="http://schemas.openxmlformats.org/package/2006/relationships"><Relationship Id="rId1" Type="http://schemas.microsoft.com/office/2006/relationships/xlExternalLinkPath/xlPathMissing" Target="Book2"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L:\G&amp;K\J4482%20-%20Barlow%20Park%20-%20Hotel\A%20(Pre-Contract%20Estimates)\A1%20(Feasibilities)\20190514%20-%20J4482%20-%20Barlow%20Park%20Retail%20Viability%20S2R0%20(To%20be%20issued).xlsx"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E:\My%20Documents\Tax%20Travel%20Claims\Travel%20Claims\Oct&amp;Nov.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D:\J%201027%20%20proforma\A3%20-%20Improvement%20Costs\proforma%20general%20cost%20for%20input.xlsx" TargetMode="External"/></Relationships>
</file>

<file path=xl/externalLinks/_rels/externalLink57.xml.rels><?xml version="1.0" encoding="UTF-8" standalone="yes"?>
<Relationships xmlns="http://schemas.openxmlformats.org/package/2006/relationships"><Relationship Id="rId2" Type="http://schemas.openxmlformats.org/officeDocument/2006/relationships/externalLinkPath" Target="../../../../../../../../My%20documents/ANTHON/Pentad%20Work%20files/1104/A1/SCH%201/VIAB/s2r2.xls" TargetMode="External"/><Relationship Id="rId1" Type="http://schemas.openxmlformats.org/officeDocument/2006/relationships/externalLinkPath" Target="/My%20documents/ANTHON/Pentad%20Work%20files/1104/A1/SCH%201/VIAB/s2r2.xls" TargetMode="External"/></Relationships>
</file>

<file path=xl/externalLinks/_rels/externalLink58.xml.rels><?xml version="1.0" encoding="UTF-8" standalone="yes"?>
<Relationships xmlns="http://schemas.openxmlformats.org/package/2006/relationships"><Relationship Id="rId2" Type="http://schemas.openxmlformats.org/officeDocument/2006/relationships/externalLinkPath" Target="../../../../../../../../Users/AFeatherstone/AppData/Roaming/Microsoft/Excel/cost%20plan%20Hotel%20King%20Room%20(080305).xls" TargetMode="External"/><Relationship Id="rId1" Type="http://schemas.openxmlformats.org/officeDocument/2006/relationships/externalLinkPath" Target="/Users/AFeatherstone/AppData/Roaming/Microsoft/Excel/cost%20plan%20Hotel%20King%20Room%20(080305).xls" TargetMode="External"/></Relationships>
</file>

<file path=xl/externalLinks/_rels/externalLink59.xml.rels><?xml version="1.0" encoding="UTF-8" standalone="yes"?>
<Relationships xmlns="http://schemas.openxmlformats.org/package/2006/relationships"><Relationship Id="rId2" Type="http://schemas.openxmlformats.org/officeDocument/2006/relationships/externalLinkPath" Target="../../../../../../../../My%20Documents/Pentad%20Work%20files/1953-%20Inner%20Circle/A1/VIAB/S2R6%20(JULY%20'07).xlsx" TargetMode="External"/><Relationship Id="rId1" Type="http://schemas.openxmlformats.org/officeDocument/2006/relationships/externalLinkPath" Target="/My%20Documents/Pentad%20Work%20files/1953-%20Inner%20Circle/A1/VIAB/S2R6%20(JULY%20'07).xlsx" TargetMode="External"/></Relationships>
</file>

<file path=xl/externalLinks/_rels/externalLink60.xml.rels><?xml version="1.0" encoding="UTF-8" standalone="yes"?>
<Relationships xmlns="http://schemas.openxmlformats.org/package/2006/relationships"><Relationship Id="rId2" Type="http://schemas.openxmlformats.org/officeDocument/2006/relationships/externalLinkPath" Target="../../../../../../../../MLC/BKelly/website/draft%20tender.xlsx" TargetMode="External"/><Relationship Id="rId1" Type="http://schemas.openxmlformats.org/officeDocument/2006/relationships/externalLinkPath" Target="/MLC/BKelly/website/draft%20tender.xlsx" TargetMode="External"/></Relationships>
</file>

<file path=xl/externalLinks/_rels/externalLink61.xml.rels><?xml version="1.0" encoding="UTF-8" standalone="yes"?>
<Relationships xmlns="http://schemas.openxmlformats.org/package/2006/relationships"><Relationship Id="rId3" Type="http://schemas.openxmlformats.org/officeDocument/2006/relationships/externalLinkPath" Target="../../../../../../../../personal/deon_dlveng_co_za/Documents/V47%20Ilembe%20District%20Municipality/V47-02%20The%20Refurbishment%20of%20the%20Umvoti%20Water%20Treatment%20Works/Project%20File/4.Reports/Feasibility%20Report/2118-JA04-1%20JIA%20Cost%20Plan%20No.%206%20Revised.xls" TargetMode="External"/><Relationship Id="rId2" Type="http://schemas.microsoft.com/office/2019/04/relationships/externalLinkLongPath" Target="/personal/deon_dlveng_co_za/Documents/V47%20Ilembe%20District%20Municipality/V47-02%20The%20Refurbishment%20of%20the%20Umvoti%20Water%20Treatment%20Works/Project%20File/4.Reports/Feasibility%20Report/2118-JA04-1%20JIA%20Cost%20Plan%20No.%206%20Revised.xls?F25184B7" TargetMode="External"/><Relationship Id="rId1" Type="http://schemas.openxmlformats.org/officeDocument/2006/relationships/externalLinkPath" Target="file:///\\F25184B7\2118-JA04-1%20JIA%20Cost%20Plan%20No.%206%20Revised.xls" TargetMode="External"/></Relationships>
</file>

<file path=xl/externalLinks/_rels/externalLink62.xml.rels><?xml version="1.0" encoding="UTF-8" standalone="yes"?>
<Relationships xmlns="http://schemas.openxmlformats.org/package/2006/relationships"><Relationship Id="rId3" Type="http://schemas.openxmlformats.org/officeDocument/2006/relationships/externalLinkPath" Target="../../../../../../../../personal/deon_dlveng_co_za/Documents/V47%20Ilembe%20District%20Municipality/V47-02%20The%20Refurbishment%20of%20the%20Umvoti%20Water%20Treatment%20Works/Project%20File/4.Reports/Feasibility%20Report/Monte%20Christo.xls" TargetMode="External"/><Relationship Id="rId2" Type="http://schemas.microsoft.com/office/2019/04/relationships/externalLinkLongPath" Target="/personal/deon_dlveng_co_za/Documents/V47%20Ilembe%20District%20Municipality/V47-02%20The%20Refurbishment%20of%20the%20Umvoti%20Water%20Treatment%20Works/Project%20File/4.Reports/Feasibility%20Report/Monte%20Christo.xls?F25184B7" TargetMode="External"/><Relationship Id="rId1" Type="http://schemas.openxmlformats.org/officeDocument/2006/relationships/externalLinkPath" Target="file:///\\F25184B7\Monte%20Christo.xls"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file:///\\Sbs-server\Company\QS%20Department\D%20&amp;%20A\Pre%20Con\RES\Bel%20Ombre%20IRS\Cost%20Plan%20210605\Cost%20plan%201\170605%20Type%20B%20Cost%20Plan.xls"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L:\My%20Documents\Pentad\1219\A1\Walmont%20Estate.xls" TargetMode="External"/></Relationships>
</file>

<file path=xl/externalLinks/_rels/externalLink65.xml.rels><?xml version="1.0" encoding="UTF-8" standalone="yes"?>
<Relationships xmlns="http://schemas.openxmlformats.org/package/2006/relationships"><Relationship Id="rId2" Type="http://schemas.openxmlformats.org/officeDocument/2006/relationships/externalLinkPath" Target="../../../../../../../../Users/AFeatherstone/AppData/Roaming/Microsoft/Excel/Residential%20Apartments%20Viability%20Oct%202010.xlsm" TargetMode="External"/><Relationship Id="rId1" Type="http://schemas.openxmlformats.org/officeDocument/2006/relationships/externalLinkPath" Target="/Users/AFeatherstone/AppData/Roaming/Microsoft/Excel/Residential%20Apartments%20Viability%20Oct%202010.xlsm" TargetMode="External"/></Relationships>
</file>

<file path=xl/externalLinks/_rels/externalLink66.xml.rels><?xml version="1.0" encoding="UTF-8" standalone="yes"?>
<Relationships xmlns="http://schemas.openxmlformats.org/package/2006/relationships"><Relationship Id="rId2" Type="http://schemas.openxmlformats.org/officeDocument/2006/relationships/externalLinkPath" Target="../../../../../../../../Users/Vida/AppData/Local/Microsoft/Windows/Temporary%20Internet%20Files/Content.Outlook/WW05ADES/Proposed%20Vivanta%20Hotel%2010%20April%202013.xlsx" TargetMode="External"/><Relationship Id="rId1" Type="http://schemas.openxmlformats.org/officeDocument/2006/relationships/externalLinkPath" Target="/Users/Vida/AppData/Local/Microsoft/Windows/Temporary%20Internet%20Files/Content.Outlook/WW05ADES/Proposed%20Vivanta%20Hotel%2010%20April%202013.xlsx"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file:///D:\A1\2011%2010%2019_(J2735)%20Elephant%20hills%20S1R0%20(USD).xlsx" TargetMode="External"/></Relationships>
</file>

<file path=xl/externalLinks/_rels/externalLink68.xml.rels><?xml version="1.0" encoding="UTF-8" standalone="yes"?>
<Relationships xmlns="http://schemas.openxmlformats.org/package/2006/relationships"><Relationship Id="rId3" Type="http://schemas.openxmlformats.org/officeDocument/2006/relationships/externalLinkPath" Target="https://dlveng.sharepoint.com/sites/PROJECTS2/Shared%20Documents/V45%20Ugu%20District%20Municipality/06-Refurbishment%20and%20Upgrade%20of%20Margate%20Stormwater/Proj%20Files/3.Design%20and%20Tender/Tender%20Document/2026_08_24%20Phase%202%20Priced%20BoQ.xlsx" TargetMode="External"/><Relationship Id="rId2" Type="http://schemas.microsoft.com/office/2019/04/relationships/externalLinkLongPath" Target="2026_08_24%20Phase%202%20Priced%20BoQ.xlsx?F3C4965B" TargetMode="External"/><Relationship Id="rId1" Type="http://schemas.openxmlformats.org/officeDocument/2006/relationships/externalLinkPath" Target="file:///\\F3C4965B\2026_08_24%20Phase%202%20Priced%20BoQ.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O"/>
      <sheetName val="COVER"/>
      <sheetName val="SUMMARY"/>
      <sheetName val="ANNEXURE A"/>
      <sheetName val="ANNEXURE B"/>
      <sheetName val="ANNEXURE C"/>
      <sheetName val="Notes"/>
      <sheetName val="ANNEXURE D"/>
      <sheetName val="ANNEXURE E"/>
      <sheetName val="Rate Build- Up"/>
    </sheetNames>
    <sheetDataSet>
      <sheetData sheetId="0">
        <row r="4">
          <cell r="B4" t="str">
            <v>PROJECT : BARLOW PARK 4 STAR HOTEL</v>
          </cell>
        </row>
      </sheetData>
      <sheetData sheetId="1"/>
      <sheetData sheetId="2"/>
      <sheetData sheetId="3"/>
      <sheetData sheetId="4">
        <row r="175">
          <cell r="H175"/>
        </row>
      </sheetData>
      <sheetData sheetId="5"/>
      <sheetData sheetId="6"/>
      <sheetData sheetId="7"/>
      <sheetData sheetId="8"/>
      <sheetData sheetId="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Overallsum Not Issued"/>
      <sheetName val="Summary"/>
      <sheetName val="Areas"/>
      <sheetName val="Cap Cost"/>
      <sheetName val="Notes"/>
      <sheetName val="Imp Cost"/>
      <sheetName val="Tile Finishes"/>
      <sheetName val="Shopfitting"/>
      <sheetName val="Carpeting"/>
      <sheetName val="Furniture"/>
      <sheetName val="Ops"/>
      <sheetName val="Builderswork"/>
      <sheetName val="Electrical"/>
      <sheetName val="Aircon"/>
      <sheetName val="Boiler"/>
      <sheetName val="Plumbing"/>
      <sheetName val="Accessories"/>
      <sheetName val="Joinery"/>
      <sheetName val="Roads"/>
      <sheetName val="Signage"/>
      <sheetName val="Sprinklers"/>
      <sheetName val="General Cost"/>
      <sheetName val="Club"/>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3">
          <cell r="A3" t="str">
            <v>Luxury Boutique Hotel, Johannesburg</v>
          </cell>
          <cell r="I3" t="str">
            <v xml:space="preserve">         MLC-4978/3</v>
          </cell>
        </row>
        <row r="4">
          <cell r="A4" t="str">
            <v>Indicative Capital Cost : Scheme 7</v>
          </cell>
          <cell r="C4" t="str">
            <v>-L1-</v>
          </cell>
        </row>
        <row r="5">
          <cell r="A5" t="str">
            <v>Back of House Joinery</v>
          </cell>
          <cell r="I5" t="str">
            <v>12th May 2003</v>
          </cell>
        </row>
        <row r="8">
          <cell r="A8" t="str">
            <v>ANNEXURE "L"</v>
          </cell>
        </row>
        <row r="10">
          <cell r="A10" t="str">
            <v>BACK OF HOUSE JOINERY</v>
          </cell>
        </row>
        <row r="13">
          <cell r="A13" t="str">
            <v>GUESTROOM FLOORS  :</v>
          </cell>
        </row>
        <row r="15">
          <cell r="B15" t="str">
            <v>Maid's rooms</v>
          </cell>
          <cell r="C15">
            <v>7</v>
          </cell>
          <cell r="D15" t="str">
            <v>No</v>
          </cell>
          <cell r="E15">
            <v>20000</v>
          </cell>
          <cell r="H15" t="str">
            <v>R</v>
          </cell>
          <cell r="I15">
            <v>140000</v>
          </cell>
        </row>
        <row r="17">
          <cell r="A17" t="str">
            <v>POOL TERRACE :</v>
          </cell>
        </row>
        <row r="19">
          <cell r="B19" t="str">
            <v>Towel cabana</v>
          </cell>
          <cell r="D19" t="str">
            <v>Item</v>
          </cell>
          <cell r="I19">
            <v>20000</v>
          </cell>
        </row>
        <row r="21">
          <cell r="A21" t="str">
            <v>BACK OF HOUSE AREAS :</v>
          </cell>
        </row>
        <row r="23">
          <cell r="B23" t="str">
            <v>Baggage room</v>
          </cell>
          <cell r="D23" t="str">
            <v>Item</v>
          </cell>
          <cell r="F23" t="str">
            <v>R</v>
          </cell>
          <cell r="G23">
            <v>20000</v>
          </cell>
        </row>
        <row r="25">
          <cell r="B25" t="str">
            <v>Kitchen</v>
          </cell>
          <cell r="D25" t="str">
            <v>Item</v>
          </cell>
          <cell r="G25">
            <v>120000</v>
          </cell>
        </row>
        <row r="27">
          <cell r="B27" t="str">
            <v>Day store</v>
          </cell>
          <cell r="D27" t="str">
            <v>Item</v>
          </cell>
          <cell r="G27">
            <v>12000</v>
          </cell>
        </row>
        <row r="29">
          <cell r="B29" t="str">
            <v>Liquor store</v>
          </cell>
          <cell r="D29" t="str">
            <v>Item</v>
          </cell>
          <cell r="G29">
            <v>18000</v>
          </cell>
        </row>
        <row r="31">
          <cell r="B31" t="str">
            <v>Buffet equipment store</v>
          </cell>
          <cell r="D31" t="str">
            <v>Item</v>
          </cell>
          <cell r="G31">
            <v>15000</v>
          </cell>
        </row>
      </sheetData>
      <sheetData sheetId="18"/>
      <sheetData sheetId="19"/>
      <sheetData sheetId="20"/>
      <sheetData sheetId="21"/>
      <sheetData sheetId="2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tial Data"/>
      <sheetName val="Database"/>
      <sheetName val="Summary"/>
      <sheetName val="CostPlan"/>
      <sheetName val="Areas-Desert Camp"/>
      <sheetName val="Welcome"/>
    </sheetNames>
    <sheetDataSet>
      <sheetData sheetId="0" refreshError="1"/>
      <sheetData sheetId="1" refreshError="1">
        <row r="26">
          <cell r="F26">
            <v>4.41</v>
          </cell>
        </row>
        <row r="28">
          <cell r="F28">
            <v>4.22</v>
          </cell>
        </row>
        <row r="29">
          <cell r="F29">
            <v>5.35</v>
          </cell>
        </row>
        <row r="32">
          <cell r="F32">
            <v>42.12</v>
          </cell>
        </row>
        <row r="35">
          <cell r="F35">
            <v>269.7</v>
          </cell>
        </row>
        <row r="46">
          <cell r="F46">
            <v>329.8</v>
          </cell>
        </row>
        <row r="48">
          <cell r="F48">
            <v>329.8</v>
          </cell>
        </row>
        <row r="56">
          <cell r="F56">
            <v>4.97</v>
          </cell>
        </row>
        <row r="65">
          <cell r="F65">
            <v>64.8</v>
          </cell>
        </row>
        <row r="73">
          <cell r="F73">
            <v>20.329999999999998</v>
          </cell>
        </row>
        <row r="76">
          <cell r="F76">
            <v>33.17</v>
          </cell>
        </row>
        <row r="99">
          <cell r="F99">
            <v>60</v>
          </cell>
        </row>
        <row r="123">
          <cell r="F123">
            <v>16.32</v>
          </cell>
        </row>
      </sheetData>
      <sheetData sheetId="2" refreshError="1">
        <row r="42">
          <cell r="K42">
            <v>570</v>
          </cell>
        </row>
      </sheetData>
      <sheetData sheetId="3" refreshError="1"/>
      <sheetData sheetId="4" refreshError="1"/>
      <sheetData sheetId="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ial Data"/>
      <sheetName val="Database"/>
      <sheetName val="Areas"/>
      <sheetName val="Summary"/>
      <sheetName val="CostPlan"/>
      <sheetName val="Package Split"/>
      <sheetName val="Welcome"/>
      <sheetName val="Rates"/>
      <sheetName val="Elec"/>
      <sheetName val="Fire"/>
      <sheetName val="HVAC "/>
      <sheetName val="Plumbing "/>
      <sheetName val="Sheet1"/>
    </sheetNames>
    <sheetDataSet>
      <sheetData sheetId="0"/>
      <sheetData sheetId="1">
        <row r="73">
          <cell r="F73">
            <v>1.02</v>
          </cell>
        </row>
      </sheetData>
      <sheetData sheetId="2">
        <row r="149">
          <cell r="K149">
            <v>5296.9</v>
          </cell>
        </row>
      </sheetData>
      <sheetData sheetId="3"/>
      <sheetData sheetId="4"/>
      <sheetData sheetId="5"/>
      <sheetData sheetId="6"/>
      <sheetData sheetId="7">
        <row r="115">
          <cell r="D115">
            <v>0.06</v>
          </cell>
        </row>
        <row r="116">
          <cell r="D116">
            <v>0.06</v>
          </cell>
        </row>
      </sheetData>
      <sheetData sheetId="8"/>
      <sheetData sheetId="9"/>
      <sheetData sheetId="10"/>
      <sheetData sheetId="11"/>
      <sheetData sheetId="12"/>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O"/>
      <sheetName val="COVER"/>
      <sheetName val="SUMMARY"/>
      <sheetName val="ANNEXURE A"/>
      <sheetName val="ANNEXURE B"/>
      <sheetName val="ANNEXURE C"/>
      <sheetName val="ANNEXURE D"/>
      <sheetName val="INC-OFFICE 1"/>
      <sheetName val="INC-OFFICE 2"/>
      <sheetName val="INC-OFFICE 3"/>
      <sheetName val="INC-OFFICE 4"/>
      <sheetName val="INC-OFFICE 5"/>
      <sheetName val="PROF. FEES"/>
      <sheetName val="Con. Cashflow"/>
      <sheetName val="Dev. Cashflow"/>
      <sheetName val="K"/>
      <sheetName val="LEASE COM"/>
      <sheetName val="Area Schedule"/>
    </sheetNames>
    <sheetDataSet>
      <sheetData sheetId="0"/>
      <sheetData sheetId="1"/>
      <sheetData sheetId="2" refreshError="1"/>
      <sheetData sheetId="3" refreshError="1"/>
      <sheetData sheetId="4" refreshError="1"/>
      <sheetData sheetId="5" refreshError="1"/>
      <sheetData sheetId="6">
        <row r="24">
          <cell r="E24">
            <v>17</v>
          </cell>
        </row>
        <row r="27">
          <cell r="F27">
            <v>1536000</v>
          </cell>
        </row>
        <row r="29">
          <cell r="D29">
            <v>0.1</v>
          </cell>
        </row>
        <row r="88">
          <cell r="F88">
            <v>42876400</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HASE ONE"/>
      <sheetName val="PHASE TWO"/>
    </sheetNames>
    <sheetDataSet>
      <sheetData sheetId="0">
        <row r="71">
          <cell r="C71">
            <v>0</v>
          </cell>
          <cell r="D71">
            <v>0</v>
          </cell>
          <cell r="E71">
            <v>0</v>
          </cell>
          <cell r="F71">
            <v>0</v>
          </cell>
        </row>
        <row r="72">
          <cell r="C72">
            <v>1</v>
          </cell>
          <cell r="D72">
            <v>169874.09826416074</v>
          </cell>
          <cell r="E72">
            <v>318724.40099317901</v>
          </cell>
          <cell r="F72">
            <v>607995.6514749577</v>
          </cell>
        </row>
        <row r="73">
          <cell r="C73">
            <v>2</v>
          </cell>
          <cell r="D73">
            <v>555907.36813247448</v>
          </cell>
          <cell r="E73">
            <v>847748.81640638388</v>
          </cell>
          <cell r="F73">
            <v>1320889.8781300406</v>
          </cell>
        </row>
        <row r="74">
          <cell r="C74">
            <v>3</v>
          </cell>
          <cell r="D74">
            <v>1096767.8958789024</v>
          </cell>
          <cell r="E74">
            <v>1483343.5401854562</v>
          </cell>
          <cell r="F74">
            <v>2051574.1087322936</v>
          </cell>
        </row>
        <row r="75">
          <cell r="C75">
            <v>4</v>
          </cell>
          <cell r="D75">
            <v>1755420.2471250768</v>
          </cell>
          <cell r="E75">
            <v>2182556.4785221126</v>
          </cell>
          <cell r="F75">
            <v>2772266.515781078</v>
          </cell>
        </row>
        <row r="76">
          <cell r="C76">
            <v>5</v>
          </cell>
          <cell r="D76">
            <v>2499926.9652125924</v>
          </cell>
          <cell r="E76">
            <v>2914798.2196310009</v>
          </cell>
          <cell r="F76">
            <v>3464140.5164601221</v>
          </cell>
        </row>
        <row r="77">
          <cell r="C77">
            <v>6</v>
          </cell>
          <cell r="D77">
            <v>3297905.6387653258</v>
          </cell>
          <cell r="E77">
            <v>3652595.0974365533</v>
          </cell>
          <cell r="F77">
            <v>4109981.9944260055</v>
          </cell>
        </row>
        <row r="78">
          <cell r="C78">
            <v>7</v>
          </cell>
          <cell r="D78">
            <v>4111409.0597768631</v>
          </cell>
          <cell r="E78">
            <v>4365870.7439076323</v>
          </cell>
          <cell r="F78">
            <v>4689872.659356025</v>
          </cell>
        </row>
        <row r="79">
          <cell r="C79">
            <v>8</v>
          </cell>
          <cell r="D79">
            <v>4885922.5976549154</v>
          </cell>
          <cell r="E79">
            <v>5012319.2932413667</v>
          </cell>
          <cell r="F79">
            <v>5173824.5783552118</v>
          </cell>
        </row>
        <row r="80">
          <cell r="C80">
            <v>9</v>
          </cell>
          <cell r="D80">
            <v>5479323</v>
          </cell>
          <cell r="E80">
            <v>5479323</v>
          </cell>
          <cell r="F80">
            <v>5479323</v>
          </cell>
        </row>
      </sheetData>
      <sheetData sheetId="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SCHEDULE A"/>
      <sheetName val="SCHEDULE B"/>
      <sheetName val="SCHEDULE C"/>
      <sheetName val="GEN COST"/>
      <sheetName val="Current"/>
    </sheetNames>
    <sheetDataSet>
      <sheetData sheetId="0"/>
      <sheetData sheetId="1"/>
      <sheetData sheetId="2"/>
      <sheetData sheetId="3" refreshError="1"/>
      <sheetData sheetId="4"/>
      <sheetData sheetId="5"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FO"/>
      <sheetName val="SUMMARY"/>
      <sheetName val="INCOME"/>
      <sheetName val="ANNEXURE A"/>
      <sheetName val="ANNEXURE B"/>
      <sheetName val="ANNEXURE C"/>
      <sheetName val="ANNEXURE D"/>
      <sheetName val="CONSOLIDATED CASHFLOW"/>
      <sheetName val="CONSTRUCTION - COST "/>
      <sheetName val="COST COMP"/>
      <sheetName val="Sheet2"/>
      <sheetName val="Sum"/>
      <sheetName val="BUILDINGS"/>
      <sheetName val="INCOME (2)"/>
      <sheetName val="Block A"/>
      <sheetName val="Summary Block A"/>
      <sheetName val="Block C "/>
      <sheetName val="Summary Block C"/>
      <sheetName val="Block KX"/>
      <sheetName val="Summary Block KX"/>
      <sheetName val="Block M - NR"/>
      <sheetName val="Summary Block M - NR"/>
      <sheetName val="Block M"/>
      <sheetName val="Summary Block M"/>
      <sheetName val="Block PT"/>
      <sheetName val="Summary Block PT"/>
      <sheetName val="Block S - NR"/>
      <sheetName val="Summary Block S - NR"/>
      <sheetName val="Block S"/>
      <sheetName val="Summary Block S"/>
      <sheetName val="Block VL - NR"/>
      <sheetName val="Summary Block VL - NR"/>
      <sheetName val="Summary Block VL"/>
      <sheetName val="FEECALC -SUMMARY"/>
      <sheetName val="FEECALC - DETAIL"/>
      <sheetName val="PROF. FEES"/>
      <sheetName val="K"/>
    </sheetNames>
    <sheetDataSet>
      <sheetData sheetId="0">
        <row r="8">
          <cell r="B8" t="str">
            <v>INDICATIVE VIABILITY ANALYSIS : SCHEME 2 REVISION 3B (DRAFT FOR DISCUSSION)</v>
          </cell>
        </row>
      </sheetData>
      <sheetData sheetId="1">
        <row r="26">
          <cell r="M26">
            <v>44033000</v>
          </cell>
        </row>
      </sheetData>
      <sheetData sheetId="2" refreshError="1"/>
      <sheetData sheetId="3">
        <row r="35">
          <cell r="N35">
            <v>44033000</v>
          </cell>
        </row>
      </sheetData>
      <sheetData sheetId="4">
        <row r="315">
          <cell r="N315">
            <v>226282000</v>
          </cell>
        </row>
      </sheetData>
      <sheetData sheetId="5">
        <row r="23">
          <cell r="N23">
            <v>228000</v>
          </cell>
        </row>
      </sheetData>
      <sheetData sheetId="6">
        <row r="19">
          <cell r="E19">
            <v>19</v>
          </cell>
        </row>
        <row r="22">
          <cell r="F22">
            <v>0</v>
          </cell>
        </row>
        <row r="24">
          <cell r="D24">
            <v>0.12130000000000001</v>
          </cell>
        </row>
        <row r="49">
          <cell r="F49">
            <v>78254000</v>
          </cell>
        </row>
        <row r="83">
          <cell r="F83">
            <v>6040000</v>
          </cell>
        </row>
      </sheetData>
      <sheetData sheetId="7"/>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O"/>
      <sheetName val="Initial Data"/>
      <sheetName val="Index"/>
      <sheetName val="COVER"/>
      <sheetName val=" SUMMARY 1"/>
      <sheetName val="ANNEXURE E"/>
      <sheetName val="Notes1"/>
      <sheetName val="Exec Summary - reduced"/>
      <sheetName val="1 Exec Summary"/>
      <sheetName val="Package Summary  infrastructure"/>
      <sheetName val="Casino &amp; Retail"/>
      <sheetName val="Basement 1 &amp;2"/>
      <sheetName val="1 Exec Summary (hotel)"/>
      <sheetName val="1 Exec Summary ( studio )"/>
      <sheetName val="2 Package Summary"/>
      <sheetName val="2 Package Builders"/>
      <sheetName val="2 Package Ext"/>
      <sheetName val="2 Package Genera"/>
      <sheetName val="comparison with etv"/>
      <sheetName val="3 Area Summary"/>
      <sheetName val="Hotel"/>
      <sheetName val=" Parking"/>
      <sheetName val="Information"/>
      <sheetName val="Notes"/>
      <sheetName val="A  - Imp Cost"/>
      <sheetName val="A - Builders Work -Imp Cost (2)"/>
      <sheetName val="A - Extraneous  -Imp Cost (3)"/>
      <sheetName val="comparison"/>
      <sheetName val="Items for Consideration"/>
      <sheetName val="Finance Cost"/>
      <sheetName val="Sheet2"/>
      <sheetName val="Fitout Costs"/>
      <sheetName val="Annexure Summary"/>
      <sheetName val="A - Builder's Work"/>
      <sheetName val="B - Piling"/>
      <sheetName val="C - Facade Treatment"/>
      <sheetName val="D - Aluminium Windows"/>
      <sheetName val="E- Electrical Installation"/>
      <sheetName val="F -Electrical  Subcontracts"/>
      <sheetName val="G - Generators"/>
      <sheetName val="L - ELV Subcontracts"/>
      <sheetName val="H - HVAC"/>
      <sheetName val="I - Plumbing"/>
      <sheetName val="J Boilers, Etc"/>
      <sheetName val="K - Sprinklers"/>
      <sheetName val="N - Elevators"/>
      <sheetName val="P - BOH Tiling"/>
      <sheetName val="AG - Carpeting &amp; Vinyl"/>
      <sheetName val="R - Hard Finishes"/>
      <sheetName val="S - Vanity Slabs"/>
      <sheetName val="AL - STUDIO DOORS"/>
      <sheetName val="Studios"/>
      <sheetName val="T - Shopfitting"/>
      <sheetName val="M - BOH Joinery"/>
      <sheetName val="Q - BOH Ceilings"/>
      <sheetName val="U - Suspended Ceilings"/>
      <sheetName val="AL - Studio Trusses"/>
      <sheetName val="W - Accessories"/>
      <sheetName val="X1- Specialised Finishes"/>
      <sheetName val="V - Balustrading"/>
      <sheetName val="BG - Shower Doors"/>
      <sheetName val="Coldrooms"/>
      <sheetName val="Pergolas"/>
      <sheetName val="AA- External Works"/>
      <sheetName val="AB -Swimming Pools"/>
      <sheetName val="AC - Landscaping"/>
      <sheetName val="AD -Electronic Locks"/>
      <sheetName val="AE - Signage"/>
      <sheetName val="AF - Kitchen Equipment"/>
      <sheetName val="AH - FF&amp;E Costs"/>
      <sheetName val="AI - IT Installation"/>
      <sheetName val="AJ - AV System"/>
      <sheetName val="AK - OS&amp;E Costs"/>
      <sheetName val="AM - broadcast budget"/>
      <sheetName val="Sheet1"/>
    </sheetNames>
    <sheetDataSet>
      <sheetData sheetId="0"/>
      <sheetData sheetId="1">
        <row r="11">
          <cell r="F11" t="str">
            <v>SASANI HYDE PARK STUDIOS</v>
          </cell>
        </row>
      </sheetData>
      <sheetData sheetId="2"/>
      <sheetData sheetId="3"/>
      <sheetData sheetId="4"/>
      <sheetData sheetId="5">
        <row r="13">
          <cell r="G13">
            <v>16</v>
          </cell>
        </row>
        <row r="14">
          <cell r="P14">
            <v>0.1047</v>
          </cell>
        </row>
      </sheetData>
      <sheetData sheetId="6"/>
      <sheetData sheetId="7"/>
      <sheetData sheetId="8"/>
      <sheetData sheetId="9"/>
      <sheetData sheetId="10">
        <row r="15">
          <cell r="A15" t="str">
            <v>C. CASINO AND RETAIL</v>
          </cell>
        </row>
      </sheetData>
      <sheetData sheetId="11">
        <row r="15">
          <cell r="A15" t="str">
            <v>B. BASEMENT 1 &amp; 2</v>
          </cell>
        </row>
      </sheetData>
      <sheetData sheetId="12"/>
      <sheetData sheetId="13"/>
      <sheetData sheetId="14"/>
      <sheetData sheetId="15"/>
      <sheetData sheetId="16"/>
      <sheetData sheetId="17"/>
      <sheetData sheetId="18"/>
      <sheetData sheetId="19"/>
      <sheetData sheetId="20">
        <row r="15">
          <cell r="A15" t="str">
            <v xml:space="preserve">A. 4  STAR  HOTEL </v>
          </cell>
        </row>
      </sheetData>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ow r="118">
          <cell r="H118">
            <v>0</v>
          </cell>
        </row>
      </sheetData>
      <sheetData sheetId="48">
        <row r="579">
          <cell r="D579" t="str">
            <v>ABE ABECOTE Epoxy Primer and two Coats ABE ABECOTE WD337</v>
          </cell>
        </row>
      </sheetData>
      <sheetData sheetId="49"/>
      <sheetData sheetId="50"/>
      <sheetData sheetId="51">
        <row r="158">
          <cell r="C158" t="str">
            <v xml:space="preserve">Back of House Areas : Studio </v>
          </cell>
        </row>
      </sheetData>
      <sheetData sheetId="52"/>
      <sheetData sheetId="53">
        <row r="69">
          <cell r="B69" t="str">
            <v>Back of House Circulation Areas</v>
          </cell>
        </row>
      </sheetData>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FRONT PAGE"/>
      <sheetName val="SUM - A"/>
      <sheetName val="DEV COST - B "/>
      <sheetName val="APPROVED VO - C"/>
      <sheetName val="CURRENT VO - D"/>
      <sheetName val="PACKAGE SPLITS - E"/>
    </sheetNames>
    <sheetDataSet>
      <sheetData sheetId="0"/>
      <sheetData sheetId="1" refreshError="1"/>
      <sheetData sheetId="2" refreshError="1"/>
      <sheetData sheetId="3" refreshError="1"/>
      <sheetData sheetId="4" refreshError="1"/>
      <sheetData sheetId="5">
        <row r="7">
          <cell r="F7" t="str">
            <v xml:space="preserve"> </v>
          </cell>
        </row>
        <row r="8">
          <cell r="A8" t="str">
            <v>MENLYN CORNER - FIRST NATIONAL BANK</v>
          </cell>
        </row>
        <row r="9">
          <cell r="A9" t="str">
            <v>ERIS PROPERTY GROUP</v>
          </cell>
        </row>
        <row r="10">
          <cell r="A10" t="str">
            <v>QUANTITY SURVEYOR'S REPORT NO 3</v>
          </cell>
        </row>
        <row r="12">
          <cell r="A12" t="str">
            <v>SCHEDULE "D"</v>
          </cell>
        </row>
        <row r="13">
          <cell r="A13" t="str">
            <v>CURRENT VARIATIONS FOR APPROVAL</v>
          </cell>
        </row>
        <row r="15">
          <cell r="A15" t="str">
            <v>Variance</v>
          </cell>
          <cell r="B15" t="str">
            <v>Description</v>
          </cell>
          <cell r="F15" t="str">
            <v>PROJECT</v>
          </cell>
          <cell r="G15" t="str">
            <v>TENANTS</v>
          </cell>
        </row>
        <row r="16">
          <cell r="A16" t="str">
            <v>No</v>
          </cell>
          <cell r="F16" t="str">
            <v>VARIATIONS</v>
          </cell>
          <cell r="G16" t="str">
            <v>VARIATIONS</v>
          </cell>
        </row>
        <row r="17">
          <cell r="A17" t="str">
            <v xml:space="preserve"> </v>
          </cell>
          <cell r="F17" t="str">
            <v>(PVO)</v>
          </cell>
          <cell r="G17" t="str">
            <v>(TVO)</v>
          </cell>
        </row>
        <row r="21">
          <cell r="A21" t="str">
            <v>TENDER RESULTS  (TR)</v>
          </cell>
        </row>
        <row r="23">
          <cell r="A23" t="str">
            <v>TR#</v>
          </cell>
          <cell r="B23" t="str">
            <v>TENDER RESULTS (TR)</v>
          </cell>
        </row>
        <row r="25">
          <cell r="F25">
            <v>0</v>
          </cell>
          <cell r="G25">
            <v>0</v>
          </cell>
        </row>
        <row r="27">
          <cell r="A27" t="str">
            <v>SITE INSTRUCTIONS / REQUEST FOR INFORMATION SI/RFI</v>
          </cell>
        </row>
        <row r="29">
          <cell r="A29" t="str">
            <v>SI/RFI</v>
          </cell>
          <cell r="B29" t="str">
            <v>SITE INSTRUCTIONS (SI) / (RFI)</v>
          </cell>
        </row>
        <row r="31">
          <cell r="B31" t="str">
            <v>Estimated Construction Cost - include the following :</v>
          </cell>
        </row>
        <row r="32">
          <cell r="A32" t="str">
            <v>SI</v>
          </cell>
          <cell r="B32" t="str">
            <v>Site Instructions - SI's to date</v>
          </cell>
        </row>
        <row r="33">
          <cell r="B33" t="str">
            <v>SI's No : 0001 - 0017</v>
          </cell>
        </row>
        <row r="34">
          <cell r="A34" t="str">
            <v>RFI</v>
          </cell>
          <cell r="B34" t="str">
            <v>Request For Information - RFI's to date</v>
          </cell>
          <cell r="F34">
            <v>168300</v>
          </cell>
        </row>
        <row r="35">
          <cell r="B35" t="str">
            <v>RFI's NO : 0001 - 0057</v>
          </cell>
        </row>
        <row r="36">
          <cell r="F36">
            <v>168300</v>
          </cell>
          <cell r="G36">
            <v>0</v>
          </cell>
        </row>
        <row r="38">
          <cell r="A38" t="str">
            <v>PROJECT VARIATION ORDERS (PVO)</v>
          </cell>
        </row>
        <row r="40">
          <cell r="A40" t="str">
            <v>PVO#</v>
          </cell>
          <cell r="B40" t="str">
            <v>PROJECT VARIATION ORDERS (PVO'S)</v>
          </cell>
        </row>
        <row r="42">
          <cell r="A42">
            <v>1</v>
          </cell>
          <cell r="B42" t="str">
            <v>Notification of Possible Revision Dates of PC</v>
          </cell>
        </row>
        <row r="43">
          <cell r="A43" t="str">
            <v>a</v>
          </cell>
          <cell r="B43" t="str">
            <v>Notification No 1- Additional Structural Items (2 days)</v>
          </cell>
        </row>
        <row r="44">
          <cell r="A44" t="str">
            <v>b</v>
          </cell>
          <cell r="B44" t="str">
            <v>Notification No 2 - Late Information (5 days)</v>
          </cell>
        </row>
        <row r="45">
          <cell r="A45" t="str">
            <v>c</v>
          </cell>
          <cell r="B45" t="str">
            <v>Notification No 3 - Late Information (tba)</v>
          </cell>
        </row>
        <row r="46">
          <cell r="A46" t="str">
            <v>d</v>
          </cell>
          <cell r="B46" t="str">
            <v>Notification No 4 - Rain Inclement Weather (1 day)</v>
          </cell>
        </row>
        <row r="47">
          <cell r="A47" t="str">
            <v>e</v>
          </cell>
          <cell r="B47" t="str">
            <v>Notification No 5 - Rain Inclement Weather (1 day)</v>
          </cell>
        </row>
        <row r="48">
          <cell r="A48" t="str">
            <v>f</v>
          </cell>
          <cell r="B48" t="str">
            <v xml:space="preserve">Notification No 6 </v>
          </cell>
        </row>
        <row r="49">
          <cell r="A49" t="str">
            <v>g</v>
          </cell>
          <cell r="B49" t="str">
            <v>Notification No 7</v>
          </cell>
        </row>
        <row r="51">
          <cell r="A51">
            <v>2</v>
          </cell>
          <cell r="B51" t="str">
            <v>Capping Beam to Podium (revised details)</v>
          </cell>
          <cell r="F51">
            <v>1200000</v>
          </cell>
        </row>
        <row r="54">
          <cell r="F54">
            <v>1200000</v>
          </cell>
          <cell r="G54">
            <v>0</v>
          </cell>
        </row>
        <row r="56">
          <cell r="A56" t="str">
            <v>TENANT VARIATION ORDERS (TVO)</v>
          </cell>
        </row>
      </sheetData>
      <sheetData sheetId="6">
        <row r="7">
          <cell r="D7" t="str">
            <v>UNIT</v>
          </cell>
          <cell r="E7" t="str">
            <v>QTY</v>
          </cell>
          <cell r="F7" t="str">
            <v>RATE</v>
          </cell>
          <cell r="G7" t="str">
            <v>SUB-TOTAL</v>
          </cell>
        </row>
        <row r="9">
          <cell r="B9">
            <v>1.0009999999999999</v>
          </cell>
          <cell r="C9" t="str">
            <v>Direct 1</v>
          </cell>
          <cell r="D9" t="str">
            <v>M2</v>
          </cell>
          <cell r="E9">
            <v>0</v>
          </cell>
          <cell r="F9">
            <v>0</v>
          </cell>
          <cell r="G9">
            <v>0</v>
          </cell>
        </row>
        <row r="11">
          <cell r="C11" t="str">
            <v xml:space="preserve">transfer from </v>
          </cell>
        </row>
        <row r="13">
          <cell r="C13" t="str">
            <v>transfer to</v>
          </cell>
        </row>
        <row r="17">
          <cell r="C17" t="str">
            <v>BUDGET</v>
          </cell>
        </row>
        <row r="20">
          <cell r="C20" t="str">
            <v xml:space="preserve">TENDER </v>
          </cell>
          <cell r="D20" t="str">
            <v>UNIT</v>
          </cell>
          <cell r="E20" t="str">
            <v>QTY</v>
          </cell>
          <cell r="F20" t="str">
            <v>RATE</v>
          </cell>
          <cell r="G20" t="str">
            <v>SUB-TOTAL</v>
          </cell>
        </row>
        <row r="22">
          <cell r="B22" t="str">
            <v>A</v>
          </cell>
          <cell r="C22" t="str">
            <v>Submitted tender</v>
          </cell>
          <cell r="D22" t="str">
            <v>M2</v>
          </cell>
          <cell r="E22">
            <v>0</v>
          </cell>
          <cell r="F22">
            <v>0</v>
          </cell>
          <cell r="G22">
            <v>0</v>
          </cell>
        </row>
        <row r="23">
          <cell r="B23" t="str">
            <v>B</v>
          </cell>
          <cell r="C23" t="str">
            <v>Escalation/ Price Fixing</v>
          </cell>
        </row>
        <row r="24">
          <cell r="B24" t="str">
            <v>C</v>
          </cell>
          <cell r="C24" t="str">
            <v>Tender incl. Escalation</v>
          </cell>
        </row>
        <row r="25">
          <cell r="B25" t="str">
            <v>D</v>
          </cell>
          <cell r="C25" t="str">
            <v>Tenderer adjutment</v>
          </cell>
        </row>
        <row r="26">
          <cell r="B26" t="str">
            <v>E</v>
          </cell>
          <cell r="C26" t="str">
            <v>Tenderer adjusted tender</v>
          </cell>
        </row>
        <row r="27">
          <cell r="B27" t="str">
            <v>F</v>
          </cell>
          <cell r="C27" t="str">
            <v>Qs adjustment</v>
          </cell>
        </row>
        <row r="30">
          <cell r="C30" t="str">
            <v>Transfer from Tender Analysis to</v>
          </cell>
        </row>
        <row r="31">
          <cell r="B31">
            <v>1</v>
          </cell>
        </row>
        <row r="32">
          <cell r="B32">
            <v>2</v>
          </cell>
        </row>
        <row r="33">
          <cell r="B33">
            <v>3</v>
          </cell>
        </row>
        <row r="34">
          <cell r="B34">
            <v>4</v>
          </cell>
        </row>
        <row r="36">
          <cell r="B36" t="str">
            <v>NAME</v>
          </cell>
          <cell r="D36" t="str">
            <v>UNIT</v>
          </cell>
          <cell r="E36" t="str">
            <v>QTY</v>
          </cell>
          <cell r="F36" t="str">
            <v>RATE</v>
          </cell>
          <cell r="G36" t="str">
            <v>SUB-TOTAL</v>
          </cell>
        </row>
        <row r="38">
          <cell r="B38" t="str">
            <v>A. Variation Orders</v>
          </cell>
          <cell r="D38" t="str">
            <v>M2</v>
          </cell>
          <cell r="E38">
            <v>0</v>
          </cell>
          <cell r="F38">
            <v>0</v>
          </cell>
          <cell r="G38">
            <v>0</v>
          </cell>
        </row>
        <row r="39">
          <cell r="B39" t="str">
            <v>VO No</v>
          </cell>
        </row>
        <row r="43">
          <cell r="B43" t="str">
            <v>B. Site Instructions</v>
          </cell>
        </row>
        <row r="44">
          <cell r="B44" t="str">
            <v>SI No</v>
          </cell>
        </row>
        <row r="48">
          <cell r="B48" t="str">
            <v>C. Tenant Variation Orders</v>
          </cell>
        </row>
        <row r="49">
          <cell r="B49" t="str">
            <v>TVO No</v>
          </cell>
        </row>
      </sheetData>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ffice Summary"/>
      <sheetName val="Office Cost plan"/>
      <sheetName val="Collections"/>
      <sheetName val="grid reduction"/>
      <sheetName val="Sheet1"/>
      <sheetName val="Area Schedule."/>
      <sheetName val="Rates"/>
      <sheetName val="PILE CAP - SCHEDULE"/>
      <sheetName val="FOOTING &amp; RETAINING WALL - SCHE"/>
      <sheetName val="COLUMN COUNT SCHEDULE"/>
      <sheetName val="Area Schedule"/>
    </sheetNames>
    <sheetDataSet>
      <sheetData sheetId="0" refreshError="1"/>
      <sheetData sheetId="1" refreshError="1">
        <row r="52">
          <cell r="H52">
            <v>309.85000000000002</v>
          </cell>
        </row>
        <row r="56">
          <cell r="H56">
            <v>509.84</v>
          </cell>
        </row>
        <row r="118">
          <cell r="F118">
            <v>509.83984375</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REAS SCHEDULE"/>
      <sheetName val="REQUIREMENTS"/>
      <sheetName val="RATES"/>
      <sheetName val="Detection"/>
      <sheetName val="Signage"/>
      <sheetName val="Gas"/>
      <sheetName val="Fire Budget"/>
      <sheetName val="Fees"/>
    </sheetNames>
    <sheetDataSet>
      <sheetData sheetId="0" refreshError="1"/>
      <sheetData sheetId="1" refreshError="1"/>
      <sheetData sheetId="2" refreshError="1">
        <row r="8">
          <cell r="C8">
            <v>500</v>
          </cell>
        </row>
        <row r="10">
          <cell r="C10">
            <v>30000</v>
          </cell>
        </row>
        <row r="11">
          <cell r="C11">
            <v>6500</v>
          </cell>
        </row>
        <row r="12">
          <cell r="C12">
            <v>350000</v>
          </cell>
        </row>
        <row r="16">
          <cell r="C16">
            <v>350000</v>
          </cell>
        </row>
        <row r="20">
          <cell r="C20">
            <v>180000</v>
          </cell>
        </row>
        <row r="24">
          <cell r="C24">
            <v>25000</v>
          </cell>
        </row>
        <row r="25">
          <cell r="C25">
            <v>140000</v>
          </cell>
        </row>
        <row r="28">
          <cell r="C28">
            <v>250</v>
          </cell>
        </row>
        <row r="29">
          <cell r="C29">
            <v>2500</v>
          </cell>
        </row>
        <row r="30">
          <cell r="C30">
            <v>2600</v>
          </cell>
        </row>
        <row r="31">
          <cell r="C31">
            <v>350</v>
          </cell>
        </row>
        <row r="34">
          <cell r="C34">
            <v>450</v>
          </cell>
        </row>
        <row r="35">
          <cell r="C35">
            <v>120</v>
          </cell>
        </row>
        <row r="36">
          <cell r="C36">
            <v>250000</v>
          </cell>
        </row>
        <row r="37">
          <cell r="C37">
            <v>120000</v>
          </cell>
        </row>
        <row r="38">
          <cell r="C38">
            <v>35000</v>
          </cell>
        </row>
        <row r="39">
          <cell r="C39">
            <v>60000</v>
          </cell>
        </row>
        <row r="43">
          <cell r="C43">
            <v>90000</v>
          </cell>
        </row>
        <row r="44">
          <cell r="C44">
            <v>11000</v>
          </cell>
        </row>
        <row r="49">
          <cell r="C49">
            <v>3500</v>
          </cell>
        </row>
        <row r="50">
          <cell r="C50">
            <v>1666.6666666666667</v>
          </cell>
        </row>
        <row r="51">
          <cell r="C51">
            <v>8000</v>
          </cell>
        </row>
        <row r="52">
          <cell r="C52">
            <v>13000</v>
          </cell>
        </row>
        <row r="56">
          <cell r="C56">
            <v>33000</v>
          </cell>
        </row>
        <row r="73">
          <cell r="C73">
            <v>30000</v>
          </cell>
        </row>
        <row r="80">
          <cell r="C80">
            <v>20</v>
          </cell>
        </row>
        <row r="81">
          <cell r="C81">
            <v>30</v>
          </cell>
        </row>
        <row r="82">
          <cell r="C82">
            <v>8</v>
          </cell>
        </row>
        <row r="90">
          <cell r="C90">
            <v>500</v>
          </cell>
        </row>
        <row r="91">
          <cell r="C91">
            <v>1000</v>
          </cell>
        </row>
      </sheetData>
      <sheetData sheetId="3" refreshError="1"/>
      <sheetData sheetId="4" refreshError="1"/>
      <sheetData sheetId="5" refreshError="1"/>
      <sheetData sheetId="6" refreshError="1"/>
      <sheetData sheetId="7"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O"/>
      <sheetName val="Executive "/>
      <sheetName val="Items for Consideration"/>
      <sheetName val="IFC'S FOR APP"/>
      <sheetName val="SUMMARY"/>
      <sheetName val="Items for Consideration (2)"/>
      <sheetName val="Items for Consideration (3)"/>
      <sheetName val="ANNEXURE A"/>
      <sheetName val="ANNEXURE B"/>
      <sheetName val="ANNEXURE C"/>
      <sheetName val="ANNEXURE D"/>
      <sheetName val="ANNEXURE E"/>
      <sheetName val="Areas"/>
      <sheetName val="INC  - SHOPPING CENTRE"/>
      <sheetName val="Annexure C1"/>
      <sheetName val="AREA SUMMARY "/>
      <sheetName val="RETAIL AREAS"/>
      <sheetName val="PARKING"/>
      <sheetName val="CASINO BOX"/>
      <sheetName val="SITE SERVICES"/>
      <sheetName val="Chart1"/>
      <sheetName val="ROADS PAVING"/>
      <sheetName val="CLICKS"/>
      <sheetName val="WOOLWORTHS"/>
      <sheetName val="PICK N PAY"/>
      <sheetName val="KFC"/>
      <sheetName val="INC - BUILDERSWH"/>
      <sheetName val="INCOME"/>
    </sheetNames>
    <sheetDataSet>
      <sheetData sheetId="0">
        <row r="160">
          <cell r="I160">
            <v>9100000</v>
          </cell>
        </row>
      </sheetData>
      <sheetData sheetId="1"/>
      <sheetData sheetId="2"/>
      <sheetData sheetId="3"/>
      <sheetData sheetId="4"/>
      <sheetData sheetId="5"/>
      <sheetData sheetId="6"/>
      <sheetData sheetId="7"/>
      <sheetData sheetId="8"/>
      <sheetData sheetId="9"/>
      <sheetData sheetId="10">
        <row r="18">
          <cell r="F18" t="e">
            <v>#REF!</v>
          </cell>
        </row>
        <row r="81">
          <cell r="F81">
            <v>0</v>
          </cell>
        </row>
      </sheetData>
      <sheetData sheetId="11"/>
      <sheetData sheetId="12"/>
      <sheetData sheetId="13"/>
      <sheetData sheetId="14"/>
      <sheetData sheetId="15"/>
      <sheetData sheetId="16"/>
      <sheetData sheetId="17"/>
      <sheetData sheetId="18"/>
      <sheetData sheetId="19"/>
      <sheetData sheetId="20" refreshError="1"/>
      <sheetData sheetId="21"/>
      <sheetData sheetId="22"/>
      <sheetData sheetId="23"/>
      <sheetData sheetId="24"/>
      <sheetData sheetId="25"/>
      <sheetData sheetId="26"/>
      <sheetData sheetId="27"/>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M Sheet"/>
      <sheetName val="5.A1"/>
      <sheetName val="5.A2"/>
      <sheetName val="5.A3"/>
      <sheetName val="Financial control and cash flow"/>
      <sheetName val="Payment certificate"/>
      <sheetName val="GroupF2-F3"/>
      <sheetName val="CPA-GroupF2-F3"/>
      <sheetName val="CPA-Contractor"/>
      <sheetName val="F2"/>
      <sheetName val="F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1">
          <cell r="A1" t="str">
            <v>SUMMARY OF CONTRACT PRICE ADJUSTMENTS</v>
          </cell>
        </row>
        <row r="3">
          <cell r="A3" t="str">
            <v>PROJECT :</v>
          </cell>
          <cell r="C3" t="str">
            <v>East London Area : Group F2-F3</v>
          </cell>
        </row>
        <row r="4">
          <cell r="A4" t="str">
            <v>BASE MONTH :</v>
          </cell>
          <cell r="C4">
            <v>37288</v>
          </cell>
          <cell r="D4" t="str">
            <v>Labour Indices 2000=100 Pretoria Area</v>
          </cell>
        </row>
        <row r="5">
          <cell r="D5" t="str">
            <v>x=</v>
          </cell>
          <cell r="E5">
            <v>0.15</v>
          </cell>
        </row>
        <row r="6">
          <cell r="D6" t="str">
            <v>a=</v>
          </cell>
          <cell r="E6">
            <v>0.25</v>
          </cell>
          <cell r="F6" t="str">
            <v>Lwt=</v>
          </cell>
          <cell r="G6">
            <v>110.7</v>
          </cell>
        </row>
        <row r="7">
          <cell r="D7" t="str">
            <v>b=</v>
          </cell>
          <cell r="E7">
            <v>0.25</v>
          </cell>
          <cell r="F7" t="str">
            <v>Po=</v>
          </cell>
          <cell r="G7">
            <v>135.80000000000001</v>
          </cell>
          <cell r="H7" t="str">
            <v>ESCALATION FORMULA</v>
          </cell>
        </row>
        <row r="8">
          <cell r="A8" t="str">
            <v>CONTRACT CONSTANTS :</v>
          </cell>
          <cell r="D8" t="str">
            <v>c=</v>
          </cell>
          <cell r="E8">
            <v>0.25</v>
          </cell>
          <cell r="F8" t="str">
            <v>Mo=</v>
          </cell>
          <cell r="G8">
            <v>113.4</v>
          </cell>
          <cell r="H8" t="str">
            <v>f=(0.85)(axLct/Lco + axLwt/Lwo + bxPt/Po + cxMt/Mo + dxFt/Fuo -1)</v>
          </cell>
        </row>
        <row r="9">
          <cell r="D9" t="str">
            <v>d=</v>
          </cell>
          <cell r="E9">
            <v>0.25</v>
          </cell>
          <cell r="F9" t="str">
            <v>Fo=</v>
          </cell>
          <cell r="G9">
            <v>124.4</v>
          </cell>
        </row>
        <row r="10">
          <cell r="A10" t="str">
            <v>CERTIFICATE</v>
          </cell>
          <cell r="C10" t="str">
            <v xml:space="preserve">ESCALATION </v>
          </cell>
          <cell r="D10" t="str">
            <v>CORRECT INDICES</v>
          </cell>
          <cell r="H10" t="str">
            <v>FACTOR</v>
          </cell>
          <cell r="I10" t="str">
            <v>ADJUSTMENT</v>
          </cell>
          <cell r="J10" t="str">
            <v>CUMULATIVE</v>
          </cell>
        </row>
        <row r="11">
          <cell r="A11" t="str">
            <v>NO.</v>
          </cell>
          <cell r="B11" t="str">
            <v>MONTH</v>
          </cell>
          <cell r="C11" t="str">
            <v>VALUE</v>
          </cell>
          <cell r="D11" t="str">
            <v>Lt</v>
          </cell>
          <cell r="E11" t="str">
            <v>Pt</v>
          </cell>
          <cell r="F11" t="str">
            <v>Mt</v>
          </cell>
          <cell r="G11" t="str">
            <v>Ft</v>
          </cell>
        </row>
        <row r="12">
          <cell r="A12">
            <v>1</v>
          </cell>
          <cell r="B12">
            <v>37561</v>
          </cell>
          <cell r="C12">
            <v>0</v>
          </cell>
          <cell r="D12">
            <v>119.5</v>
          </cell>
          <cell r="E12">
            <v>146.80000000000001</v>
          </cell>
          <cell r="F12">
            <v>125.6</v>
          </cell>
          <cell r="G12">
            <v>144.30000000000001</v>
          </cell>
          <cell r="H12">
            <v>9.0959999999999999E-2</v>
          </cell>
          <cell r="I12">
            <v>0</v>
          </cell>
          <cell r="J12">
            <v>0</v>
          </cell>
        </row>
        <row r="13">
          <cell r="A13">
            <v>2</v>
          </cell>
          <cell r="B13">
            <v>37591</v>
          </cell>
          <cell r="C13">
            <v>30000</v>
          </cell>
          <cell r="D13">
            <v>119.2</v>
          </cell>
          <cell r="E13">
            <v>146.5</v>
          </cell>
          <cell r="F13">
            <v>125.5</v>
          </cell>
          <cell r="G13">
            <v>136.1</v>
          </cell>
          <cell r="H13">
            <v>7.5719999999999996E-2</v>
          </cell>
          <cell r="I13">
            <v>2271.6</v>
          </cell>
          <cell r="J13">
            <v>2271.6</v>
          </cell>
        </row>
        <row r="14">
          <cell r="A14">
            <v>3</v>
          </cell>
          <cell r="B14">
            <v>37622</v>
          </cell>
          <cell r="C14">
            <v>528968.60000000009</v>
          </cell>
          <cell r="D14">
            <v>120.1</v>
          </cell>
          <cell r="E14">
            <v>146.19999999999999</v>
          </cell>
          <cell r="F14">
            <v>128.30000000000001</v>
          </cell>
          <cell r="G14">
            <v>121.2</v>
          </cell>
          <cell r="H14">
            <v>5.6772999999999997E-2</v>
          </cell>
          <cell r="I14">
            <v>30031.13</v>
          </cell>
          <cell r="J14">
            <v>32302.73</v>
          </cell>
        </row>
        <row r="15">
          <cell r="A15">
            <v>4</v>
          </cell>
          <cell r="B15">
            <v>37653</v>
          </cell>
          <cell r="C15">
            <v>631972.30000000005</v>
          </cell>
          <cell r="D15">
            <v>120</v>
          </cell>
          <cell r="E15">
            <v>147.19999999999999</v>
          </cell>
          <cell r="F15">
            <v>129.6</v>
          </cell>
          <cell r="G15">
            <v>124.3</v>
          </cell>
          <cell r="H15">
            <v>6.5877000000000005E-2</v>
          </cell>
          <cell r="I15">
            <v>41632.44</v>
          </cell>
          <cell r="J15">
            <v>73935.17</v>
          </cell>
        </row>
        <row r="16">
          <cell r="A16">
            <v>5</v>
          </cell>
          <cell r="B16">
            <v>37681</v>
          </cell>
          <cell r="C16">
            <v>1129009.2</v>
          </cell>
          <cell r="D16">
            <v>121.5</v>
          </cell>
          <cell r="E16">
            <v>146.9</v>
          </cell>
          <cell r="F16">
            <v>129.4</v>
          </cell>
          <cell r="G16">
            <v>133</v>
          </cell>
          <cell r="H16">
            <v>8.2774E-2</v>
          </cell>
          <cell r="I16">
            <v>93452.61</v>
          </cell>
          <cell r="J16">
            <v>167387.78</v>
          </cell>
        </row>
        <row r="17">
          <cell r="A17">
            <v>6</v>
          </cell>
          <cell r="B17">
            <v>37712</v>
          </cell>
          <cell r="C17">
            <v>154708.5</v>
          </cell>
          <cell r="D17">
            <v>121.8</v>
          </cell>
          <cell r="E17">
            <v>146.9</v>
          </cell>
          <cell r="F17">
            <v>129.80000000000001</v>
          </cell>
          <cell r="G17">
            <v>138.5</v>
          </cell>
          <cell r="H17">
            <v>9.3493999999999994E-2</v>
          </cell>
          <cell r="I17">
            <v>14464.32</v>
          </cell>
          <cell r="J17">
            <v>181852.1</v>
          </cell>
        </row>
        <row r="18">
          <cell r="A18">
            <v>7</v>
          </cell>
          <cell r="B18">
            <v>37742</v>
          </cell>
          <cell r="C18">
            <v>30000</v>
          </cell>
          <cell r="D18">
            <v>121.2</v>
          </cell>
          <cell r="E18">
            <v>141.4</v>
          </cell>
          <cell r="F18">
            <v>129.69999999999999</v>
          </cell>
          <cell r="G18">
            <v>105.8</v>
          </cell>
          <cell r="H18">
            <v>2.7691E-2</v>
          </cell>
          <cell r="I18">
            <v>830.73</v>
          </cell>
          <cell r="J18">
            <v>182682.83000000002</v>
          </cell>
        </row>
        <row r="19">
          <cell r="A19">
            <v>8</v>
          </cell>
          <cell r="B19">
            <v>37773</v>
          </cell>
          <cell r="C19">
            <v>30000</v>
          </cell>
          <cell r="D19">
            <v>120.3</v>
          </cell>
          <cell r="E19">
            <v>141.4</v>
          </cell>
          <cell r="F19">
            <v>130.5</v>
          </cell>
          <cell r="G19">
            <v>97.5</v>
          </cell>
          <cell r="H19">
            <v>1.3284000000000001E-2</v>
          </cell>
          <cell r="I19">
            <v>398.52</v>
          </cell>
          <cell r="J19">
            <v>183081.35</v>
          </cell>
        </row>
        <row r="20">
          <cell r="A20">
            <v>9</v>
          </cell>
          <cell r="B20">
            <v>37803</v>
          </cell>
          <cell r="C20">
            <v>30000</v>
          </cell>
          <cell r="D20">
            <v>120.7</v>
          </cell>
          <cell r="E20">
            <v>140.80000000000001</v>
          </cell>
          <cell r="F20">
            <v>131.69999999999999</v>
          </cell>
          <cell r="G20">
            <v>108</v>
          </cell>
          <cell r="H20">
            <v>3.3298000000000001E-2</v>
          </cell>
          <cell r="I20">
            <v>998.94</v>
          </cell>
          <cell r="J20">
            <v>184080.29</v>
          </cell>
        </row>
        <row r="21">
          <cell r="A21">
            <v>10</v>
          </cell>
          <cell r="B21">
            <v>37834</v>
          </cell>
          <cell r="C21">
            <v>30000</v>
          </cell>
          <cell r="D21">
            <v>121.1</v>
          </cell>
          <cell r="E21">
            <v>138.80000000000001</v>
          </cell>
          <cell r="F21">
            <v>132.69999999999999</v>
          </cell>
          <cell r="G21">
            <v>103.9</v>
          </cell>
          <cell r="H21">
            <v>2.5805999999999999E-2</v>
          </cell>
          <cell r="I21">
            <v>774.18</v>
          </cell>
          <cell r="J21">
            <v>184854.47</v>
          </cell>
        </row>
        <row r="22">
          <cell r="A22">
            <v>11</v>
          </cell>
          <cell r="B22">
            <v>37865</v>
          </cell>
          <cell r="C22">
            <v>30000</v>
          </cell>
          <cell r="D22">
            <v>120.8</v>
          </cell>
          <cell r="E22">
            <v>138.5</v>
          </cell>
          <cell r="F22">
            <v>132.69999999999999</v>
          </cell>
          <cell r="G22">
            <v>106.4</v>
          </cell>
          <cell r="H22">
            <v>2.9031999999999999E-2</v>
          </cell>
          <cell r="I22">
            <v>870.96</v>
          </cell>
          <cell r="J22">
            <v>185725.43</v>
          </cell>
        </row>
        <row r="23">
          <cell r="A23">
            <v>12</v>
          </cell>
          <cell r="B23">
            <v>37895</v>
          </cell>
          <cell r="C23">
            <v>40000</v>
          </cell>
          <cell r="D23">
            <v>120</v>
          </cell>
          <cell r="E23">
            <v>138.5</v>
          </cell>
          <cell r="F23">
            <v>132.9</v>
          </cell>
          <cell r="G23">
            <v>103.7</v>
          </cell>
          <cell r="H23">
            <v>2.3258999999999998E-2</v>
          </cell>
          <cell r="I23">
            <v>930.36</v>
          </cell>
          <cell r="J23">
            <v>186655.78999999998</v>
          </cell>
        </row>
        <row r="24">
          <cell r="A24">
            <v>13</v>
          </cell>
          <cell r="B24">
            <v>37926</v>
          </cell>
          <cell r="C24">
            <v>40000</v>
          </cell>
          <cell r="D24">
            <v>119.3</v>
          </cell>
          <cell r="E24">
            <v>135.69999999999999</v>
          </cell>
          <cell r="F24">
            <v>134.69999999999999</v>
          </cell>
          <cell r="G24">
            <v>108.4</v>
          </cell>
          <cell r="H24">
            <v>2.8934999999999999E-2</v>
          </cell>
          <cell r="I24">
            <v>1157.4000000000001</v>
          </cell>
          <cell r="J24">
            <v>187813.18999999997</v>
          </cell>
        </row>
        <row r="25">
          <cell r="A25">
            <v>14</v>
          </cell>
          <cell r="B25">
            <v>37956</v>
          </cell>
          <cell r="C25">
            <v>40000</v>
          </cell>
          <cell r="D25">
            <v>119.7</v>
          </cell>
          <cell r="E25">
            <v>135.69999999999999</v>
          </cell>
          <cell r="F25">
            <v>134.4</v>
          </cell>
          <cell r="G25">
            <v>106.6</v>
          </cell>
          <cell r="H25">
            <v>2.6065999999999999E-2</v>
          </cell>
          <cell r="I25">
            <v>1042.6400000000001</v>
          </cell>
          <cell r="J25">
            <v>188855.83</v>
          </cell>
        </row>
        <row r="26">
          <cell r="A26">
            <v>15</v>
          </cell>
          <cell r="B26">
            <v>37987</v>
          </cell>
          <cell r="C26">
            <v>35140</v>
          </cell>
          <cell r="D26">
            <v>121</v>
          </cell>
          <cell r="E26">
            <v>135.69999999999999</v>
          </cell>
          <cell r="F26">
            <v>137.30000000000001</v>
          </cell>
          <cell r="G26">
            <v>103.4</v>
          </cell>
          <cell r="H26">
            <v>2.8528999999999999E-2</v>
          </cell>
          <cell r="I26">
            <v>1002.51</v>
          </cell>
          <cell r="J26">
            <v>189858.34</v>
          </cell>
        </row>
        <row r="27">
          <cell r="A27">
            <v>16</v>
          </cell>
          <cell r="B27">
            <v>38018</v>
          </cell>
          <cell r="C27">
            <v>50000</v>
          </cell>
          <cell r="D27">
            <v>121.8</v>
          </cell>
          <cell r="E27">
            <v>133.80000000000001</v>
          </cell>
          <cell r="F27">
            <v>137.6</v>
          </cell>
          <cell r="G27">
            <v>117.6</v>
          </cell>
          <cell r="H27">
            <v>5.1910999999999999E-2</v>
          </cell>
          <cell r="I27">
            <v>2595.5500000000002</v>
          </cell>
          <cell r="J27">
            <v>192453.88999999998</v>
          </cell>
        </row>
        <row r="28">
          <cell r="A28">
            <v>17</v>
          </cell>
          <cell r="B28">
            <v>38047</v>
          </cell>
          <cell r="C28">
            <v>40000</v>
          </cell>
          <cell r="D28">
            <v>122.6</v>
          </cell>
          <cell r="E28">
            <v>133.80000000000001</v>
          </cell>
          <cell r="F28">
            <v>137.6</v>
          </cell>
          <cell r="G28">
            <v>112.1</v>
          </cell>
          <cell r="H28">
            <v>4.4051E-2</v>
          </cell>
          <cell r="I28">
            <v>1762.04</v>
          </cell>
          <cell r="J28">
            <v>194215.93</v>
          </cell>
        </row>
        <row r="29">
          <cell r="A29">
            <v>18</v>
          </cell>
          <cell r="B29">
            <v>38078</v>
          </cell>
          <cell r="C29">
            <v>40000</v>
          </cell>
          <cell r="D29">
            <v>122.8</v>
          </cell>
          <cell r="E29">
            <v>133.9</v>
          </cell>
          <cell r="F29">
            <v>142.19999999999999</v>
          </cell>
          <cell r="G29">
            <v>115.9</v>
          </cell>
          <cell r="H29">
            <v>5.9702999999999999E-2</v>
          </cell>
          <cell r="I29">
            <v>2388.12</v>
          </cell>
          <cell r="J29">
            <v>196604.05</v>
          </cell>
        </row>
        <row r="30">
          <cell r="A30">
            <v>19</v>
          </cell>
          <cell r="B30">
            <v>38108</v>
          </cell>
          <cell r="C30">
            <v>42250.799999999814</v>
          </cell>
          <cell r="D30">
            <v>122.8</v>
          </cell>
          <cell r="E30">
            <v>132.4</v>
          </cell>
          <cell r="F30">
            <v>147</v>
          </cell>
          <cell r="G30">
            <v>117.2</v>
          </cell>
          <cell r="H30">
            <v>6.8570999999999993E-2</v>
          </cell>
          <cell r="I30">
            <v>2897.18</v>
          </cell>
          <cell r="J30">
            <v>199501.22999999998</v>
          </cell>
        </row>
        <row r="31">
          <cell r="A31">
            <v>20</v>
          </cell>
          <cell r="B31">
            <v>38139</v>
          </cell>
          <cell r="C31">
            <v>60000</v>
          </cell>
          <cell r="D31">
            <v>123.3</v>
          </cell>
          <cell r="E31">
            <v>132.1</v>
          </cell>
          <cell r="F31">
            <v>145.1</v>
          </cell>
          <cell r="G31">
            <v>130.1</v>
          </cell>
          <cell r="H31">
            <v>8.7537000000000004E-2</v>
          </cell>
          <cell r="I31">
            <v>5252.22</v>
          </cell>
          <cell r="J31">
            <v>204753.44999999998</v>
          </cell>
        </row>
        <row r="32">
          <cell r="A32">
            <v>21</v>
          </cell>
          <cell r="B32">
            <v>38169</v>
          </cell>
          <cell r="C32">
            <v>40000</v>
          </cell>
          <cell r="D32">
            <v>124.1</v>
          </cell>
          <cell r="E32">
            <v>132.1</v>
          </cell>
          <cell r="F32">
            <v>146.30000000000001</v>
          </cell>
          <cell r="G32">
            <v>122</v>
          </cell>
          <cell r="H32">
            <v>7.7483999999999997E-2</v>
          </cell>
          <cell r="I32">
            <v>3099.36</v>
          </cell>
          <cell r="J32">
            <v>207852.80999999997</v>
          </cell>
        </row>
        <row r="33">
          <cell r="A33">
            <v>22</v>
          </cell>
          <cell r="B33">
            <v>38200</v>
          </cell>
          <cell r="C33">
            <v>40000</v>
          </cell>
          <cell r="D33">
            <v>123.8</v>
          </cell>
          <cell r="E33">
            <v>133.1</v>
          </cell>
          <cell r="F33">
            <v>147.6</v>
          </cell>
          <cell r="G33">
            <v>126.6</v>
          </cell>
          <cell r="H33">
            <v>8.8766999999999999E-2</v>
          </cell>
          <cell r="I33">
            <v>3550.68</v>
          </cell>
          <cell r="J33">
            <v>211403.48999999996</v>
          </cell>
        </row>
        <row r="34">
          <cell r="A34">
            <v>23</v>
          </cell>
          <cell r="B34">
            <v>38231</v>
          </cell>
          <cell r="C34">
            <v>40000</v>
          </cell>
          <cell r="D34">
            <v>123.7</v>
          </cell>
          <cell r="E34">
            <v>133.4</v>
          </cell>
          <cell r="F34">
            <v>147.6</v>
          </cell>
          <cell r="G34">
            <v>139.19999999999999</v>
          </cell>
          <cell r="H34">
            <v>0.110568</v>
          </cell>
          <cell r="I34">
            <v>4422.72</v>
          </cell>
          <cell r="J34">
            <v>215826.20999999996</v>
          </cell>
        </row>
        <row r="35">
          <cell r="A35">
            <v>24</v>
          </cell>
          <cell r="B35">
            <v>38261</v>
          </cell>
          <cell r="C35">
            <v>40000</v>
          </cell>
          <cell r="D35">
            <v>123.9</v>
          </cell>
          <cell r="E35">
            <v>133.1</v>
          </cell>
          <cell r="F35">
            <v>150.80000000000001</v>
          </cell>
          <cell r="G35">
            <v>148</v>
          </cell>
          <cell r="H35">
            <v>0.13151099999999999</v>
          </cell>
          <cell r="I35">
            <v>5260.44</v>
          </cell>
          <cell r="J35">
            <v>221086.64999999997</v>
          </cell>
        </row>
        <row r="36">
          <cell r="A36">
            <v>25</v>
          </cell>
          <cell r="B36">
            <v>38292</v>
          </cell>
          <cell r="C36">
            <v>40000</v>
          </cell>
          <cell r="D36">
            <v>124.4</v>
          </cell>
          <cell r="E36">
            <v>133.4</v>
          </cell>
          <cell r="F36">
            <v>147.9</v>
          </cell>
          <cell r="G36">
            <v>126.9</v>
          </cell>
          <cell r="H36">
            <v>9.1463000000000003E-2</v>
          </cell>
          <cell r="I36">
            <v>3658.52</v>
          </cell>
          <cell r="J36">
            <v>224745.16999999995</v>
          </cell>
        </row>
        <row r="37">
          <cell r="A37">
            <v>26</v>
          </cell>
          <cell r="B37">
            <v>38322</v>
          </cell>
          <cell r="C37">
            <v>40000</v>
          </cell>
          <cell r="D37">
            <v>124.6</v>
          </cell>
          <cell r="E37">
            <v>133.5</v>
          </cell>
          <cell r="F37">
            <v>148</v>
          </cell>
          <cell r="G37">
            <v>127</v>
          </cell>
          <cell r="H37">
            <v>9.2362E-2</v>
          </cell>
          <cell r="I37">
            <v>3694.48</v>
          </cell>
          <cell r="J37">
            <v>228439.64999999997</v>
          </cell>
        </row>
        <row r="38">
          <cell r="A38">
            <v>27</v>
          </cell>
          <cell r="B38">
            <v>38353</v>
          </cell>
          <cell r="C38">
            <v>40000</v>
          </cell>
          <cell r="D38">
            <v>124.8</v>
          </cell>
          <cell r="E38">
            <v>133.6</v>
          </cell>
          <cell r="F38">
            <v>148.1</v>
          </cell>
          <cell r="G38">
            <v>127.1</v>
          </cell>
          <cell r="H38">
            <v>9.3259999999999996E-2</v>
          </cell>
          <cell r="I38">
            <v>3730.4</v>
          </cell>
          <cell r="J38">
            <v>232170.04999999996</v>
          </cell>
        </row>
        <row r="39">
          <cell r="A39">
            <v>28</v>
          </cell>
          <cell r="B39">
            <v>38384</v>
          </cell>
          <cell r="C39">
            <v>40000</v>
          </cell>
          <cell r="D39">
            <v>125</v>
          </cell>
          <cell r="E39">
            <v>133.69999999999999</v>
          </cell>
          <cell r="F39">
            <v>148.19999999999999</v>
          </cell>
          <cell r="G39">
            <v>127.2</v>
          </cell>
          <cell r="H39">
            <v>9.4159000000000007E-2</v>
          </cell>
          <cell r="I39">
            <v>3766.36</v>
          </cell>
          <cell r="J39">
            <v>235936.40999999995</v>
          </cell>
        </row>
        <row r="40">
          <cell r="A40">
            <v>29</v>
          </cell>
          <cell r="B40">
            <v>38412</v>
          </cell>
          <cell r="C40">
            <v>40000</v>
          </cell>
          <cell r="D40">
            <v>125.2</v>
          </cell>
          <cell r="E40">
            <v>133.80000000000001</v>
          </cell>
          <cell r="F40">
            <v>148.30000000000001</v>
          </cell>
          <cell r="G40">
            <v>127.3</v>
          </cell>
          <cell r="H40">
            <v>9.5057000000000003E-2</v>
          </cell>
          <cell r="I40">
            <v>3802.28</v>
          </cell>
          <cell r="J40">
            <v>239738.68999999994</v>
          </cell>
        </row>
        <row r="41">
          <cell r="A41">
            <v>30</v>
          </cell>
          <cell r="B41">
            <v>38443</v>
          </cell>
          <cell r="C41">
            <v>40000</v>
          </cell>
          <cell r="D41">
            <v>125.4</v>
          </cell>
          <cell r="E41">
            <v>133.9</v>
          </cell>
          <cell r="F41">
            <v>148.4</v>
          </cell>
          <cell r="G41">
            <v>127.4</v>
          </cell>
          <cell r="H41">
            <v>9.5956E-2</v>
          </cell>
          <cell r="I41">
            <v>3838.24</v>
          </cell>
          <cell r="J41">
            <v>243576.92999999993</v>
          </cell>
        </row>
        <row r="42">
          <cell r="A42">
            <v>31</v>
          </cell>
          <cell r="B42">
            <v>38473</v>
          </cell>
          <cell r="C42">
            <v>40000</v>
          </cell>
          <cell r="D42">
            <v>125.6</v>
          </cell>
          <cell r="E42">
            <v>134</v>
          </cell>
          <cell r="F42">
            <v>148.5</v>
          </cell>
          <cell r="G42">
            <v>127.5</v>
          </cell>
          <cell r="H42">
            <v>9.6854999999999997E-2</v>
          </cell>
          <cell r="I42">
            <v>3874.2</v>
          </cell>
          <cell r="J42">
            <v>247451.12999999995</v>
          </cell>
        </row>
        <row r="43">
          <cell r="A43">
            <v>32</v>
          </cell>
          <cell r="B43">
            <v>38504</v>
          </cell>
          <cell r="C43">
            <v>40000</v>
          </cell>
          <cell r="D43">
            <v>125.8</v>
          </cell>
          <cell r="E43">
            <v>134.1</v>
          </cell>
          <cell r="F43">
            <v>148.6</v>
          </cell>
          <cell r="G43">
            <v>127.6</v>
          </cell>
          <cell r="H43">
            <v>9.7753000000000007E-2</v>
          </cell>
          <cell r="I43">
            <v>3910.12</v>
          </cell>
          <cell r="J43">
            <v>251361.24999999994</v>
          </cell>
        </row>
        <row r="44">
          <cell r="A44">
            <v>33</v>
          </cell>
          <cell r="B44">
            <v>38534</v>
          </cell>
          <cell r="C44">
            <v>40000</v>
          </cell>
          <cell r="D44">
            <v>126</v>
          </cell>
          <cell r="E44">
            <v>134.19999999999999</v>
          </cell>
          <cell r="F44">
            <v>148.69999999999999</v>
          </cell>
          <cell r="G44">
            <v>127.7</v>
          </cell>
          <cell r="H44">
            <v>9.8652000000000004E-2</v>
          </cell>
          <cell r="I44">
            <v>3946.08</v>
          </cell>
          <cell r="J44">
            <v>255307.32999999993</v>
          </cell>
        </row>
        <row r="45">
          <cell r="A45">
            <v>34</v>
          </cell>
          <cell r="B45">
            <v>38565</v>
          </cell>
          <cell r="C45">
            <v>40000</v>
          </cell>
          <cell r="D45">
            <v>126.2</v>
          </cell>
          <cell r="E45">
            <v>134.30000000000001</v>
          </cell>
          <cell r="F45">
            <v>148.80000000000001</v>
          </cell>
          <cell r="G45">
            <v>127.8</v>
          </cell>
          <cell r="H45">
            <v>9.955E-2</v>
          </cell>
          <cell r="I45">
            <v>3982</v>
          </cell>
          <cell r="J45">
            <v>259289.32999999993</v>
          </cell>
        </row>
        <row r="46">
          <cell r="A46">
            <v>35</v>
          </cell>
          <cell r="B46">
            <v>38596</v>
          </cell>
          <cell r="C46">
            <v>40000</v>
          </cell>
          <cell r="D46">
            <v>126.4</v>
          </cell>
          <cell r="E46">
            <v>134.4</v>
          </cell>
          <cell r="F46">
            <v>148.9</v>
          </cell>
          <cell r="G46">
            <v>127.9</v>
          </cell>
          <cell r="H46">
            <v>0.100449</v>
          </cell>
          <cell r="I46">
            <v>4017.96</v>
          </cell>
          <cell r="J46">
            <v>263307.28999999992</v>
          </cell>
        </row>
        <row r="47">
          <cell r="A47">
            <v>36</v>
          </cell>
          <cell r="B47">
            <v>38626</v>
          </cell>
          <cell r="C47">
            <v>40000</v>
          </cell>
          <cell r="D47">
            <v>126.6</v>
          </cell>
          <cell r="E47">
            <v>134.5</v>
          </cell>
          <cell r="F47">
            <v>149</v>
          </cell>
          <cell r="G47">
            <v>128</v>
          </cell>
          <cell r="H47">
            <v>0.10134799999999999</v>
          </cell>
          <cell r="I47">
            <v>4053.92</v>
          </cell>
          <cell r="J47">
            <v>267361.2099999999</v>
          </cell>
        </row>
        <row r="48">
          <cell r="A48">
            <v>37</v>
          </cell>
          <cell r="B48">
            <v>38657</v>
          </cell>
          <cell r="C48">
            <v>40000</v>
          </cell>
          <cell r="D48">
            <v>126.8</v>
          </cell>
          <cell r="E48">
            <v>134.6</v>
          </cell>
          <cell r="F48">
            <v>149.1</v>
          </cell>
          <cell r="G48">
            <v>128.1</v>
          </cell>
          <cell r="H48">
            <v>0.102246</v>
          </cell>
          <cell r="I48">
            <v>4089.84</v>
          </cell>
          <cell r="J48">
            <v>271451.04999999993</v>
          </cell>
        </row>
        <row r="49">
          <cell r="A49">
            <v>38</v>
          </cell>
          <cell r="B49">
            <v>38749</v>
          </cell>
          <cell r="C49">
            <v>0</v>
          </cell>
          <cell r="D49">
            <v>126.8</v>
          </cell>
          <cell r="E49">
            <v>134.6</v>
          </cell>
          <cell r="F49">
            <v>149.1</v>
          </cell>
          <cell r="G49">
            <v>128.1</v>
          </cell>
          <cell r="H49">
            <v>0.102246</v>
          </cell>
          <cell r="I49">
            <v>0</v>
          </cell>
          <cell r="J49">
            <v>271451.04999999993</v>
          </cell>
        </row>
        <row r="51">
          <cell r="B51" t="str">
            <v>Bedrag</v>
          </cell>
          <cell r="C51">
            <v>3692049.4</v>
          </cell>
        </row>
        <row r="52">
          <cell r="B52" t="str">
            <v xml:space="preserve">Retention </v>
          </cell>
        </row>
        <row r="53">
          <cell r="B53" t="str">
            <v>Repair 10%</v>
          </cell>
          <cell r="C53">
            <v>-1685.43</v>
          </cell>
        </row>
        <row r="54">
          <cell r="B54" t="str">
            <v>Maintenance 10%</v>
          </cell>
          <cell r="C54">
            <v>-12100</v>
          </cell>
        </row>
        <row r="55">
          <cell r="B55" t="str">
            <v>Retention CPA</v>
          </cell>
          <cell r="H55" t="str">
            <v xml:space="preserve"> </v>
          </cell>
        </row>
        <row r="56">
          <cell r="B56" t="str">
            <v>Repair 10%</v>
          </cell>
          <cell r="C56">
            <v>-157.58000000000001</v>
          </cell>
          <cell r="H56" t="str">
            <v xml:space="preserve"> </v>
          </cell>
        </row>
        <row r="57">
          <cell r="B57" t="str">
            <v>Maintenance 10%</v>
          </cell>
          <cell r="C57">
            <v>-1131.28</v>
          </cell>
          <cell r="H57" t="str">
            <v xml:space="preserve"> </v>
          </cell>
        </row>
        <row r="58">
          <cell r="B58" t="str">
            <v xml:space="preserve">Total Retention </v>
          </cell>
          <cell r="C58">
            <v>-15074.29</v>
          </cell>
          <cell r="H58" t="str">
            <v xml:space="preserve"> </v>
          </cell>
        </row>
        <row r="59">
          <cell r="H59" t="str">
            <v xml:space="preserve"> </v>
          </cell>
          <cell r="I59" t="str">
            <v>Totaal</v>
          </cell>
          <cell r="J59">
            <v>271451.04999999993</v>
          </cell>
        </row>
      </sheetData>
      <sheetData sheetId="8"/>
      <sheetData sheetId="9" refreshError="1"/>
      <sheetData sheetId="10"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REAS SCHEDULE"/>
      <sheetName val="REQUIREMENTS"/>
      <sheetName val="Fire Water"/>
      <sheetName val="Detection"/>
      <sheetName val="Sprinklers"/>
      <sheetName val="Special Risk Foam System"/>
      <sheetName val="Gas"/>
      <sheetName val="Signage"/>
      <sheetName val="PASSIVE"/>
      <sheetName val="Fire Budget Summary"/>
      <sheetName val="February 2010"/>
      <sheetName val="February 2010 - Discount"/>
      <sheetName val="Reference"/>
      <sheetName val="Summary"/>
    </sheetNames>
    <sheetDataSet>
      <sheetData sheetId="0"/>
      <sheetData sheetId="1"/>
      <sheetData sheetId="2">
        <row r="17">
          <cell r="C17">
            <v>60000</v>
          </cell>
        </row>
      </sheetData>
      <sheetData sheetId="3"/>
      <sheetData sheetId="4">
        <row r="5">
          <cell r="C5">
            <v>650</v>
          </cell>
        </row>
      </sheetData>
      <sheetData sheetId="5"/>
      <sheetData sheetId="6"/>
      <sheetData sheetId="7"/>
      <sheetData sheetId="8">
        <row r="13">
          <cell r="C13">
            <v>8000</v>
          </cell>
        </row>
      </sheetData>
      <sheetData sheetId="9"/>
      <sheetData sheetId="10"/>
      <sheetData sheetId="11"/>
      <sheetData sheetId="12"/>
      <sheetData sheetId="13"/>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itial Data"/>
      <sheetName val="Area Schedule"/>
      <sheetName val="Info Schedule"/>
      <sheetName val="Spec"/>
      <sheetName val="Executive Summary"/>
      <sheetName val="Cost Plan"/>
      <sheetName val="Tiling"/>
      <sheetName val="Shopfitting"/>
      <sheetName val="Ceilings"/>
      <sheetName val="Toi Access"/>
      <sheetName val="Elec"/>
      <sheetName val="P&amp;D"/>
      <sheetName val="HVAC"/>
      <sheetName val="Timber Floors"/>
      <sheetName val="Aluminium"/>
      <sheetName val="Package Split"/>
      <sheetName val="Compare Conc to Timber Roofs"/>
      <sheetName val="Schedule of Rates"/>
    </sheetNames>
    <sheetDataSet>
      <sheetData sheetId="0" refreshError="1">
        <row r="20">
          <cell r="G20" t="str">
            <v>MUR</v>
          </cell>
        </row>
        <row r="23">
          <cell r="C23">
            <v>42</v>
          </cell>
        </row>
        <row r="27">
          <cell r="G27">
            <v>2.5000000000000001E-2</v>
          </cell>
        </row>
        <row r="28">
          <cell r="G28">
            <v>0.03</v>
          </cell>
        </row>
      </sheetData>
      <sheetData sheetId="1" refreshError="1"/>
      <sheetData sheetId="2" refreshError="1"/>
      <sheetData sheetId="3" refreshError="1"/>
      <sheetData sheetId="4" refreshError="1"/>
      <sheetData sheetId="5" refreshError="1">
        <row r="31">
          <cell r="A31">
            <v>3</v>
          </cell>
        </row>
        <row r="47">
          <cell r="A47">
            <v>5</v>
          </cell>
        </row>
        <row r="54">
          <cell r="A54">
            <v>6</v>
          </cell>
        </row>
        <row r="1058">
          <cell r="A1058">
            <v>9</v>
          </cell>
        </row>
        <row r="2331">
          <cell r="A2331">
            <v>14</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row r="17">
          <cell r="C17">
            <v>3771.32</v>
          </cell>
        </row>
        <row r="22">
          <cell r="C22">
            <v>406.25</v>
          </cell>
        </row>
        <row r="25">
          <cell r="C25">
            <v>406.25</v>
          </cell>
        </row>
        <row r="45">
          <cell r="C45">
            <v>437.5</v>
          </cell>
        </row>
      </sheetData>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O"/>
      <sheetName val="Time Value Analysis"/>
      <sheetName val="COVER"/>
      <sheetName val="Letter"/>
      <sheetName val="PA Main"/>
      <sheetName val="Kingsmead - Planters BoQ"/>
      <sheetName val="PQS Main"/>
      <sheetName val="Recovery Statement"/>
      <sheetName val="Schedule"/>
      <sheetName val="VOs"/>
      <sheetName val="Executive Summary"/>
      <sheetName val="G-Cashflow"/>
      <sheetName val="BWP - SUMMARY"/>
      <sheetName val="P&amp;G's"/>
      <sheetName val="Variation Orders"/>
      <sheetName val="MOS"/>
      <sheetName val="Provisional Sums"/>
      <sheetName val="Summary"/>
      <sheetName val="Annexure A - Summary"/>
      <sheetName val="Annexure A - Basement"/>
      <sheetName val="Annexure B - Summary"/>
      <sheetName val="Annexure B - Ground Floor"/>
      <sheetName val="Annexure C - Summary"/>
      <sheetName val="Annexure C - First Floor"/>
      <sheetName val="Annexure D - Summary"/>
      <sheetName val="Annexure D - Second Floor"/>
      <sheetName val="Annexure E - Summary"/>
      <sheetName val="Annexure E - Third Floor"/>
      <sheetName val="Annexure F - Summary"/>
      <sheetName val="Annexure F - External Works"/>
      <sheetName val="Cash flow DATA"/>
      <sheetName val="Cash flow CALCULATION"/>
      <sheetName val="Revised 2015-05-26"/>
      <sheetName val="Revised 2016-02-08"/>
      <sheetName val="PA Mech"/>
      <sheetName val="PQS Mech"/>
      <sheetName val="PA Electrical"/>
      <sheetName val="PQS Electrical"/>
      <sheetName val="PA Electronic-AV"/>
      <sheetName val="PQS Electronic-AV"/>
      <sheetName val="PA Electronic"/>
      <sheetName val="PQS Electronic"/>
      <sheetName val="PA Joinery"/>
      <sheetName val="PQS Joinery"/>
      <sheetName val="JOINERY"/>
      <sheetName val="PA Signage"/>
      <sheetName val="PQS Signage"/>
      <sheetName val="SIGNAGE"/>
    </sheetNames>
    <sheetDataSet>
      <sheetData sheetId="0"/>
      <sheetData sheetId="1"/>
      <sheetData sheetId="2"/>
      <sheetData sheetId="3"/>
      <sheetData sheetId="4"/>
      <sheetData sheetId="5"/>
      <sheetData sheetId="6"/>
      <sheetData sheetId="7"/>
      <sheetData sheetId="8"/>
      <sheetData sheetId="9"/>
      <sheetData sheetId="10"/>
      <sheetData sheetId="11">
        <row r="15">
          <cell r="U15">
            <v>1251047.8500000001</v>
          </cell>
        </row>
      </sheetData>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ow r="10">
          <cell r="D10">
            <v>42463</v>
          </cell>
        </row>
        <row r="21">
          <cell r="D21">
            <v>29885646.661793459</v>
          </cell>
        </row>
      </sheetData>
      <sheetData sheetId="31">
        <row r="12">
          <cell r="G12">
            <v>29885646.661793459</v>
          </cell>
        </row>
      </sheetData>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heet1"/>
      <sheetName val="Summary"/>
      <sheetName val="ANNEXURE B S6R13"/>
      <sheetName val="BMT Cost Plan"/>
      <sheetName val="Shell &amp; Core Cost plan"/>
      <sheetName val="WW Cost Plan"/>
      <sheetName val="P'nP Cost plan"/>
      <sheetName val="McDonalds Cost plan"/>
      <sheetName val="Nandos Cost plan"/>
      <sheetName val="KFC Cost plan"/>
      <sheetName val="Concrete sundries calc"/>
      <sheetName val="Stairs allowance calc"/>
    </sheetNames>
    <sheetDataSet>
      <sheetData sheetId="0"/>
      <sheetData sheetId="1"/>
      <sheetData sheetId="2">
        <row r="616">
          <cell r="F616">
            <v>0.06</v>
          </cell>
        </row>
      </sheetData>
      <sheetData sheetId="3">
        <row r="445">
          <cell r="M445" t="str">
            <v>BWP-C&amp;J</v>
          </cell>
        </row>
      </sheetData>
      <sheetData sheetId="4">
        <row r="433">
          <cell r="L433">
            <v>0</v>
          </cell>
        </row>
      </sheetData>
      <sheetData sheetId="5">
        <row r="321">
          <cell r="L321" t="str">
            <v>BW-C&amp;J</v>
          </cell>
        </row>
      </sheetData>
      <sheetData sheetId="6">
        <row r="360">
          <cell r="L360" t="str">
            <v xml:space="preserve">BW-C&amp;J </v>
          </cell>
        </row>
      </sheetData>
      <sheetData sheetId="7">
        <row r="329">
          <cell r="L329">
            <v>12435</v>
          </cell>
        </row>
      </sheetData>
      <sheetData sheetId="8">
        <row r="312">
          <cell r="M312" t="str">
            <v>BW-C&amp;J</v>
          </cell>
        </row>
      </sheetData>
      <sheetData sheetId="9">
        <row r="317">
          <cell r="M317">
            <v>7317</v>
          </cell>
        </row>
      </sheetData>
      <sheetData sheetId="10"/>
      <sheetData sheetId="1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itial Data"/>
      <sheetName val="Cover"/>
      <sheetName val="Index"/>
      <sheetName val="Exec. Sum - Rs"/>
      <sheetName val="Exec. Sum - €"/>
      <sheetName val="Summary - Rs"/>
      <sheetName val="Summary - €"/>
      <sheetName val="Schedule&quot;C&quot;"/>
      <sheetName val="Schedule&quot;D&quot;"/>
      <sheetName val="Schedule&quot;F&quot;"/>
      <sheetName val="Schedule&quot;G&quot;"/>
      <sheetName val="Schedule&quot;H&quot;"/>
      <sheetName val="Package Status"/>
      <sheetName val="Update"/>
      <sheetName val="Welcome"/>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ANNEXURE A"/>
      <sheetName val="ANNEXURE B"/>
      <sheetName val="ANNEXURE C"/>
      <sheetName val="ANNEXURE D"/>
      <sheetName val="BUILD 1"/>
      <sheetName val="BUILD 2"/>
      <sheetName val="BUILD 3"/>
      <sheetName val="BUILD 4"/>
      <sheetName val="BUILD 5"/>
      <sheetName val="AREA-OFF"/>
      <sheetName val="AREA-BASMT"/>
      <sheetName val="FACADES"/>
      <sheetName val="LIFTS"/>
      <sheetName val="BUILD-01"/>
      <sheetName val="BUILD-02"/>
      <sheetName val="PROF. FEES"/>
      <sheetName val="Con. Cashflow"/>
      <sheetName val="Dev. Cashflow"/>
      <sheetName val="K"/>
      <sheetName val="INFO"/>
      <sheetName val="LEASING FEES"/>
      <sheetName val="Sheet1"/>
    </sheetNames>
    <sheetDataSet>
      <sheetData sheetId="0">
        <row r="12">
          <cell r="B12" t="str">
            <v xml:space="preserve">PROJECT : BARLOW PARK </v>
          </cell>
        </row>
      </sheetData>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itial data"/>
      <sheetName val="Areas"/>
      <sheetName val="Area via"/>
      <sheetName val="Summary"/>
      <sheetName val="Costplan"/>
      <sheetName val="Shell &amp; Core "/>
      <sheetName val="Rates"/>
      <sheetName val="Rates (2)"/>
      <sheetName val="Package Total"/>
      <sheetName val="blank samples"/>
      <sheetName val="To Take"/>
      <sheetName val="Sanware Budget"/>
      <sheetName val="Sheet2"/>
    </sheetNames>
    <sheetDataSet>
      <sheetData sheetId="0" refreshError="1"/>
      <sheetData sheetId="1">
        <row r="68">
          <cell r="I68">
            <v>11606</v>
          </cell>
        </row>
      </sheetData>
      <sheetData sheetId="2" refreshError="1"/>
      <sheetData sheetId="3" refreshError="1"/>
      <sheetData sheetId="4" refreshError="1"/>
      <sheetData sheetId="5" refreshError="1"/>
      <sheetData sheetId="6">
        <row r="15">
          <cell r="D15">
            <v>0.06</v>
          </cell>
        </row>
        <row r="34">
          <cell r="D34">
            <v>450</v>
          </cell>
        </row>
        <row r="35">
          <cell r="D35">
            <v>0</v>
          </cell>
        </row>
        <row r="36">
          <cell r="D36">
            <v>110</v>
          </cell>
        </row>
        <row r="38">
          <cell r="D38">
            <v>63.84</v>
          </cell>
        </row>
        <row r="45">
          <cell r="D45">
            <v>4400</v>
          </cell>
        </row>
        <row r="48">
          <cell r="D48">
            <v>4600</v>
          </cell>
        </row>
        <row r="51">
          <cell r="D51">
            <v>48</v>
          </cell>
        </row>
        <row r="53">
          <cell r="D53">
            <v>308</v>
          </cell>
        </row>
        <row r="54">
          <cell r="D54">
            <v>0</v>
          </cell>
        </row>
        <row r="57">
          <cell r="D57">
            <v>38.5</v>
          </cell>
        </row>
        <row r="58">
          <cell r="D58">
            <v>1385.75</v>
          </cell>
        </row>
        <row r="61">
          <cell r="D61">
            <v>42.55</v>
          </cell>
        </row>
        <row r="62">
          <cell r="D62">
            <v>285.2</v>
          </cell>
        </row>
        <row r="63">
          <cell r="D63">
            <v>100</v>
          </cell>
        </row>
        <row r="66">
          <cell r="D66">
            <v>400</v>
          </cell>
        </row>
        <row r="70">
          <cell r="D70">
            <v>550</v>
          </cell>
        </row>
        <row r="72">
          <cell r="D72">
            <v>575</v>
          </cell>
        </row>
        <row r="74">
          <cell r="D74">
            <v>600</v>
          </cell>
        </row>
        <row r="76">
          <cell r="D76">
            <v>600</v>
          </cell>
        </row>
        <row r="81">
          <cell r="D81">
            <v>103.5</v>
          </cell>
        </row>
        <row r="92">
          <cell r="D92">
            <v>495</v>
          </cell>
        </row>
        <row r="94">
          <cell r="D94">
            <v>460</v>
          </cell>
        </row>
        <row r="112">
          <cell r="D112">
            <v>534.75</v>
          </cell>
        </row>
        <row r="116">
          <cell r="D116">
            <v>316.25</v>
          </cell>
        </row>
        <row r="117">
          <cell r="D117">
            <v>201.25</v>
          </cell>
        </row>
        <row r="143">
          <cell r="D143">
            <v>189.75</v>
          </cell>
        </row>
        <row r="153">
          <cell r="D153">
            <v>287.5</v>
          </cell>
        </row>
        <row r="166">
          <cell r="D166">
            <v>1600</v>
          </cell>
        </row>
      </sheetData>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g"/>
      <sheetName val="Summary"/>
      <sheetName val="Areas"/>
      <sheetName val="Cap Cost"/>
      <sheetName val="Notes"/>
      <sheetName val="Imp Cost"/>
      <sheetName val="General Cost"/>
      <sheetName val="r"/>
      <sheetName val="a"/>
      <sheetName val="b"/>
      <sheetName val="c"/>
      <sheetName val="d"/>
      <sheetName val="e"/>
      <sheetName val="F"/>
    </sheetNames>
    <sheetDataSet>
      <sheetData sheetId="0"/>
      <sheetData sheetId="1"/>
      <sheetData sheetId="2"/>
      <sheetData sheetId="3"/>
      <sheetData sheetId="4"/>
      <sheetData sheetId="5"/>
      <sheetData sheetId="6" refreshError="1"/>
      <sheetData sheetId="7"/>
      <sheetData sheetId="8"/>
      <sheetData sheetId="9"/>
      <sheetData sheetId="10"/>
      <sheetData sheetId="11"/>
      <sheetData sheetId="12"/>
      <sheetData sheetId="13"/>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Database"/>
      <sheetName val="Intial Data"/>
      <sheetName val="Summary"/>
      <sheetName val="CostPlan"/>
      <sheetName val="Welcome"/>
    </sheetNames>
    <sheetDataSet>
      <sheetData sheetId="0" refreshError="1">
        <row r="72">
          <cell r="F72">
            <v>175</v>
          </cell>
        </row>
      </sheetData>
      <sheetData sheetId="1" refreshError="1"/>
      <sheetData sheetId="2" refreshError="1"/>
      <sheetData sheetId="3" refreshError="1"/>
      <sheetData sheetId="4"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mp;I EBS Estimate Summary 3"/>
      <sheetName val="C&amp;I EBS Estimate Summary"/>
      <sheetName val="Instrument Take-Offs"/>
      <sheetName val="Cable+Tubing Calcs"/>
      <sheetName val="Rack+Steel Calcs"/>
      <sheetName val="SH 9"/>
      <sheetName val="SH 9 Summary"/>
      <sheetName val="BOQ Sum"/>
      <sheetName val="Installation BOQ Summary"/>
      <sheetName val="C&amp;I Estimate Library"/>
      <sheetName val="A144"/>
      <sheetName val="A170"/>
      <sheetName val="A190"/>
      <sheetName val="A200"/>
      <sheetName val="A210"/>
      <sheetName val="A211"/>
      <sheetName val="A220"/>
      <sheetName val="A261"/>
      <sheetName val="A270"/>
      <sheetName val="A408"/>
      <sheetName val="A418"/>
      <sheetName val="A426"/>
      <sheetName val="A427"/>
      <sheetName val="A428"/>
      <sheetName val="A439"/>
      <sheetName val="A440"/>
      <sheetName val="A455"/>
      <sheetName val="A464"/>
      <sheetName val="A490"/>
      <sheetName val="Sheet1"/>
    </sheetNames>
    <sheetDataSet>
      <sheetData sheetId="0" refreshError="1"/>
      <sheetData sheetId="1"/>
      <sheetData sheetId="2">
        <row r="9">
          <cell r="A9" t="str">
            <v>A144</v>
          </cell>
          <cell r="B9">
            <v>104</v>
          </cell>
          <cell r="C9">
            <v>0</v>
          </cell>
          <cell r="D9">
            <v>3</v>
          </cell>
          <cell r="E9">
            <v>7</v>
          </cell>
          <cell r="F9">
            <v>0</v>
          </cell>
          <cell r="G9">
            <v>0</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0</v>
          </cell>
          <cell r="X9">
            <v>2</v>
          </cell>
          <cell r="Y9">
            <v>3</v>
          </cell>
          <cell r="Z9">
            <v>0</v>
          </cell>
          <cell r="AA9">
            <v>2</v>
          </cell>
          <cell r="AB9">
            <v>4</v>
          </cell>
          <cell r="AC9">
            <v>2</v>
          </cell>
          <cell r="AD9">
            <v>0</v>
          </cell>
          <cell r="AE9">
            <v>0</v>
          </cell>
          <cell r="AF9">
            <v>3</v>
          </cell>
          <cell r="AG9">
            <v>2</v>
          </cell>
          <cell r="AH9">
            <v>2</v>
          </cell>
          <cell r="AI9">
            <v>2</v>
          </cell>
          <cell r="AJ9">
            <v>0</v>
          </cell>
          <cell r="AK9">
            <v>0</v>
          </cell>
          <cell r="AL9">
            <v>0</v>
          </cell>
          <cell r="AM9">
            <v>0</v>
          </cell>
          <cell r="AN9">
            <v>0</v>
          </cell>
          <cell r="AO9">
            <v>0</v>
          </cell>
          <cell r="AP9">
            <v>1</v>
          </cell>
          <cell r="AQ9">
            <v>0</v>
          </cell>
          <cell r="AR9">
            <v>0</v>
          </cell>
          <cell r="AS9">
            <v>0</v>
          </cell>
          <cell r="AT9">
            <v>0</v>
          </cell>
          <cell r="AU9">
            <v>0</v>
          </cell>
          <cell r="AV9">
            <v>0</v>
          </cell>
          <cell r="AW9">
            <v>0</v>
          </cell>
          <cell r="AX9">
            <v>0</v>
          </cell>
          <cell r="AY9">
            <v>0</v>
          </cell>
          <cell r="AZ9">
            <v>0</v>
          </cell>
          <cell r="BA9">
            <v>0</v>
          </cell>
          <cell r="BB9">
            <v>0</v>
          </cell>
          <cell r="BC9">
            <v>0</v>
          </cell>
          <cell r="BD9">
            <v>1</v>
          </cell>
          <cell r="BE9">
            <v>0</v>
          </cell>
          <cell r="BF9">
            <v>0</v>
          </cell>
          <cell r="BG9">
            <v>0</v>
          </cell>
          <cell r="BH9">
            <v>0</v>
          </cell>
          <cell r="BI9">
            <v>0</v>
          </cell>
          <cell r="BJ9">
            <v>0</v>
          </cell>
          <cell r="BK9">
            <v>0</v>
          </cell>
          <cell r="BL9">
            <v>0</v>
          </cell>
          <cell r="BM9">
            <v>0</v>
          </cell>
          <cell r="BN9">
            <v>15</v>
          </cell>
          <cell r="BO9">
            <v>2</v>
          </cell>
          <cell r="BP9">
            <v>0</v>
          </cell>
          <cell r="BQ9">
            <v>0</v>
          </cell>
          <cell r="BR9">
            <v>0</v>
          </cell>
          <cell r="BS9">
            <v>1</v>
          </cell>
          <cell r="BT9">
            <v>0</v>
          </cell>
          <cell r="BU9">
            <v>0</v>
          </cell>
          <cell r="BV9">
            <v>0</v>
          </cell>
          <cell r="BW9">
            <v>0</v>
          </cell>
          <cell r="BX9">
            <v>0</v>
          </cell>
          <cell r="BY9">
            <v>8</v>
          </cell>
          <cell r="BZ9">
            <v>0</v>
          </cell>
          <cell r="CA9">
            <v>0</v>
          </cell>
          <cell r="CB9">
            <v>0</v>
          </cell>
          <cell r="CC9">
            <v>0</v>
          </cell>
          <cell r="CD9">
            <v>0</v>
          </cell>
          <cell r="CE9">
            <v>0</v>
          </cell>
          <cell r="CF9">
            <v>0</v>
          </cell>
          <cell r="CG9">
            <v>0</v>
          </cell>
          <cell r="CH9">
            <v>0</v>
          </cell>
          <cell r="CI9">
            <v>0</v>
          </cell>
          <cell r="CJ9">
            <v>0</v>
          </cell>
          <cell r="CK9">
            <v>0</v>
          </cell>
          <cell r="CL9">
            <v>0</v>
          </cell>
          <cell r="CM9">
            <v>0</v>
          </cell>
          <cell r="CN9">
            <v>0</v>
          </cell>
          <cell r="CO9">
            <v>0</v>
          </cell>
          <cell r="CP9">
            <v>0</v>
          </cell>
          <cell r="CQ9">
            <v>0</v>
          </cell>
          <cell r="CR9">
            <v>0</v>
          </cell>
          <cell r="CS9">
            <v>0</v>
          </cell>
          <cell r="CT9">
            <v>0</v>
          </cell>
          <cell r="CU9">
            <v>0</v>
          </cell>
          <cell r="CV9">
            <v>1</v>
          </cell>
          <cell r="CW9">
            <v>0</v>
          </cell>
          <cell r="CX9">
            <v>0</v>
          </cell>
          <cell r="CY9">
            <v>0</v>
          </cell>
          <cell r="CZ9">
            <v>0</v>
          </cell>
          <cell r="DA9">
            <v>0</v>
          </cell>
          <cell r="DB9">
            <v>0</v>
          </cell>
          <cell r="DC9">
            <v>0</v>
          </cell>
          <cell r="DD9">
            <v>0</v>
          </cell>
          <cell r="DE9">
            <v>0</v>
          </cell>
          <cell r="DF9">
            <v>0</v>
          </cell>
          <cell r="DG9">
            <v>0</v>
          </cell>
          <cell r="DH9">
            <v>0</v>
          </cell>
          <cell r="DI9">
            <v>0</v>
          </cell>
          <cell r="DJ9">
            <v>0</v>
          </cell>
          <cell r="DK9">
            <v>0</v>
          </cell>
          <cell r="DL9">
            <v>0</v>
          </cell>
          <cell r="DM9">
            <v>0</v>
          </cell>
          <cell r="DN9">
            <v>0</v>
          </cell>
          <cell r="DO9">
            <v>0</v>
          </cell>
          <cell r="DP9">
            <v>0</v>
          </cell>
          <cell r="DQ9">
            <v>0</v>
          </cell>
          <cell r="DR9">
            <v>0</v>
          </cell>
          <cell r="DS9">
            <v>0</v>
          </cell>
          <cell r="DT9">
            <v>1</v>
          </cell>
          <cell r="DU9">
            <v>0</v>
          </cell>
          <cell r="DV9">
            <v>1</v>
          </cell>
          <cell r="DW9">
            <v>0</v>
          </cell>
          <cell r="DX9">
            <v>15</v>
          </cell>
          <cell r="DY9">
            <v>2</v>
          </cell>
          <cell r="DZ9">
            <v>2</v>
          </cell>
          <cell r="EA9">
            <v>3</v>
          </cell>
          <cell r="EB9">
            <v>3</v>
          </cell>
          <cell r="EC9">
            <v>0</v>
          </cell>
          <cell r="ED9">
            <v>2</v>
          </cell>
          <cell r="EE9">
            <v>6</v>
          </cell>
          <cell r="EF9">
            <v>0</v>
          </cell>
          <cell r="EG9">
            <v>0</v>
          </cell>
          <cell r="EH9">
            <v>0</v>
          </cell>
          <cell r="EI9">
            <v>0</v>
          </cell>
          <cell r="EJ9">
            <v>0</v>
          </cell>
          <cell r="EK9">
            <v>3</v>
          </cell>
          <cell r="EL9">
            <v>5</v>
          </cell>
          <cell r="EM9">
            <v>0</v>
          </cell>
          <cell r="EN9">
            <v>0</v>
          </cell>
          <cell r="EO9">
            <v>0</v>
          </cell>
          <cell r="EP9">
            <v>25</v>
          </cell>
          <cell r="EQ9">
            <v>30</v>
          </cell>
        </row>
        <row r="10">
          <cell r="A10" t="str">
            <v>A170</v>
          </cell>
          <cell r="B10">
            <v>22</v>
          </cell>
          <cell r="C10">
            <v>1</v>
          </cell>
          <cell r="D10">
            <v>0</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0</v>
          </cell>
          <cell r="X10">
            <v>0</v>
          </cell>
          <cell r="Y10">
            <v>0</v>
          </cell>
          <cell r="Z10">
            <v>0</v>
          </cell>
          <cell r="AA10">
            <v>0</v>
          </cell>
          <cell r="AB10">
            <v>0</v>
          </cell>
          <cell r="AC10">
            <v>0</v>
          </cell>
          <cell r="AD10">
            <v>0</v>
          </cell>
          <cell r="AE10">
            <v>0</v>
          </cell>
          <cell r="AF10">
            <v>0</v>
          </cell>
          <cell r="AG10">
            <v>0</v>
          </cell>
          <cell r="AH10">
            <v>0</v>
          </cell>
          <cell r="AI10">
            <v>0</v>
          </cell>
          <cell r="AJ10">
            <v>0</v>
          </cell>
          <cell r="AK10">
            <v>0</v>
          </cell>
          <cell r="AL10">
            <v>0</v>
          </cell>
          <cell r="AM10">
            <v>0</v>
          </cell>
          <cell r="AN10">
            <v>0</v>
          </cell>
          <cell r="AO10">
            <v>0</v>
          </cell>
          <cell r="AP10">
            <v>0</v>
          </cell>
          <cell r="AQ10">
            <v>0</v>
          </cell>
          <cell r="AR10">
            <v>0</v>
          </cell>
          <cell r="AS10">
            <v>0</v>
          </cell>
          <cell r="AT10">
            <v>0</v>
          </cell>
          <cell r="AU10">
            <v>0</v>
          </cell>
          <cell r="AV10">
            <v>0</v>
          </cell>
          <cell r="AW10">
            <v>0</v>
          </cell>
          <cell r="AX10">
            <v>0</v>
          </cell>
          <cell r="AY10">
            <v>0</v>
          </cell>
          <cell r="AZ10">
            <v>0</v>
          </cell>
          <cell r="BA10">
            <v>0</v>
          </cell>
          <cell r="BB10">
            <v>0</v>
          </cell>
          <cell r="BC10">
            <v>0</v>
          </cell>
          <cell r="BD10">
            <v>0</v>
          </cell>
          <cell r="BE10">
            <v>0</v>
          </cell>
          <cell r="BF10">
            <v>0</v>
          </cell>
          <cell r="BG10">
            <v>0</v>
          </cell>
          <cell r="BH10">
            <v>0</v>
          </cell>
          <cell r="BI10">
            <v>0</v>
          </cell>
          <cell r="BJ10">
            <v>0</v>
          </cell>
          <cell r="BK10">
            <v>0</v>
          </cell>
          <cell r="BL10">
            <v>0</v>
          </cell>
          <cell r="BM10">
            <v>0</v>
          </cell>
          <cell r="BN10">
            <v>0</v>
          </cell>
          <cell r="BO10">
            <v>0</v>
          </cell>
          <cell r="BP10">
            <v>0</v>
          </cell>
          <cell r="BQ10">
            <v>0</v>
          </cell>
          <cell r="BR10">
            <v>0</v>
          </cell>
          <cell r="BS10">
            <v>0</v>
          </cell>
          <cell r="BT10">
            <v>0</v>
          </cell>
          <cell r="BU10">
            <v>0</v>
          </cell>
          <cell r="BV10">
            <v>0</v>
          </cell>
          <cell r="BW10">
            <v>0</v>
          </cell>
          <cell r="BX10">
            <v>0</v>
          </cell>
          <cell r="BY10">
            <v>0</v>
          </cell>
          <cell r="BZ10">
            <v>0</v>
          </cell>
          <cell r="CA10">
            <v>0</v>
          </cell>
          <cell r="CB10">
            <v>0</v>
          </cell>
          <cell r="CC10">
            <v>0</v>
          </cell>
          <cell r="CD10">
            <v>0</v>
          </cell>
          <cell r="CE10">
            <v>0</v>
          </cell>
          <cell r="CF10">
            <v>0</v>
          </cell>
          <cell r="CG10">
            <v>0</v>
          </cell>
          <cell r="CH10">
            <v>0</v>
          </cell>
          <cell r="CI10">
            <v>0</v>
          </cell>
          <cell r="CJ10">
            <v>0</v>
          </cell>
          <cell r="CK10">
            <v>0</v>
          </cell>
          <cell r="CL10">
            <v>0</v>
          </cell>
          <cell r="CM10">
            <v>0</v>
          </cell>
          <cell r="CN10">
            <v>0</v>
          </cell>
          <cell r="CO10">
            <v>0</v>
          </cell>
          <cell r="CP10">
            <v>0</v>
          </cell>
          <cell r="CQ10">
            <v>0</v>
          </cell>
          <cell r="CR10">
            <v>0</v>
          </cell>
          <cell r="CS10">
            <v>0</v>
          </cell>
          <cell r="CT10">
            <v>0</v>
          </cell>
          <cell r="CU10">
            <v>0</v>
          </cell>
          <cell r="CV10">
            <v>1</v>
          </cell>
          <cell r="CW10">
            <v>0</v>
          </cell>
          <cell r="CX10">
            <v>0</v>
          </cell>
          <cell r="CY10">
            <v>0</v>
          </cell>
          <cell r="CZ10">
            <v>0</v>
          </cell>
          <cell r="DA10">
            <v>0</v>
          </cell>
          <cell r="DB10">
            <v>0</v>
          </cell>
          <cell r="DC10">
            <v>0</v>
          </cell>
          <cell r="DD10">
            <v>0</v>
          </cell>
          <cell r="DE10">
            <v>0</v>
          </cell>
          <cell r="DF10">
            <v>0</v>
          </cell>
          <cell r="DG10">
            <v>0</v>
          </cell>
          <cell r="DH10">
            <v>0</v>
          </cell>
          <cell r="DI10">
            <v>0</v>
          </cell>
          <cell r="DJ10">
            <v>0</v>
          </cell>
          <cell r="DK10">
            <v>0</v>
          </cell>
          <cell r="DL10">
            <v>0</v>
          </cell>
          <cell r="DM10">
            <v>0</v>
          </cell>
          <cell r="DN10">
            <v>0</v>
          </cell>
          <cell r="DO10">
            <v>0</v>
          </cell>
          <cell r="DP10">
            <v>0</v>
          </cell>
          <cell r="DQ10">
            <v>0</v>
          </cell>
          <cell r="DR10">
            <v>0</v>
          </cell>
          <cell r="DS10">
            <v>0</v>
          </cell>
          <cell r="DT10">
            <v>0</v>
          </cell>
          <cell r="DU10">
            <v>0</v>
          </cell>
          <cell r="DV10">
            <v>0</v>
          </cell>
          <cell r="DW10">
            <v>0</v>
          </cell>
          <cell r="DX10">
            <v>0</v>
          </cell>
          <cell r="DY10">
            <v>0</v>
          </cell>
          <cell r="DZ10">
            <v>0</v>
          </cell>
          <cell r="EA10">
            <v>0</v>
          </cell>
          <cell r="EB10">
            <v>0</v>
          </cell>
          <cell r="EC10">
            <v>0</v>
          </cell>
          <cell r="ED10">
            <v>0</v>
          </cell>
          <cell r="EE10">
            <v>0</v>
          </cell>
          <cell r="EF10">
            <v>0</v>
          </cell>
          <cell r="EG10">
            <v>0</v>
          </cell>
          <cell r="EH10">
            <v>0</v>
          </cell>
          <cell r="EI10">
            <v>0</v>
          </cell>
          <cell r="EJ10">
            <v>0</v>
          </cell>
          <cell r="EK10">
            <v>10</v>
          </cell>
          <cell r="EL10">
            <v>10</v>
          </cell>
          <cell r="EM10">
            <v>0</v>
          </cell>
          <cell r="EN10">
            <v>0</v>
          </cell>
          <cell r="EO10">
            <v>0</v>
          </cell>
          <cell r="EP10">
            <v>8</v>
          </cell>
          <cell r="EQ10">
            <v>8</v>
          </cell>
        </row>
        <row r="11">
          <cell r="A11" t="str">
            <v>A190</v>
          </cell>
          <cell r="B11">
            <v>0</v>
          </cell>
          <cell r="C11">
            <v>0</v>
          </cell>
          <cell r="D11">
            <v>0</v>
          </cell>
          <cell r="E11">
            <v>0</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v>0</v>
          </cell>
          <cell r="U11">
            <v>0</v>
          </cell>
          <cell r="V11">
            <v>0</v>
          </cell>
          <cell r="W11">
            <v>0</v>
          </cell>
          <cell r="X11">
            <v>0</v>
          </cell>
          <cell r="Y11">
            <v>0</v>
          </cell>
          <cell r="Z11">
            <v>0</v>
          </cell>
          <cell r="AA11">
            <v>0</v>
          </cell>
          <cell r="AB11">
            <v>0</v>
          </cell>
          <cell r="AC11">
            <v>0</v>
          </cell>
          <cell r="AD11">
            <v>0</v>
          </cell>
          <cell r="AE11">
            <v>0</v>
          </cell>
          <cell r="AF11">
            <v>0</v>
          </cell>
          <cell r="AG11">
            <v>0</v>
          </cell>
          <cell r="AH11">
            <v>0</v>
          </cell>
          <cell r="AI11">
            <v>0</v>
          </cell>
          <cell r="AJ11">
            <v>0</v>
          </cell>
          <cell r="AK11">
            <v>0</v>
          </cell>
          <cell r="AL11">
            <v>0</v>
          </cell>
          <cell r="AM11">
            <v>0</v>
          </cell>
          <cell r="AN11">
            <v>0</v>
          </cell>
          <cell r="AO11">
            <v>0</v>
          </cell>
          <cell r="AP11">
            <v>0</v>
          </cell>
          <cell r="AQ11">
            <v>0</v>
          </cell>
          <cell r="AR11">
            <v>0</v>
          </cell>
          <cell r="AS11">
            <v>0</v>
          </cell>
          <cell r="AT11">
            <v>0</v>
          </cell>
          <cell r="AU11">
            <v>0</v>
          </cell>
          <cell r="AV11">
            <v>0</v>
          </cell>
          <cell r="AW11">
            <v>0</v>
          </cell>
          <cell r="AX11">
            <v>0</v>
          </cell>
          <cell r="AY11">
            <v>0</v>
          </cell>
          <cell r="AZ11">
            <v>0</v>
          </cell>
          <cell r="BA11">
            <v>0</v>
          </cell>
          <cell r="BB11">
            <v>0</v>
          </cell>
          <cell r="BC11">
            <v>0</v>
          </cell>
          <cell r="BD11">
            <v>0</v>
          </cell>
          <cell r="BE11">
            <v>0</v>
          </cell>
          <cell r="BF11">
            <v>0</v>
          </cell>
          <cell r="BG11">
            <v>0</v>
          </cell>
          <cell r="BH11">
            <v>0</v>
          </cell>
          <cell r="BI11">
            <v>0</v>
          </cell>
          <cell r="BJ11">
            <v>0</v>
          </cell>
          <cell r="BK11">
            <v>0</v>
          </cell>
          <cell r="BL11">
            <v>0</v>
          </cell>
          <cell r="BM11">
            <v>0</v>
          </cell>
          <cell r="BN11">
            <v>0</v>
          </cell>
          <cell r="BO11">
            <v>0</v>
          </cell>
          <cell r="BP11">
            <v>0</v>
          </cell>
          <cell r="BQ11">
            <v>0</v>
          </cell>
          <cell r="BR11">
            <v>0</v>
          </cell>
          <cell r="BS11">
            <v>0</v>
          </cell>
          <cell r="BT11">
            <v>0</v>
          </cell>
          <cell r="BU11">
            <v>0</v>
          </cell>
          <cell r="BV11">
            <v>0</v>
          </cell>
          <cell r="BW11">
            <v>0</v>
          </cell>
          <cell r="BX11">
            <v>0</v>
          </cell>
          <cell r="BY11">
            <v>0</v>
          </cell>
          <cell r="BZ11">
            <v>0</v>
          </cell>
          <cell r="CA11">
            <v>0</v>
          </cell>
          <cell r="CB11">
            <v>0</v>
          </cell>
          <cell r="CC11">
            <v>0</v>
          </cell>
          <cell r="CD11">
            <v>0</v>
          </cell>
          <cell r="CE11">
            <v>0</v>
          </cell>
          <cell r="CF11">
            <v>0</v>
          </cell>
          <cell r="CG11">
            <v>0</v>
          </cell>
          <cell r="CH11">
            <v>0</v>
          </cell>
          <cell r="CI11">
            <v>0</v>
          </cell>
          <cell r="CJ11">
            <v>0</v>
          </cell>
          <cell r="CK11">
            <v>0</v>
          </cell>
          <cell r="CL11">
            <v>0</v>
          </cell>
          <cell r="CM11">
            <v>0</v>
          </cell>
          <cell r="CN11">
            <v>0</v>
          </cell>
          <cell r="CO11">
            <v>0</v>
          </cell>
          <cell r="CP11">
            <v>0</v>
          </cell>
          <cell r="CQ11">
            <v>0</v>
          </cell>
          <cell r="CR11">
            <v>0</v>
          </cell>
          <cell r="CS11">
            <v>0</v>
          </cell>
          <cell r="CT11">
            <v>0</v>
          </cell>
          <cell r="CU11">
            <v>0</v>
          </cell>
          <cell r="CV11">
            <v>0</v>
          </cell>
          <cell r="CW11">
            <v>0</v>
          </cell>
          <cell r="CX11">
            <v>0</v>
          </cell>
          <cell r="CY11">
            <v>0</v>
          </cell>
          <cell r="CZ11">
            <v>0</v>
          </cell>
          <cell r="DA11">
            <v>0</v>
          </cell>
          <cell r="DB11">
            <v>0</v>
          </cell>
          <cell r="DC11">
            <v>0</v>
          </cell>
          <cell r="DD11">
            <v>0</v>
          </cell>
          <cell r="DE11">
            <v>0</v>
          </cell>
          <cell r="DF11">
            <v>0</v>
          </cell>
          <cell r="DG11">
            <v>0</v>
          </cell>
          <cell r="DH11">
            <v>0</v>
          </cell>
          <cell r="DI11">
            <v>0</v>
          </cell>
          <cell r="DJ11">
            <v>0</v>
          </cell>
          <cell r="DK11">
            <v>0</v>
          </cell>
          <cell r="DL11">
            <v>0</v>
          </cell>
          <cell r="DM11">
            <v>0</v>
          </cell>
          <cell r="DN11">
            <v>0</v>
          </cell>
          <cell r="DO11">
            <v>0</v>
          </cell>
          <cell r="DP11">
            <v>0</v>
          </cell>
          <cell r="DQ11">
            <v>0</v>
          </cell>
          <cell r="DR11">
            <v>0</v>
          </cell>
          <cell r="DS11">
            <v>0</v>
          </cell>
          <cell r="DT11">
            <v>0</v>
          </cell>
          <cell r="DU11">
            <v>0</v>
          </cell>
          <cell r="DV11">
            <v>0</v>
          </cell>
          <cell r="DW11">
            <v>0</v>
          </cell>
          <cell r="DX11">
            <v>0</v>
          </cell>
          <cell r="DY11">
            <v>0</v>
          </cell>
          <cell r="DZ11">
            <v>0</v>
          </cell>
          <cell r="EA11">
            <v>0</v>
          </cell>
          <cell r="EB11">
            <v>0</v>
          </cell>
          <cell r="EC11">
            <v>0</v>
          </cell>
          <cell r="ED11">
            <v>0</v>
          </cell>
          <cell r="EE11">
            <v>0</v>
          </cell>
          <cell r="EF11">
            <v>0</v>
          </cell>
          <cell r="EG11">
            <v>0</v>
          </cell>
          <cell r="EH11">
            <v>0</v>
          </cell>
          <cell r="EI11">
            <v>0</v>
          </cell>
          <cell r="EJ11">
            <v>0</v>
          </cell>
          <cell r="EK11">
            <v>0</v>
          </cell>
          <cell r="EL11">
            <v>0</v>
          </cell>
          <cell r="EM11">
            <v>0</v>
          </cell>
          <cell r="EN11">
            <v>0</v>
          </cell>
          <cell r="EO11">
            <v>0</v>
          </cell>
          <cell r="EP11">
            <v>0</v>
          </cell>
          <cell r="EQ11">
            <v>0</v>
          </cell>
        </row>
        <row r="12">
          <cell r="A12" t="str">
            <v>A200</v>
          </cell>
          <cell r="B12">
            <v>22</v>
          </cell>
          <cell r="C12">
            <v>1</v>
          </cell>
          <cell r="D12">
            <v>0</v>
          </cell>
          <cell r="E12">
            <v>0</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cell r="X12">
            <v>0</v>
          </cell>
          <cell r="Y12">
            <v>0</v>
          </cell>
          <cell r="Z12">
            <v>0</v>
          </cell>
          <cell r="AA12">
            <v>0</v>
          </cell>
          <cell r="AB12">
            <v>0</v>
          </cell>
          <cell r="AC12">
            <v>0</v>
          </cell>
          <cell r="AD12">
            <v>0</v>
          </cell>
          <cell r="AE12">
            <v>0</v>
          </cell>
          <cell r="AF12">
            <v>0</v>
          </cell>
          <cell r="AG12">
            <v>0</v>
          </cell>
          <cell r="AH12">
            <v>0</v>
          </cell>
          <cell r="AI12">
            <v>0</v>
          </cell>
          <cell r="AJ12">
            <v>0</v>
          </cell>
          <cell r="AK12">
            <v>0</v>
          </cell>
          <cell r="AL12">
            <v>0</v>
          </cell>
          <cell r="AM12">
            <v>0</v>
          </cell>
          <cell r="AN12">
            <v>0</v>
          </cell>
          <cell r="AO12">
            <v>0</v>
          </cell>
          <cell r="AP12">
            <v>0</v>
          </cell>
          <cell r="AQ12">
            <v>0</v>
          </cell>
          <cell r="AR12">
            <v>0</v>
          </cell>
          <cell r="AS12">
            <v>0</v>
          </cell>
          <cell r="AT12">
            <v>0</v>
          </cell>
          <cell r="AU12">
            <v>0</v>
          </cell>
          <cell r="AV12">
            <v>0</v>
          </cell>
          <cell r="AW12">
            <v>0</v>
          </cell>
          <cell r="AX12">
            <v>0</v>
          </cell>
          <cell r="AY12">
            <v>0</v>
          </cell>
          <cell r="AZ12">
            <v>0</v>
          </cell>
          <cell r="BA12">
            <v>0</v>
          </cell>
          <cell r="BB12">
            <v>0</v>
          </cell>
          <cell r="BC12">
            <v>0</v>
          </cell>
          <cell r="BD12">
            <v>0</v>
          </cell>
          <cell r="BE12">
            <v>0</v>
          </cell>
          <cell r="BF12">
            <v>0</v>
          </cell>
          <cell r="BG12">
            <v>0</v>
          </cell>
          <cell r="BH12">
            <v>0</v>
          </cell>
          <cell r="BI12">
            <v>0</v>
          </cell>
          <cell r="BJ12">
            <v>0</v>
          </cell>
          <cell r="BK12">
            <v>0</v>
          </cell>
          <cell r="BL12">
            <v>0</v>
          </cell>
          <cell r="BM12">
            <v>0</v>
          </cell>
          <cell r="BN12">
            <v>0</v>
          </cell>
          <cell r="BO12">
            <v>0</v>
          </cell>
          <cell r="BP12">
            <v>0</v>
          </cell>
          <cell r="BQ12">
            <v>0</v>
          </cell>
          <cell r="BR12">
            <v>0</v>
          </cell>
          <cell r="BS12">
            <v>0</v>
          </cell>
          <cell r="BT12">
            <v>0</v>
          </cell>
          <cell r="BU12">
            <v>0</v>
          </cell>
          <cell r="BV12">
            <v>0</v>
          </cell>
          <cell r="BW12">
            <v>0</v>
          </cell>
          <cell r="BX12">
            <v>0</v>
          </cell>
          <cell r="BY12">
            <v>0</v>
          </cell>
          <cell r="BZ12">
            <v>0</v>
          </cell>
          <cell r="CA12">
            <v>0</v>
          </cell>
          <cell r="CB12">
            <v>0</v>
          </cell>
          <cell r="CC12">
            <v>0</v>
          </cell>
          <cell r="CD12">
            <v>0</v>
          </cell>
          <cell r="CE12">
            <v>0</v>
          </cell>
          <cell r="CF12">
            <v>0</v>
          </cell>
          <cell r="CG12">
            <v>0</v>
          </cell>
          <cell r="CH12">
            <v>0</v>
          </cell>
          <cell r="CI12">
            <v>0</v>
          </cell>
          <cell r="CJ12">
            <v>0</v>
          </cell>
          <cell r="CK12">
            <v>0</v>
          </cell>
          <cell r="CL12">
            <v>0</v>
          </cell>
          <cell r="CM12">
            <v>0</v>
          </cell>
          <cell r="CN12">
            <v>0</v>
          </cell>
          <cell r="CO12">
            <v>0</v>
          </cell>
          <cell r="CP12">
            <v>0</v>
          </cell>
          <cell r="CQ12">
            <v>0</v>
          </cell>
          <cell r="CR12">
            <v>0</v>
          </cell>
          <cell r="CS12">
            <v>0</v>
          </cell>
          <cell r="CT12">
            <v>0</v>
          </cell>
          <cell r="CU12">
            <v>0</v>
          </cell>
          <cell r="CV12">
            <v>1</v>
          </cell>
          <cell r="CW12">
            <v>0</v>
          </cell>
          <cell r="CX12">
            <v>0</v>
          </cell>
          <cell r="CY12">
            <v>0</v>
          </cell>
          <cell r="CZ12">
            <v>0</v>
          </cell>
          <cell r="DA12">
            <v>0</v>
          </cell>
          <cell r="DB12">
            <v>0</v>
          </cell>
          <cell r="DC12">
            <v>0</v>
          </cell>
          <cell r="DD12">
            <v>0</v>
          </cell>
          <cell r="DE12">
            <v>0</v>
          </cell>
          <cell r="DF12">
            <v>0</v>
          </cell>
          <cell r="DG12">
            <v>0</v>
          </cell>
          <cell r="DH12">
            <v>0</v>
          </cell>
          <cell r="DI12">
            <v>0</v>
          </cell>
          <cell r="DJ12">
            <v>0</v>
          </cell>
          <cell r="DK12">
            <v>0</v>
          </cell>
          <cell r="DL12">
            <v>0</v>
          </cell>
          <cell r="DM12">
            <v>0</v>
          </cell>
          <cell r="DN12">
            <v>0</v>
          </cell>
          <cell r="DO12">
            <v>0</v>
          </cell>
          <cell r="DP12">
            <v>0</v>
          </cell>
          <cell r="DQ12">
            <v>0</v>
          </cell>
          <cell r="DR12">
            <v>0</v>
          </cell>
          <cell r="DS12">
            <v>0</v>
          </cell>
          <cell r="DT12">
            <v>0</v>
          </cell>
          <cell r="DU12">
            <v>0</v>
          </cell>
          <cell r="DV12">
            <v>0</v>
          </cell>
          <cell r="DW12">
            <v>0</v>
          </cell>
          <cell r="DX12">
            <v>0</v>
          </cell>
          <cell r="DY12">
            <v>0</v>
          </cell>
          <cell r="DZ12">
            <v>0</v>
          </cell>
          <cell r="EA12">
            <v>0</v>
          </cell>
          <cell r="EB12">
            <v>0</v>
          </cell>
          <cell r="EC12">
            <v>0</v>
          </cell>
          <cell r="ED12">
            <v>0</v>
          </cell>
          <cell r="EE12">
            <v>0</v>
          </cell>
          <cell r="EF12">
            <v>0</v>
          </cell>
          <cell r="EG12">
            <v>0</v>
          </cell>
          <cell r="EH12">
            <v>0</v>
          </cell>
          <cell r="EI12">
            <v>0</v>
          </cell>
          <cell r="EJ12">
            <v>0</v>
          </cell>
          <cell r="EK12">
            <v>10</v>
          </cell>
          <cell r="EL12">
            <v>10</v>
          </cell>
          <cell r="EM12">
            <v>0</v>
          </cell>
          <cell r="EN12">
            <v>0</v>
          </cell>
          <cell r="EO12">
            <v>0</v>
          </cell>
          <cell r="EP12">
            <v>14</v>
          </cell>
          <cell r="EQ12">
            <v>9</v>
          </cell>
        </row>
        <row r="13">
          <cell r="A13" t="str">
            <v>A210</v>
          </cell>
          <cell r="B13">
            <v>0</v>
          </cell>
          <cell r="C13">
            <v>0</v>
          </cell>
          <cell r="D13">
            <v>0</v>
          </cell>
          <cell r="E13">
            <v>0</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v>0</v>
          </cell>
          <cell r="U13">
            <v>0</v>
          </cell>
          <cell r="V13">
            <v>0</v>
          </cell>
          <cell r="W13">
            <v>0</v>
          </cell>
          <cell r="X13">
            <v>0</v>
          </cell>
          <cell r="Y13">
            <v>0</v>
          </cell>
          <cell r="Z13">
            <v>0</v>
          </cell>
          <cell r="AA13">
            <v>0</v>
          </cell>
          <cell r="AB13">
            <v>0</v>
          </cell>
          <cell r="AC13">
            <v>0</v>
          </cell>
          <cell r="AD13">
            <v>0</v>
          </cell>
          <cell r="AE13">
            <v>0</v>
          </cell>
          <cell r="AF13">
            <v>0</v>
          </cell>
          <cell r="AG13">
            <v>0</v>
          </cell>
          <cell r="AH13">
            <v>0</v>
          </cell>
          <cell r="AI13">
            <v>0</v>
          </cell>
          <cell r="AJ13">
            <v>0</v>
          </cell>
          <cell r="AK13">
            <v>0</v>
          </cell>
          <cell r="AL13">
            <v>0</v>
          </cell>
          <cell r="AM13">
            <v>0</v>
          </cell>
          <cell r="AN13">
            <v>0</v>
          </cell>
          <cell r="AO13">
            <v>0</v>
          </cell>
          <cell r="AP13">
            <v>0</v>
          </cell>
          <cell r="AQ13">
            <v>0</v>
          </cell>
          <cell r="AR13">
            <v>0</v>
          </cell>
          <cell r="AS13">
            <v>0</v>
          </cell>
          <cell r="AT13">
            <v>0</v>
          </cell>
          <cell r="AU13">
            <v>0</v>
          </cell>
          <cell r="AV13">
            <v>0</v>
          </cell>
          <cell r="AW13">
            <v>0</v>
          </cell>
          <cell r="AX13">
            <v>0</v>
          </cell>
          <cell r="AY13">
            <v>0</v>
          </cell>
          <cell r="AZ13">
            <v>0</v>
          </cell>
          <cell r="BA13">
            <v>0</v>
          </cell>
          <cell r="BB13">
            <v>0</v>
          </cell>
          <cell r="BC13">
            <v>0</v>
          </cell>
          <cell r="BD13">
            <v>0</v>
          </cell>
          <cell r="BE13">
            <v>0</v>
          </cell>
          <cell r="BF13">
            <v>0</v>
          </cell>
          <cell r="BG13">
            <v>0</v>
          </cell>
          <cell r="BH13">
            <v>0</v>
          </cell>
          <cell r="BI13">
            <v>0</v>
          </cell>
          <cell r="BJ13">
            <v>0</v>
          </cell>
          <cell r="BK13">
            <v>0</v>
          </cell>
          <cell r="BL13">
            <v>0</v>
          </cell>
          <cell r="BM13">
            <v>0</v>
          </cell>
          <cell r="BN13">
            <v>0</v>
          </cell>
          <cell r="BO13">
            <v>0</v>
          </cell>
          <cell r="BP13">
            <v>0</v>
          </cell>
          <cell r="BQ13">
            <v>0</v>
          </cell>
          <cell r="BR13">
            <v>0</v>
          </cell>
          <cell r="BS13">
            <v>0</v>
          </cell>
          <cell r="BT13">
            <v>0</v>
          </cell>
          <cell r="BU13">
            <v>0</v>
          </cell>
          <cell r="BV13">
            <v>0</v>
          </cell>
          <cell r="BW13">
            <v>0</v>
          </cell>
          <cell r="BX13">
            <v>0</v>
          </cell>
          <cell r="BY13">
            <v>0</v>
          </cell>
          <cell r="BZ13">
            <v>0</v>
          </cell>
          <cell r="CA13">
            <v>0</v>
          </cell>
          <cell r="CB13">
            <v>0</v>
          </cell>
          <cell r="CC13">
            <v>0</v>
          </cell>
          <cell r="CD13">
            <v>0</v>
          </cell>
          <cell r="CE13">
            <v>0</v>
          </cell>
          <cell r="CF13">
            <v>0</v>
          </cell>
          <cell r="CG13">
            <v>0</v>
          </cell>
          <cell r="CH13">
            <v>0</v>
          </cell>
          <cell r="CI13">
            <v>0</v>
          </cell>
          <cell r="CJ13">
            <v>0</v>
          </cell>
          <cell r="CK13">
            <v>0</v>
          </cell>
          <cell r="CL13">
            <v>0</v>
          </cell>
          <cell r="CM13">
            <v>0</v>
          </cell>
          <cell r="CN13">
            <v>0</v>
          </cell>
          <cell r="CO13">
            <v>0</v>
          </cell>
          <cell r="CP13">
            <v>0</v>
          </cell>
          <cell r="CQ13">
            <v>0</v>
          </cell>
          <cell r="CR13">
            <v>0</v>
          </cell>
          <cell r="CS13">
            <v>0</v>
          </cell>
          <cell r="CT13">
            <v>0</v>
          </cell>
          <cell r="CU13">
            <v>0</v>
          </cell>
          <cell r="CV13">
            <v>0</v>
          </cell>
          <cell r="CW13">
            <v>0</v>
          </cell>
          <cell r="CX13">
            <v>0</v>
          </cell>
          <cell r="CY13">
            <v>0</v>
          </cell>
          <cell r="CZ13">
            <v>0</v>
          </cell>
          <cell r="DA13">
            <v>0</v>
          </cell>
          <cell r="DB13">
            <v>0</v>
          </cell>
          <cell r="DC13">
            <v>0</v>
          </cell>
          <cell r="DD13">
            <v>0</v>
          </cell>
          <cell r="DE13">
            <v>0</v>
          </cell>
          <cell r="DF13">
            <v>0</v>
          </cell>
          <cell r="DG13">
            <v>0</v>
          </cell>
          <cell r="DH13">
            <v>0</v>
          </cell>
          <cell r="DI13">
            <v>0</v>
          </cell>
          <cell r="DJ13">
            <v>0</v>
          </cell>
          <cell r="DK13">
            <v>0</v>
          </cell>
          <cell r="DL13">
            <v>0</v>
          </cell>
          <cell r="DM13">
            <v>0</v>
          </cell>
          <cell r="DN13">
            <v>0</v>
          </cell>
          <cell r="DO13">
            <v>0</v>
          </cell>
          <cell r="DP13">
            <v>0</v>
          </cell>
          <cell r="DQ13">
            <v>0</v>
          </cell>
          <cell r="DR13">
            <v>0</v>
          </cell>
          <cell r="DS13">
            <v>0</v>
          </cell>
          <cell r="DT13">
            <v>0</v>
          </cell>
          <cell r="DU13">
            <v>0</v>
          </cell>
          <cell r="DV13">
            <v>0</v>
          </cell>
          <cell r="DW13">
            <v>0</v>
          </cell>
          <cell r="DX13">
            <v>0</v>
          </cell>
          <cell r="DY13">
            <v>0</v>
          </cell>
          <cell r="DZ13">
            <v>0</v>
          </cell>
          <cell r="EA13">
            <v>0</v>
          </cell>
          <cell r="EB13">
            <v>0</v>
          </cell>
          <cell r="EC13">
            <v>0</v>
          </cell>
          <cell r="ED13">
            <v>0</v>
          </cell>
          <cell r="EE13">
            <v>0</v>
          </cell>
          <cell r="EF13">
            <v>0</v>
          </cell>
          <cell r="EG13">
            <v>0</v>
          </cell>
          <cell r="EH13">
            <v>0</v>
          </cell>
          <cell r="EI13">
            <v>0</v>
          </cell>
          <cell r="EJ13">
            <v>0</v>
          </cell>
          <cell r="EK13">
            <v>0</v>
          </cell>
          <cell r="EL13">
            <v>0</v>
          </cell>
          <cell r="EM13">
            <v>0</v>
          </cell>
          <cell r="EN13">
            <v>0</v>
          </cell>
          <cell r="EO13">
            <v>0</v>
          </cell>
          <cell r="EP13">
            <v>0</v>
          </cell>
          <cell r="EQ13">
            <v>0</v>
          </cell>
        </row>
        <row r="14">
          <cell r="A14" t="str">
            <v>A211</v>
          </cell>
          <cell r="B14">
            <v>39</v>
          </cell>
          <cell r="C14">
            <v>1</v>
          </cell>
          <cell r="D14">
            <v>0</v>
          </cell>
          <cell r="E14">
            <v>0</v>
          </cell>
          <cell r="F14">
            <v>0</v>
          </cell>
          <cell r="G14">
            <v>0</v>
          </cell>
          <cell r="H14">
            <v>0</v>
          </cell>
          <cell r="I14">
            <v>0</v>
          </cell>
          <cell r="J14">
            <v>0</v>
          </cell>
          <cell r="K14">
            <v>0</v>
          </cell>
          <cell r="L14">
            <v>0</v>
          </cell>
          <cell r="M14">
            <v>0</v>
          </cell>
          <cell r="N14">
            <v>0</v>
          </cell>
          <cell r="O14">
            <v>0</v>
          </cell>
          <cell r="P14">
            <v>0</v>
          </cell>
          <cell r="Q14">
            <v>0</v>
          </cell>
          <cell r="R14">
            <v>0</v>
          </cell>
          <cell r="S14">
            <v>0</v>
          </cell>
          <cell r="T14">
            <v>0</v>
          </cell>
          <cell r="U14">
            <v>0</v>
          </cell>
          <cell r="V14">
            <v>0</v>
          </cell>
          <cell r="W14">
            <v>0</v>
          </cell>
          <cell r="X14">
            <v>0</v>
          </cell>
          <cell r="Y14">
            <v>0</v>
          </cell>
          <cell r="Z14">
            <v>0</v>
          </cell>
          <cell r="AA14">
            <v>0</v>
          </cell>
          <cell r="AB14">
            <v>0</v>
          </cell>
          <cell r="AC14">
            <v>0</v>
          </cell>
          <cell r="AD14">
            <v>0</v>
          </cell>
          <cell r="AE14">
            <v>0</v>
          </cell>
          <cell r="AF14">
            <v>0</v>
          </cell>
          <cell r="AG14">
            <v>0</v>
          </cell>
          <cell r="AH14">
            <v>0</v>
          </cell>
          <cell r="AI14">
            <v>0</v>
          </cell>
          <cell r="AJ14">
            <v>0</v>
          </cell>
          <cell r="AK14">
            <v>0</v>
          </cell>
          <cell r="AL14">
            <v>0</v>
          </cell>
          <cell r="AM14">
            <v>0</v>
          </cell>
          <cell r="AN14">
            <v>0</v>
          </cell>
          <cell r="AO14">
            <v>0</v>
          </cell>
          <cell r="AP14">
            <v>0</v>
          </cell>
          <cell r="AQ14">
            <v>0</v>
          </cell>
          <cell r="AR14">
            <v>0</v>
          </cell>
          <cell r="AS14">
            <v>0</v>
          </cell>
          <cell r="AT14">
            <v>0</v>
          </cell>
          <cell r="AU14">
            <v>0</v>
          </cell>
          <cell r="AV14">
            <v>0</v>
          </cell>
          <cell r="AW14">
            <v>0</v>
          </cell>
          <cell r="AX14">
            <v>0</v>
          </cell>
          <cell r="AY14">
            <v>0</v>
          </cell>
          <cell r="AZ14">
            <v>0</v>
          </cell>
          <cell r="BA14">
            <v>0</v>
          </cell>
          <cell r="BB14">
            <v>0</v>
          </cell>
          <cell r="BC14">
            <v>0</v>
          </cell>
          <cell r="BD14">
            <v>0</v>
          </cell>
          <cell r="BE14">
            <v>0</v>
          </cell>
          <cell r="BF14">
            <v>0</v>
          </cell>
          <cell r="BG14">
            <v>0</v>
          </cell>
          <cell r="BH14">
            <v>0</v>
          </cell>
          <cell r="BI14">
            <v>0</v>
          </cell>
          <cell r="BJ14">
            <v>0</v>
          </cell>
          <cell r="BK14">
            <v>0</v>
          </cell>
          <cell r="BL14">
            <v>0</v>
          </cell>
          <cell r="BM14">
            <v>0</v>
          </cell>
          <cell r="BN14">
            <v>1</v>
          </cell>
          <cell r="BO14">
            <v>0</v>
          </cell>
          <cell r="BP14">
            <v>0</v>
          </cell>
          <cell r="BQ14">
            <v>0</v>
          </cell>
          <cell r="BR14">
            <v>0</v>
          </cell>
          <cell r="BS14">
            <v>0</v>
          </cell>
          <cell r="BT14">
            <v>0</v>
          </cell>
          <cell r="BU14">
            <v>0</v>
          </cell>
          <cell r="BV14">
            <v>0</v>
          </cell>
          <cell r="BW14">
            <v>0</v>
          </cell>
          <cell r="BX14">
            <v>0</v>
          </cell>
          <cell r="BY14">
            <v>0</v>
          </cell>
          <cell r="BZ14">
            <v>0</v>
          </cell>
          <cell r="CA14">
            <v>0</v>
          </cell>
          <cell r="CB14">
            <v>0</v>
          </cell>
          <cell r="CC14">
            <v>0</v>
          </cell>
          <cell r="CD14">
            <v>0</v>
          </cell>
          <cell r="CE14">
            <v>0</v>
          </cell>
          <cell r="CF14">
            <v>0</v>
          </cell>
          <cell r="CG14">
            <v>4</v>
          </cell>
          <cell r="CH14">
            <v>0</v>
          </cell>
          <cell r="CI14">
            <v>0</v>
          </cell>
          <cell r="CJ14">
            <v>0</v>
          </cell>
          <cell r="CK14">
            <v>0</v>
          </cell>
          <cell r="CL14">
            <v>0</v>
          </cell>
          <cell r="CM14">
            <v>0</v>
          </cell>
          <cell r="CN14">
            <v>0</v>
          </cell>
          <cell r="CO14">
            <v>0</v>
          </cell>
          <cell r="CP14">
            <v>0</v>
          </cell>
          <cell r="CQ14">
            <v>0</v>
          </cell>
          <cell r="CR14">
            <v>0</v>
          </cell>
          <cell r="CS14">
            <v>0</v>
          </cell>
          <cell r="CT14">
            <v>0</v>
          </cell>
          <cell r="CU14">
            <v>0</v>
          </cell>
          <cell r="CV14">
            <v>1</v>
          </cell>
          <cell r="CW14">
            <v>0</v>
          </cell>
          <cell r="CX14">
            <v>0</v>
          </cell>
          <cell r="CY14">
            <v>0</v>
          </cell>
          <cell r="CZ14">
            <v>6</v>
          </cell>
          <cell r="DA14">
            <v>0</v>
          </cell>
          <cell r="DB14">
            <v>0</v>
          </cell>
          <cell r="DC14">
            <v>0</v>
          </cell>
          <cell r="DD14">
            <v>0</v>
          </cell>
          <cell r="DE14">
            <v>0</v>
          </cell>
          <cell r="DF14">
            <v>0</v>
          </cell>
          <cell r="DG14">
            <v>0</v>
          </cell>
          <cell r="DH14">
            <v>0</v>
          </cell>
          <cell r="DI14">
            <v>0</v>
          </cell>
          <cell r="DJ14">
            <v>0</v>
          </cell>
          <cell r="DK14">
            <v>0</v>
          </cell>
          <cell r="DL14">
            <v>0</v>
          </cell>
          <cell r="DM14">
            <v>0</v>
          </cell>
          <cell r="DN14">
            <v>0</v>
          </cell>
          <cell r="DO14">
            <v>0</v>
          </cell>
          <cell r="DP14">
            <v>0</v>
          </cell>
          <cell r="DQ14">
            <v>6</v>
          </cell>
          <cell r="DR14">
            <v>0</v>
          </cell>
          <cell r="DS14">
            <v>0</v>
          </cell>
          <cell r="DT14">
            <v>0</v>
          </cell>
          <cell r="DU14">
            <v>0</v>
          </cell>
          <cell r="DV14">
            <v>0</v>
          </cell>
          <cell r="DW14">
            <v>0</v>
          </cell>
          <cell r="DX14">
            <v>0</v>
          </cell>
          <cell r="DY14">
            <v>0</v>
          </cell>
          <cell r="DZ14">
            <v>0</v>
          </cell>
          <cell r="EA14">
            <v>0</v>
          </cell>
          <cell r="EB14">
            <v>0</v>
          </cell>
          <cell r="EC14">
            <v>0</v>
          </cell>
          <cell r="ED14">
            <v>0</v>
          </cell>
          <cell r="EE14">
            <v>0</v>
          </cell>
          <cell r="EF14">
            <v>0</v>
          </cell>
          <cell r="EG14">
            <v>0</v>
          </cell>
          <cell r="EH14">
            <v>0</v>
          </cell>
          <cell r="EI14">
            <v>0</v>
          </cell>
          <cell r="EJ14">
            <v>0</v>
          </cell>
          <cell r="EK14">
            <v>10</v>
          </cell>
          <cell r="EL14">
            <v>10</v>
          </cell>
          <cell r="EM14">
            <v>0</v>
          </cell>
          <cell r="EN14">
            <v>0</v>
          </cell>
          <cell r="EO14">
            <v>0</v>
          </cell>
          <cell r="EP14">
            <v>3</v>
          </cell>
          <cell r="EQ14">
            <v>0</v>
          </cell>
        </row>
        <row r="15">
          <cell r="A15" t="str">
            <v>A220</v>
          </cell>
          <cell r="B15">
            <v>0</v>
          </cell>
          <cell r="C15">
            <v>0</v>
          </cell>
          <cell r="D15">
            <v>0</v>
          </cell>
          <cell r="E15">
            <v>0</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v>0</v>
          </cell>
          <cell r="U15">
            <v>0</v>
          </cell>
          <cell r="V15">
            <v>0</v>
          </cell>
          <cell r="W15">
            <v>0</v>
          </cell>
          <cell r="X15">
            <v>0</v>
          </cell>
          <cell r="Y15">
            <v>0</v>
          </cell>
          <cell r="Z15">
            <v>0</v>
          </cell>
          <cell r="AA15">
            <v>0</v>
          </cell>
          <cell r="AB15">
            <v>0</v>
          </cell>
          <cell r="AC15">
            <v>0</v>
          </cell>
          <cell r="AD15">
            <v>0</v>
          </cell>
          <cell r="AE15">
            <v>0</v>
          </cell>
          <cell r="AF15">
            <v>0</v>
          </cell>
          <cell r="AG15">
            <v>0</v>
          </cell>
          <cell r="AH15">
            <v>0</v>
          </cell>
          <cell r="AI15">
            <v>0</v>
          </cell>
          <cell r="AJ15">
            <v>0</v>
          </cell>
          <cell r="AK15">
            <v>0</v>
          </cell>
          <cell r="AL15">
            <v>0</v>
          </cell>
          <cell r="AM15">
            <v>0</v>
          </cell>
          <cell r="AN15">
            <v>0</v>
          </cell>
          <cell r="AO15">
            <v>0</v>
          </cell>
          <cell r="AP15">
            <v>0</v>
          </cell>
          <cell r="AQ15">
            <v>0</v>
          </cell>
          <cell r="AR15">
            <v>0</v>
          </cell>
          <cell r="AS15">
            <v>0</v>
          </cell>
          <cell r="AT15">
            <v>0</v>
          </cell>
          <cell r="AU15">
            <v>0</v>
          </cell>
          <cell r="AV15">
            <v>0</v>
          </cell>
          <cell r="AW15">
            <v>0</v>
          </cell>
          <cell r="AX15">
            <v>0</v>
          </cell>
          <cell r="AY15">
            <v>0</v>
          </cell>
          <cell r="AZ15">
            <v>0</v>
          </cell>
          <cell r="BA15">
            <v>0</v>
          </cell>
          <cell r="BB15">
            <v>0</v>
          </cell>
          <cell r="BC15">
            <v>0</v>
          </cell>
          <cell r="BD15">
            <v>0</v>
          </cell>
          <cell r="BE15">
            <v>0</v>
          </cell>
          <cell r="BF15">
            <v>0</v>
          </cell>
          <cell r="BG15">
            <v>0</v>
          </cell>
          <cell r="BH15">
            <v>0</v>
          </cell>
          <cell r="BI15">
            <v>0</v>
          </cell>
          <cell r="BJ15">
            <v>0</v>
          </cell>
          <cell r="BK15">
            <v>0</v>
          </cell>
          <cell r="BL15">
            <v>0</v>
          </cell>
          <cell r="BM15">
            <v>0</v>
          </cell>
          <cell r="BN15">
            <v>0</v>
          </cell>
          <cell r="BO15">
            <v>0</v>
          </cell>
          <cell r="BP15">
            <v>0</v>
          </cell>
          <cell r="BQ15">
            <v>0</v>
          </cell>
          <cell r="BR15">
            <v>0</v>
          </cell>
          <cell r="BS15">
            <v>0</v>
          </cell>
          <cell r="BT15">
            <v>0</v>
          </cell>
          <cell r="BU15">
            <v>0</v>
          </cell>
          <cell r="BV15">
            <v>0</v>
          </cell>
          <cell r="BW15">
            <v>0</v>
          </cell>
          <cell r="BX15">
            <v>0</v>
          </cell>
          <cell r="BY15">
            <v>0</v>
          </cell>
          <cell r="BZ15">
            <v>0</v>
          </cell>
          <cell r="CA15">
            <v>0</v>
          </cell>
          <cell r="CB15">
            <v>0</v>
          </cell>
          <cell r="CC15">
            <v>0</v>
          </cell>
          <cell r="CD15">
            <v>0</v>
          </cell>
          <cell r="CE15">
            <v>0</v>
          </cell>
          <cell r="CF15">
            <v>0</v>
          </cell>
          <cell r="CG15">
            <v>0</v>
          </cell>
          <cell r="CH15">
            <v>0</v>
          </cell>
          <cell r="CI15">
            <v>0</v>
          </cell>
          <cell r="CJ15">
            <v>0</v>
          </cell>
          <cell r="CK15">
            <v>0</v>
          </cell>
          <cell r="CL15">
            <v>0</v>
          </cell>
          <cell r="CM15">
            <v>0</v>
          </cell>
          <cell r="CN15">
            <v>0</v>
          </cell>
          <cell r="CO15">
            <v>0</v>
          </cell>
          <cell r="CP15">
            <v>0</v>
          </cell>
          <cell r="CQ15">
            <v>0</v>
          </cell>
          <cell r="CR15">
            <v>0</v>
          </cell>
          <cell r="CS15">
            <v>0</v>
          </cell>
          <cell r="CT15">
            <v>0</v>
          </cell>
          <cell r="CU15">
            <v>0</v>
          </cell>
          <cell r="CV15">
            <v>0</v>
          </cell>
          <cell r="CW15">
            <v>0</v>
          </cell>
          <cell r="CX15">
            <v>0</v>
          </cell>
          <cell r="CY15">
            <v>0</v>
          </cell>
          <cell r="CZ15">
            <v>0</v>
          </cell>
          <cell r="DA15">
            <v>0</v>
          </cell>
          <cell r="DB15">
            <v>0</v>
          </cell>
          <cell r="DC15">
            <v>0</v>
          </cell>
          <cell r="DD15">
            <v>0</v>
          </cell>
          <cell r="DE15">
            <v>0</v>
          </cell>
          <cell r="DF15">
            <v>0</v>
          </cell>
          <cell r="DG15">
            <v>0</v>
          </cell>
          <cell r="DH15">
            <v>0</v>
          </cell>
          <cell r="DI15">
            <v>0</v>
          </cell>
          <cell r="DJ15">
            <v>0</v>
          </cell>
          <cell r="DK15">
            <v>0</v>
          </cell>
          <cell r="DL15">
            <v>0</v>
          </cell>
          <cell r="DM15">
            <v>0</v>
          </cell>
          <cell r="DN15">
            <v>0</v>
          </cell>
          <cell r="DO15">
            <v>0</v>
          </cell>
          <cell r="DP15">
            <v>0</v>
          </cell>
          <cell r="DQ15">
            <v>0</v>
          </cell>
          <cell r="DR15">
            <v>0</v>
          </cell>
          <cell r="DS15">
            <v>0</v>
          </cell>
          <cell r="DT15">
            <v>0</v>
          </cell>
          <cell r="DU15">
            <v>0</v>
          </cell>
          <cell r="DV15">
            <v>0</v>
          </cell>
          <cell r="DW15">
            <v>0</v>
          </cell>
          <cell r="DX15">
            <v>0</v>
          </cell>
          <cell r="DY15">
            <v>0</v>
          </cell>
          <cell r="DZ15">
            <v>0</v>
          </cell>
          <cell r="EA15">
            <v>0</v>
          </cell>
          <cell r="EB15">
            <v>0</v>
          </cell>
          <cell r="EC15">
            <v>0</v>
          </cell>
          <cell r="ED15">
            <v>0</v>
          </cell>
          <cell r="EE15">
            <v>0</v>
          </cell>
          <cell r="EF15">
            <v>0</v>
          </cell>
          <cell r="EG15">
            <v>0</v>
          </cell>
          <cell r="EH15">
            <v>0</v>
          </cell>
          <cell r="EI15">
            <v>0</v>
          </cell>
          <cell r="EJ15">
            <v>0</v>
          </cell>
          <cell r="EK15">
            <v>0</v>
          </cell>
          <cell r="EL15">
            <v>0</v>
          </cell>
          <cell r="EM15">
            <v>0</v>
          </cell>
          <cell r="EN15">
            <v>0</v>
          </cell>
          <cell r="EO15">
            <v>0</v>
          </cell>
          <cell r="EP15">
            <v>0</v>
          </cell>
          <cell r="EQ15">
            <v>0</v>
          </cell>
        </row>
        <row r="16">
          <cell r="A16" t="str">
            <v>A261</v>
          </cell>
          <cell r="B16">
            <v>0</v>
          </cell>
          <cell r="C16">
            <v>0</v>
          </cell>
          <cell r="D16">
            <v>0</v>
          </cell>
          <cell r="E16">
            <v>0</v>
          </cell>
          <cell r="F16">
            <v>0</v>
          </cell>
          <cell r="G16">
            <v>0</v>
          </cell>
          <cell r="H16">
            <v>0</v>
          </cell>
          <cell r="I16">
            <v>0</v>
          </cell>
          <cell r="J16">
            <v>0</v>
          </cell>
          <cell r="K16">
            <v>0</v>
          </cell>
          <cell r="L16">
            <v>0</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cell r="AM16">
            <v>0</v>
          </cell>
          <cell r="AN16">
            <v>0</v>
          </cell>
          <cell r="AO16">
            <v>0</v>
          </cell>
          <cell r="AP16">
            <v>0</v>
          </cell>
          <cell r="AQ16">
            <v>0</v>
          </cell>
          <cell r="AR16">
            <v>0</v>
          </cell>
          <cell r="AS16">
            <v>0</v>
          </cell>
          <cell r="AT16">
            <v>0</v>
          </cell>
          <cell r="AU16">
            <v>0</v>
          </cell>
          <cell r="AV16">
            <v>0</v>
          </cell>
          <cell r="AW16">
            <v>0</v>
          </cell>
          <cell r="AX16">
            <v>0</v>
          </cell>
          <cell r="AY16">
            <v>0</v>
          </cell>
          <cell r="AZ16">
            <v>0</v>
          </cell>
          <cell r="BA16">
            <v>0</v>
          </cell>
          <cell r="BB16">
            <v>0</v>
          </cell>
          <cell r="BC16">
            <v>0</v>
          </cell>
          <cell r="BD16">
            <v>0</v>
          </cell>
          <cell r="BE16">
            <v>0</v>
          </cell>
          <cell r="BF16">
            <v>0</v>
          </cell>
          <cell r="BG16">
            <v>0</v>
          </cell>
          <cell r="BH16">
            <v>0</v>
          </cell>
          <cell r="BI16">
            <v>0</v>
          </cell>
          <cell r="BJ16">
            <v>0</v>
          </cell>
          <cell r="BK16">
            <v>0</v>
          </cell>
          <cell r="BL16">
            <v>0</v>
          </cell>
          <cell r="BM16">
            <v>0</v>
          </cell>
          <cell r="BN16">
            <v>0</v>
          </cell>
          <cell r="BO16">
            <v>0</v>
          </cell>
          <cell r="BP16">
            <v>0</v>
          </cell>
          <cell r="BQ16">
            <v>0</v>
          </cell>
          <cell r="BR16">
            <v>0</v>
          </cell>
          <cell r="BS16">
            <v>0</v>
          </cell>
          <cell r="BT16">
            <v>0</v>
          </cell>
          <cell r="BU16">
            <v>0</v>
          </cell>
          <cell r="BV16">
            <v>0</v>
          </cell>
          <cell r="BW16">
            <v>0</v>
          </cell>
          <cell r="BX16">
            <v>0</v>
          </cell>
          <cell r="BY16">
            <v>0</v>
          </cell>
          <cell r="BZ16">
            <v>0</v>
          </cell>
          <cell r="CA16">
            <v>0</v>
          </cell>
          <cell r="CB16">
            <v>0</v>
          </cell>
          <cell r="CC16">
            <v>0</v>
          </cell>
          <cell r="CD16">
            <v>0</v>
          </cell>
          <cell r="CE16">
            <v>0</v>
          </cell>
          <cell r="CF16">
            <v>0</v>
          </cell>
          <cell r="CG16">
            <v>0</v>
          </cell>
          <cell r="CH16">
            <v>0</v>
          </cell>
          <cell r="CI16">
            <v>0</v>
          </cell>
          <cell r="CJ16">
            <v>0</v>
          </cell>
          <cell r="CK16">
            <v>0</v>
          </cell>
          <cell r="CL16">
            <v>0</v>
          </cell>
          <cell r="CM16">
            <v>0</v>
          </cell>
          <cell r="CN16">
            <v>0</v>
          </cell>
          <cell r="CO16">
            <v>0</v>
          </cell>
          <cell r="CP16">
            <v>0</v>
          </cell>
          <cell r="CQ16">
            <v>0</v>
          </cell>
          <cell r="CR16">
            <v>0</v>
          </cell>
          <cell r="CS16">
            <v>0</v>
          </cell>
          <cell r="CT16">
            <v>0</v>
          </cell>
          <cell r="CU16">
            <v>0</v>
          </cell>
          <cell r="CV16">
            <v>0</v>
          </cell>
          <cell r="CW16">
            <v>0</v>
          </cell>
          <cell r="CX16">
            <v>0</v>
          </cell>
          <cell r="CY16">
            <v>0</v>
          </cell>
          <cell r="CZ16">
            <v>0</v>
          </cell>
          <cell r="DA16">
            <v>0</v>
          </cell>
          <cell r="DB16">
            <v>0</v>
          </cell>
          <cell r="DC16">
            <v>0</v>
          </cell>
          <cell r="DD16">
            <v>0</v>
          </cell>
          <cell r="DE16">
            <v>0</v>
          </cell>
          <cell r="DF16">
            <v>0</v>
          </cell>
          <cell r="DG16">
            <v>0</v>
          </cell>
          <cell r="DH16">
            <v>0</v>
          </cell>
          <cell r="DI16">
            <v>0</v>
          </cell>
          <cell r="DJ16">
            <v>0</v>
          </cell>
          <cell r="DK16">
            <v>0</v>
          </cell>
          <cell r="DL16">
            <v>0</v>
          </cell>
          <cell r="DM16">
            <v>0</v>
          </cell>
          <cell r="DN16">
            <v>0</v>
          </cell>
          <cell r="DO16">
            <v>0</v>
          </cell>
          <cell r="DP16">
            <v>0</v>
          </cell>
          <cell r="DQ16">
            <v>0</v>
          </cell>
          <cell r="DR16">
            <v>0</v>
          </cell>
          <cell r="DS16">
            <v>0</v>
          </cell>
          <cell r="DT16">
            <v>0</v>
          </cell>
          <cell r="DU16">
            <v>0</v>
          </cell>
          <cell r="DV16">
            <v>0</v>
          </cell>
          <cell r="DW16">
            <v>0</v>
          </cell>
          <cell r="DX16">
            <v>0</v>
          </cell>
          <cell r="DY16">
            <v>0</v>
          </cell>
          <cell r="DZ16">
            <v>0</v>
          </cell>
          <cell r="EA16">
            <v>0</v>
          </cell>
          <cell r="EB16">
            <v>0</v>
          </cell>
          <cell r="EC16">
            <v>0</v>
          </cell>
          <cell r="ED16">
            <v>0</v>
          </cell>
          <cell r="EE16">
            <v>0</v>
          </cell>
          <cell r="EF16">
            <v>0</v>
          </cell>
          <cell r="EG16">
            <v>0</v>
          </cell>
          <cell r="EH16">
            <v>0</v>
          </cell>
          <cell r="EI16">
            <v>0</v>
          </cell>
          <cell r="EJ16">
            <v>0</v>
          </cell>
          <cell r="EK16">
            <v>0</v>
          </cell>
          <cell r="EL16">
            <v>0</v>
          </cell>
          <cell r="EM16">
            <v>0</v>
          </cell>
          <cell r="EN16">
            <v>0</v>
          </cell>
          <cell r="EO16">
            <v>0</v>
          </cell>
          <cell r="EP16">
            <v>0</v>
          </cell>
          <cell r="EQ16">
            <v>0</v>
          </cell>
        </row>
        <row r="17">
          <cell r="A17" t="str">
            <v>A270</v>
          </cell>
          <cell r="B17">
            <v>0</v>
          </cell>
          <cell r="C17">
            <v>0</v>
          </cell>
          <cell r="D17">
            <v>0</v>
          </cell>
          <cell r="E17">
            <v>0</v>
          </cell>
          <cell r="F17">
            <v>0</v>
          </cell>
          <cell r="G17">
            <v>0</v>
          </cell>
          <cell r="H17">
            <v>0</v>
          </cell>
          <cell r="I17">
            <v>0</v>
          </cell>
          <cell r="J17">
            <v>0</v>
          </cell>
          <cell r="K17">
            <v>0</v>
          </cell>
          <cell r="L17">
            <v>0</v>
          </cell>
          <cell r="M17">
            <v>0</v>
          </cell>
          <cell r="N17">
            <v>0</v>
          </cell>
          <cell r="O17">
            <v>0</v>
          </cell>
          <cell r="P17">
            <v>0</v>
          </cell>
          <cell r="Q17">
            <v>0</v>
          </cell>
          <cell r="R17">
            <v>0</v>
          </cell>
          <cell r="S17">
            <v>0</v>
          </cell>
          <cell r="T17">
            <v>0</v>
          </cell>
          <cell r="U17">
            <v>0</v>
          </cell>
          <cell r="V17">
            <v>0</v>
          </cell>
          <cell r="W17">
            <v>0</v>
          </cell>
          <cell r="X17">
            <v>0</v>
          </cell>
          <cell r="Y17">
            <v>0</v>
          </cell>
          <cell r="Z17">
            <v>0</v>
          </cell>
          <cell r="AA17">
            <v>0</v>
          </cell>
          <cell r="AB17">
            <v>0</v>
          </cell>
          <cell r="AC17">
            <v>0</v>
          </cell>
          <cell r="AD17">
            <v>0</v>
          </cell>
          <cell r="AE17">
            <v>0</v>
          </cell>
          <cell r="AF17">
            <v>0</v>
          </cell>
          <cell r="AG17">
            <v>0</v>
          </cell>
          <cell r="AH17">
            <v>0</v>
          </cell>
          <cell r="AI17">
            <v>0</v>
          </cell>
          <cell r="AJ17">
            <v>0</v>
          </cell>
          <cell r="AK17">
            <v>0</v>
          </cell>
          <cell r="AL17">
            <v>0</v>
          </cell>
          <cell r="AM17">
            <v>0</v>
          </cell>
          <cell r="AN17">
            <v>0</v>
          </cell>
          <cell r="AO17">
            <v>0</v>
          </cell>
          <cell r="AP17">
            <v>0</v>
          </cell>
          <cell r="AQ17">
            <v>0</v>
          </cell>
          <cell r="AR17">
            <v>0</v>
          </cell>
          <cell r="AS17">
            <v>0</v>
          </cell>
          <cell r="AT17">
            <v>0</v>
          </cell>
          <cell r="AU17">
            <v>0</v>
          </cell>
          <cell r="AV17">
            <v>0</v>
          </cell>
          <cell r="AW17">
            <v>0</v>
          </cell>
          <cell r="AX17">
            <v>0</v>
          </cell>
          <cell r="AY17">
            <v>0</v>
          </cell>
          <cell r="AZ17">
            <v>0</v>
          </cell>
          <cell r="BA17">
            <v>0</v>
          </cell>
          <cell r="BB17">
            <v>0</v>
          </cell>
          <cell r="BC17">
            <v>0</v>
          </cell>
          <cell r="BD17">
            <v>0</v>
          </cell>
          <cell r="BE17">
            <v>0</v>
          </cell>
          <cell r="BF17">
            <v>0</v>
          </cell>
          <cell r="BG17">
            <v>0</v>
          </cell>
          <cell r="BH17">
            <v>0</v>
          </cell>
          <cell r="BI17">
            <v>0</v>
          </cell>
          <cell r="BJ17">
            <v>0</v>
          </cell>
          <cell r="BK17">
            <v>0</v>
          </cell>
          <cell r="BL17">
            <v>0</v>
          </cell>
          <cell r="BM17">
            <v>0</v>
          </cell>
          <cell r="BN17">
            <v>0</v>
          </cell>
          <cell r="BO17">
            <v>0</v>
          </cell>
          <cell r="BP17">
            <v>0</v>
          </cell>
          <cell r="BQ17">
            <v>0</v>
          </cell>
          <cell r="BR17">
            <v>0</v>
          </cell>
          <cell r="BS17">
            <v>0</v>
          </cell>
          <cell r="BT17">
            <v>0</v>
          </cell>
          <cell r="BU17">
            <v>0</v>
          </cell>
          <cell r="BV17">
            <v>0</v>
          </cell>
          <cell r="BW17">
            <v>0</v>
          </cell>
          <cell r="BX17">
            <v>0</v>
          </cell>
          <cell r="BY17">
            <v>0</v>
          </cell>
          <cell r="BZ17">
            <v>0</v>
          </cell>
          <cell r="CA17">
            <v>0</v>
          </cell>
          <cell r="CB17">
            <v>0</v>
          </cell>
          <cell r="CC17">
            <v>0</v>
          </cell>
          <cell r="CD17">
            <v>0</v>
          </cell>
          <cell r="CE17">
            <v>0</v>
          </cell>
          <cell r="CF17">
            <v>0</v>
          </cell>
          <cell r="CG17">
            <v>0</v>
          </cell>
          <cell r="CH17">
            <v>0</v>
          </cell>
          <cell r="CI17">
            <v>0</v>
          </cell>
          <cell r="CJ17">
            <v>0</v>
          </cell>
          <cell r="CK17">
            <v>0</v>
          </cell>
          <cell r="CL17">
            <v>0</v>
          </cell>
          <cell r="CM17">
            <v>0</v>
          </cell>
          <cell r="CN17">
            <v>0</v>
          </cell>
          <cell r="CO17">
            <v>0</v>
          </cell>
          <cell r="CP17">
            <v>0</v>
          </cell>
          <cell r="CQ17">
            <v>0</v>
          </cell>
          <cell r="CR17">
            <v>0</v>
          </cell>
          <cell r="CS17">
            <v>0</v>
          </cell>
          <cell r="CT17">
            <v>0</v>
          </cell>
          <cell r="CU17">
            <v>0</v>
          </cell>
          <cell r="CV17">
            <v>0</v>
          </cell>
          <cell r="CW17">
            <v>0</v>
          </cell>
          <cell r="CX17">
            <v>0</v>
          </cell>
          <cell r="CY17">
            <v>0</v>
          </cell>
          <cell r="CZ17">
            <v>0</v>
          </cell>
          <cell r="DA17">
            <v>0</v>
          </cell>
          <cell r="DB17">
            <v>0</v>
          </cell>
          <cell r="DC17">
            <v>0</v>
          </cell>
          <cell r="DD17">
            <v>0</v>
          </cell>
          <cell r="DE17">
            <v>0</v>
          </cell>
          <cell r="DF17">
            <v>0</v>
          </cell>
          <cell r="DG17">
            <v>0</v>
          </cell>
          <cell r="DH17">
            <v>0</v>
          </cell>
          <cell r="DI17">
            <v>0</v>
          </cell>
          <cell r="DJ17">
            <v>0</v>
          </cell>
          <cell r="DK17">
            <v>0</v>
          </cell>
          <cell r="DL17">
            <v>0</v>
          </cell>
          <cell r="DM17">
            <v>0</v>
          </cell>
          <cell r="DN17">
            <v>0</v>
          </cell>
          <cell r="DO17">
            <v>0</v>
          </cell>
          <cell r="DP17">
            <v>0</v>
          </cell>
          <cell r="DQ17">
            <v>0</v>
          </cell>
          <cell r="DR17">
            <v>0</v>
          </cell>
          <cell r="DS17">
            <v>0</v>
          </cell>
          <cell r="DT17">
            <v>0</v>
          </cell>
          <cell r="DU17">
            <v>0</v>
          </cell>
          <cell r="DV17">
            <v>0</v>
          </cell>
          <cell r="DW17">
            <v>0</v>
          </cell>
          <cell r="DX17">
            <v>0</v>
          </cell>
          <cell r="DY17">
            <v>0</v>
          </cell>
          <cell r="DZ17">
            <v>0</v>
          </cell>
          <cell r="EA17">
            <v>0</v>
          </cell>
          <cell r="EB17">
            <v>0</v>
          </cell>
          <cell r="EC17">
            <v>0</v>
          </cell>
          <cell r="ED17">
            <v>0</v>
          </cell>
          <cell r="EE17">
            <v>0</v>
          </cell>
          <cell r="EF17">
            <v>0</v>
          </cell>
          <cell r="EG17">
            <v>0</v>
          </cell>
          <cell r="EH17">
            <v>0</v>
          </cell>
          <cell r="EI17">
            <v>0</v>
          </cell>
          <cell r="EJ17">
            <v>0</v>
          </cell>
          <cell r="EK17">
            <v>0</v>
          </cell>
          <cell r="EL17">
            <v>0</v>
          </cell>
          <cell r="EM17">
            <v>0</v>
          </cell>
          <cell r="EN17">
            <v>0</v>
          </cell>
          <cell r="EO17">
            <v>0</v>
          </cell>
          <cell r="EP17">
            <v>0</v>
          </cell>
          <cell r="EQ17">
            <v>0</v>
          </cell>
        </row>
        <row r="18">
          <cell r="A18" t="str">
            <v>A426</v>
          </cell>
          <cell r="B18">
            <v>0</v>
          </cell>
          <cell r="C18">
            <v>0</v>
          </cell>
          <cell r="D18">
            <v>0</v>
          </cell>
          <cell r="E18">
            <v>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cell r="AM18">
            <v>0</v>
          </cell>
          <cell r="AN18">
            <v>0</v>
          </cell>
          <cell r="AO18">
            <v>0</v>
          </cell>
          <cell r="AP18">
            <v>0</v>
          </cell>
          <cell r="AQ18">
            <v>0</v>
          </cell>
          <cell r="AR18">
            <v>0</v>
          </cell>
          <cell r="AS18">
            <v>0</v>
          </cell>
          <cell r="AT18">
            <v>0</v>
          </cell>
          <cell r="AU18">
            <v>0</v>
          </cell>
          <cell r="AV18">
            <v>0</v>
          </cell>
          <cell r="AW18">
            <v>0</v>
          </cell>
          <cell r="AX18">
            <v>0</v>
          </cell>
          <cell r="AY18">
            <v>0</v>
          </cell>
          <cell r="AZ18">
            <v>0</v>
          </cell>
          <cell r="BA18">
            <v>0</v>
          </cell>
          <cell r="BB18">
            <v>0</v>
          </cell>
          <cell r="BC18">
            <v>0</v>
          </cell>
          <cell r="BD18">
            <v>0</v>
          </cell>
          <cell r="BE18">
            <v>0</v>
          </cell>
          <cell r="BF18">
            <v>0</v>
          </cell>
          <cell r="BG18">
            <v>0</v>
          </cell>
          <cell r="BH18">
            <v>0</v>
          </cell>
          <cell r="BI18">
            <v>0</v>
          </cell>
          <cell r="BJ18">
            <v>0</v>
          </cell>
          <cell r="BK18">
            <v>0</v>
          </cell>
          <cell r="BL18">
            <v>0</v>
          </cell>
          <cell r="BM18">
            <v>0</v>
          </cell>
          <cell r="BN18">
            <v>0</v>
          </cell>
          <cell r="BO18">
            <v>0</v>
          </cell>
          <cell r="BP18">
            <v>0</v>
          </cell>
          <cell r="BQ18">
            <v>0</v>
          </cell>
          <cell r="BR18">
            <v>0</v>
          </cell>
          <cell r="BS18">
            <v>0</v>
          </cell>
          <cell r="BT18">
            <v>0</v>
          </cell>
          <cell r="BU18">
            <v>0</v>
          </cell>
          <cell r="BV18">
            <v>0</v>
          </cell>
          <cell r="BW18">
            <v>0</v>
          </cell>
          <cell r="BX18">
            <v>0</v>
          </cell>
          <cell r="BY18">
            <v>0</v>
          </cell>
          <cell r="BZ18">
            <v>0</v>
          </cell>
          <cell r="CA18">
            <v>0</v>
          </cell>
          <cell r="CB18">
            <v>0</v>
          </cell>
          <cell r="CC18">
            <v>0</v>
          </cell>
          <cell r="CD18">
            <v>0</v>
          </cell>
          <cell r="CE18">
            <v>0</v>
          </cell>
          <cell r="CF18">
            <v>0</v>
          </cell>
          <cell r="CG18">
            <v>0</v>
          </cell>
          <cell r="CH18">
            <v>0</v>
          </cell>
          <cell r="CI18">
            <v>0</v>
          </cell>
          <cell r="CJ18">
            <v>0</v>
          </cell>
          <cell r="CK18">
            <v>0</v>
          </cell>
          <cell r="CL18">
            <v>0</v>
          </cell>
          <cell r="CM18">
            <v>0</v>
          </cell>
          <cell r="CN18">
            <v>0</v>
          </cell>
          <cell r="CO18">
            <v>0</v>
          </cell>
          <cell r="CP18">
            <v>0</v>
          </cell>
          <cell r="CQ18">
            <v>0</v>
          </cell>
          <cell r="CR18">
            <v>0</v>
          </cell>
          <cell r="CS18">
            <v>0</v>
          </cell>
          <cell r="CT18">
            <v>0</v>
          </cell>
          <cell r="CU18">
            <v>0</v>
          </cell>
          <cell r="CV18">
            <v>0</v>
          </cell>
          <cell r="CW18">
            <v>0</v>
          </cell>
          <cell r="CX18">
            <v>0</v>
          </cell>
          <cell r="CY18">
            <v>0</v>
          </cell>
          <cell r="CZ18">
            <v>0</v>
          </cell>
          <cell r="DA18">
            <v>0</v>
          </cell>
          <cell r="DB18">
            <v>0</v>
          </cell>
          <cell r="DC18">
            <v>0</v>
          </cell>
          <cell r="DD18">
            <v>0</v>
          </cell>
          <cell r="DE18">
            <v>0</v>
          </cell>
          <cell r="DF18">
            <v>0</v>
          </cell>
          <cell r="DG18">
            <v>0</v>
          </cell>
          <cell r="DH18">
            <v>0</v>
          </cell>
          <cell r="DI18">
            <v>0</v>
          </cell>
          <cell r="DJ18">
            <v>0</v>
          </cell>
          <cell r="DK18">
            <v>0</v>
          </cell>
          <cell r="DL18">
            <v>0</v>
          </cell>
          <cell r="DM18">
            <v>0</v>
          </cell>
          <cell r="DN18">
            <v>0</v>
          </cell>
          <cell r="DO18">
            <v>0</v>
          </cell>
          <cell r="DP18">
            <v>0</v>
          </cell>
          <cell r="DQ18">
            <v>0</v>
          </cell>
          <cell r="DR18">
            <v>0</v>
          </cell>
          <cell r="DS18">
            <v>0</v>
          </cell>
          <cell r="DT18">
            <v>0</v>
          </cell>
          <cell r="DU18">
            <v>0</v>
          </cell>
          <cell r="DV18">
            <v>0</v>
          </cell>
          <cell r="DW18">
            <v>0</v>
          </cell>
          <cell r="DX18">
            <v>0</v>
          </cell>
          <cell r="DY18">
            <v>0</v>
          </cell>
          <cell r="DZ18">
            <v>0</v>
          </cell>
          <cell r="EA18">
            <v>0</v>
          </cell>
          <cell r="EB18">
            <v>0</v>
          </cell>
          <cell r="EC18">
            <v>0</v>
          </cell>
          <cell r="ED18">
            <v>0</v>
          </cell>
          <cell r="EE18">
            <v>0</v>
          </cell>
          <cell r="EF18">
            <v>0</v>
          </cell>
          <cell r="EG18">
            <v>0</v>
          </cell>
          <cell r="EH18">
            <v>0</v>
          </cell>
          <cell r="EI18">
            <v>0</v>
          </cell>
          <cell r="EJ18">
            <v>0</v>
          </cell>
          <cell r="EK18">
            <v>0</v>
          </cell>
          <cell r="EL18">
            <v>0</v>
          </cell>
          <cell r="EM18">
            <v>0</v>
          </cell>
          <cell r="EN18">
            <v>0</v>
          </cell>
          <cell r="EO18">
            <v>0</v>
          </cell>
          <cell r="EP18">
            <v>0</v>
          </cell>
          <cell r="EQ18">
            <v>0</v>
          </cell>
        </row>
        <row r="19">
          <cell r="A19" t="str">
            <v>A427</v>
          </cell>
          <cell r="B19">
            <v>0</v>
          </cell>
          <cell r="C19">
            <v>0</v>
          </cell>
          <cell r="D19">
            <v>0</v>
          </cell>
          <cell r="E19">
            <v>0</v>
          </cell>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v>0</v>
          </cell>
          <cell r="AN19">
            <v>0</v>
          </cell>
          <cell r="AO19">
            <v>0</v>
          </cell>
          <cell r="AP19">
            <v>0</v>
          </cell>
          <cell r="AQ19">
            <v>0</v>
          </cell>
          <cell r="AR19">
            <v>0</v>
          </cell>
          <cell r="AS19">
            <v>0</v>
          </cell>
          <cell r="AT19">
            <v>0</v>
          </cell>
          <cell r="AU19">
            <v>0</v>
          </cell>
          <cell r="AV19">
            <v>0</v>
          </cell>
          <cell r="AW19">
            <v>0</v>
          </cell>
          <cell r="AX19">
            <v>0</v>
          </cell>
          <cell r="AY19">
            <v>0</v>
          </cell>
          <cell r="AZ19">
            <v>0</v>
          </cell>
          <cell r="BA19">
            <v>0</v>
          </cell>
          <cell r="BB19">
            <v>0</v>
          </cell>
          <cell r="BC19">
            <v>0</v>
          </cell>
          <cell r="BD19">
            <v>0</v>
          </cell>
          <cell r="BE19">
            <v>0</v>
          </cell>
          <cell r="BF19">
            <v>0</v>
          </cell>
          <cell r="BG19">
            <v>0</v>
          </cell>
          <cell r="BH19">
            <v>0</v>
          </cell>
          <cell r="BI19">
            <v>0</v>
          </cell>
          <cell r="BJ19">
            <v>0</v>
          </cell>
          <cell r="BK19">
            <v>0</v>
          </cell>
          <cell r="BL19">
            <v>0</v>
          </cell>
          <cell r="BM19">
            <v>0</v>
          </cell>
          <cell r="BN19">
            <v>0</v>
          </cell>
          <cell r="BO19">
            <v>0</v>
          </cell>
          <cell r="BP19">
            <v>0</v>
          </cell>
          <cell r="BQ19">
            <v>0</v>
          </cell>
          <cell r="BR19">
            <v>0</v>
          </cell>
          <cell r="BS19">
            <v>0</v>
          </cell>
          <cell r="BT19">
            <v>0</v>
          </cell>
          <cell r="BU19">
            <v>0</v>
          </cell>
          <cell r="BV19">
            <v>0</v>
          </cell>
          <cell r="BW19">
            <v>0</v>
          </cell>
          <cell r="BX19">
            <v>0</v>
          </cell>
          <cell r="BY19">
            <v>0</v>
          </cell>
          <cell r="BZ19">
            <v>0</v>
          </cell>
          <cell r="CA19">
            <v>0</v>
          </cell>
          <cell r="CB19">
            <v>0</v>
          </cell>
          <cell r="CC19">
            <v>0</v>
          </cell>
          <cell r="CD19">
            <v>0</v>
          </cell>
          <cell r="CE19">
            <v>0</v>
          </cell>
          <cell r="CF19">
            <v>0</v>
          </cell>
          <cell r="CG19">
            <v>0</v>
          </cell>
          <cell r="CH19">
            <v>0</v>
          </cell>
          <cell r="CI19">
            <v>0</v>
          </cell>
          <cell r="CJ19">
            <v>0</v>
          </cell>
          <cell r="CK19">
            <v>0</v>
          </cell>
          <cell r="CL19">
            <v>0</v>
          </cell>
          <cell r="CM19">
            <v>0</v>
          </cell>
          <cell r="CN19">
            <v>0</v>
          </cell>
          <cell r="CO19">
            <v>0</v>
          </cell>
          <cell r="CP19">
            <v>0</v>
          </cell>
          <cell r="CQ19">
            <v>0</v>
          </cell>
          <cell r="CR19">
            <v>0</v>
          </cell>
          <cell r="CS19">
            <v>0</v>
          </cell>
          <cell r="CT19">
            <v>0</v>
          </cell>
          <cell r="CU19">
            <v>0</v>
          </cell>
          <cell r="CV19">
            <v>0</v>
          </cell>
          <cell r="CW19">
            <v>0</v>
          </cell>
          <cell r="CX19">
            <v>0</v>
          </cell>
          <cell r="CY19">
            <v>0</v>
          </cell>
          <cell r="CZ19">
            <v>0</v>
          </cell>
          <cell r="DA19">
            <v>0</v>
          </cell>
          <cell r="DB19">
            <v>0</v>
          </cell>
          <cell r="DC19">
            <v>0</v>
          </cell>
          <cell r="DD19">
            <v>0</v>
          </cell>
          <cell r="DE19">
            <v>0</v>
          </cell>
          <cell r="DF19">
            <v>0</v>
          </cell>
          <cell r="DG19">
            <v>0</v>
          </cell>
          <cell r="DH19">
            <v>0</v>
          </cell>
          <cell r="DI19">
            <v>0</v>
          </cell>
          <cell r="DJ19">
            <v>0</v>
          </cell>
          <cell r="DK19">
            <v>0</v>
          </cell>
          <cell r="DL19">
            <v>0</v>
          </cell>
          <cell r="DM19">
            <v>0</v>
          </cell>
          <cell r="DN19">
            <v>0</v>
          </cell>
          <cell r="DO19">
            <v>0</v>
          </cell>
          <cell r="DP19">
            <v>0</v>
          </cell>
          <cell r="DQ19">
            <v>0</v>
          </cell>
          <cell r="DR19">
            <v>0</v>
          </cell>
          <cell r="DS19">
            <v>0</v>
          </cell>
          <cell r="DT19">
            <v>0</v>
          </cell>
          <cell r="DU19">
            <v>0</v>
          </cell>
          <cell r="DV19">
            <v>0</v>
          </cell>
          <cell r="DW19">
            <v>0</v>
          </cell>
          <cell r="DX19">
            <v>0</v>
          </cell>
          <cell r="DY19">
            <v>0</v>
          </cell>
          <cell r="DZ19">
            <v>0</v>
          </cell>
          <cell r="EA19">
            <v>0</v>
          </cell>
          <cell r="EB19">
            <v>0</v>
          </cell>
          <cell r="EC19">
            <v>0</v>
          </cell>
          <cell r="ED19">
            <v>0</v>
          </cell>
          <cell r="EE19">
            <v>0</v>
          </cell>
          <cell r="EF19">
            <v>0</v>
          </cell>
          <cell r="EG19">
            <v>0</v>
          </cell>
          <cell r="EH19">
            <v>0</v>
          </cell>
          <cell r="EI19">
            <v>0</v>
          </cell>
          <cell r="EJ19">
            <v>0</v>
          </cell>
          <cell r="EK19">
            <v>0</v>
          </cell>
          <cell r="EL19">
            <v>0</v>
          </cell>
          <cell r="EM19">
            <v>0</v>
          </cell>
          <cell r="EN19">
            <v>0</v>
          </cell>
          <cell r="EO19">
            <v>0</v>
          </cell>
          <cell r="EP19">
            <v>0</v>
          </cell>
          <cell r="EQ19">
            <v>0</v>
          </cell>
        </row>
        <row r="20">
          <cell r="A20" t="str">
            <v>A408</v>
          </cell>
          <cell r="B20">
            <v>0</v>
          </cell>
          <cell r="C20">
            <v>0</v>
          </cell>
          <cell r="D20">
            <v>0</v>
          </cell>
          <cell r="E20">
            <v>0</v>
          </cell>
          <cell r="F20">
            <v>0</v>
          </cell>
          <cell r="G20">
            <v>0</v>
          </cell>
          <cell r="H20">
            <v>0</v>
          </cell>
          <cell r="I20">
            <v>0</v>
          </cell>
          <cell r="J20">
            <v>0</v>
          </cell>
          <cell r="K20">
            <v>0</v>
          </cell>
          <cell r="L20">
            <v>0</v>
          </cell>
          <cell r="M20">
            <v>0</v>
          </cell>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cell r="AC20">
            <v>0</v>
          </cell>
          <cell r="AD20">
            <v>0</v>
          </cell>
          <cell r="AE20">
            <v>0</v>
          </cell>
          <cell r="AF20">
            <v>0</v>
          </cell>
          <cell r="AG20">
            <v>0</v>
          </cell>
          <cell r="AH20">
            <v>0</v>
          </cell>
          <cell r="AI20">
            <v>0</v>
          </cell>
          <cell r="AJ20">
            <v>0</v>
          </cell>
          <cell r="AK20">
            <v>0</v>
          </cell>
          <cell r="AL20">
            <v>0</v>
          </cell>
          <cell r="AM20">
            <v>0</v>
          </cell>
          <cell r="AN20">
            <v>0</v>
          </cell>
          <cell r="AO20">
            <v>0</v>
          </cell>
          <cell r="AP20">
            <v>0</v>
          </cell>
          <cell r="AQ20">
            <v>0</v>
          </cell>
          <cell r="AR20">
            <v>0</v>
          </cell>
          <cell r="AS20">
            <v>0</v>
          </cell>
          <cell r="AT20">
            <v>0</v>
          </cell>
          <cell r="AU20">
            <v>0</v>
          </cell>
          <cell r="AV20">
            <v>0</v>
          </cell>
          <cell r="AW20">
            <v>0</v>
          </cell>
          <cell r="AX20">
            <v>0</v>
          </cell>
          <cell r="AY20">
            <v>0</v>
          </cell>
          <cell r="AZ20">
            <v>0</v>
          </cell>
          <cell r="BA20">
            <v>0</v>
          </cell>
          <cell r="BB20">
            <v>0</v>
          </cell>
          <cell r="BC20">
            <v>0</v>
          </cell>
          <cell r="BD20">
            <v>0</v>
          </cell>
          <cell r="BE20">
            <v>0</v>
          </cell>
          <cell r="BF20">
            <v>0</v>
          </cell>
          <cell r="BG20">
            <v>0</v>
          </cell>
          <cell r="BH20">
            <v>0</v>
          </cell>
          <cell r="BI20">
            <v>0</v>
          </cell>
          <cell r="BJ20">
            <v>0</v>
          </cell>
          <cell r="BK20">
            <v>0</v>
          </cell>
          <cell r="BL20">
            <v>0</v>
          </cell>
          <cell r="BM20">
            <v>0</v>
          </cell>
          <cell r="BN20">
            <v>0</v>
          </cell>
          <cell r="BO20">
            <v>0</v>
          </cell>
          <cell r="BP20">
            <v>0</v>
          </cell>
          <cell r="BQ20">
            <v>0</v>
          </cell>
          <cell r="BR20">
            <v>0</v>
          </cell>
          <cell r="BS20">
            <v>0</v>
          </cell>
          <cell r="BT20">
            <v>0</v>
          </cell>
          <cell r="BU20">
            <v>0</v>
          </cell>
          <cell r="BV20">
            <v>0</v>
          </cell>
          <cell r="BW20">
            <v>0</v>
          </cell>
          <cell r="BX20">
            <v>0</v>
          </cell>
          <cell r="BY20">
            <v>0</v>
          </cell>
          <cell r="BZ20">
            <v>0</v>
          </cell>
          <cell r="CA20">
            <v>0</v>
          </cell>
          <cell r="CB20">
            <v>0</v>
          </cell>
          <cell r="CC20">
            <v>0</v>
          </cell>
          <cell r="CD20">
            <v>0</v>
          </cell>
          <cell r="CE20">
            <v>0</v>
          </cell>
          <cell r="CF20">
            <v>0</v>
          </cell>
          <cell r="CG20">
            <v>0</v>
          </cell>
          <cell r="CH20">
            <v>0</v>
          </cell>
          <cell r="CI20">
            <v>0</v>
          </cell>
          <cell r="CJ20">
            <v>0</v>
          </cell>
          <cell r="CK20">
            <v>0</v>
          </cell>
          <cell r="CL20">
            <v>0</v>
          </cell>
          <cell r="CM20">
            <v>0</v>
          </cell>
          <cell r="CN20">
            <v>0</v>
          </cell>
          <cell r="CO20">
            <v>0</v>
          </cell>
          <cell r="CP20">
            <v>0</v>
          </cell>
          <cell r="CQ20">
            <v>0</v>
          </cell>
          <cell r="CR20">
            <v>0</v>
          </cell>
          <cell r="CS20">
            <v>0</v>
          </cell>
          <cell r="CT20">
            <v>0</v>
          </cell>
          <cell r="CU20">
            <v>0</v>
          </cell>
          <cell r="CV20">
            <v>0</v>
          </cell>
          <cell r="CW20">
            <v>0</v>
          </cell>
          <cell r="CX20">
            <v>0</v>
          </cell>
          <cell r="CY20">
            <v>0</v>
          </cell>
          <cell r="CZ20">
            <v>0</v>
          </cell>
          <cell r="DA20">
            <v>0</v>
          </cell>
          <cell r="DB20">
            <v>0</v>
          </cell>
          <cell r="DC20">
            <v>0</v>
          </cell>
          <cell r="DD20">
            <v>0</v>
          </cell>
          <cell r="DE20">
            <v>0</v>
          </cell>
          <cell r="DF20">
            <v>0</v>
          </cell>
          <cell r="DG20">
            <v>0</v>
          </cell>
          <cell r="DH20">
            <v>0</v>
          </cell>
          <cell r="DI20">
            <v>0</v>
          </cell>
          <cell r="DJ20">
            <v>0</v>
          </cell>
          <cell r="DK20">
            <v>0</v>
          </cell>
          <cell r="DL20">
            <v>0</v>
          </cell>
          <cell r="DM20">
            <v>0</v>
          </cell>
          <cell r="DN20">
            <v>0</v>
          </cell>
          <cell r="DO20">
            <v>0</v>
          </cell>
          <cell r="DP20">
            <v>0</v>
          </cell>
          <cell r="DQ20">
            <v>0</v>
          </cell>
          <cell r="DR20">
            <v>0</v>
          </cell>
          <cell r="DS20">
            <v>0</v>
          </cell>
          <cell r="DT20">
            <v>0</v>
          </cell>
          <cell r="DU20">
            <v>0</v>
          </cell>
          <cell r="DV20">
            <v>0</v>
          </cell>
          <cell r="DW20">
            <v>0</v>
          </cell>
          <cell r="DX20">
            <v>0</v>
          </cell>
          <cell r="DY20">
            <v>0</v>
          </cell>
          <cell r="DZ20">
            <v>0</v>
          </cell>
          <cell r="EA20">
            <v>0</v>
          </cell>
          <cell r="EB20">
            <v>0</v>
          </cell>
          <cell r="EC20">
            <v>0</v>
          </cell>
          <cell r="ED20">
            <v>0</v>
          </cell>
          <cell r="EE20">
            <v>0</v>
          </cell>
          <cell r="EF20">
            <v>0</v>
          </cell>
          <cell r="EG20">
            <v>0</v>
          </cell>
          <cell r="EH20">
            <v>0</v>
          </cell>
          <cell r="EI20">
            <v>0</v>
          </cell>
          <cell r="EJ20">
            <v>0</v>
          </cell>
          <cell r="EK20">
            <v>0</v>
          </cell>
          <cell r="EL20">
            <v>0</v>
          </cell>
          <cell r="EM20">
            <v>0</v>
          </cell>
          <cell r="EN20">
            <v>0</v>
          </cell>
          <cell r="EO20">
            <v>0</v>
          </cell>
          <cell r="EP20">
            <v>0</v>
          </cell>
          <cell r="EQ20">
            <v>0</v>
          </cell>
        </row>
        <row r="21">
          <cell r="A21" t="str">
            <v>A418</v>
          </cell>
          <cell r="B21">
            <v>0</v>
          </cell>
          <cell r="C21">
            <v>0</v>
          </cell>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v>
          </cell>
          <cell r="AM21">
            <v>0</v>
          </cell>
          <cell r="AN21">
            <v>0</v>
          </cell>
          <cell r="AO21">
            <v>0</v>
          </cell>
          <cell r="AP21">
            <v>0</v>
          </cell>
          <cell r="AQ21">
            <v>0</v>
          </cell>
          <cell r="AR21">
            <v>0</v>
          </cell>
          <cell r="AS21">
            <v>0</v>
          </cell>
          <cell r="AT21">
            <v>0</v>
          </cell>
          <cell r="AU21">
            <v>0</v>
          </cell>
          <cell r="AV21">
            <v>0</v>
          </cell>
          <cell r="AW21">
            <v>0</v>
          </cell>
          <cell r="AX21">
            <v>0</v>
          </cell>
          <cell r="AY21">
            <v>0</v>
          </cell>
          <cell r="AZ21">
            <v>0</v>
          </cell>
          <cell r="BA21">
            <v>0</v>
          </cell>
          <cell r="BB21">
            <v>0</v>
          </cell>
          <cell r="BC21">
            <v>0</v>
          </cell>
          <cell r="BD21">
            <v>0</v>
          </cell>
          <cell r="BE21">
            <v>0</v>
          </cell>
          <cell r="BF21">
            <v>0</v>
          </cell>
          <cell r="BG21">
            <v>0</v>
          </cell>
          <cell r="BH21">
            <v>0</v>
          </cell>
          <cell r="BI21">
            <v>0</v>
          </cell>
          <cell r="BJ21">
            <v>0</v>
          </cell>
          <cell r="BK21">
            <v>0</v>
          </cell>
          <cell r="BL21">
            <v>0</v>
          </cell>
          <cell r="BM21">
            <v>0</v>
          </cell>
          <cell r="BN21">
            <v>0</v>
          </cell>
          <cell r="BO21">
            <v>0</v>
          </cell>
          <cell r="BP21">
            <v>0</v>
          </cell>
          <cell r="BQ21">
            <v>0</v>
          </cell>
          <cell r="BR21">
            <v>0</v>
          </cell>
          <cell r="BS21">
            <v>0</v>
          </cell>
          <cell r="BT21">
            <v>0</v>
          </cell>
          <cell r="BU21">
            <v>0</v>
          </cell>
          <cell r="BV21">
            <v>0</v>
          </cell>
          <cell r="BW21">
            <v>0</v>
          </cell>
          <cell r="BX21">
            <v>0</v>
          </cell>
          <cell r="BY21">
            <v>0</v>
          </cell>
          <cell r="BZ21">
            <v>0</v>
          </cell>
          <cell r="CA21">
            <v>0</v>
          </cell>
          <cell r="CB21">
            <v>0</v>
          </cell>
          <cell r="CC21">
            <v>0</v>
          </cell>
          <cell r="CD21">
            <v>0</v>
          </cell>
          <cell r="CE21">
            <v>0</v>
          </cell>
          <cell r="CF21">
            <v>0</v>
          </cell>
          <cell r="CG21">
            <v>0</v>
          </cell>
          <cell r="CH21">
            <v>0</v>
          </cell>
          <cell r="CI21">
            <v>0</v>
          </cell>
          <cell r="CJ21">
            <v>0</v>
          </cell>
          <cell r="CK21">
            <v>0</v>
          </cell>
          <cell r="CL21">
            <v>0</v>
          </cell>
          <cell r="CM21">
            <v>0</v>
          </cell>
          <cell r="CN21">
            <v>0</v>
          </cell>
          <cell r="CO21">
            <v>0</v>
          </cell>
          <cell r="CP21">
            <v>0</v>
          </cell>
          <cell r="CQ21">
            <v>0</v>
          </cell>
          <cell r="CR21">
            <v>0</v>
          </cell>
          <cell r="CS21">
            <v>0</v>
          </cell>
          <cell r="CT21">
            <v>0</v>
          </cell>
          <cell r="CU21">
            <v>0</v>
          </cell>
          <cell r="CV21">
            <v>0</v>
          </cell>
          <cell r="CW21">
            <v>0</v>
          </cell>
          <cell r="CX21">
            <v>0</v>
          </cell>
          <cell r="CY21">
            <v>0</v>
          </cell>
          <cell r="CZ21">
            <v>0</v>
          </cell>
          <cell r="DA21">
            <v>0</v>
          </cell>
          <cell r="DB21">
            <v>0</v>
          </cell>
          <cell r="DC21">
            <v>0</v>
          </cell>
          <cell r="DD21">
            <v>0</v>
          </cell>
          <cell r="DE21">
            <v>0</v>
          </cell>
          <cell r="DF21">
            <v>0</v>
          </cell>
          <cell r="DG21">
            <v>0</v>
          </cell>
          <cell r="DH21">
            <v>0</v>
          </cell>
          <cell r="DI21">
            <v>0</v>
          </cell>
          <cell r="DJ21">
            <v>0</v>
          </cell>
          <cell r="DK21">
            <v>0</v>
          </cell>
          <cell r="DL21">
            <v>0</v>
          </cell>
          <cell r="DM21">
            <v>0</v>
          </cell>
          <cell r="DN21">
            <v>0</v>
          </cell>
          <cell r="DO21">
            <v>0</v>
          </cell>
          <cell r="DP21">
            <v>0</v>
          </cell>
          <cell r="DQ21">
            <v>0</v>
          </cell>
          <cell r="DR21">
            <v>0</v>
          </cell>
          <cell r="DS21">
            <v>0</v>
          </cell>
          <cell r="DT21">
            <v>0</v>
          </cell>
          <cell r="DU21">
            <v>0</v>
          </cell>
          <cell r="DV21">
            <v>0</v>
          </cell>
          <cell r="DW21">
            <v>0</v>
          </cell>
          <cell r="DX21">
            <v>0</v>
          </cell>
          <cell r="DY21">
            <v>0</v>
          </cell>
          <cell r="DZ21">
            <v>0</v>
          </cell>
          <cell r="EA21">
            <v>0</v>
          </cell>
          <cell r="EB21">
            <v>0</v>
          </cell>
          <cell r="EC21">
            <v>0</v>
          </cell>
          <cell r="ED21">
            <v>0</v>
          </cell>
          <cell r="EE21">
            <v>0</v>
          </cell>
          <cell r="EF21">
            <v>0</v>
          </cell>
          <cell r="EG21">
            <v>0</v>
          </cell>
          <cell r="EH21">
            <v>0</v>
          </cell>
          <cell r="EI21">
            <v>0</v>
          </cell>
          <cell r="EJ21">
            <v>0</v>
          </cell>
          <cell r="EK21">
            <v>0</v>
          </cell>
          <cell r="EL21">
            <v>0</v>
          </cell>
          <cell r="EM21">
            <v>0</v>
          </cell>
          <cell r="EN21">
            <v>0</v>
          </cell>
          <cell r="EO21">
            <v>0</v>
          </cell>
          <cell r="EP21">
            <v>0</v>
          </cell>
          <cell r="EQ21">
            <v>0</v>
          </cell>
        </row>
        <row r="22">
          <cell r="A22" t="str">
            <v>A428</v>
          </cell>
          <cell r="B22">
            <v>0</v>
          </cell>
          <cell r="C22">
            <v>0</v>
          </cell>
          <cell r="D22">
            <v>0</v>
          </cell>
          <cell r="E22">
            <v>0</v>
          </cell>
          <cell r="F22">
            <v>0</v>
          </cell>
          <cell r="G22">
            <v>0</v>
          </cell>
          <cell r="H22">
            <v>0</v>
          </cell>
          <cell r="I22">
            <v>0</v>
          </cell>
          <cell r="J22">
            <v>0</v>
          </cell>
          <cell r="K22">
            <v>0</v>
          </cell>
          <cell r="L22">
            <v>0</v>
          </cell>
          <cell r="M22">
            <v>0</v>
          </cell>
          <cell r="N22">
            <v>0</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cell r="AL22">
            <v>0</v>
          </cell>
          <cell r="AM22">
            <v>0</v>
          </cell>
          <cell r="AN22">
            <v>0</v>
          </cell>
          <cell r="AO22">
            <v>0</v>
          </cell>
          <cell r="AP22">
            <v>0</v>
          </cell>
          <cell r="AQ22">
            <v>0</v>
          </cell>
          <cell r="AR22">
            <v>0</v>
          </cell>
          <cell r="AS22">
            <v>0</v>
          </cell>
          <cell r="AT22">
            <v>0</v>
          </cell>
          <cell r="AU22">
            <v>0</v>
          </cell>
          <cell r="AV22">
            <v>0</v>
          </cell>
          <cell r="AW22">
            <v>0</v>
          </cell>
          <cell r="AX22">
            <v>0</v>
          </cell>
          <cell r="AY22">
            <v>0</v>
          </cell>
          <cell r="AZ22">
            <v>0</v>
          </cell>
          <cell r="BA22">
            <v>0</v>
          </cell>
          <cell r="BB22">
            <v>0</v>
          </cell>
          <cell r="BC22">
            <v>0</v>
          </cell>
          <cell r="BD22">
            <v>0</v>
          </cell>
          <cell r="BE22">
            <v>0</v>
          </cell>
          <cell r="BF22">
            <v>0</v>
          </cell>
          <cell r="BG22">
            <v>0</v>
          </cell>
          <cell r="BH22">
            <v>0</v>
          </cell>
          <cell r="BI22">
            <v>0</v>
          </cell>
          <cell r="BJ22">
            <v>0</v>
          </cell>
          <cell r="BK22">
            <v>0</v>
          </cell>
          <cell r="BL22">
            <v>0</v>
          </cell>
          <cell r="BM22">
            <v>0</v>
          </cell>
          <cell r="BN22">
            <v>0</v>
          </cell>
          <cell r="BO22">
            <v>0</v>
          </cell>
          <cell r="BP22">
            <v>0</v>
          </cell>
          <cell r="BQ22">
            <v>0</v>
          </cell>
          <cell r="BR22">
            <v>0</v>
          </cell>
          <cell r="BS22">
            <v>0</v>
          </cell>
          <cell r="BT22">
            <v>0</v>
          </cell>
          <cell r="BU22">
            <v>0</v>
          </cell>
          <cell r="BV22">
            <v>0</v>
          </cell>
          <cell r="BW22">
            <v>0</v>
          </cell>
          <cell r="BX22">
            <v>0</v>
          </cell>
          <cell r="BY22">
            <v>0</v>
          </cell>
          <cell r="BZ22">
            <v>0</v>
          </cell>
          <cell r="CA22">
            <v>0</v>
          </cell>
          <cell r="CB22">
            <v>0</v>
          </cell>
          <cell r="CC22">
            <v>0</v>
          </cell>
          <cell r="CD22">
            <v>0</v>
          </cell>
          <cell r="CE22">
            <v>0</v>
          </cell>
          <cell r="CF22">
            <v>0</v>
          </cell>
          <cell r="CG22">
            <v>0</v>
          </cell>
          <cell r="CH22">
            <v>0</v>
          </cell>
          <cell r="CI22">
            <v>0</v>
          </cell>
          <cell r="CJ22">
            <v>0</v>
          </cell>
          <cell r="CK22">
            <v>0</v>
          </cell>
          <cell r="CL22">
            <v>0</v>
          </cell>
          <cell r="CM22">
            <v>0</v>
          </cell>
          <cell r="CN22">
            <v>0</v>
          </cell>
          <cell r="CO22">
            <v>0</v>
          </cell>
          <cell r="CP22">
            <v>0</v>
          </cell>
          <cell r="CQ22">
            <v>0</v>
          </cell>
          <cell r="CR22">
            <v>0</v>
          </cell>
          <cell r="CS22">
            <v>0</v>
          </cell>
          <cell r="CT22">
            <v>0</v>
          </cell>
          <cell r="CU22">
            <v>0</v>
          </cell>
          <cell r="CV22">
            <v>0</v>
          </cell>
          <cell r="CW22">
            <v>0</v>
          </cell>
          <cell r="CX22">
            <v>0</v>
          </cell>
          <cell r="CY22">
            <v>0</v>
          </cell>
          <cell r="CZ22">
            <v>0</v>
          </cell>
          <cell r="DA22">
            <v>0</v>
          </cell>
          <cell r="DB22">
            <v>0</v>
          </cell>
          <cell r="DC22">
            <v>0</v>
          </cell>
          <cell r="DD22">
            <v>0</v>
          </cell>
          <cell r="DE22">
            <v>0</v>
          </cell>
          <cell r="DF22">
            <v>0</v>
          </cell>
          <cell r="DG22">
            <v>0</v>
          </cell>
          <cell r="DH22">
            <v>0</v>
          </cell>
          <cell r="DI22">
            <v>0</v>
          </cell>
          <cell r="DJ22">
            <v>0</v>
          </cell>
          <cell r="DK22">
            <v>0</v>
          </cell>
          <cell r="DL22">
            <v>0</v>
          </cell>
          <cell r="DM22">
            <v>0</v>
          </cell>
          <cell r="DN22">
            <v>0</v>
          </cell>
          <cell r="DO22">
            <v>0</v>
          </cell>
          <cell r="DP22">
            <v>0</v>
          </cell>
          <cell r="DQ22">
            <v>0</v>
          </cell>
          <cell r="DR22">
            <v>0</v>
          </cell>
          <cell r="DS22">
            <v>0</v>
          </cell>
          <cell r="DT22">
            <v>0</v>
          </cell>
          <cell r="DU22">
            <v>0</v>
          </cell>
          <cell r="DV22">
            <v>0</v>
          </cell>
          <cell r="DW22">
            <v>0</v>
          </cell>
          <cell r="DX22">
            <v>0</v>
          </cell>
          <cell r="DY22">
            <v>0</v>
          </cell>
          <cell r="DZ22">
            <v>0</v>
          </cell>
          <cell r="EA22">
            <v>0</v>
          </cell>
          <cell r="EB22">
            <v>0</v>
          </cell>
          <cell r="EC22">
            <v>0</v>
          </cell>
          <cell r="ED22">
            <v>0</v>
          </cell>
          <cell r="EE22">
            <v>0</v>
          </cell>
          <cell r="EF22">
            <v>0</v>
          </cell>
          <cell r="EG22">
            <v>0</v>
          </cell>
          <cell r="EH22">
            <v>0</v>
          </cell>
          <cell r="EI22">
            <v>0</v>
          </cell>
          <cell r="EJ22">
            <v>0</v>
          </cell>
          <cell r="EK22">
            <v>0</v>
          </cell>
          <cell r="EL22">
            <v>0</v>
          </cell>
          <cell r="EM22">
            <v>0</v>
          </cell>
          <cell r="EN22">
            <v>0</v>
          </cell>
          <cell r="EO22">
            <v>0</v>
          </cell>
          <cell r="EP22">
            <v>0</v>
          </cell>
          <cell r="EQ22">
            <v>0</v>
          </cell>
        </row>
        <row r="23">
          <cell r="A23" t="str">
            <v>A439</v>
          </cell>
          <cell r="B23">
            <v>0</v>
          </cell>
          <cell r="C23">
            <v>0</v>
          </cell>
          <cell r="D23">
            <v>0</v>
          </cell>
          <cell r="E23">
            <v>0</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cell r="AM23">
            <v>0</v>
          </cell>
          <cell r="AN23">
            <v>0</v>
          </cell>
          <cell r="AO23">
            <v>0</v>
          </cell>
          <cell r="AP23">
            <v>0</v>
          </cell>
          <cell r="AQ23">
            <v>0</v>
          </cell>
          <cell r="AR23">
            <v>0</v>
          </cell>
          <cell r="AS23">
            <v>0</v>
          </cell>
          <cell r="AT23">
            <v>0</v>
          </cell>
          <cell r="AU23">
            <v>0</v>
          </cell>
          <cell r="AV23">
            <v>0</v>
          </cell>
          <cell r="AW23">
            <v>0</v>
          </cell>
          <cell r="AX23">
            <v>0</v>
          </cell>
          <cell r="AY23">
            <v>0</v>
          </cell>
          <cell r="AZ23">
            <v>0</v>
          </cell>
          <cell r="BA23">
            <v>0</v>
          </cell>
          <cell r="BB23">
            <v>0</v>
          </cell>
          <cell r="BC23">
            <v>0</v>
          </cell>
          <cell r="BD23">
            <v>0</v>
          </cell>
          <cell r="BE23">
            <v>0</v>
          </cell>
          <cell r="BF23">
            <v>0</v>
          </cell>
          <cell r="BG23">
            <v>0</v>
          </cell>
          <cell r="BH23">
            <v>0</v>
          </cell>
          <cell r="BI23">
            <v>0</v>
          </cell>
          <cell r="BJ23">
            <v>0</v>
          </cell>
          <cell r="BK23">
            <v>0</v>
          </cell>
          <cell r="BL23">
            <v>0</v>
          </cell>
          <cell r="BM23">
            <v>0</v>
          </cell>
          <cell r="BN23">
            <v>0</v>
          </cell>
          <cell r="BO23">
            <v>0</v>
          </cell>
          <cell r="BP23">
            <v>0</v>
          </cell>
          <cell r="BQ23">
            <v>0</v>
          </cell>
          <cell r="BR23">
            <v>0</v>
          </cell>
          <cell r="BS23">
            <v>0</v>
          </cell>
          <cell r="BT23">
            <v>0</v>
          </cell>
          <cell r="BU23">
            <v>0</v>
          </cell>
          <cell r="BV23">
            <v>0</v>
          </cell>
          <cell r="BW23">
            <v>0</v>
          </cell>
          <cell r="BX23">
            <v>0</v>
          </cell>
          <cell r="BY23">
            <v>0</v>
          </cell>
          <cell r="BZ23">
            <v>0</v>
          </cell>
          <cell r="CA23">
            <v>0</v>
          </cell>
          <cell r="CB23">
            <v>0</v>
          </cell>
          <cell r="CC23">
            <v>0</v>
          </cell>
          <cell r="CD23">
            <v>0</v>
          </cell>
          <cell r="CE23">
            <v>0</v>
          </cell>
          <cell r="CF23">
            <v>0</v>
          </cell>
          <cell r="CG23">
            <v>0</v>
          </cell>
          <cell r="CH23">
            <v>0</v>
          </cell>
          <cell r="CI23">
            <v>0</v>
          </cell>
          <cell r="CJ23">
            <v>0</v>
          </cell>
          <cell r="CK23">
            <v>0</v>
          </cell>
          <cell r="CL23">
            <v>0</v>
          </cell>
          <cell r="CM23">
            <v>0</v>
          </cell>
          <cell r="CN23">
            <v>0</v>
          </cell>
          <cell r="CO23">
            <v>0</v>
          </cell>
          <cell r="CP23">
            <v>0</v>
          </cell>
          <cell r="CQ23">
            <v>0</v>
          </cell>
          <cell r="CR23">
            <v>0</v>
          </cell>
          <cell r="CS23">
            <v>0</v>
          </cell>
          <cell r="CT23">
            <v>0</v>
          </cell>
          <cell r="CU23">
            <v>0</v>
          </cell>
          <cell r="CV23">
            <v>0</v>
          </cell>
          <cell r="CW23">
            <v>0</v>
          </cell>
          <cell r="CX23">
            <v>0</v>
          </cell>
          <cell r="CY23">
            <v>0</v>
          </cell>
          <cell r="CZ23">
            <v>0</v>
          </cell>
          <cell r="DA23">
            <v>0</v>
          </cell>
          <cell r="DB23">
            <v>0</v>
          </cell>
          <cell r="DC23">
            <v>0</v>
          </cell>
          <cell r="DD23">
            <v>0</v>
          </cell>
          <cell r="DE23">
            <v>0</v>
          </cell>
          <cell r="DF23">
            <v>0</v>
          </cell>
          <cell r="DG23">
            <v>0</v>
          </cell>
          <cell r="DH23">
            <v>0</v>
          </cell>
          <cell r="DI23">
            <v>0</v>
          </cell>
          <cell r="DJ23">
            <v>0</v>
          </cell>
          <cell r="DK23">
            <v>0</v>
          </cell>
          <cell r="DL23">
            <v>0</v>
          </cell>
          <cell r="DM23">
            <v>0</v>
          </cell>
          <cell r="DN23">
            <v>0</v>
          </cell>
          <cell r="DO23">
            <v>0</v>
          </cell>
          <cell r="DP23">
            <v>0</v>
          </cell>
          <cell r="DQ23">
            <v>0</v>
          </cell>
          <cell r="DR23">
            <v>0</v>
          </cell>
          <cell r="DS23">
            <v>0</v>
          </cell>
          <cell r="DT23">
            <v>0</v>
          </cell>
          <cell r="DU23">
            <v>0</v>
          </cell>
          <cell r="DV23">
            <v>0</v>
          </cell>
          <cell r="DW23">
            <v>0</v>
          </cell>
          <cell r="DX23">
            <v>0</v>
          </cell>
          <cell r="DY23">
            <v>0</v>
          </cell>
          <cell r="DZ23">
            <v>0</v>
          </cell>
          <cell r="EA23">
            <v>0</v>
          </cell>
          <cell r="EB23">
            <v>0</v>
          </cell>
          <cell r="EC23">
            <v>0</v>
          </cell>
          <cell r="ED23">
            <v>0</v>
          </cell>
          <cell r="EE23">
            <v>0</v>
          </cell>
          <cell r="EF23">
            <v>0</v>
          </cell>
          <cell r="EG23">
            <v>0</v>
          </cell>
          <cell r="EH23">
            <v>0</v>
          </cell>
          <cell r="EI23">
            <v>0</v>
          </cell>
          <cell r="EJ23">
            <v>0</v>
          </cell>
          <cell r="EK23">
            <v>0</v>
          </cell>
          <cell r="EL23">
            <v>0</v>
          </cell>
          <cell r="EM23">
            <v>0</v>
          </cell>
          <cell r="EN23">
            <v>0</v>
          </cell>
          <cell r="EO23">
            <v>0</v>
          </cell>
          <cell r="EP23">
            <v>0</v>
          </cell>
          <cell r="EQ23">
            <v>0</v>
          </cell>
        </row>
        <row r="24">
          <cell r="A24" t="str">
            <v>A440</v>
          </cell>
          <cell r="B24">
            <v>0</v>
          </cell>
          <cell r="C24">
            <v>0</v>
          </cell>
          <cell r="D24">
            <v>0</v>
          </cell>
          <cell r="E24">
            <v>0</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0</v>
          </cell>
          <cell r="AM24">
            <v>0</v>
          </cell>
          <cell r="AN24">
            <v>0</v>
          </cell>
          <cell r="AO24">
            <v>0</v>
          </cell>
          <cell r="AP24">
            <v>0</v>
          </cell>
          <cell r="AQ24">
            <v>0</v>
          </cell>
          <cell r="AR24">
            <v>0</v>
          </cell>
          <cell r="AS24">
            <v>0</v>
          </cell>
          <cell r="AT24">
            <v>0</v>
          </cell>
          <cell r="AU24">
            <v>0</v>
          </cell>
          <cell r="AV24">
            <v>0</v>
          </cell>
          <cell r="AW24">
            <v>0</v>
          </cell>
          <cell r="AX24">
            <v>0</v>
          </cell>
          <cell r="AY24">
            <v>0</v>
          </cell>
          <cell r="AZ24">
            <v>0</v>
          </cell>
          <cell r="BA24">
            <v>0</v>
          </cell>
          <cell r="BB24">
            <v>0</v>
          </cell>
          <cell r="BC24">
            <v>0</v>
          </cell>
          <cell r="BD24">
            <v>0</v>
          </cell>
          <cell r="BE24">
            <v>0</v>
          </cell>
          <cell r="BF24">
            <v>0</v>
          </cell>
          <cell r="BG24">
            <v>0</v>
          </cell>
          <cell r="BH24">
            <v>0</v>
          </cell>
          <cell r="BI24">
            <v>0</v>
          </cell>
          <cell r="BJ24">
            <v>0</v>
          </cell>
          <cell r="BK24">
            <v>0</v>
          </cell>
          <cell r="BL24">
            <v>0</v>
          </cell>
          <cell r="BM24">
            <v>0</v>
          </cell>
          <cell r="BN24">
            <v>0</v>
          </cell>
          <cell r="BO24">
            <v>0</v>
          </cell>
          <cell r="BP24">
            <v>0</v>
          </cell>
          <cell r="BQ24">
            <v>0</v>
          </cell>
          <cell r="BR24">
            <v>0</v>
          </cell>
          <cell r="BS24">
            <v>0</v>
          </cell>
          <cell r="BT24">
            <v>0</v>
          </cell>
          <cell r="BU24">
            <v>0</v>
          </cell>
          <cell r="BV24">
            <v>0</v>
          </cell>
          <cell r="BW24">
            <v>0</v>
          </cell>
          <cell r="BX24">
            <v>0</v>
          </cell>
          <cell r="BY24">
            <v>0</v>
          </cell>
          <cell r="BZ24">
            <v>0</v>
          </cell>
          <cell r="CA24">
            <v>0</v>
          </cell>
          <cell r="CB24">
            <v>0</v>
          </cell>
          <cell r="CC24">
            <v>0</v>
          </cell>
          <cell r="CD24">
            <v>0</v>
          </cell>
          <cell r="CE24">
            <v>0</v>
          </cell>
          <cell r="CF24">
            <v>0</v>
          </cell>
          <cell r="CG24">
            <v>0</v>
          </cell>
          <cell r="CH24">
            <v>0</v>
          </cell>
          <cell r="CI24">
            <v>0</v>
          </cell>
          <cell r="CJ24">
            <v>0</v>
          </cell>
          <cell r="CK24">
            <v>0</v>
          </cell>
          <cell r="CL24">
            <v>0</v>
          </cell>
          <cell r="CM24">
            <v>0</v>
          </cell>
          <cell r="CN24">
            <v>0</v>
          </cell>
          <cell r="CO24">
            <v>0</v>
          </cell>
          <cell r="CP24">
            <v>0</v>
          </cell>
          <cell r="CQ24">
            <v>0</v>
          </cell>
          <cell r="CR24">
            <v>0</v>
          </cell>
          <cell r="CS24">
            <v>0</v>
          </cell>
          <cell r="CT24">
            <v>0</v>
          </cell>
          <cell r="CU24">
            <v>0</v>
          </cell>
          <cell r="CV24">
            <v>0</v>
          </cell>
          <cell r="CW24">
            <v>0</v>
          </cell>
          <cell r="CX24">
            <v>0</v>
          </cell>
          <cell r="CY24">
            <v>0</v>
          </cell>
          <cell r="CZ24">
            <v>0</v>
          </cell>
          <cell r="DA24">
            <v>0</v>
          </cell>
          <cell r="DB24">
            <v>0</v>
          </cell>
          <cell r="DC24">
            <v>0</v>
          </cell>
          <cell r="DD24">
            <v>0</v>
          </cell>
          <cell r="DE24">
            <v>0</v>
          </cell>
          <cell r="DF24">
            <v>0</v>
          </cell>
          <cell r="DG24">
            <v>0</v>
          </cell>
          <cell r="DH24">
            <v>0</v>
          </cell>
          <cell r="DI24">
            <v>0</v>
          </cell>
          <cell r="DJ24">
            <v>0</v>
          </cell>
          <cell r="DK24">
            <v>0</v>
          </cell>
          <cell r="DL24">
            <v>0</v>
          </cell>
          <cell r="DM24">
            <v>0</v>
          </cell>
          <cell r="DN24">
            <v>0</v>
          </cell>
          <cell r="DO24">
            <v>0</v>
          </cell>
          <cell r="DP24">
            <v>0</v>
          </cell>
          <cell r="DQ24">
            <v>0</v>
          </cell>
          <cell r="DR24">
            <v>0</v>
          </cell>
          <cell r="DS24">
            <v>0</v>
          </cell>
          <cell r="DT24">
            <v>0</v>
          </cell>
          <cell r="DU24">
            <v>0</v>
          </cell>
          <cell r="DV24">
            <v>0</v>
          </cell>
          <cell r="DW24">
            <v>0</v>
          </cell>
          <cell r="DX24">
            <v>0</v>
          </cell>
          <cell r="DY24">
            <v>0</v>
          </cell>
          <cell r="DZ24">
            <v>0</v>
          </cell>
          <cell r="EA24">
            <v>0</v>
          </cell>
          <cell r="EB24">
            <v>0</v>
          </cell>
          <cell r="EC24">
            <v>0</v>
          </cell>
          <cell r="ED24">
            <v>0</v>
          </cell>
          <cell r="EE24">
            <v>0</v>
          </cell>
          <cell r="EF24">
            <v>0</v>
          </cell>
          <cell r="EG24">
            <v>0</v>
          </cell>
          <cell r="EH24">
            <v>0</v>
          </cell>
          <cell r="EI24">
            <v>0</v>
          </cell>
          <cell r="EJ24">
            <v>0</v>
          </cell>
          <cell r="EK24">
            <v>0</v>
          </cell>
          <cell r="EL24">
            <v>0</v>
          </cell>
          <cell r="EM24">
            <v>0</v>
          </cell>
          <cell r="EN24">
            <v>0</v>
          </cell>
          <cell r="EO24">
            <v>0</v>
          </cell>
          <cell r="EP24">
            <v>0</v>
          </cell>
          <cell r="EQ24">
            <v>0</v>
          </cell>
        </row>
        <row r="25">
          <cell r="A25" t="str">
            <v>A455</v>
          </cell>
          <cell r="B25">
            <v>0</v>
          </cell>
          <cell r="C25">
            <v>0</v>
          </cell>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cell r="AM25">
            <v>0</v>
          </cell>
          <cell r="AN25">
            <v>0</v>
          </cell>
          <cell r="AO25">
            <v>0</v>
          </cell>
          <cell r="AP25">
            <v>0</v>
          </cell>
          <cell r="AQ25">
            <v>0</v>
          </cell>
          <cell r="AR25">
            <v>0</v>
          </cell>
          <cell r="AS25">
            <v>0</v>
          </cell>
          <cell r="AT25">
            <v>0</v>
          </cell>
          <cell r="AU25">
            <v>0</v>
          </cell>
          <cell r="AV25">
            <v>0</v>
          </cell>
          <cell r="AW25">
            <v>0</v>
          </cell>
          <cell r="AX25">
            <v>0</v>
          </cell>
          <cell r="AY25">
            <v>0</v>
          </cell>
          <cell r="AZ25">
            <v>0</v>
          </cell>
          <cell r="BA25">
            <v>0</v>
          </cell>
          <cell r="BB25">
            <v>0</v>
          </cell>
          <cell r="BC25">
            <v>0</v>
          </cell>
          <cell r="BD25">
            <v>0</v>
          </cell>
          <cell r="BE25">
            <v>0</v>
          </cell>
          <cell r="BF25">
            <v>0</v>
          </cell>
          <cell r="BG25">
            <v>0</v>
          </cell>
          <cell r="BH25">
            <v>0</v>
          </cell>
          <cell r="BI25">
            <v>0</v>
          </cell>
          <cell r="BJ25">
            <v>0</v>
          </cell>
          <cell r="BK25">
            <v>0</v>
          </cell>
          <cell r="BL25">
            <v>0</v>
          </cell>
          <cell r="BM25">
            <v>0</v>
          </cell>
          <cell r="BN25">
            <v>0</v>
          </cell>
          <cell r="BO25">
            <v>0</v>
          </cell>
          <cell r="BP25">
            <v>0</v>
          </cell>
          <cell r="BQ25">
            <v>0</v>
          </cell>
          <cell r="BR25">
            <v>0</v>
          </cell>
          <cell r="BS25">
            <v>0</v>
          </cell>
          <cell r="BT25">
            <v>0</v>
          </cell>
          <cell r="BU25">
            <v>0</v>
          </cell>
          <cell r="BV25">
            <v>0</v>
          </cell>
          <cell r="BW25">
            <v>0</v>
          </cell>
          <cell r="BX25">
            <v>0</v>
          </cell>
          <cell r="BY25">
            <v>0</v>
          </cell>
          <cell r="BZ25">
            <v>0</v>
          </cell>
          <cell r="CA25">
            <v>0</v>
          </cell>
          <cell r="CB25">
            <v>0</v>
          </cell>
          <cell r="CC25">
            <v>0</v>
          </cell>
          <cell r="CD25">
            <v>0</v>
          </cell>
          <cell r="CE25">
            <v>0</v>
          </cell>
          <cell r="CF25">
            <v>0</v>
          </cell>
          <cell r="CG25">
            <v>0</v>
          </cell>
          <cell r="CH25">
            <v>0</v>
          </cell>
          <cell r="CI25">
            <v>0</v>
          </cell>
          <cell r="CJ25">
            <v>0</v>
          </cell>
          <cell r="CK25">
            <v>0</v>
          </cell>
          <cell r="CL25">
            <v>0</v>
          </cell>
          <cell r="CM25">
            <v>0</v>
          </cell>
          <cell r="CN25">
            <v>0</v>
          </cell>
          <cell r="CO25">
            <v>0</v>
          </cell>
          <cell r="CP25">
            <v>0</v>
          </cell>
          <cell r="CQ25">
            <v>0</v>
          </cell>
          <cell r="CR25">
            <v>0</v>
          </cell>
          <cell r="CS25">
            <v>0</v>
          </cell>
          <cell r="CT25">
            <v>0</v>
          </cell>
          <cell r="CU25">
            <v>0</v>
          </cell>
          <cell r="CV25">
            <v>0</v>
          </cell>
          <cell r="CW25">
            <v>0</v>
          </cell>
          <cell r="CX25">
            <v>0</v>
          </cell>
          <cell r="CY25">
            <v>0</v>
          </cell>
          <cell r="CZ25">
            <v>0</v>
          </cell>
          <cell r="DA25">
            <v>0</v>
          </cell>
          <cell r="DB25">
            <v>0</v>
          </cell>
          <cell r="DC25">
            <v>0</v>
          </cell>
          <cell r="DD25">
            <v>0</v>
          </cell>
          <cell r="DE25">
            <v>0</v>
          </cell>
          <cell r="DF25">
            <v>0</v>
          </cell>
          <cell r="DG25">
            <v>0</v>
          </cell>
          <cell r="DH25">
            <v>0</v>
          </cell>
          <cell r="DI25">
            <v>0</v>
          </cell>
          <cell r="DJ25">
            <v>0</v>
          </cell>
          <cell r="DK25">
            <v>0</v>
          </cell>
          <cell r="DL25">
            <v>0</v>
          </cell>
          <cell r="DM25">
            <v>0</v>
          </cell>
          <cell r="DN25">
            <v>0</v>
          </cell>
          <cell r="DO25">
            <v>0</v>
          </cell>
          <cell r="DP25">
            <v>0</v>
          </cell>
          <cell r="DQ25">
            <v>0</v>
          </cell>
          <cell r="DR25">
            <v>0</v>
          </cell>
          <cell r="DS25">
            <v>0</v>
          </cell>
          <cell r="DT25">
            <v>0</v>
          </cell>
          <cell r="DU25">
            <v>0</v>
          </cell>
          <cell r="DV25">
            <v>0</v>
          </cell>
          <cell r="DW25">
            <v>0</v>
          </cell>
          <cell r="DX25">
            <v>0</v>
          </cell>
          <cell r="DY25">
            <v>0</v>
          </cell>
          <cell r="DZ25">
            <v>0</v>
          </cell>
          <cell r="EA25">
            <v>0</v>
          </cell>
          <cell r="EB25">
            <v>0</v>
          </cell>
          <cell r="EC25">
            <v>0</v>
          </cell>
          <cell r="ED25">
            <v>0</v>
          </cell>
          <cell r="EE25">
            <v>0</v>
          </cell>
          <cell r="EF25">
            <v>0</v>
          </cell>
          <cell r="EG25">
            <v>0</v>
          </cell>
          <cell r="EH25">
            <v>0</v>
          </cell>
          <cell r="EI25">
            <v>0</v>
          </cell>
          <cell r="EJ25">
            <v>0</v>
          </cell>
          <cell r="EK25">
            <v>0</v>
          </cell>
          <cell r="EL25">
            <v>0</v>
          </cell>
          <cell r="EM25">
            <v>0</v>
          </cell>
          <cell r="EN25">
            <v>0</v>
          </cell>
          <cell r="EO25">
            <v>0</v>
          </cell>
          <cell r="EP25">
            <v>0</v>
          </cell>
          <cell r="EQ25">
            <v>0</v>
          </cell>
        </row>
        <row r="26">
          <cell r="A26" t="str">
            <v>A464</v>
          </cell>
          <cell r="B26">
            <v>0</v>
          </cell>
          <cell r="C26">
            <v>0</v>
          </cell>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0</v>
          </cell>
          <cell r="AW26">
            <v>0</v>
          </cell>
          <cell r="AX26">
            <v>0</v>
          </cell>
          <cell r="AY26">
            <v>0</v>
          </cell>
          <cell r="AZ26">
            <v>0</v>
          </cell>
          <cell r="BA26">
            <v>0</v>
          </cell>
          <cell r="BB26">
            <v>0</v>
          </cell>
          <cell r="BC26">
            <v>0</v>
          </cell>
          <cell r="BD26">
            <v>0</v>
          </cell>
          <cell r="BE26">
            <v>0</v>
          </cell>
          <cell r="BF26">
            <v>0</v>
          </cell>
          <cell r="BG26">
            <v>0</v>
          </cell>
          <cell r="BH26">
            <v>0</v>
          </cell>
          <cell r="BI26">
            <v>0</v>
          </cell>
          <cell r="BJ26">
            <v>0</v>
          </cell>
          <cell r="BK26">
            <v>0</v>
          </cell>
          <cell r="BL26">
            <v>0</v>
          </cell>
          <cell r="BM26">
            <v>0</v>
          </cell>
          <cell r="BN26">
            <v>0</v>
          </cell>
          <cell r="BO26">
            <v>0</v>
          </cell>
          <cell r="BP26">
            <v>0</v>
          </cell>
          <cell r="BQ26">
            <v>0</v>
          </cell>
          <cell r="BR26">
            <v>0</v>
          </cell>
          <cell r="BS26">
            <v>0</v>
          </cell>
          <cell r="BT26">
            <v>0</v>
          </cell>
          <cell r="BU26">
            <v>0</v>
          </cell>
          <cell r="BV26">
            <v>0</v>
          </cell>
          <cell r="BW26">
            <v>0</v>
          </cell>
          <cell r="BX26">
            <v>0</v>
          </cell>
          <cell r="BY26">
            <v>0</v>
          </cell>
          <cell r="BZ26">
            <v>0</v>
          </cell>
          <cell r="CA26">
            <v>0</v>
          </cell>
          <cell r="CB26">
            <v>0</v>
          </cell>
          <cell r="CC26">
            <v>0</v>
          </cell>
          <cell r="CD26">
            <v>0</v>
          </cell>
          <cell r="CE26">
            <v>0</v>
          </cell>
          <cell r="CF26">
            <v>0</v>
          </cell>
          <cell r="CG26">
            <v>0</v>
          </cell>
          <cell r="CH26">
            <v>0</v>
          </cell>
          <cell r="CI26">
            <v>0</v>
          </cell>
          <cell r="CJ26">
            <v>0</v>
          </cell>
          <cell r="CK26">
            <v>0</v>
          </cell>
          <cell r="CL26">
            <v>0</v>
          </cell>
          <cell r="CM26">
            <v>0</v>
          </cell>
          <cell r="CN26">
            <v>0</v>
          </cell>
          <cell r="CO26">
            <v>0</v>
          </cell>
          <cell r="CP26">
            <v>0</v>
          </cell>
          <cell r="CQ26">
            <v>0</v>
          </cell>
          <cell r="CR26">
            <v>0</v>
          </cell>
          <cell r="CS26">
            <v>0</v>
          </cell>
          <cell r="CT26">
            <v>0</v>
          </cell>
          <cell r="CU26">
            <v>0</v>
          </cell>
          <cell r="CV26">
            <v>0</v>
          </cell>
          <cell r="CW26">
            <v>0</v>
          </cell>
          <cell r="CX26">
            <v>0</v>
          </cell>
          <cell r="CY26">
            <v>0</v>
          </cell>
          <cell r="CZ26">
            <v>0</v>
          </cell>
          <cell r="DA26">
            <v>0</v>
          </cell>
          <cell r="DB26">
            <v>0</v>
          </cell>
          <cell r="DC26">
            <v>0</v>
          </cell>
          <cell r="DD26">
            <v>0</v>
          </cell>
          <cell r="DE26">
            <v>0</v>
          </cell>
          <cell r="DF26">
            <v>0</v>
          </cell>
          <cell r="DG26">
            <v>0</v>
          </cell>
          <cell r="DH26">
            <v>0</v>
          </cell>
          <cell r="DI26">
            <v>0</v>
          </cell>
          <cell r="DJ26">
            <v>0</v>
          </cell>
          <cell r="DK26">
            <v>0</v>
          </cell>
          <cell r="DL26">
            <v>0</v>
          </cell>
          <cell r="DM26">
            <v>0</v>
          </cell>
          <cell r="DN26">
            <v>0</v>
          </cell>
          <cell r="DO26">
            <v>0</v>
          </cell>
          <cell r="DP26">
            <v>0</v>
          </cell>
          <cell r="DQ26">
            <v>0</v>
          </cell>
          <cell r="DR26">
            <v>0</v>
          </cell>
          <cell r="DS26">
            <v>0</v>
          </cell>
          <cell r="DT26">
            <v>0</v>
          </cell>
          <cell r="DU26">
            <v>0</v>
          </cell>
          <cell r="DV26">
            <v>0</v>
          </cell>
          <cell r="DW26">
            <v>0</v>
          </cell>
          <cell r="DX26">
            <v>0</v>
          </cell>
          <cell r="DY26">
            <v>0</v>
          </cell>
          <cell r="DZ26">
            <v>0</v>
          </cell>
          <cell r="EA26">
            <v>0</v>
          </cell>
          <cell r="EB26">
            <v>0</v>
          </cell>
          <cell r="EC26">
            <v>0</v>
          </cell>
          <cell r="ED26">
            <v>0</v>
          </cell>
          <cell r="EE26">
            <v>0</v>
          </cell>
          <cell r="EF26">
            <v>0</v>
          </cell>
          <cell r="EG26">
            <v>0</v>
          </cell>
          <cell r="EH26">
            <v>0</v>
          </cell>
          <cell r="EI26">
            <v>0</v>
          </cell>
          <cell r="EJ26">
            <v>0</v>
          </cell>
          <cell r="EK26">
            <v>0</v>
          </cell>
          <cell r="EL26">
            <v>0</v>
          </cell>
          <cell r="EM26">
            <v>0</v>
          </cell>
          <cell r="EN26">
            <v>0</v>
          </cell>
          <cell r="EO26">
            <v>0</v>
          </cell>
          <cell r="EP26">
            <v>0</v>
          </cell>
          <cell r="EQ26">
            <v>0</v>
          </cell>
        </row>
        <row r="27">
          <cell r="A27" t="str">
            <v>A490</v>
          </cell>
          <cell r="B27">
            <v>0</v>
          </cell>
          <cell r="C27">
            <v>0</v>
          </cell>
          <cell r="D27">
            <v>0</v>
          </cell>
          <cell r="E27">
            <v>0</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cell r="AM27">
            <v>0</v>
          </cell>
          <cell r="AN27">
            <v>0</v>
          </cell>
          <cell r="AO27">
            <v>0</v>
          </cell>
          <cell r="AP27">
            <v>0</v>
          </cell>
          <cell r="AQ27">
            <v>0</v>
          </cell>
          <cell r="AR27">
            <v>0</v>
          </cell>
          <cell r="AS27">
            <v>0</v>
          </cell>
          <cell r="AT27">
            <v>0</v>
          </cell>
          <cell r="AU27">
            <v>0</v>
          </cell>
          <cell r="AV27">
            <v>0</v>
          </cell>
          <cell r="AW27">
            <v>0</v>
          </cell>
          <cell r="AX27">
            <v>0</v>
          </cell>
          <cell r="AY27">
            <v>0</v>
          </cell>
          <cell r="AZ27">
            <v>0</v>
          </cell>
          <cell r="BA27">
            <v>0</v>
          </cell>
          <cell r="BB27">
            <v>0</v>
          </cell>
          <cell r="BC27">
            <v>0</v>
          </cell>
          <cell r="BD27">
            <v>0</v>
          </cell>
          <cell r="BE27">
            <v>0</v>
          </cell>
          <cell r="BF27">
            <v>0</v>
          </cell>
          <cell r="BG27">
            <v>0</v>
          </cell>
          <cell r="BH27">
            <v>0</v>
          </cell>
          <cell r="BI27">
            <v>0</v>
          </cell>
          <cell r="BJ27">
            <v>0</v>
          </cell>
          <cell r="BK27">
            <v>0</v>
          </cell>
          <cell r="BL27">
            <v>0</v>
          </cell>
          <cell r="BM27">
            <v>0</v>
          </cell>
          <cell r="BN27">
            <v>0</v>
          </cell>
          <cell r="BO27">
            <v>0</v>
          </cell>
          <cell r="BP27">
            <v>0</v>
          </cell>
          <cell r="BQ27">
            <v>0</v>
          </cell>
          <cell r="BR27">
            <v>0</v>
          </cell>
          <cell r="BS27">
            <v>0</v>
          </cell>
          <cell r="BT27">
            <v>0</v>
          </cell>
          <cell r="BU27">
            <v>0</v>
          </cell>
          <cell r="BV27">
            <v>0</v>
          </cell>
          <cell r="BW27">
            <v>0</v>
          </cell>
          <cell r="BX27">
            <v>0</v>
          </cell>
          <cell r="BY27">
            <v>0</v>
          </cell>
          <cell r="BZ27">
            <v>0</v>
          </cell>
          <cell r="CA27">
            <v>0</v>
          </cell>
          <cell r="CB27">
            <v>0</v>
          </cell>
          <cell r="CC27">
            <v>0</v>
          </cell>
          <cell r="CD27">
            <v>0</v>
          </cell>
          <cell r="CE27">
            <v>0</v>
          </cell>
          <cell r="CF27">
            <v>0</v>
          </cell>
          <cell r="CG27">
            <v>0</v>
          </cell>
          <cell r="CH27">
            <v>0</v>
          </cell>
          <cell r="CI27">
            <v>0</v>
          </cell>
          <cell r="CJ27">
            <v>0</v>
          </cell>
          <cell r="CK27">
            <v>0</v>
          </cell>
          <cell r="CL27">
            <v>0</v>
          </cell>
          <cell r="CM27">
            <v>0</v>
          </cell>
          <cell r="CN27">
            <v>0</v>
          </cell>
          <cell r="CO27">
            <v>0</v>
          </cell>
          <cell r="CP27">
            <v>0</v>
          </cell>
          <cell r="CQ27">
            <v>0</v>
          </cell>
          <cell r="CR27">
            <v>0</v>
          </cell>
          <cell r="CS27">
            <v>0</v>
          </cell>
          <cell r="CT27">
            <v>0</v>
          </cell>
          <cell r="CU27">
            <v>0</v>
          </cell>
          <cell r="CV27">
            <v>0</v>
          </cell>
          <cell r="CW27">
            <v>0</v>
          </cell>
          <cell r="CX27">
            <v>0</v>
          </cell>
          <cell r="CY27">
            <v>0</v>
          </cell>
          <cell r="CZ27">
            <v>0</v>
          </cell>
          <cell r="DA27">
            <v>0</v>
          </cell>
          <cell r="DB27">
            <v>0</v>
          </cell>
          <cell r="DC27">
            <v>0</v>
          </cell>
          <cell r="DD27">
            <v>0</v>
          </cell>
          <cell r="DE27">
            <v>0</v>
          </cell>
          <cell r="DF27">
            <v>0</v>
          </cell>
          <cell r="DG27">
            <v>0</v>
          </cell>
          <cell r="DH27">
            <v>0</v>
          </cell>
          <cell r="DI27">
            <v>0</v>
          </cell>
          <cell r="DJ27">
            <v>0</v>
          </cell>
          <cell r="DK27">
            <v>0</v>
          </cell>
          <cell r="DL27">
            <v>0</v>
          </cell>
          <cell r="DM27">
            <v>0</v>
          </cell>
          <cell r="DN27">
            <v>0</v>
          </cell>
          <cell r="DO27">
            <v>0</v>
          </cell>
          <cell r="DP27">
            <v>0</v>
          </cell>
          <cell r="DQ27">
            <v>0</v>
          </cell>
          <cell r="DR27">
            <v>0</v>
          </cell>
          <cell r="DS27">
            <v>0</v>
          </cell>
          <cell r="DT27">
            <v>0</v>
          </cell>
          <cell r="DU27">
            <v>0</v>
          </cell>
          <cell r="DV27">
            <v>0</v>
          </cell>
          <cell r="DW27">
            <v>0</v>
          </cell>
          <cell r="DX27">
            <v>0</v>
          </cell>
          <cell r="DY27">
            <v>0</v>
          </cell>
          <cell r="DZ27">
            <v>0</v>
          </cell>
          <cell r="EA27">
            <v>0</v>
          </cell>
          <cell r="EB27">
            <v>0</v>
          </cell>
          <cell r="EC27">
            <v>0</v>
          </cell>
          <cell r="ED27">
            <v>0</v>
          </cell>
          <cell r="EE27">
            <v>0</v>
          </cell>
          <cell r="EF27">
            <v>0</v>
          </cell>
          <cell r="EG27">
            <v>0</v>
          </cell>
          <cell r="EH27">
            <v>0</v>
          </cell>
          <cell r="EI27">
            <v>0</v>
          </cell>
          <cell r="EJ27">
            <v>0</v>
          </cell>
          <cell r="EK27">
            <v>0</v>
          </cell>
          <cell r="EL27">
            <v>0</v>
          </cell>
          <cell r="EM27">
            <v>0</v>
          </cell>
          <cell r="EN27">
            <v>0</v>
          </cell>
          <cell r="EO27">
            <v>0</v>
          </cell>
          <cell r="EP27">
            <v>0</v>
          </cell>
          <cell r="EQ27">
            <v>0</v>
          </cell>
        </row>
      </sheetData>
      <sheetData sheetId="3"/>
      <sheetData sheetId="4"/>
      <sheetData sheetId="5"/>
      <sheetData sheetId="6"/>
      <sheetData sheetId="7"/>
      <sheetData sheetId="8"/>
      <sheetData sheetId="9">
        <row r="288">
          <cell r="AA288" t="str">
            <v>12 triad 1mm²</v>
          </cell>
        </row>
        <row r="289">
          <cell r="AA289" t="str">
            <v>8 triad 1mm²</v>
          </cell>
        </row>
        <row r="290">
          <cell r="AA290" t="str">
            <v>4 triad 1mm²</v>
          </cell>
        </row>
        <row r="291">
          <cell r="AA291" t="str">
            <v>2triad 1mm²</v>
          </cell>
        </row>
        <row r="292">
          <cell r="AA292" t="str">
            <v>1 triad 1mm²</v>
          </cell>
        </row>
        <row r="293">
          <cell r="AA293" t="str">
            <v>24 pair 1mm²</v>
          </cell>
        </row>
        <row r="294">
          <cell r="AA294" t="str">
            <v>37 core 1mm²</v>
          </cell>
        </row>
        <row r="295">
          <cell r="AA295" t="str">
            <v>12 pair 1mm² SWA</v>
          </cell>
        </row>
        <row r="296">
          <cell r="AA296" t="str">
            <v>8 pair 1mm² SWA</v>
          </cell>
        </row>
        <row r="297">
          <cell r="AA297" t="str">
            <v>4 pair 1mm² SWA</v>
          </cell>
        </row>
        <row r="298">
          <cell r="AA298" t="str">
            <v>4 core 1mm² SWA</v>
          </cell>
        </row>
        <row r="299">
          <cell r="AA299" t="str">
            <v>1 pair 1mm² SWA</v>
          </cell>
        </row>
        <row r="300">
          <cell r="AA300" t="str">
            <v>Type K - Minerally Insulated</v>
          </cell>
        </row>
        <row r="301">
          <cell r="AA301" t="str">
            <v>Type K compensation</v>
          </cell>
        </row>
        <row r="302">
          <cell r="AA302" t="str">
            <v>Type N - Minerally Insulated</v>
          </cell>
        </row>
        <row r="303">
          <cell r="AA303" t="str">
            <v>Type N compensation</v>
          </cell>
        </row>
        <row r="304">
          <cell r="AA304" t="str">
            <v>3 core 1mm² (digital signal) SWA</v>
          </cell>
        </row>
        <row r="305">
          <cell r="AA305" t="str">
            <v>4 core 2.5 mm² (power) SWA</v>
          </cell>
        </row>
        <row r="306">
          <cell r="AA306" t="str">
            <v>4 core 4 mm² (power) SWA</v>
          </cell>
        </row>
        <row r="307">
          <cell r="AA307" t="str">
            <v>4 core 16mm²  (power) SWA</v>
          </cell>
        </row>
        <row r="308">
          <cell r="AA308" t="str">
            <v>4 core 25mm²  (power) SWA</v>
          </cell>
        </row>
        <row r="309">
          <cell r="AA309" t="str">
            <v>Earth 70mm2 Grn/Ylw LH</v>
          </cell>
        </row>
        <row r="310">
          <cell r="AA310" t="str">
            <v>Earth 16mm2 Grn/Ylw LH</v>
          </cell>
        </row>
        <row r="311">
          <cell r="AA311" t="str">
            <v>Earth 16mm2 Blue - Clean Earth LH</v>
          </cell>
        </row>
        <row r="312">
          <cell r="AA312" t="str">
            <v>7 core 1mm² SWA</v>
          </cell>
        </row>
        <row r="313">
          <cell r="AA313" t="str">
            <v>ned - for future use</v>
          </cell>
        </row>
        <row r="314">
          <cell r="AA314" t="str">
            <v>ned - for future use</v>
          </cell>
        </row>
        <row r="315">
          <cell r="AA315" t="str">
            <v>ned - for future use</v>
          </cell>
        </row>
        <row r="318">
          <cell r="AA318" t="str">
            <v>Profibus DP Fast Connect Robust Cable</v>
          </cell>
        </row>
        <row r="319">
          <cell r="AA319" t="str">
            <v>Profibus PA Robust Cable</v>
          </cell>
        </row>
        <row r="320">
          <cell r="AA320" t="str">
            <v>Industrial Ethernet Twisted Pair c/w connectors</v>
          </cell>
        </row>
        <row r="321">
          <cell r="AA321" t="str">
            <v>Fibre</v>
          </cell>
        </row>
        <row r="322">
          <cell r="AA322" t="str">
            <v>Fibre Patch Lead Multi-Mode ST-ST Duplex c/w connectors</v>
          </cell>
        </row>
        <row r="323">
          <cell r="AA323" t="str">
            <v>Network Twisted Pair STP</v>
          </cell>
        </row>
        <row r="324">
          <cell r="AA324" t="str">
            <v>Network STP  patch leads c/w connectors</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Value for ALL"/>
      <sheetName val="Fee Calcs"/>
      <sheetName val="Travel"/>
      <sheetName val="Architect"/>
      <sheetName val="Interior Designer"/>
      <sheetName val="SHOPRITE TI ARCH"/>
      <sheetName val="Interior"/>
      <sheetName val="Project Manager"/>
      <sheetName val="Quantity Surveyor"/>
      <sheetName val="Structural Engineer"/>
      <sheetName val="Fee Calculation - STR"/>
      <sheetName val="Civil Engineer 1"/>
      <sheetName val="Fee Calculation - CIV"/>
      <sheetName val="Electrical Engineer"/>
      <sheetName val="Fee Calculation - ELEC"/>
      <sheetName val="Mechanical Engineer"/>
      <sheetName val="Fee Calculation - MECH"/>
      <sheetName val="Wet Services"/>
      <sheetName val="Fee Calculation - WET"/>
      <sheetName val="Fire Services"/>
      <sheetName val="Fee Calculation - FIRE"/>
      <sheetName val="Data - STR"/>
      <sheetName val="Civil Engineer"/>
      <sheetName val="Fee Stages"/>
      <sheetName val="FINAL SUMMARY"/>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ow r="2">
          <cell r="D2">
            <v>38.772070175761506</v>
          </cell>
        </row>
      </sheetData>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ow r="3">
          <cell r="B3" t="str">
            <v>A</v>
          </cell>
        </row>
        <row r="4">
          <cell r="B4" t="str">
            <v>B</v>
          </cell>
        </row>
        <row r="5">
          <cell r="B5" t="str">
            <v>C</v>
          </cell>
        </row>
        <row r="6">
          <cell r="B6" t="str">
            <v>D</v>
          </cell>
        </row>
        <row r="7">
          <cell r="B7" t="str">
            <v>E</v>
          </cell>
        </row>
        <row r="8">
          <cell r="B8" t="str">
            <v>F</v>
          </cell>
        </row>
        <row r="9">
          <cell r="B9" t="str">
            <v>G</v>
          </cell>
        </row>
      </sheetData>
      <sheetData sheetId="22" refreshError="1"/>
      <sheetData sheetId="23" refreshError="1"/>
      <sheetData sheetId="24" refreshError="1"/>
      <sheetData sheetId="25"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Database"/>
      <sheetName val="Initial Data"/>
      <sheetName val="CostPlan"/>
      <sheetName val="Welcome111111111111111111111111"/>
    </sheetNames>
    <sheetDataSet>
      <sheetData sheetId="0" refreshError="1"/>
      <sheetData sheetId="1">
        <row r="34">
          <cell r="F34">
            <v>395.54</v>
          </cell>
        </row>
      </sheetData>
      <sheetData sheetId="2"/>
      <sheetData sheetId="3"/>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itial Data"/>
      <sheetName val="Cover"/>
      <sheetName val="Contents"/>
      <sheetName val="Exec Summary"/>
      <sheetName val="Cost Report"/>
      <sheetName val="Sch A"/>
      <sheetName val="Sch A1"/>
      <sheetName val="Sch B"/>
      <sheetName val="Sch C1"/>
      <sheetName val="Sch C2"/>
      <sheetName val="Sch C3"/>
      <sheetName val="Sch C4"/>
      <sheetName val="Sch D"/>
      <sheetName val="PO Schedule"/>
      <sheetName val="Sch E1"/>
      <sheetName val="Sch E2"/>
      <sheetName val="Sch E3"/>
      <sheetName val="Sch E4"/>
      <sheetName val="Info"/>
      <sheetName val="Sch F"/>
      <sheetName val="Sch H"/>
      <sheetName val="Package Status"/>
      <sheetName val="Sch C1 Feedback"/>
      <sheetName val="Fee Calculation"/>
      <sheetName val="FA Summary"/>
      <sheetName val="Cash flow DATA"/>
      <sheetName val="Cash flow CALCULATION"/>
      <sheetName val="G-Cashflow"/>
      <sheetName val="Fee Drawdown Cashflow"/>
      <sheetName val="Direct Cashflow Drawdow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itial Data"/>
      <sheetName val="Index"/>
      <sheetName val="Schedule &quot;A&quot;"/>
      <sheetName val="Schedule&quot;C&quot; (1)"/>
      <sheetName val="Schedule&quot;C&quot; (2)"/>
      <sheetName val="Schedule&quot;C&quot; (3)"/>
      <sheetName val="Schedule&quot;C&quot; (4)"/>
      <sheetName val="Schedule&quot;D&quot;"/>
      <sheetName val="Schedule&quot;E&quot;"/>
      <sheetName val="Schedule&quot;F&quot;"/>
      <sheetName val="Schedule&quot;G&quot; "/>
      <sheetName val="Package Status"/>
      <sheetName val="Out-standing"/>
      <sheetName val="Welcome"/>
    </sheetNames>
    <sheetDataSet>
      <sheetData sheetId="0" refreshError="1">
        <row r="14">
          <cell r="F14" t="str">
            <v>EMIRATES INTERNATIONAL ENDURANCE RACING</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
      <sheetName val="Cover"/>
      <sheetName val="Exec. Summ"/>
      <sheetName val="Notes"/>
      <sheetName val="Matrix"/>
      <sheetName val="Cost pm2 P1"/>
      <sheetName val="Sum P1"/>
      <sheetName val="Improve - P1"/>
      <sheetName val="Sum P2"/>
      <sheetName val="Improve - P2"/>
      <sheetName val="Sum P3"/>
      <sheetName val="Improve - P3"/>
      <sheetName val="Sum P4"/>
      <sheetName val="Improve - P4"/>
      <sheetName val="Sum P5"/>
      <sheetName val="Improve - P5"/>
      <sheetName val="Sum P6"/>
      <sheetName val="Improve - P6"/>
      <sheetName val="Sum P7"/>
      <sheetName val="Improve - P7"/>
      <sheetName val="Sum GA"/>
      <sheetName val="Improve - Garden Ap"/>
      <sheetName val="Sum Infra"/>
      <sheetName val="Infra"/>
      <sheetName val="Sum Ancil"/>
      <sheetName val="Ancil"/>
      <sheetName val="Sheet2"/>
      <sheetName val="Cost pm2 P1 (VE)"/>
    </sheetNames>
    <sheetDataSet>
      <sheetData sheetId="0">
        <row r="28">
          <cell r="H28" t="str">
            <v>Rs</v>
          </cell>
        </row>
        <row r="29">
          <cell r="K29">
            <v>27</v>
          </cell>
        </row>
        <row r="30">
          <cell r="K30">
            <v>42</v>
          </cell>
        </row>
        <row r="31">
          <cell r="K31">
            <v>4</v>
          </cell>
        </row>
        <row r="62">
          <cell r="I62">
            <v>0.05</v>
          </cell>
        </row>
      </sheetData>
      <sheetData sheetId="1"/>
      <sheetData sheetId="2"/>
      <sheetData sheetId="3"/>
      <sheetData sheetId="4"/>
      <sheetData sheetId="5"/>
      <sheetData sheetId="6"/>
      <sheetData sheetId="7">
        <row r="203">
          <cell r="B203">
            <v>0.01</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DATA"/>
      <sheetName val="CALCULATION"/>
    </sheetNames>
    <sheetDataSet>
      <sheetData sheetId="0">
        <row r="8">
          <cell r="D8" t="str">
            <v>OFFICE DEVELOPMENT, NEWTOWN</v>
          </cell>
        </row>
      </sheetData>
      <sheetData sheetId="1">
        <row r="12">
          <cell r="G12">
            <v>35456000</v>
          </cell>
          <cell r="J12">
            <v>1.6</v>
          </cell>
          <cell r="K12">
            <v>160</v>
          </cell>
        </row>
        <row r="14">
          <cell r="K14">
            <v>60</v>
          </cell>
        </row>
      </sheetData>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heet1"/>
      <sheetName val="Vehicle List"/>
      <sheetName val="Sheet2"/>
      <sheetName val="Sheet3"/>
      <sheetName val="DoW Rates"/>
    </sheetNames>
    <sheetDataSet>
      <sheetData sheetId="0"/>
      <sheetData sheetId="1">
        <row r="3">
          <cell r="A3">
            <v>90</v>
          </cell>
          <cell r="B3" t="str">
            <v>Hummer Hummer</v>
          </cell>
          <cell r="D3">
            <v>3700</v>
          </cell>
        </row>
        <row r="4">
          <cell r="A4">
            <v>91</v>
          </cell>
          <cell r="B4" t="str">
            <v>Tuscan Tuscan</v>
          </cell>
          <cell r="D4">
            <v>2000</v>
          </cell>
        </row>
        <row r="5">
          <cell r="A5">
            <v>92</v>
          </cell>
          <cell r="B5" t="str">
            <v>Bantam (W) - ND649452 Bantam (W) - ND649452</v>
          </cell>
          <cell r="D5">
            <v>1300</v>
          </cell>
        </row>
        <row r="6">
          <cell r="A6">
            <v>93</v>
          </cell>
          <cell r="B6" t="str">
            <v>Bantam (G) - ND647782 Bantam (G) - ND647782</v>
          </cell>
          <cell r="D6">
            <v>1600</v>
          </cell>
        </row>
        <row r="7">
          <cell r="A7">
            <v>94</v>
          </cell>
          <cell r="B7" t="str">
            <v>Hardbody - NV20751 Hardbody - NV20751</v>
          </cell>
          <cell r="D7">
            <v>2000</v>
          </cell>
        </row>
        <row r="8">
          <cell r="A8">
            <v>95</v>
          </cell>
          <cell r="B8" t="str">
            <v>Bantam (W) - ND595124 Bantam (W) - ND595124</v>
          </cell>
          <cell r="D8">
            <v>1300</v>
          </cell>
        </row>
        <row r="9">
          <cell r="A9">
            <v>96</v>
          </cell>
          <cell r="B9" t="str">
            <v>Bantam (G) - ND591593 Bantam (G) - ND591593</v>
          </cell>
          <cell r="D9">
            <v>1300</v>
          </cell>
        </row>
        <row r="10">
          <cell r="A10">
            <v>97</v>
          </cell>
          <cell r="B10" t="str">
            <v>Jeep Grand Cherokee 3.6L VVT L Jeep Grand Cherokee. ND 679321</v>
          </cell>
          <cell r="D10">
            <v>3600</v>
          </cell>
        </row>
        <row r="11">
          <cell r="A11">
            <v>98</v>
          </cell>
          <cell r="B11" t="str">
            <v>Jeep Cherokee 3.6L Jeep Cherokee - ND 721297</v>
          </cell>
          <cell r="D11">
            <v>3600</v>
          </cell>
        </row>
        <row r="12">
          <cell r="A12">
            <v>99</v>
          </cell>
          <cell r="B12" t="str">
            <v>Kia LDV NV 31533</v>
          </cell>
          <cell r="C12">
            <v>0</v>
          </cell>
          <cell r="D12">
            <v>2700</v>
          </cell>
        </row>
        <row r="13">
          <cell r="A13">
            <v>100</v>
          </cell>
          <cell r="B13" t="str">
            <v xml:space="preserve">Isuzu </v>
          </cell>
          <cell r="C13">
            <v>0</v>
          </cell>
          <cell r="D13">
            <v>2500</v>
          </cell>
        </row>
      </sheetData>
      <sheetData sheetId="2"/>
      <sheetData sheetId="3"/>
      <sheetData sheetId="4">
        <row r="1">
          <cell r="B1" t="str">
            <v>Date Code</v>
          </cell>
        </row>
      </sheetData>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itial Data"/>
      <sheetName val="Index"/>
      <sheetName val="Summary"/>
      <sheetName val="Schedule&quot;C(1)&quot;"/>
      <sheetName val="Schedule&quot;C&quot; (2)"/>
      <sheetName val="Schedule&quot;C&quot; (3)"/>
      <sheetName val="Schedule&quot;C&quot; (4)"/>
      <sheetName val="Schedule&quot;D&quot;"/>
      <sheetName val="Schedule&quot;E&quot;"/>
      <sheetName val="Schedule&quot;F&quot;"/>
      <sheetName val="Schedule&quot;G&quot;  "/>
      <sheetName val="Schedule&quot;H&quot; "/>
      <sheetName val="Package Status"/>
      <sheetName val="Welcome"/>
    </sheetNames>
    <sheetDataSet>
      <sheetData sheetId="0" refreshError="1">
        <row r="11">
          <cell r="F11" t="str">
            <v>MADINAT JUMEIRAH RESORT DUBAI : GENERAL ITEMS</v>
          </cell>
        </row>
        <row r="12">
          <cell r="F12" t="str">
            <v>MLC-4653/6/QSR 1</v>
          </cell>
        </row>
        <row r="13">
          <cell r="F13">
            <v>37425</v>
          </cell>
        </row>
        <row r="16">
          <cell r="F16" t="str">
            <v>QUANTITY SURVEYORS REPORT No. 1</v>
          </cell>
        </row>
        <row r="17">
          <cell r="F17" t="str">
            <v>Quantity Surveyors Report No. 1</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IABILITY"/>
      <sheetName val="Notes"/>
      <sheetName val="Chart data"/>
      <sheetName val="FEAS(INPUT)"/>
      <sheetName val="Cover"/>
      <sheetName val="FLY"/>
      <sheetName val="INDEX"/>
      <sheetName val="SUMMARY"/>
      <sheetName val="CASHFLOW CODES"/>
      <sheetName val="Claim Summary"/>
      <sheetName val="BOOK-4"/>
      <sheetName val="PRELIMIN"/>
      <sheetName val="Data2"/>
      <sheetName val="dBase"/>
      <sheetName val="Staff Acco."/>
      <sheetName val="CONCRETE"/>
      <sheetName val="EDGES"/>
      <sheetName val="JOINTS"/>
      <sheetName val="SUPERSTRUCTURE"/>
      <sheetName val="BOOK-4.XLW"/>
      <sheetName val="HAKEDİŞ "/>
      <sheetName val="decompte"/>
      <sheetName val="Bl.1 P&amp;G"/>
      <sheetName val="B1.3 External works"/>
      <sheetName val="Addedum"/>
      <sheetName val="Summary "/>
      <sheetName val="Bl.1 P &amp; G"/>
      <sheetName val="Bl. 3 External  works"/>
      <sheetName val="Summary 1"/>
      <sheetName val="Sheet1"/>
      <sheetName val="CASHFLOW_CODES"/>
      <sheetName val="Chart_data"/>
      <sheetName val="Claim_Summary"/>
      <sheetName val="dv_info"/>
      <sheetName val="2"/>
      <sheetName val="x"/>
      <sheetName val="Bill No. 3.1 2BRA"/>
      <sheetName val="Bill No. 3.2 3BRA"/>
      <sheetName val="Bill No. 4.1 2BRA MEP"/>
      <sheetName val="Bill No. 4.2 3BRA MEP"/>
      <sheetName val="Bill 5.1 Roads &amp; Parking"/>
      <sheetName val="Bill 5.2 Walkways"/>
      <sheetName val="Bill 5.3 Stormwater Drainage"/>
      <sheetName val="Bill 5.4 Retaining Walls"/>
      <sheetName val="Bill 5.5 Main Gate"/>
      <sheetName val="Bill_No__3_1_2BRA1"/>
      <sheetName val="Bill_No__3_2_3BRA1"/>
      <sheetName val="Bill_No__4_1_2BRA_MEP1"/>
      <sheetName val="Bill_No__4_2_3BRA_MEP1"/>
      <sheetName val="Bill_5_1_Roads_&amp;_Parking1"/>
      <sheetName val="Bill_5_2_Walkways1"/>
      <sheetName val="Bill_5_3_Stormwater_Drainage1"/>
      <sheetName val="Bill_5_4_Retaining_Walls1"/>
      <sheetName val="Bill_5_5_Main_Gate1"/>
      <sheetName val="Chart_data1"/>
      <sheetName val="CASHFLOW_CODES1"/>
      <sheetName val="Bill_No__3_1_2BRA"/>
      <sheetName val="Bill_No__3_2_3BRA"/>
      <sheetName val="Bill_No__4_1_2BRA_MEP"/>
      <sheetName val="Bill_No__4_2_3BRA_MEP"/>
      <sheetName val="Bill_5_1_Roads_&amp;_Parking"/>
      <sheetName val="Bill_5_2_Walkways"/>
      <sheetName val="Bill_5_3_Stormwater_Drainage"/>
      <sheetName val="Bill_5_4_Retaining_Walls"/>
      <sheetName val="Bill_5_5_Main_Gate"/>
      <sheetName val="Bill_No__3_1_2BRA2"/>
      <sheetName val="Bill_No__3_2_3BRA2"/>
      <sheetName val="Bill_No__4_1_2BRA_MEP2"/>
      <sheetName val="Bill_No__4_2_3BRA_MEP2"/>
      <sheetName val="Bill_5_1_Roads_&amp;_Parking2"/>
      <sheetName val="Bill_5_2_Walkways2"/>
      <sheetName val="Bill_5_3_Stormwater_Drainage2"/>
      <sheetName val="Bill_5_4_Retaining_Walls2"/>
      <sheetName val="Bill_5_5_Main_Gate2"/>
      <sheetName val="Chart_data2"/>
      <sheetName val="CASHFLOW_CODES2"/>
      <sheetName val="Bill_No__3_1_2BRA3"/>
      <sheetName val="Bill_No__3_2_3BRA3"/>
      <sheetName val="Bill_No__4_1_2BRA_MEP3"/>
      <sheetName val="Bill_No__4_2_3BRA_MEP3"/>
      <sheetName val="Bill_5_1_Roads_&amp;_Parking3"/>
      <sheetName val="Bill_5_2_Walkways3"/>
      <sheetName val="Bill_5_3_Stormwater_Drainage3"/>
      <sheetName val="Bill_5_4_Retaining_Walls3"/>
      <sheetName val="Bill_5_5_Main_Gate3"/>
      <sheetName val="Chart_data3"/>
      <sheetName val="CASHFLOW_CODES3"/>
      <sheetName val="Bill_No__3_1_2BRA4"/>
      <sheetName val="Bill_No__3_2_3BRA4"/>
      <sheetName val="Bill_No__4_1_2BRA_MEP4"/>
      <sheetName val="Bill_No__4_2_3BRA_MEP4"/>
      <sheetName val="Bill_5_1_Roads_&amp;_Parking4"/>
      <sheetName val="Bill_5_2_Walkways4"/>
      <sheetName val="Bill_5_3_Stormwater_Drainage4"/>
      <sheetName val="Bill_5_4_Retaining_Walls4"/>
      <sheetName val="Bill_5_5_Main_Gate4"/>
      <sheetName val="Chart_data4"/>
      <sheetName val="CASHFLOW_CODES4"/>
      <sheetName val="Exc"/>
      <sheetName val="BS-Notes"/>
      <sheetName val="Bill No. 3.4 S1 BRA"/>
      <sheetName val="Bill No. 3.5 1BRA"/>
      <sheetName val="CPDL"/>
      <sheetName val="CODES"/>
      <sheetName val="ABSA-SA75104"/>
      <sheetName val="Instructions"/>
      <sheetName val="Preliminaries"/>
      <sheetName val="Preliminaries Matrix"/>
      <sheetName val="Preliminaries Notes"/>
      <sheetName val="Professional Fees"/>
      <sheetName val="Partial Prof Fees"/>
      <sheetName val="Notes &amp; Qualifications"/>
      <sheetName val="Alterations"/>
      <sheetName val="Earthworks"/>
      <sheetName val="Concrete,Formwork&amp;Reinforcement"/>
      <sheetName val="Masonry "/>
      <sheetName val="Waterproofing"/>
      <sheetName val="Carpentry &amp; Joinery"/>
      <sheetName val="Ceilings &amp; Partitioning"/>
      <sheetName val="Floor Covering"/>
      <sheetName val="Ironmongery "/>
      <sheetName val="Structural Steelwork"/>
      <sheetName val="Metalwork"/>
      <sheetName val="Plastering"/>
      <sheetName val="Tiling"/>
      <sheetName val="Plumbing &amp; Drainage"/>
      <sheetName val="Fire Protection"/>
      <sheetName val="Electrical Work"/>
      <sheetName val="Mechanical Work"/>
      <sheetName val="Paperhannging"/>
      <sheetName val="Glazing"/>
      <sheetName val="Paintwork"/>
      <sheetName val="Specialist Work"/>
      <sheetName val="FF&amp;E"/>
      <sheetName val="Signage &amp; Merchandising"/>
      <sheetName val="CCTV &amp; Intruder Detection Syst"/>
      <sheetName val="BMS"/>
      <sheetName val="ATM &amp; Cash Handling Equipment"/>
      <sheetName val="Furniture"/>
      <sheetName val="Office Equipment"/>
      <sheetName val="IT Equipment"/>
      <sheetName val="Digital Marketing"/>
      <sheetName val="Queue Sytems"/>
      <sheetName val="Roller Shutters"/>
      <sheetName val="Safes"/>
      <sheetName val="Miscellaneous"/>
      <sheetName val="Final Summary "/>
      <sheetName val="Data"/>
      <sheetName val="H2O TREATMENT PLANT SITE_4_1_"/>
      <sheetName val="H2O TREATMENT PLANT SITE(4.1)"/>
      <sheetName val="1"/>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sheetData sheetId="31"/>
      <sheetData sheetId="32"/>
      <sheetData sheetId="33" refreshError="1"/>
      <sheetData sheetId="34" refreshError="1"/>
      <sheetData sheetId="35" refreshError="1"/>
      <sheetData sheetId="36" refreshError="1"/>
      <sheetData sheetId="37" refreshError="1"/>
      <sheetData sheetId="38" refreshError="1"/>
      <sheetData sheetId="39" refreshError="1"/>
      <sheetData sheetId="40"/>
      <sheetData sheetId="41" refreshError="1"/>
      <sheetData sheetId="42" refreshError="1"/>
      <sheetData sheetId="43" refreshError="1"/>
      <sheetData sheetId="44" refreshError="1"/>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refreshError="1"/>
      <sheetData sheetId="99" refreshError="1"/>
      <sheetData sheetId="100" refreshError="1"/>
      <sheetData sheetId="101" refreshError="1"/>
      <sheetData sheetId="102" refreshError="1"/>
      <sheetData sheetId="103" refreshError="1"/>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refreshError="1"/>
      <sheetData sheetId="148" refreshError="1"/>
      <sheetData sheetId="149" refreshError="1"/>
      <sheetData sheetId="150"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itial Data"/>
      <sheetName val="Area Schedule"/>
      <sheetName val="Info Schedule"/>
      <sheetName val="Spec"/>
      <sheetName val="Executive Summary"/>
      <sheetName val="Cost Plan"/>
      <sheetName val="Package Split"/>
      <sheetName val="Tiling"/>
      <sheetName val="Shopfitting"/>
      <sheetName val="Ceilings"/>
      <sheetName val="Toi Access"/>
      <sheetName val="Elec"/>
      <sheetName val="P&amp;D"/>
      <sheetName val="HVAC"/>
      <sheetName val="Timber Floors"/>
      <sheetName val="Cover"/>
      <sheetName val="Compare Conc to Timber Roofs"/>
      <sheetName val="Schedule of Rates"/>
      <sheetName val="Data"/>
      <sheetName val="Improve - P1"/>
    </sheetNames>
    <sheetDataSet>
      <sheetData sheetId="0" refreshError="1">
        <row r="26">
          <cell r="G26">
            <v>0.03</v>
          </cell>
        </row>
        <row r="28">
          <cell r="G28">
            <v>378</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pital"/>
      <sheetName val="Notes"/>
      <sheetName val="Improvement "/>
      <sheetName val="General Costs"/>
      <sheetName val="DATA SHEET"/>
      <sheetName val="Ann Summ"/>
      <sheetName val="Tiling"/>
      <sheetName val="Shopfit"/>
      <sheetName val="Tenant"/>
      <sheetName val="Carpets"/>
      <sheetName val="Softs"/>
      <sheetName val="Misc Ops"/>
      <sheetName val="Ops"/>
      <sheetName val="Kitchen"/>
      <sheetName val="Audio Visual"/>
      <sheetName val="Comp"/>
      <sheetName val="POS"/>
      <sheetName val="MATV"/>
      <sheetName val="PABX"/>
      <sheetName val="External"/>
    </sheetNames>
    <sheetDataSet>
      <sheetData sheetId="0" refreshError="1"/>
      <sheetData sheetId="1"/>
      <sheetData sheetId="2" refreshError="1">
        <row r="1">
          <cell r="A1" t="str">
            <v>The Mondior Walmont Estate Hotel, Durbanville</v>
          </cell>
          <cell r="J1" t="str">
            <v xml:space="preserve"> 1219/A1/S2R1</v>
          </cell>
        </row>
        <row r="2">
          <cell r="A2" t="str">
            <v>Indative Improvement Cost - Scheme 1 (Revision 0)</v>
          </cell>
        </row>
        <row r="3">
          <cell r="A3" t="str">
            <v>Improvement Costs</v>
          </cell>
          <cell r="J3">
            <v>37799</v>
          </cell>
        </row>
        <row r="6">
          <cell r="A6" t="str">
            <v>IMPROVEMENT COSTS :</v>
          </cell>
        </row>
        <row r="8">
          <cell r="A8" t="str">
            <v xml:space="preserve">BUILDING WORKS : </v>
          </cell>
        </row>
        <row r="9">
          <cell r="A9">
            <v>1</v>
          </cell>
          <cell r="B9" t="str">
            <v>New budget hotel consisting</v>
          </cell>
          <cell r="D9">
            <v>1383</v>
          </cell>
          <cell r="E9" t="str">
            <v xml:space="preserve">m2 @  </v>
          </cell>
          <cell r="F9">
            <v>3133</v>
          </cell>
          <cell r="G9" t="str">
            <v>P</v>
          </cell>
          <cell r="H9">
            <v>4333000</v>
          </cell>
        </row>
        <row r="10">
          <cell r="B10" t="str">
            <v>bedrooms, corridors, house keeping</v>
          </cell>
        </row>
        <row r="11">
          <cell r="B11" t="str">
            <v>areas, reception, lobby, lounge, etc.</v>
          </cell>
        </row>
        <row r="13">
          <cell r="A13">
            <v>2</v>
          </cell>
          <cell r="B13" t="str">
            <v>Extra over for façade treatment</v>
          </cell>
          <cell r="D13">
            <v>563</v>
          </cell>
          <cell r="E13" t="str">
            <v>m2 @</v>
          </cell>
          <cell r="F13">
            <v>200</v>
          </cell>
          <cell r="G13" t="str">
            <v xml:space="preserve"> </v>
          </cell>
          <cell r="H13">
            <v>112600</v>
          </cell>
        </row>
        <row r="15">
          <cell r="A15">
            <v>3</v>
          </cell>
          <cell r="B15" t="str">
            <v>Provision for porte cochere</v>
          </cell>
          <cell r="D15">
            <v>0</v>
          </cell>
          <cell r="E15" t="str">
            <v>m2 @</v>
          </cell>
          <cell r="F15">
            <v>500</v>
          </cell>
          <cell r="G15" t="str">
            <v xml:space="preserve"> </v>
          </cell>
          <cell r="H15">
            <v>0</v>
          </cell>
        </row>
        <row r="17">
          <cell r="A17">
            <v>4</v>
          </cell>
          <cell r="B17" t="str">
            <v>Provision for covered walkway - excluded</v>
          </cell>
          <cell r="D17">
            <v>0</v>
          </cell>
          <cell r="E17" t="str">
            <v>m @</v>
          </cell>
          <cell r="F17">
            <v>0</v>
          </cell>
          <cell r="G17" t="str">
            <v xml:space="preserve"> </v>
          </cell>
          <cell r="H17">
            <v>0</v>
          </cell>
        </row>
        <row r="19">
          <cell r="A19">
            <v>5</v>
          </cell>
          <cell r="B19" t="str">
            <v>Tiled finishes to floors of public areas -</v>
          </cell>
          <cell r="E19" t="str">
            <v>Item</v>
          </cell>
          <cell r="F19" t="str">
            <v xml:space="preserve"> </v>
          </cell>
          <cell r="H19">
            <v>566000</v>
          </cell>
        </row>
        <row r="20">
          <cell r="B20" t="str">
            <v>see Annexure "A" page A1</v>
          </cell>
        </row>
        <row r="22">
          <cell r="A22">
            <v>6</v>
          </cell>
          <cell r="B22" t="str">
            <v>Shopfitting and specialised finishes -</v>
          </cell>
          <cell r="E22" t="str">
            <v>Item</v>
          </cell>
          <cell r="F22">
            <v>948000</v>
          </cell>
          <cell r="H22">
            <v>948000</v>
          </cell>
        </row>
        <row r="23">
          <cell r="B23" t="str">
            <v>see Annexure "B" page B1</v>
          </cell>
        </row>
        <row r="25">
          <cell r="A25">
            <v>7</v>
          </cell>
          <cell r="B25" t="str">
            <v>Provision for external specialist lighting</v>
          </cell>
          <cell r="D25">
            <v>1</v>
          </cell>
          <cell r="E25" t="str">
            <v>Item</v>
          </cell>
          <cell r="F25">
            <v>500000</v>
          </cell>
          <cell r="H25">
            <v>10000</v>
          </cell>
        </row>
        <row r="26">
          <cell r="I26" t="str">
            <v>P</v>
          </cell>
          <cell r="J26">
            <v>5969600</v>
          </cell>
        </row>
        <row r="28">
          <cell r="A28" t="str">
            <v>EXTERNAL WORKS (Provisions) :</v>
          </cell>
        </row>
        <row r="29">
          <cell r="A29">
            <v>8</v>
          </cell>
          <cell r="B29" t="str">
            <v>Site clearance, bulk earthworks, etc.</v>
          </cell>
          <cell r="D29" t="str">
            <v xml:space="preserve"> </v>
          </cell>
          <cell r="E29" t="str">
            <v>Item</v>
          </cell>
          <cell r="F29" t="str">
            <v xml:space="preserve"> </v>
          </cell>
          <cell r="G29" t="str">
            <v>P</v>
          </cell>
          <cell r="H29" t="e">
            <v>#REF!</v>
          </cell>
        </row>
        <row r="31">
          <cell r="A31">
            <v>8.01</v>
          </cell>
          <cell r="B31" t="str">
            <v>Piling</v>
          </cell>
          <cell r="E31" t="str">
            <v>Item</v>
          </cell>
          <cell r="H31">
            <v>0</v>
          </cell>
        </row>
        <row r="33">
          <cell r="A33">
            <v>9.01</v>
          </cell>
          <cell r="B33" t="str">
            <v>Roads and parking</v>
          </cell>
          <cell r="E33" t="str">
            <v>Item</v>
          </cell>
          <cell r="H33">
            <v>398000</v>
          </cell>
        </row>
        <row r="35">
          <cell r="A35">
            <v>10.01</v>
          </cell>
          <cell r="B35" t="str">
            <v>Walling and fencing</v>
          </cell>
          <cell r="E35" t="str">
            <v>Item</v>
          </cell>
          <cell r="H35">
            <v>166000</v>
          </cell>
        </row>
        <row r="37">
          <cell r="A37">
            <v>11.01</v>
          </cell>
          <cell r="B37" t="str">
            <v>Landscaping, waterfeatures, sculptures, etc.</v>
          </cell>
          <cell r="E37" t="str">
            <v>Item</v>
          </cell>
          <cell r="H37">
            <v>449000</v>
          </cell>
        </row>
        <row r="39">
          <cell r="A39">
            <v>12.01</v>
          </cell>
          <cell r="B39" t="str">
            <v>External services - stormwater</v>
          </cell>
          <cell r="E39" t="str">
            <v>Item</v>
          </cell>
          <cell r="H39">
            <v>60000</v>
          </cell>
        </row>
        <row r="41">
          <cell r="A41">
            <v>13.01</v>
          </cell>
          <cell r="B41" t="str">
            <v>External services - sewage</v>
          </cell>
          <cell r="E41" t="str">
            <v>Item</v>
          </cell>
          <cell r="H41">
            <v>35000</v>
          </cell>
        </row>
        <row r="43">
          <cell r="A43">
            <v>14.01</v>
          </cell>
          <cell r="B43" t="str">
            <v>External services - domestic &amp; fire</v>
          </cell>
          <cell r="E43" t="str">
            <v>Item</v>
          </cell>
          <cell r="H43">
            <v>90000</v>
          </cell>
        </row>
        <row r="45">
          <cell r="A45">
            <v>15.01</v>
          </cell>
          <cell r="B45" t="str">
            <v>Electrical reticulation</v>
          </cell>
          <cell r="E45" t="str">
            <v>Item</v>
          </cell>
          <cell r="H45">
            <v>833000</v>
          </cell>
        </row>
        <row r="47">
          <cell r="A47">
            <v>16.009999999999998</v>
          </cell>
          <cell r="B47" t="str">
            <v>Ancillary buildings (sub station, refuse yard, plant</v>
          </cell>
          <cell r="E47" t="str">
            <v>Item</v>
          </cell>
          <cell r="H47">
            <v>170000</v>
          </cell>
        </row>
        <row r="48">
          <cell r="B48" t="str">
            <v>rooms &amp; delivery yard)</v>
          </cell>
        </row>
        <row r="50">
          <cell r="A50">
            <v>17.009999999999998</v>
          </cell>
          <cell r="B50" t="str">
            <v>External signage pylon &amp; swimming pools (2 No)</v>
          </cell>
          <cell r="E50" t="str">
            <v>Item</v>
          </cell>
          <cell r="H50">
            <v>130000</v>
          </cell>
        </row>
        <row r="52">
          <cell r="A52">
            <v>18.009999999999998</v>
          </cell>
          <cell r="B52" t="str">
            <v>Detail design and principal contractor's mark-up</v>
          </cell>
          <cell r="E52" t="str">
            <v>Item</v>
          </cell>
          <cell r="H52" t="e">
            <v>#REF!</v>
          </cell>
        </row>
        <row r="53">
          <cell r="I53" t="str">
            <v>P</v>
          </cell>
          <cell r="J53" t="e">
            <v>#REF!</v>
          </cell>
        </row>
        <row r="56">
          <cell r="H56" t="str">
            <v>SUB TOTAL</v>
          </cell>
          <cell r="I56" t="str">
            <v>P</v>
          </cell>
          <cell r="J56" t="e">
            <v>#REF!</v>
          </cell>
        </row>
        <row r="58">
          <cell r="A58" t="str">
            <v>PRELIMINARIES :</v>
          </cell>
        </row>
        <row r="59">
          <cell r="A59">
            <v>19.009999999999998</v>
          </cell>
          <cell r="B59" t="str">
            <v xml:space="preserve">Preliminary and general Items </v>
          </cell>
          <cell r="D59">
            <v>0.08</v>
          </cell>
          <cell r="E59" t="str">
            <v>on</v>
          </cell>
          <cell r="F59" t="e">
            <v>#REF!</v>
          </cell>
          <cell r="G59" t="str">
            <v>P</v>
          </cell>
          <cell r="H59" t="e">
            <v>#REF!</v>
          </cell>
        </row>
        <row r="60">
          <cell r="C60">
            <v>10</v>
          </cell>
          <cell r="D60" t="str">
            <v>months @</v>
          </cell>
          <cell r="E60" t="e">
            <v>#REF!</v>
          </cell>
          <cell r="F60" t="str">
            <v>per month</v>
          </cell>
        </row>
        <row r="62">
          <cell r="A62">
            <v>20.009999999999998</v>
          </cell>
          <cell r="B62" t="str">
            <v>Provision for special scaffolding</v>
          </cell>
          <cell r="H62">
            <v>0</v>
          </cell>
        </row>
        <row r="63">
          <cell r="I63" t="str">
            <v>P</v>
          </cell>
          <cell r="J63" t="e">
            <v>#REF!</v>
          </cell>
        </row>
        <row r="66">
          <cell r="H66" t="str">
            <v>SUB TOTAL</v>
          </cell>
          <cell r="I66" t="str">
            <v>P</v>
          </cell>
          <cell r="J66" t="e">
            <v>#REF!</v>
          </cell>
        </row>
        <row r="67">
          <cell r="A67" t="str">
            <v>EXTRANEOUS COSTS :</v>
          </cell>
        </row>
        <row r="68">
          <cell r="A68">
            <v>21.009999999999998</v>
          </cell>
          <cell r="B68" t="str">
            <v>Carpeting - see Annexure "D" page D1</v>
          </cell>
          <cell r="E68" t="str">
            <v>Item</v>
          </cell>
          <cell r="G68" t="str">
            <v>P</v>
          </cell>
          <cell r="H68">
            <v>260000</v>
          </cell>
        </row>
        <row r="70">
          <cell r="A70">
            <v>22.009999999999998</v>
          </cell>
          <cell r="B70" t="str">
            <v>Softs and furnishings - see Annexure "E" page E1</v>
          </cell>
          <cell r="E70" t="str">
            <v>Item</v>
          </cell>
          <cell r="H70">
            <v>1664000</v>
          </cell>
        </row>
        <row r="72">
          <cell r="A72">
            <v>23.009999999999998</v>
          </cell>
          <cell r="B72" t="str">
            <v>Operational equipment - see Annexure "F" page F1</v>
          </cell>
          <cell r="E72" t="str">
            <v>Item</v>
          </cell>
          <cell r="H72">
            <v>433000</v>
          </cell>
        </row>
        <row r="74">
          <cell r="A74">
            <v>24.009999999999998</v>
          </cell>
          <cell r="B74" t="str">
            <v>Miscellaneous operational equipment - see Annexure</v>
          </cell>
          <cell r="E74" t="str">
            <v>Item</v>
          </cell>
          <cell r="H74">
            <v>36000</v>
          </cell>
        </row>
        <row r="75">
          <cell r="B75" t="str">
            <v>"G" page G1</v>
          </cell>
        </row>
        <row r="77">
          <cell r="A77">
            <v>25.009999999999998</v>
          </cell>
          <cell r="B77" t="str">
            <v>Kitchen, bar and back-up equipment - see Annexure</v>
          </cell>
          <cell r="E77" t="str">
            <v>Item</v>
          </cell>
          <cell r="H77">
            <v>0</v>
          </cell>
        </row>
        <row r="78">
          <cell r="B78" t="str">
            <v>"H" page H1</v>
          </cell>
        </row>
        <row r="80">
          <cell r="A80">
            <v>26.009999999999998</v>
          </cell>
          <cell r="B80" t="str">
            <v>Specialist sound, lighting and audio-visual equipment</v>
          </cell>
          <cell r="E80" t="str">
            <v>Item</v>
          </cell>
          <cell r="H80">
            <v>46000</v>
          </cell>
        </row>
        <row r="81">
          <cell r="B81" t="str">
            <v>- see Annexure "I" page I1</v>
          </cell>
        </row>
        <row r="83">
          <cell r="A83">
            <v>27.009999999999998</v>
          </cell>
          <cell r="B83" t="str">
            <v xml:space="preserve">Provision for public area signage </v>
          </cell>
          <cell r="E83" t="str">
            <v>Item</v>
          </cell>
          <cell r="H83">
            <v>40000</v>
          </cell>
        </row>
        <row r="85">
          <cell r="A85">
            <v>28.009999999999998</v>
          </cell>
          <cell r="B85" t="str">
            <v>Provision for painted murals, etc.</v>
          </cell>
          <cell r="E85" t="str">
            <v>Item</v>
          </cell>
          <cell r="H85">
            <v>0</v>
          </cell>
        </row>
        <row r="87">
          <cell r="A87">
            <v>29.009999999999998</v>
          </cell>
          <cell r="B87" t="str">
            <v>Internal planting</v>
          </cell>
          <cell r="E87" t="str">
            <v>Item</v>
          </cell>
          <cell r="H87">
            <v>0</v>
          </cell>
        </row>
        <row r="89">
          <cell r="A89">
            <v>30.009999999999998</v>
          </cell>
          <cell r="B89" t="str">
            <v>LPG gas installation - assume amortised</v>
          </cell>
          <cell r="E89" t="str">
            <v>Item</v>
          </cell>
          <cell r="H89">
            <v>0</v>
          </cell>
        </row>
        <row r="91">
          <cell r="A91">
            <v>31.009999999999998</v>
          </cell>
          <cell r="B91" t="str">
            <v>Provision for attic stock</v>
          </cell>
          <cell r="E91" t="str">
            <v>Item</v>
          </cell>
          <cell r="H91">
            <v>30000</v>
          </cell>
        </row>
        <row r="93">
          <cell r="A93">
            <v>32.01</v>
          </cell>
          <cell r="B93" t="str">
            <v>Mock-ups and samples</v>
          </cell>
          <cell r="E93" t="str">
            <v>Item</v>
          </cell>
          <cell r="H93">
            <v>10000</v>
          </cell>
        </row>
        <row r="94">
          <cell r="I94" t="str">
            <v>P</v>
          </cell>
          <cell r="J94">
            <v>2519000</v>
          </cell>
        </row>
        <row r="97">
          <cell r="H97" t="str">
            <v>SUB TOTAL</v>
          </cell>
          <cell r="I97" t="str">
            <v>P</v>
          </cell>
          <cell r="J97" t="e">
            <v>#REF!</v>
          </cell>
        </row>
        <row r="99">
          <cell r="A99" t="str">
            <v>PROVISIONAL ALLOWANCES :</v>
          </cell>
        </row>
        <row r="100">
          <cell r="A100">
            <v>33.01</v>
          </cell>
          <cell r="B100" t="str">
            <v>Contingency allowance</v>
          </cell>
          <cell r="F100">
            <v>0.04</v>
          </cell>
          <cell r="G100" t="str">
            <v>on</v>
          </cell>
          <cell r="H100" t="e">
            <v>#REF!</v>
          </cell>
          <cell r="J100" t="e">
            <v>#REF!</v>
          </cell>
        </row>
        <row r="103">
          <cell r="H103" t="str">
            <v>SUB TOTAL</v>
          </cell>
          <cell r="I103" t="str">
            <v>P</v>
          </cell>
          <cell r="J103" t="e">
            <v>#REF!</v>
          </cell>
        </row>
        <row r="105">
          <cell r="A105" t="str">
            <v>PROVISION FOR COST ESCALATIONS :</v>
          </cell>
        </row>
        <row r="106">
          <cell r="A106">
            <v>34.01</v>
          </cell>
          <cell r="B106" t="str">
            <v>Prior to construction :</v>
          </cell>
          <cell r="D106">
            <v>37530</v>
          </cell>
          <cell r="E106" t="str">
            <v>to</v>
          </cell>
          <cell r="F106">
            <v>38018</v>
          </cell>
          <cell r="G106" t="str">
            <v>P</v>
          </cell>
          <cell r="H106" t="e">
            <v>#REF!</v>
          </cell>
        </row>
        <row r="107">
          <cell r="C107" t="str">
            <v xml:space="preserve">=&gt; </v>
          </cell>
          <cell r="D107">
            <v>16</v>
          </cell>
          <cell r="E107" t="str">
            <v>months</v>
          </cell>
        </row>
        <row r="108">
          <cell r="C108" t="str">
            <v xml:space="preserve">@ </v>
          </cell>
          <cell r="D108">
            <v>4.0000000000000001E-3</v>
          </cell>
          <cell r="E108" t="str">
            <v>per month</v>
          </cell>
        </row>
        <row r="110">
          <cell r="A110">
            <v>35.01</v>
          </cell>
          <cell r="B110" t="str">
            <v>During construction :</v>
          </cell>
          <cell r="D110">
            <v>38018</v>
          </cell>
          <cell r="E110" t="str">
            <v>to</v>
          </cell>
          <cell r="F110">
            <v>38321</v>
          </cell>
          <cell r="H110" t="e">
            <v>#REF!</v>
          </cell>
        </row>
        <row r="111">
          <cell r="C111" t="str">
            <v xml:space="preserve">=&gt; </v>
          </cell>
          <cell r="D111">
            <v>10</v>
          </cell>
          <cell r="E111" t="str">
            <v>months</v>
          </cell>
        </row>
        <row r="112">
          <cell r="C112" t="str">
            <v xml:space="preserve">@ </v>
          </cell>
          <cell r="D112">
            <v>3.0000000000000001E-3</v>
          </cell>
          <cell r="E112" t="str">
            <v>per month</v>
          </cell>
        </row>
        <row r="113">
          <cell r="C113" t="str">
            <v xml:space="preserve">x </v>
          </cell>
          <cell r="D113">
            <v>0.5</v>
          </cell>
          <cell r="E113" t="str">
            <v>cashflow factor</v>
          </cell>
        </row>
        <row r="114">
          <cell r="I114" t="str">
            <v>P</v>
          </cell>
          <cell r="J114" t="e">
            <v>#REF!</v>
          </cell>
        </row>
        <row r="117">
          <cell r="B117" t="str">
            <v xml:space="preserve"> </v>
          </cell>
          <cell r="H117" t="str">
            <v>SUB TOTAL</v>
          </cell>
          <cell r="I117" t="str">
            <v>P</v>
          </cell>
          <cell r="J117" t="e">
            <v>#REF!</v>
          </cell>
        </row>
        <row r="119">
          <cell r="A119" t="str">
            <v>PROFESSIONAL FEES, DISBURSEMENTS, TRAVEL &amp; ACCOMMODATION :</v>
          </cell>
        </row>
        <row r="120">
          <cell r="A120">
            <v>36.01</v>
          </cell>
          <cell r="B120" t="str">
            <v>Professional fees</v>
          </cell>
          <cell r="D120">
            <v>0.13</v>
          </cell>
          <cell r="E120" t="str">
            <v>on</v>
          </cell>
          <cell r="F120" t="e">
            <v>#REF!</v>
          </cell>
          <cell r="G120" t="str">
            <v>P</v>
          </cell>
          <cell r="H120" t="e">
            <v>#REF!</v>
          </cell>
        </row>
        <row r="122">
          <cell r="A122">
            <v>37.01</v>
          </cell>
          <cell r="B122" t="str">
            <v>Procurement agent - elsewhere</v>
          </cell>
          <cell r="D122">
            <v>0</v>
          </cell>
          <cell r="E122" t="str">
            <v>on</v>
          </cell>
          <cell r="F122">
            <v>2439000</v>
          </cell>
          <cell r="H122">
            <v>0</v>
          </cell>
        </row>
        <row r="124">
          <cell r="A124">
            <v>38.01</v>
          </cell>
          <cell r="B124" t="str">
            <v>Provision for disbursements</v>
          </cell>
          <cell r="D124">
            <v>8.0000000000000002E-3</v>
          </cell>
          <cell r="E124" t="str">
            <v>on</v>
          </cell>
          <cell r="F124" t="e">
            <v>#REF!</v>
          </cell>
          <cell r="H124" t="e">
            <v>#REF!</v>
          </cell>
        </row>
        <row r="126">
          <cell r="A126">
            <v>39.01</v>
          </cell>
          <cell r="B126" t="str">
            <v>Provision for air travel</v>
          </cell>
          <cell r="D126">
            <v>23</v>
          </cell>
          <cell r="E126" t="str">
            <v>No</v>
          </cell>
          <cell r="F126">
            <v>15000</v>
          </cell>
          <cell r="H126">
            <v>345000</v>
          </cell>
        </row>
        <row r="128">
          <cell r="A128">
            <v>40.01</v>
          </cell>
          <cell r="B128" t="str">
            <v>Provision for accommodation</v>
          </cell>
          <cell r="D128">
            <v>80</v>
          </cell>
          <cell r="E128" t="str">
            <v>nights</v>
          </cell>
          <cell r="F128">
            <v>450</v>
          </cell>
          <cell r="H128">
            <v>36000</v>
          </cell>
        </row>
        <row r="129">
          <cell r="I129" t="str">
            <v>P</v>
          </cell>
          <cell r="J129" t="e">
            <v>#REF!</v>
          </cell>
        </row>
        <row r="130">
          <cell r="H130" t="str">
            <v xml:space="preserve"> </v>
          </cell>
        </row>
        <row r="132">
          <cell r="A132" t="str">
            <v>TOTAL CARRIED TO SUMMARY PAGE</v>
          </cell>
          <cell r="D132">
            <v>1383</v>
          </cell>
          <cell r="E132" t="str">
            <v>m² @</v>
          </cell>
          <cell r="F132" t="e">
            <v>#REF!</v>
          </cell>
          <cell r="G132" t="str">
            <v xml:space="preserve"> /m²</v>
          </cell>
          <cell r="I132" t="str">
            <v>P</v>
          </cell>
          <cell r="J132" t="e">
            <v>#REF!</v>
          </cell>
        </row>
      </sheetData>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FAX1"/>
      <sheetName val="INFO"/>
      <sheetName val="SUMMARY"/>
      <sheetName val="INCOME"/>
      <sheetName val="ANNEXURE A"/>
      <sheetName val="ANNEXURE B"/>
      <sheetName val="ANNEXURE C"/>
      <sheetName val="ANNEXURE D"/>
      <sheetName val="EXECSUMMARY"/>
      <sheetName val="CASHFLOW"/>
      <sheetName val="CONSTRUCTION - COSTPHI "/>
      <sheetName val="PROF. FEES"/>
      <sheetName val="Con. Cashflow"/>
      <sheetName val="Dev. Cashflow"/>
      <sheetName val="K"/>
      <sheetName val="COST SPLIT RATI"/>
    </sheetNames>
    <sheetDataSet>
      <sheetData sheetId="0" refreshError="1"/>
      <sheetData sheetId="1">
        <row r="4">
          <cell r="B4" t="str">
            <v>PROPOSED DRUMMOND RETIREMENT VILLAGE, RAYTON</v>
          </cell>
        </row>
      </sheetData>
      <sheetData sheetId="2"/>
      <sheetData sheetId="3">
        <row r="13">
          <cell r="J13">
            <v>40695</v>
          </cell>
        </row>
      </sheetData>
      <sheetData sheetId="4">
        <row r="59">
          <cell r="K59">
            <v>0</v>
          </cell>
        </row>
      </sheetData>
      <sheetData sheetId="5">
        <row r="16">
          <cell r="A16">
            <v>67</v>
          </cell>
        </row>
      </sheetData>
      <sheetData sheetId="6">
        <row r="123">
          <cell r="J123">
            <v>12025000</v>
          </cell>
        </row>
      </sheetData>
      <sheetData sheetId="7">
        <row r="15">
          <cell r="F15">
            <v>0</v>
          </cell>
        </row>
      </sheetData>
      <sheetData sheetId="8" refreshError="1"/>
      <sheetData sheetId="9" refreshError="1"/>
      <sheetData sheetId="10" refreshError="1"/>
      <sheetData sheetId="11" refreshError="1"/>
      <sheetData sheetId="12" refreshError="1"/>
      <sheetData sheetId="13">
        <row r="69">
          <cell r="S69">
            <v>30</v>
          </cell>
        </row>
      </sheetData>
      <sheetData sheetId="14" refreshError="1"/>
      <sheetData sheetId="15">
        <row r="15">
          <cell r="G15">
            <v>0.08</v>
          </cell>
        </row>
      </sheetData>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ial Data"/>
      <sheetName val="Database"/>
      <sheetName val="Areas"/>
      <sheetName val="Summary"/>
      <sheetName val="CostPlan"/>
      <sheetName val="Package Split"/>
      <sheetName val="Welcome"/>
      <sheetName val="Rates"/>
    </sheetNames>
    <sheetDataSet>
      <sheetData sheetId="0"/>
      <sheetData sheetId="1"/>
      <sheetData sheetId="2">
        <row r="149">
          <cell r="K149">
            <v>3423.63</v>
          </cell>
        </row>
      </sheetData>
      <sheetData sheetId="3"/>
      <sheetData sheetId="4"/>
      <sheetData sheetId="5"/>
      <sheetData sheetId="6"/>
      <sheetData sheetId="7"/>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NU"/>
      <sheetName val="CAPCOST"/>
      <sheetName val="EXECSUM"/>
      <sheetName val="INCOME"/>
      <sheetName val="NOTES"/>
      <sheetName val="IMPROV"/>
      <sheetName val="GENERAL"/>
      <sheetName val="IRR, etc"/>
      <sheetName val="Cash Flow"/>
      <sheetName val="Sheet1"/>
      <sheetName val="OST Take-off"/>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itial Data"/>
      <sheetName val="Area Schedule"/>
      <sheetName val="Info Schedule"/>
      <sheetName val="Spec"/>
      <sheetName val="Executive Summary"/>
      <sheetName val="Cost Plan"/>
      <sheetName val="Tiling"/>
      <sheetName val="Shopfitting"/>
      <sheetName val="Ceilings"/>
      <sheetName val="Toi Access"/>
      <sheetName val="Elec"/>
      <sheetName val="P&amp;D"/>
      <sheetName val="HVAC"/>
      <sheetName val="Timber Floors"/>
      <sheetName val="Alum"/>
      <sheetName val="Package Split"/>
      <sheetName val="Cover"/>
      <sheetName val="Schedule of Rates"/>
      <sheetName val="Sheet1"/>
    </sheetNames>
    <sheetDataSet>
      <sheetData sheetId="0">
        <row r="22">
          <cell r="G22" t="str">
            <v>MUR</v>
          </cell>
        </row>
      </sheetData>
      <sheetData sheetId="1"/>
      <sheetData sheetId="2"/>
      <sheetData sheetId="3"/>
      <sheetData sheetId="4"/>
      <sheetData sheetId="5">
        <row r="34">
          <cell r="A34">
            <v>3</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itial Data"/>
      <sheetName val="Cover"/>
      <sheetName val="KI Sum ZAR"/>
      <sheetName val="KI Sum US$"/>
      <sheetName val="Overallsum"/>
      <sheetName val="Summary"/>
      <sheetName val="Rm Matrix"/>
      <sheetName val="Main Bldg Rms Etc"/>
      <sheetName val="Villa Isl Rms"/>
      <sheetName val="Area Sched"/>
      <sheetName val="Info"/>
      <sheetName val="Notes"/>
      <sheetName val="Imp Cost"/>
      <sheetName val="General Cost"/>
      <sheetName val="Annex Summ"/>
      <sheetName val="Builder's Work"/>
      <sheetName val="Facade Treatment"/>
      <sheetName val="Tile Finishes"/>
      <sheetName val="Shopfitting"/>
      <sheetName val="Timber Flooring"/>
      <sheetName val="Suspended Clgs"/>
      <sheetName val="Balustrading"/>
      <sheetName val="Shower Doors"/>
      <sheetName val="Vanity Slabs"/>
      <sheetName val="Specialised Finishes"/>
      <sheetName val="Fireplaces"/>
      <sheetName val="Electrical"/>
      <sheetName val="ELV Subcontr"/>
      <sheetName val="HVAC"/>
      <sheetName val="Boiler"/>
      <sheetName val="Plumbing"/>
      <sheetName val="Accessories"/>
      <sheetName val="Joinery"/>
      <sheetName val="Sprinklers"/>
      <sheetName val="Elevators"/>
      <sheetName val="Roads"/>
      <sheetName val="Signage"/>
      <sheetName val="Swimming Pools"/>
      <sheetName val="Kitchen"/>
      <sheetName val="Carpet"/>
      <sheetName val="FF&amp;E"/>
      <sheetName val="AV"/>
      <sheetName val="Ops Eq"/>
      <sheetName val="Ewks"/>
      <sheetName val="V&amp;A"/>
      <sheetName val="V&amp;A EWK"/>
    </sheetNames>
    <sheetDataSet>
      <sheetData sheetId="0" refreshError="1">
        <row r="29">
          <cell r="F29" t="str">
            <v>R</v>
          </cell>
        </row>
        <row r="61">
          <cell r="F61">
            <v>1.1883999999999999</v>
          </cell>
        </row>
        <row r="86">
          <cell r="H86">
            <v>8</v>
          </cell>
        </row>
        <row r="87">
          <cell r="H87">
            <v>11.75</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idual Land Value"/>
      <sheetName val="INFO"/>
      <sheetName val="Area Schedule"/>
      <sheetName val="Cover"/>
      <sheetName val="Contents"/>
      <sheetName val="Notes"/>
      <sheetName val="Summary"/>
      <sheetName val="Land Cost"/>
      <sheetName val="Improvement Cost"/>
      <sheetName val="Calculations"/>
      <sheetName val="General Cost"/>
      <sheetName val="Cap Int"/>
      <sheetName val="Rental Income"/>
      <sheetName val="Sales Income"/>
      <sheetName val="PARKING"/>
      <sheetName val="IRR 10 yr"/>
      <sheetName val="IRR 15 yr"/>
      <sheetName val="rentals,lease fee,stamp duty"/>
      <sheetName val="op costs"/>
      <sheetName val="Single point"/>
      <sheetName val="Table"/>
      <sheetName val="S Curve"/>
      <sheetName val="cost breakdown"/>
      <sheetName val="PROJECT SUMMARY"/>
      <sheetName val="Control Sheet"/>
      <sheetName val="Professional Fees"/>
      <sheetName val="Cost per Stage"/>
      <sheetName val="Estimated Construction Cost (2"/>
      <sheetName val="Project Manager"/>
      <sheetName val="Architect 2015"/>
      <sheetName val="Quantity Surveyor 2015"/>
      <sheetName val="Engineering Fee Category 2016"/>
      <sheetName val="Electrical 2016"/>
      <sheetName val="Mechanical 2016"/>
      <sheetName val="Wet Services 2016"/>
      <sheetName val="Structural 2016"/>
      <sheetName val="Civil 2016"/>
      <sheetName val="Estimated Construction Cost"/>
      <sheetName val="Arch 2012"/>
      <sheetName val="PM 2012"/>
      <sheetName val="QS 2013"/>
      <sheetName val="Civil 2013"/>
      <sheetName val="Structural 2013"/>
      <sheetName val="Mechanical 2013"/>
      <sheetName val="Electrical 2013"/>
      <sheetName val="Wet Services 2013"/>
      <sheetName val="Fire Services 2013"/>
      <sheetName val="Data"/>
      <sheetName val="_master"/>
    </sheetNames>
    <sheetDataSet>
      <sheetData sheetId="0"/>
      <sheetData sheetId="1">
        <row r="1">
          <cell r="A1" t="str">
            <v>INPUT REQUIRED FROM AND DISCUSSED WITH CLIENT</v>
          </cell>
          <cell r="B1">
            <v>0</v>
          </cell>
          <cell r="C1">
            <v>0</v>
          </cell>
          <cell r="D1">
            <v>0</v>
          </cell>
          <cell r="E1">
            <v>0</v>
          </cell>
          <cell r="F1">
            <v>0</v>
          </cell>
          <cell r="G1">
            <v>0</v>
          </cell>
          <cell r="H1">
            <v>0</v>
          </cell>
          <cell r="I1">
            <v>0</v>
          </cell>
          <cell r="J1">
            <v>0</v>
          </cell>
          <cell r="K1">
            <v>0</v>
          </cell>
          <cell r="L1">
            <v>0</v>
          </cell>
        </row>
        <row r="2">
          <cell r="A2">
            <v>0</v>
          </cell>
          <cell r="B2">
            <v>0</v>
          </cell>
          <cell r="C2">
            <v>0</v>
          </cell>
          <cell r="D2">
            <v>0</v>
          </cell>
          <cell r="E2">
            <v>0</v>
          </cell>
          <cell r="F2">
            <v>0</v>
          </cell>
          <cell r="G2">
            <v>0</v>
          </cell>
          <cell r="H2">
            <v>0</v>
          </cell>
          <cell r="I2">
            <v>0</v>
          </cell>
          <cell r="J2">
            <v>0</v>
          </cell>
          <cell r="K2">
            <v>0</v>
          </cell>
          <cell r="L2">
            <v>0</v>
          </cell>
        </row>
        <row r="3">
          <cell r="A3" t="str">
            <v>DATE :</v>
          </cell>
          <cell r="B3">
            <v>0</v>
          </cell>
          <cell r="C3">
            <v>0</v>
          </cell>
          <cell r="D3">
            <v>42564</v>
          </cell>
          <cell r="E3">
            <v>0</v>
          </cell>
          <cell r="F3">
            <v>0</v>
          </cell>
          <cell r="G3">
            <v>0</v>
          </cell>
          <cell r="H3">
            <v>0</v>
          </cell>
          <cell r="I3">
            <v>0</v>
          </cell>
          <cell r="J3">
            <v>0</v>
          </cell>
          <cell r="K3">
            <v>0</v>
          </cell>
          <cell r="L3">
            <v>0</v>
          </cell>
        </row>
        <row r="4">
          <cell r="A4">
            <v>0</v>
          </cell>
          <cell r="B4">
            <v>0</v>
          </cell>
          <cell r="C4">
            <v>0</v>
          </cell>
          <cell r="D4">
            <v>0</v>
          </cell>
          <cell r="E4">
            <v>0</v>
          </cell>
          <cell r="F4">
            <v>0</v>
          </cell>
          <cell r="G4">
            <v>0</v>
          </cell>
          <cell r="H4">
            <v>0</v>
          </cell>
          <cell r="I4">
            <v>0</v>
          </cell>
          <cell r="J4">
            <v>0</v>
          </cell>
          <cell r="K4">
            <v>0</v>
          </cell>
          <cell r="L4">
            <v>0</v>
          </cell>
        </row>
        <row r="5">
          <cell r="A5" t="str">
            <v>PROJECT:</v>
          </cell>
          <cell r="B5">
            <v>0</v>
          </cell>
          <cell r="C5">
            <v>0</v>
          </cell>
          <cell r="D5" t="str">
            <v xml:space="preserve"> Constantia Park Office Development</v>
          </cell>
          <cell r="E5">
            <v>0</v>
          </cell>
          <cell r="F5">
            <v>0</v>
          </cell>
          <cell r="G5">
            <v>0</v>
          </cell>
          <cell r="H5">
            <v>0</v>
          </cell>
          <cell r="I5">
            <v>0</v>
          </cell>
          <cell r="J5">
            <v>0</v>
          </cell>
          <cell r="K5">
            <v>0</v>
          </cell>
          <cell r="L5">
            <v>0</v>
          </cell>
        </row>
        <row r="6">
          <cell r="A6">
            <v>0</v>
          </cell>
          <cell r="B6">
            <v>0</v>
          </cell>
          <cell r="C6">
            <v>0</v>
          </cell>
          <cell r="D6">
            <v>0</v>
          </cell>
          <cell r="E6">
            <v>0</v>
          </cell>
          <cell r="F6">
            <v>0</v>
          </cell>
          <cell r="G6">
            <v>0</v>
          </cell>
          <cell r="H6">
            <v>0</v>
          </cell>
          <cell r="I6">
            <v>0</v>
          </cell>
          <cell r="J6">
            <v>0</v>
          </cell>
          <cell r="K6">
            <v>0</v>
          </cell>
          <cell r="L6">
            <v>0</v>
          </cell>
        </row>
        <row r="7">
          <cell r="A7">
            <v>0</v>
          </cell>
          <cell r="B7">
            <v>0</v>
          </cell>
          <cell r="C7">
            <v>0</v>
          </cell>
          <cell r="D7">
            <v>0</v>
          </cell>
          <cell r="E7">
            <v>0</v>
          </cell>
          <cell r="F7">
            <v>0</v>
          </cell>
          <cell r="G7">
            <v>0</v>
          </cell>
          <cell r="H7">
            <v>0</v>
          </cell>
          <cell r="I7">
            <v>0</v>
          </cell>
          <cell r="J7">
            <v>0</v>
          </cell>
          <cell r="K7">
            <v>0</v>
          </cell>
          <cell r="L7">
            <v>0</v>
          </cell>
        </row>
        <row r="8">
          <cell r="A8">
            <v>0</v>
          </cell>
          <cell r="B8">
            <v>0</v>
          </cell>
          <cell r="C8">
            <v>0</v>
          </cell>
          <cell r="D8">
            <v>0</v>
          </cell>
          <cell r="E8">
            <v>0</v>
          </cell>
          <cell r="F8">
            <v>0</v>
          </cell>
          <cell r="G8">
            <v>0</v>
          </cell>
          <cell r="H8">
            <v>0</v>
          </cell>
          <cell r="I8">
            <v>0</v>
          </cell>
          <cell r="J8">
            <v>0</v>
          </cell>
          <cell r="K8">
            <v>0</v>
          </cell>
          <cell r="L8">
            <v>0</v>
          </cell>
        </row>
        <row r="9">
          <cell r="A9" t="str">
            <v>CLIENT:</v>
          </cell>
          <cell r="B9">
            <v>0</v>
          </cell>
          <cell r="C9">
            <v>0</v>
          </cell>
          <cell r="D9" t="str">
            <v xml:space="preserve"> Growthpoint Properties</v>
          </cell>
          <cell r="E9">
            <v>0</v>
          </cell>
          <cell r="F9">
            <v>0</v>
          </cell>
          <cell r="G9">
            <v>0</v>
          </cell>
          <cell r="H9">
            <v>0</v>
          </cell>
          <cell r="I9">
            <v>0</v>
          </cell>
          <cell r="J9">
            <v>0</v>
          </cell>
          <cell r="K9">
            <v>0</v>
          </cell>
          <cell r="L9">
            <v>0</v>
          </cell>
        </row>
        <row r="10">
          <cell r="A10">
            <v>0</v>
          </cell>
          <cell r="B10">
            <v>0</v>
          </cell>
          <cell r="C10">
            <v>0</v>
          </cell>
          <cell r="D10">
            <v>0</v>
          </cell>
          <cell r="E10">
            <v>0</v>
          </cell>
          <cell r="F10">
            <v>0</v>
          </cell>
          <cell r="G10">
            <v>0</v>
          </cell>
          <cell r="H10">
            <v>0</v>
          </cell>
          <cell r="I10">
            <v>0</v>
          </cell>
          <cell r="J10">
            <v>0</v>
          </cell>
          <cell r="K10">
            <v>0</v>
          </cell>
          <cell r="L10">
            <v>0</v>
          </cell>
        </row>
        <row r="11">
          <cell r="A11" t="str">
            <v>ARCHITECT:</v>
          </cell>
          <cell r="B11">
            <v>0</v>
          </cell>
          <cell r="C11">
            <v>0</v>
          </cell>
          <cell r="D11" t="str">
            <v>Boogertman</v>
          </cell>
          <cell r="E11">
            <v>0</v>
          </cell>
          <cell r="F11">
            <v>0</v>
          </cell>
          <cell r="G11">
            <v>0</v>
          </cell>
          <cell r="H11">
            <v>0</v>
          </cell>
          <cell r="I11">
            <v>0</v>
          </cell>
          <cell r="J11">
            <v>0</v>
          </cell>
          <cell r="K11">
            <v>0</v>
          </cell>
          <cell r="L11">
            <v>0</v>
          </cell>
        </row>
        <row r="12">
          <cell r="A12">
            <v>0</v>
          </cell>
          <cell r="B12">
            <v>0</v>
          </cell>
          <cell r="C12">
            <v>0</v>
          </cell>
          <cell r="D12">
            <v>0</v>
          </cell>
          <cell r="E12">
            <v>0</v>
          </cell>
          <cell r="F12">
            <v>0</v>
          </cell>
          <cell r="G12">
            <v>0</v>
          </cell>
          <cell r="H12">
            <v>0</v>
          </cell>
          <cell r="I12">
            <v>0</v>
          </cell>
          <cell r="J12">
            <v>0</v>
          </cell>
          <cell r="K12">
            <v>0</v>
          </cell>
          <cell r="L12">
            <v>0</v>
          </cell>
        </row>
        <row r="13">
          <cell r="A13">
            <v>0</v>
          </cell>
          <cell r="B13">
            <v>0</v>
          </cell>
          <cell r="C13">
            <v>0</v>
          </cell>
          <cell r="D13" t="str">
            <v xml:space="preserve"> Estimated Improvement Cost</v>
          </cell>
          <cell r="E13">
            <v>0</v>
          </cell>
          <cell r="F13">
            <v>0</v>
          </cell>
          <cell r="G13">
            <v>0</v>
          </cell>
          <cell r="H13">
            <v>0</v>
          </cell>
          <cell r="I13">
            <v>0</v>
          </cell>
          <cell r="J13">
            <v>0</v>
          </cell>
          <cell r="K13">
            <v>0</v>
          </cell>
          <cell r="L13">
            <v>0</v>
          </cell>
        </row>
        <row r="14">
          <cell r="A14">
            <v>0</v>
          </cell>
          <cell r="B14">
            <v>0</v>
          </cell>
          <cell r="C14">
            <v>0</v>
          </cell>
          <cell r="D14">
            <v>0</v>
          </cell>
          <cell r="E14">
            <v>0</v>
          </cell>
          <cell r="F14">
            <v>0</v>
          </cell>
          <cell r="G14">
            <v>0</v>
          </cell>
          <cell r="H14">
            <v>0</v>
          </cell>
          <cell r="I14">
            <v>0</v>
          </cell>
          <cell r="J14">
            <v>0</v>
          </cell>
          <cell r="K14">
            <v>0</v>
          </cell>
          <cell r="L14">
            <v>0</v>
          </cell>
        </row>
        <row r="15">
          <cell r="A15">
            <v>0</v>
          </cell>
          <cell r="B15">
            <v>0</v>
          </cell>
          <cell r="C15">
            <v>0</v>
          </cell>
          <cell r="D15">
            <v>0</v>
          </cell>
          <cell r="E15">
            <v>0</v>
          </cell>
          <cell r="F15">
            <v>0</v>
          </cell>
          <cell r="G15">
            <v>0</v>
          </cell>
          <cell r="H15">
            <v>0</v>
          </cell>
          <cell r="I15">
            <v>0</v>
          </cell>
          <cell r="J15">
            <v>0</v>
          </cell>
          <cell r="K15">
            <v>0</v>
          </cell>
          <cell r="L15">
            <v>0</v>
          </cell>
        </row>
        <row r="16">
          <cell r="A16" t="str">
            <v>INPUT THE FOLLOWING PARAMETERS BEFORE ALTERING TEXT,ETC</v>
          </cell>
          <cell r="B16">
            <v>0</v>
          </cell>
          <cell r="C16">
            <v>0</v>
          </cell>
          <cell r="D16">
            <v>0</v>
          </cell>
          <cell r="E16">
            <v>0</v>
          </cell>
          <cell r="F16">
            <v>0</v>
          </cell>
          <cell r="G16">
            <v>0</v>
          </cell>
          <cell r="H16">
            <v>0</v>
          </cell>
          <cell r="I16">
            <v>0</v>
          </cell>
          <cell r="J16">
            <v>0</v>
          </cell>
          <cell r="K16">
            <v>0</v>
          </cell>
          <cell r="L16">
            <v>0</v>
          </cell>
        </row>
        <row r="17">
          <cell r="A17">
            <v>0</v>
          </cell>
          <cell r="B17">
            <v>0</v>
          </cell>
          <cell r="C17">
            <v>0</v>
          </cell>
          <cell r="D17">
            <v>0</v>
          </cell>
          <cell r="E17">
            <v>0</v>
          </cell>
          <cell r="F17">
            <v>0</v>
          </cell>
          <cell r="G17">
            <v>0</v>
          </cell>
          <cell r="H17">
            <v>0</v>
          </cell>
          <cell r="I17">
            <v>0</v>
          </cell>
          <cell r="J17">
            <v>0</v>
          </cell>
          <cell r="K17">
            <v>0</v>
          </cell>
          <cell r="L17" t="str">
            <v>INPUT</v>
          </cell>
        </row>
        <row r="18">
          <cell r="A18">
            <v>0</v>
          </cell>
          <cell r="B18" t="str">
            <v>JOB NUMBER</v>
          </cell>
          <cell r="C18">
            <v>0</v>
          </cell>
          <cell r="D18" t="str">
            <v>CM 16 - 20</v>
          </cell>
          <cell r="E18">
            <v>0</v>
          </cell>
          <cell r="F18">
            <v>0</v>
          </cell>
          <cell r="G18">
            <v>0</v>
          </cell>
          <cell r="H18" t="str">
            <v xml:space="preserve"> </v>
          </cell>
          <cell r="I18">
            <v>0</v>
          </cell>
          <cell r="J18">
            <v>0</v>
          </cell>
          <cell r="K18">
            <v>0</v>
          </cell>
          <cell r="L18" t="str">
            <v>LIST</v>
          </cell>
        </row>
        <row r="19">
          <cell r="A19">
            <v>0</v>
          </cell>
          <cell r="B19">
            <v>0</v>
          </cell>
          <cell r="C19">
            <v>0</v>
          </cell>
          <cell r="D19">
            <v>0</v>
          </cell>
          <cell r="E19">
            <v>0</v>
          </cell>
          <cell r="F19">
            <v>0</v>
          </cell>
          <cell r="G19">
            <v>0</v>
          </cell>
          <cell r="H19">
            <v>0</v>
          </cell>
          <cell r="I19">
            <v>0</v>
          </cell>
          <cell r="J19">
            <v>0</v>
          </cell>
          <cell r="K19">
            <v>0</v>
          </cell>
          <cell r="L19">
            <v>0</v>
          </cell>
        </row>
        <row r="20">
          <cell r="A20">
            <v>0</v>
          </cell>
          <cell r="B20">
            <v>0</v>
          </cell>
          <cell r="C20">
            <v>0</v>
          </cell>
          <cell r="D20">
            <v>0</v>
          </cell>
          <cell r="E20">
            <v>0</v>
          </cell>
          <cell r="F20">
            <v>0</v>
          </cell>
          <cell r="G20">
            <v>0</v>
          </cell>
          <cell r="H20">
            <v>0</v>
          </cell>
          <cell r="I20">
            <v>0</v>
          </cell>
          <cell r="J20">
            <v>0</v>
          </cell>
          <cell r="K20">
            <v>0</v>
          </cell>
          <cell r="L20">
            <v>0</v>
          </cell>
        </row>
        <row r="21">
          <cell r="A21">
            <v>0</v>
          </cell>
          <cell r="B21">
            <v>0</v>
          </cell>
          <cell r="C21">
            <v>0</v>
          </cell>
          <cell r="D21">
            <v>0</v>
          </cell>
          <cell r="E21">
            <v>0</v>
          </cell>
          <cell r="F21">
            <v>0</v>
          </cell>
          <cell r="G21">
            <v>0</v>
          </cell>
          <cell r="H21">
            <v>0</v>
          </cell>
          <cell r="I21">
            <v>0</v>
          </cell>
          <cell r="J21">
            <v>0</v>
          </cell>
          <cell r="K21">
            <v>0</v>
          </cell>
          <cell r="L21">
            <v>0</v>
          </cell>
        </row>
        <row r="22">
          <cell r="A22">
            <v>0</v>
          </cell>
          <cell r="B22" t="str">
            <v>LAND</v>
          </cell>
          <cell r="C22">
            <v>0</v>
          </cell>
          <cell r="D22">
            <v>0</v>
          </cell>
          <cell r="E22">
            <v>0</v>
          </cell>
          <cell r="F22">
            <v>0</v>
          </cell>
          <cell r="G22">
            <v>0</v>
          </cell>
          <cell r="H22">
            <v>0</v>
          </cell>
          <cell r="I22">
            <v>0</v>
          </cell>
          <cell r="J22">
            <v>0</v>
          </cell>
          <cell r="K22">
            <v>0</v>
          </cell>
          <cell r="L22">
            <v>0</v>
          </cell>
        </row>
        <row r="23">
          <cell r="A23">
            <v>0</v>
          </cell>
          <cell r="B23">
            <v>0</v>
          </cell>
          <cell r="C23">
            <v>0</v>
          </cell>
          <cell r="D23">
            <v>0</v>
          </cell>
          <cell r="E23">
            <v>0</v>
          </cell>
          <cell r="F23">
            <v>0</v>
          </cell>
          <cell r="G23">
            <v>0</v>
          </cell>
          <cell r="H23">
            <v>0</v>
          </cell>
          <cell r="I23">
            <v>0</v>
          </cell>
          <cell r="J23">
            <v>0</v>
          </cell>
          <cell r="K23">
            <v>0</v>
          </cell>
          <cell r="L23">
            <v>0</v>
          </cell>
        </row>
        <row r="24">
          <cell r="A24">
            <v>0</v>
          </cell>
          <cell r="B24" t="str">
            <v>CHANGE LOSS OF INTEREST CELL</v>
          </cell>
          <cell r="C24">
            <v>0</v>
          </cell>
          <cell r="D24">
            <v>0</v>
          </cell>
          <cell r="E24">
            <v>0</v>
          </cell>
          <cell r="F24">
            <v>0</v>
          </cell>
          <cell r="G24">
            <v>0</v>
          </cell>
          <cell r="H24">
            <v>0</v>
          </cell>
          <cell r="I24">
            <v>0</v>
          </cell>
          <cell r="J24">
            <v>0</v>
          </cell>
          <cell r="K24">
            <v>0</v>
          </cell>
          <cell r="L24">
            <v>0</v>
          </cell>
        </row>
        <row r="25">
          <cell r="A25">
            <v>0</v>
          </cell>
          <cell r="B25">
            <v>0</v>
          </cell>
          <cell r="C25">
            <v>0</v>
          </cell>
          <cell r="D25">
            <v>0</v>
          </cell>
          <cell r="E25">
            <v>0</v>
          </cell>
          <cell r="F25">
            <v>0</v>
          </cell>
          <cell r="G25">
            <v>0</v>
          </cell>
          <cell r="H25">
            <v>0</v>
          </cell>
          <cell r="I25">
            <v>0</v>
          </cell>
          <cell r="J25">
            <v>0</v>
          </cell>
          <cell r="K25">
            <v>0</v>
          </cell>
          <cell r="L25">
            <v>0</v>
          </cell>
        </row>
        <row r="26">
          <cell r="A26">
            <v>0</v>
          </cell>
          <cell r="B26" t="str">
            <v>Selling cost of land (m2 per bulk)</v>
          </cell>
          <cell r="C26">
            <v>0</v>
          </cell>
          <cell r="D26">
            <v>0</v>
          </cell>
          <cell r="E26">
            <v>0</v>
          </cell>
          <cell r="F26">
            <v>0</v>
          </cell>
          <cell r="G26" t="str">
            <v>R</v>
          </cell>
          <cell r="H26">
            <v>851</v>
          </cell>
          <cell r="I26">
            <v>0</v>
          </cell>
          <cell r="J26">
            <v>0</v>
          </cell>
          <cell r="K26">
            <v>0</v>
          </cell>
          <cell r="L26" t="str">
            <v>AUTOMATIC</v>
          </cell>
        </row>
        <row r="27">
          <cell r="A27">
            <v>0</v>
          </cell>
          <cell r="B27" t="str">
            <v>Selling cost of land (m2 per land)</v>
          </cell>
          <cell r="C27">
            <v>0</v>
          </cell>
          <cell r="D27">
            <v>0</v>
          </cell>
          <cell r="E27">
            <v>0</v>
          </cell>
          <cell r="F27">
            <v>0</v>
          </cell>
          <cell r="G27" t="str">
            <v>R</v>
          </cell>
          <cell r="H27">
            <v>0</v>
          </cell>
          <cell r="I27">
            <v>0</v>
          </cell>
          <cell r="J27">
            <v>0</v>
          </cell>
          <cell r="K27">
            <v>0</v>
          </cell>
          <cell r="L27" t="str">
            <v>AUTOMATIC</v>
          </cell>
        </row>
        <row r="28">
          <cell r="A28">
            <v>0</v>
          </cell>
          <cell r="B28">
            <v>0</v>
          </cell>
          <cell r="C28">
            <v>0</v>
          </cell>
          <cell r="D28">
            <v>0</v>
          </cell>
          <cell r="E28">
            <v>0</v>
          </cell>
          <cell r="F28">
            <v>0</v>
          </cell>
          <cell r="G28">
            <v>0</v>
          </cell>
          <cell r="H28">
            <v>0</v>
          </cell>
          <cell r="I28">
            <v>0</v>
          </cell>
          <cell r="J28">
            <v>0</v>
          </cell>
          <cell r="K28">
            <v>0</v>
          </cell>
          <cell r="L28">
            <v>0</v>
          </cell>
        </row>
        <row r="29">
          <cell r="A29">
            <v>0</v>
          </cell>
          <cell r="B29" t="str">
            <v>Allowable bulk</v>
          </cell>
          <cell r="C29">
            <v>0</v>
          </cell>
          <cell r="D29">
            <v>0</v>
          </cell>
          <cell r="E29">
            <v>0</v>
          </cell>
          <cell r="F29">
            <v>0</v>
          </cell>
          <cell r="G29">
            <v>0</v>
          </cell>
          <cell r="H29">
            <v>20000</v>
          </cell>
          <cell r="I29" t="str">
            <v>m2</v>
          </cell>
          <cell r="J29">
            <v>0</v>
          </cell>
          <cell r="K29">
            <v>0</v>
          </cell>
          <cell r="L29" t="str">
            <v>ARCHITECT</v>
          </cell>
        </row>
        <row r="30">
          <cell r="A30">
            <v>0</v>
          </cell>
          <cell r="B30" t="str">
            <v>Land Area</v>
          </cell>
          <cell r="C30">
            <v>0</v>
          </cell>
          <cell r="D30">
            <v>0</v>
          </cell>
          <cell r="E30">
            <v>0</v>
          </cell>
          <cell r="F30">
            <v>0</v>
          </cell>
          <cell r="G30">
            <v>0</v>
          </cell>
          <cell r="H30">
            <v>23783</v>
          </cell>
          <cell r="I30" t="str">
            <v>m2</v>
          </cell>
          <cell r="J30">
            <v>0</v>
          </cell>
          <cell r="K30">
            <v>0</v>
          </cell>
          <cell r="L30" t="str">
            <v>ARCHITECT</v>
          </cell>
        </row>
        <row r="31">
          <cell r="A31">
            <v>0</v>
          </cell>
          <cell r="B31" t="str">
            <v>Selling cost per m2 of bulk</v>
          </cell>
          <cell r="C31">
            <v>0</v>
          </cell>
          <cell r="D31">
            <v>0</v>
          </cell>
          <cell r="E31">
            <v>0</v>
          </cell>
          <cell r="F31">
            <v>0</v>
          </cell>
          <cell r="G31" t="str">
            <v>R @ m2</v>
          </cell>
          <cell r="H31">
            <v>4.2549999999999998E-2</v>
          </cell>
          <cell r="I31">
            <v>0</v>
          </cell>
          <cell r="J31">
            <v>0</v>
          </cell>
          <cell r="K31">
            <v>0</v>
          </cell>
          <cell r="L31" t="str">
            <v>CLIENT</v>
          </cell>
        </row>
        <row r="32">
          <cell r="A32">
            <v>0</v>
          </cell>
          <cell r="B32" t="str">
            <v>Selling cost per m2 of land</v>
          </cell>
          <cell r="C32">
            <v>0</v>
          </cell>
          <cell r="D32">
            <v>0</v>
          </cell>
          <cell r="E32">
            <v>0</v>
          </cell>
          <cell r="F32">
            <v>0</v>
          </cell>
          <cell r="G32" t="str">
            <v>R @ m2</v>
          </cell>
          <cell r="H32">
            <v>0</v>
          </cell>
          <cell r="I32">
            <v>0</v>
          </cell>
          <cell r="J32">
            <v>0</v>
          </cell>
          <cell r="K32">
            <v>0</v>
          </cell>
          <cell r="L32" t="str">
            <v>CLIENT</v>
          </cell>
        </row>
        <row r="33">
          <cell r="A33">
            <v>0</v>
          </cell>
          <cell r="B33">
            <v>0</v>
          </cell>
          <cell r="C33">
            <v>0</v>
          </cell>
          <cell r="D33">
            <v>0</v>
          </cell>
          <cell r="E33">
            <v>0</v>
          </cell>
          <cell r="F33">
            <v>0</v>
          </cell>
          <cell r="G33">
            <v>0</v>
          </cell>
          <cell r="H33">
            <v>0</v>
          </cell>
          <cell r="I33">
            <v>0</v>
          </cell>
          <cell r="J33">
            <v>0</v>
          </cell>
          <cell r="K33">
            <v>0</v>
          </cell>
          <cell r="L33">
            <v>0</v>
          </cell>
        </row>
        <row r="34">
          <cell r="A34">
            <v>0</v>
          </cell>
          <cell r="B34" t="str">
            <v>Municipal valuation</v>
          </cell>
          <cell r="C34">
            <v>0</v>
          </cell>
          <cell r="D34">
            <v>0</v>
          </cell>
          <cell r="E34">
            <v>0</v>
          </cell>
          <cell r="F34">
            <v>0</v>
          </cell>
          <cell r="G34">
            <v>0</v>
          </cell>
          <cell r="H34">
            <v>0</v>
          </cell>
          <cell r="I34">
            <v>0</v>
          </cell>
          <cell r="J34">
            <v>0</v>
          </cell>
          <cell r="K34">
            <v>0</v>
          </cell>
          <cell r="L34">
            <v>0</v>
          </cell>
        </row>
        <row r="35">
          <cell r="A35">
            <v>0</v>
          </cell>
          <cell r="B35">
            <v>0</v>
          </cell>
          <cell r="C35">
            <v>0</v>
          </cell>
          <cell r="D35">
            <v>0</v>
          </cell>
          <cell r="E35">
            <v>0</v>
          </cell>
          <cell r="F35">
            <v>0</v>
          </cell>
          <cell r="G35">
            <v>0</v>
          </cell>
          <cell r="H35">
            <v>0</v>
          </cell>
          <cell r="I35">
            <v>0</v>
          </cell>
          <cell r="J35">
            <v>0</v>
          </cell>
          <cell r="K35">
            <v>0</v>
          </cell>
          <cell r="L35">
            <v>0</v>
          </cell>
        </row>
        <row r="36">
          <cell r="A36">
            <v>0</v>
          </cell>
          <cell r="B36" t="str">
            <v>- Land</v>
          </cell>
          <cell r="C36">
            <v>0</v>
          </cell>
          <cell r="D36">
            <v>0</v>
          </cell>
          <cell r="E36">
            <v>0</v>
          </cell>
          <cell r="F36">
            <v>0</v>
          </cell>
          <cell r="G36" t="str">
            <v>R</v>
          </cell>
          <cell r="H36">
            <v>0</v>
          </cell>
          <cell r="I36">
            <v>0</v>
          </cell>
          <cell r="J36">
            <v>0</v>
          </cell>
          <cell r="K36">
            <v>0</v>
          </cell>
          <cell r="L36" t="str">
            <v>AUTOMATIC</v>
          </cell>
        </row>
        <row r="37">
          <cell r="A37">
            <v>0</v>
          </cell>
          <cell r="B37" t="str">
            <v>- Improvements</v>
          </cell>
          <cell r="C37">
            <v>0</v>
          </cell>
          <cell r="D37">
            <v>0</v>
          </cell>
          <cell r="E37">
            <v>0</v>
          </cell>
          <cell r="F37">
            <v>0</v>
          </cell>
          <cell r="G37" t="str">
            <v>R</v>
          </cell>
          <cell r="H37">
            <v>0</v>
          </cell>
          <cell r="I37">
            <v>0</v>
          </cell>
          <cell r="J37">
            <v>0</v>
          </cell>
          <cell r="K37">
            <v>0</v>
          </cell>
          <cell r="L37" t="str">
            <v>AUTOMATIC</v>
          </cell>
        </row>
        <row r="38">
          <cell r="A38">
            <v>0</v>
          </cell>
          <cell r="B38">
            <v>0</v>
          </cell>
          <cell r="C38">
            <v>0</v>
          </cell>
          <cell r="D38">
            <v>0</v>
          </cell>
          <cell r="E38">
            <v>0</v>
          </cell>
          <cell r="F38">
            <v>0</v>
          </cell>
          <cell r="G38">
            <v>0</v>
          </cell>
          <cell r="H38">
            <v>0</v>
          </cell>
          <cell r="I38">
            <v>0</v>
          </cell>
          <cell r="J38">
            <v>0</v>
          </cell>
          <cell r="K38">
            <v>0</v>
          </cell>
          <cell r="L38">
            <v>0</v>
          </cell>
        </row>
        <row r="39">
          <cell r="A39">
            <v>0</v>
          </cell>
          <cell r="B39" t="str">
            <v>Municipal cost per m2 of land</v>
          </cell>
          <cell r="C39">
            <v>0</v>
          </cell>
          <cell r="D39">
            <v>0</v>
          </cell>
          <cell r="E39">
            <v>0</v>
          </cell>
          <cell r="F39">
            <v>0</v>
          </cell>
          <cell r="G39" t="str">
            <v>R @ m2</v>
          </cell>
          <cell r="H39">
            <v>0</v>
          </cell>
          <cell r="I39">
            <v>0</v>
          </cell>
          <cell r="J39">
            <v>0</v>
          </cell>
          <cell r="K39">
            <v>0</v>
          </cell>
          <cell r="L39" t="str">
            <v>CLIENT/MUNICIPALITY</v>
          </cell>
        </row>
        <row r="40">
          <cell r="A40">
            <v>0</v>
          </cell>
          <cell r="B40" t="str">
            <v>Municipal cost per m2 of improvements</v>
          </cell>
          <cell r="C40">
            <v>0</v>
          </cell>
          <cell r="D40">
            <v>0</v>
          </cell>
          <cell r="E40">
            <v>0</v>
          </cell>
          <cell r="F40">
            <v>0</v>
          </cell>
          <cell r="G40" t="str">
            <v>R @ m2</v>
          </cell>
          <cell r="H40">
            <v>0</v>
          </cell>
          <cell r="I40">
            <v>0</v>
          </cell>
          <cell r="J40">
            <v>0</v>
          </cell>
          <cell r="K40">
            <v>0</v>
          </cell>
          <cell r="L40" t="str">
            <v>CLIENT/MUNICIPALITY</v>
          </cell>
        </row>
        <row r="41">
          <cell r="A41">
            <v>0</v>
          </cell>
          <cell r="B41">
            <v>0</v>
          </cell>
          <cell r="C41">
            <v>0</v>
          </cell>
          <cell r="D41">
            <v>0</v>
          </cell>
          <cell r="E41">
            <v>0</v>
          </cell>
          <cell r="F41">
            <v>0</v>
          </cell>
          <cell r="G41">
            <v>0</v>
          </cell>
          <cell r="H41">
            <v>0</v>
          </cell>
          <cell r="I41">
            <v>0</v>
          </cell>
          <cell r="J41">
            <v>0</v>
          </cell>
          <cell r="K41">
            <v>0</v>
          </cell>
          <cell r="L41">
            <v>0</v>
          </cell>
        </row>
        <row r="42">
          <cell r="A42">
            <v>0</v>
          </cell>
          <cell r="B42" t="str">
            <v>Rates - City, Town, etc</v>
          </cell>
          <cell r="C42">
            <v>0</v>
          </cell>
          <cell r="D42">
            <v>0</v>
          </cell>
          <cell r="E42">
            <v>0</v>
          </cell>
          <cell r="F42">
            <v>0</v>
          </cell>
          <cell r="G42">
            <v>0</v>
          </cell>
          <cell r="H42" t="str">
            <v>PMB</v>
          </cell>
          <cell r="I42">
            <v>0</v>
          </cell>
          <cell r="J42">
            <v>0</v>
          </cell>
          <cell r="K42">
            <v>0</v>
          </cell>
          <cell r="L42" t="str">
            <v>CLIENT</v>
          </cell>
        </row>
        <row r="43">
          <cell r="A43">
            <v>0</v>
          </cell>
          <cell r="B43">
            <v>0</v>
          </cell>
          <cell r="C43">
            <v>0</v>
          </cell>
          <cell r="D43">
            <v>0</v>
          </cell>
          <cell r="E43">
            <v>0</v>
          </cell>
          <cell r="F43">
            <v>0</v>
          </cell>
          <cell r="G43">
            <v>0</v>
          </cell>
          <cell r="H43">
            <v>0</v>
          </cell>
          <cell r="I43">
            <v>0</v>
          </cell>
          <cell r="J43">
            <v>0</v>
          </cell>
          <cell r="K43">
            <v>0</v>
          </cell>
          <cell r="L43">
            <v>0</v>
          </cell>
        </row>
        <row r="44">
          <cell r="A44">
            <v>0</v>
          </cell>
          <cell r="B44" t="str">
            <v>- On land</v>
          </cell>
          <cell r="C44">
            <v>0</v>
          </cell>
          <cell r="D44">
            <v>0</v>
          </cell>
          <cell r="E44">
            <v>0</v>
          </cell>
          <cell r="F44">
            <v>0</v>
          </cell>
          <cell r="G44">
            <v>0</v>
          </cell>
          <cell r="H44">
            <v>8.75</v>
          </cell>
          <cell r="I44" t="str">
            <v>cents</v>
          </cell>
          <cell r="J44">
            <v>0</v>
          </cell>
          <cell r="K44">
            <v>0</v>
          </cell>
          <cell r="L44" t="str">
            <v>CLIENT/MUNICIPALITY</v>
          </cell>
        </row>
        <row r="45">
          <cell r="A45">
            <v>0</v>
          </cell>
          <cell r="B45" t="str">
            <v>- On improvements</v>
          </cell>
          <cell r="C45">
            <v>0</v>
          </cell>
          <cell r="D45">
            <v>0</v>
          </cell>
          <cell r="E45">
            <v>0</v>
          </cell>
          <cell r="F45">
            <v>0</v>
          </cell>
          <cell r="G45">
            <v>0</v>
          </cell>
          <cell r="H45">
            <v>0</v>
          </cell>
          <cell r="I45" t="str">
            <v>cents</v>
          </cell>
          <cell r="J45">
            <v>0</v>
          </cell>
          <cell r="K45">
            <v>0</v>
          </cell>
          <cell r="L45" t="str">
            <v>CLIENT/MUNICIPALITY</v>
          </cell>
        </row>
        <row r="46">
          <cell r="A46">
            <v>0</v>
          </cell>
          <cell r="B46" t="str">
            <v>- Escalation of rates per year</v>
          </cell>
          <cell r="C46">
            <v>0</v>
          </cell>
          <cell r="D46">
            <v>0</v>
          </cell>
          <cell r="E46">
            <v>0</v>
          </cell>
          <cell r="F46">
            <v>0</v>
          </cell>
          <cell r="G46">
            <v>0</v>
          </cell>
          <cell r="H46">
            <v>0.1</v>
          </cell>
          <cell r="I46">
            <v>0</v>
          </cell>
          <cell r="J46">
            <v>0</v>
          </cell>
          <cell r="K46">
            <v>0</v>
          </cell>
          <cell r="L46">
            <v>0</v>
          </cell>
        </row>
        <row r="47">
          <cell r="A47">
            <v>0</v>
          </cell>
          <cell r="B47" t="str">
            <v>- Applicable date for rates</v>
          </cell>
          <cell r="C47">
            <v>0</v>
          </cell>
          <cell r="D47">
            <v>0</v>
          </cell>
          <cell r="E47">
            <v>0</v>
          </cell>
          <cell r="F47">
            <v>0</v>
          </cell>
          <cell r="G47">
            <v>0</v>
          </cell>
          <cell r="H47">
            <v>2923</v>
          </cell>
          <cell r="I47">
            <v>0</v>
          </cell>
          <cell r="J47">
            <v>0</v>
          </cell>
          <cell r="K47">
            <v>0</v>
          </cell>
          <cell r="L47" t="str">
            <v>CLIENT/MUNICIPALITY</v>
          </cell>
        </row>
        <row r="48">
          <cell r="A48">
            <v>0</v>
          </cell>
          <cell r="B48">
            <v>0</v>
          </cell>
          <cell r="C48">
            <v>0</v>
          </cell>
          <cell r="D48">
            <v>0</v>
          </cell>
          <cell r="E48">
            <v>0</v>
          </cell>
          <cell r="F48">
            <v>0</v>
          </cell>
          <cell r="G48">
            <v>0</v>
          </cell>
          <cell r="H48">
            <v>0</v>
          </cell>
          <cell r="I48">
            <v>0</v>
          </cell>
          <cell r="J48">
            <v>0</v>
          </cell>
          <cell r="K48">
            <v>0</v>
          </cell>
          <cell r="L48">
            <v>0</v>
          </cell>
        </row>
        <row r="49">
          <cell r="A49">
            <v>0</v>
          </cell>
          <cell r="B49">
            <v>0</v>
          </cell>
          <cell r="C49">
            <v>0</v>
          </cell>
          <cell r="D49">
            <v>0</v>
          </cell>
          <cell r="E49">
            <v>0</v>
          </cell>
          <cell r="F49">
            <v>0</v>
          </cell>
          <cell r="G49">
            <v>0</v>
          </cell>
          <cell r="H49">
            <v>0</v>
          </cell>
          <cell r="I49">
            <v>0</v>
          </cell>
          <cell r="J49">
            <v>0</v>
          </cell>
          <cell r="K49">
            <v>0</v>
          </cell>
          <cell r="L49">
            <v>0</v>
          </cell>
        </row>
        <row r="50">
          <cell r="A50">
            <v>0</v>
          </cell>
          <cell r="B50" t="str">
            <v>PROGRAM</v>
          </cell>
          <cell r="C50">
            <v>0</v>
          </cell>
          <cell r="D50">
            <v>0</v>
          </cell>
          <cell r="E50">
            <v>0</v>
          </cell>
          <cell r="F50">
            <v>0</v>
          </cell>
          <cell r="G50">
            <v>0</v>
          </cell>
          <cell r="H50">
            <v>0</v>
          </cell>
          <cell r="I50">
            <v>0</v>
          </cell>
          <cell r="J50">
            <v>0</v>
          </cell>
          <cell r="K50">
            <v>0</v>
          </cell>
          <cell r="L50">
            <v>0</v>
          </cell>
        </row>
        <row r="51">
          <cell r="A51">
            <v>0</v>
          </cell>
          <cell r="B51">
            <v>0</v>
          </cell>
          <cell r="C51">
            <v>0</v>
          </cell>
          <cell r="D51">
            <v>0</v>
          </cell>
          <cell r="E51">
            <v>0</v>
          </cell>
          <cell r="F51">
            <v>0</v>
          </cell>
          <cell r="G51">
            <v>0</v>
          </cell>
          <cell r="H51">
            <v>0</v>
          </cell>
          <cell r="I51">
            <v>0</v>
          </cell>
          <cell r="J51">
            <v>0</v>
          </cell>
          <cell r="K51">
            <v>0</v>
          </cell>
          <cell r="L51">
            <v>0</v>
          </cell>
        </row>
        <row r="52">
          <cell r="A52">
            <v>0</v>
          </cell>
          <cell r="B52" t="str">
            <v>Estimated costs base date</v>
          </cell>
          <cell r="C52">
            <v>0</v>
          </cell>
          <cell r="D52">
            <v>0</v>
          </cell>
          <cell r="E52">
            <v>0</v>
          </cell>
          <cell r="F52">
            <v>0</v>
          </cell>
          <cell r="G52">
            <v>0</v>
          </cell>
          <cell r="H52">
            <v>42522</v>
          </cell>
          <cell r="I52">
            <v>0</v>
          </cell>
          <cell r="J52">
            <v>0</v>
          </cell>
          <cell r="K52">
            <v>0</v>
          </cell>
          <cell r="L52" t="str">
            <v>QUANTITY SURVEYOR</v>
          </cell>
        </row>
        <row r="53">
          <cell r="A53">
            <v>0</v>
          </cell>
          <cell r="B53">
            <v>0</v>
          </cell>
          <cell r="C53">
            <v>0</v>
          </cell>
          <cell r="D53">
            <v>0</v>
          </cell>
          <cell r="E53">
            <v>0</v>
          </cell>
          <cell r="F53">
            <v>0</v>
          </cell>
          <cell r="G53">
            <v>0</v>
          </cell>
          <cell r="H53">
            <v>0</v>
          </cell>
          <cell r="I53">
            <v>0</v>
          </cell>
          <cell r="J53">
            <v>0</v>
          </cell>
          <cell r="K53">
            <v>0</v>
          </cell>
          <cell r="L53">
            <v>0</v>
          </cell>
        </row>
        <row r="54">
          <cell r="A54">
            <v>0</v>
          </cell>
          <cell r="B54" t="str">
            <v>Effective date of purchase of Land</v>
          </cell>
          <cell r="C54">
            <v>0</v>
          </cell>
          <cell r="D54">
            <v>0</v>
          </cell>
          <cell r="E54">
            <v>0</v>
          </cell>
          <cell r="F54">
            <v>0</v>
          </cell>
          <cell r="G54">
            <v>0</v>
          </cell>
          <cell r="H54">
            <v>42522</v>
          </cell>
          <cell r="I54">
            <v>0</v>
          </cell>
          <cell r="J54">
            <v>0</v>
          </cell>
          <cell r="K54">
            <v>0</v>
          </cell>
          <cell r="L54" t="str">
            <v>CLIENT</v>
          </cell>
        </row>
        <row r="55">
          <cell r="A55">
            <v>0</v>
          </cell>
          <cell r="B55" t="str">
            <v>Commencement of construction</v>
          </cell>
          <cell r="C55">
            <v>0</v>
          </cell>
          <cell r="D55">
            <v>0</v>
          </cell>
          <cell r="E55">
            <v>0</v>
          </cell>
          <cell r="F55">
            <v>0</v>
          </cell>
          <cell r="G55">
            <v>0</v>
          </cell>
          <cell r="H55">
            <v>42644</v>
          </cell>
          <cell r="I55">
            <v>0</v>
          </cell>
          <cell r="J55">
            <v>0</v>
          </cell>
          <cell r="K55">
            <v>0</v>
          </cell>
          <cell r="L55" t="str">
            <v>CLIENT</v>
          </cell>
        </row>
        <row r="56">
          <cell r="A56">
            <v>0</v>
          </cell>
          <cell r="B56" t="str">
            <v>Completion of construction</v>
          </cell>
          <cell r="C56">
            <v>0</v>
          </cell>
          <cell r="D56">
            <v>0</v>
          </cell>
          <cell r="E56">
            <v>0</v>
          </cell>
          <cell r="F56">
            <v>0</v>
          </cell>
          <cell r="G56">
            <v>0</v>
          </cell>
          <cell r="H56">
            <v>43374</v>
          </cell>
          <cell r="I56">
            <v>0</v>
          </cell>
          <cell r="J56">
            <v>0</v>
          </cell>
          <cell r="K56">
            <v>0</v>
          </cell>
          <cell r="L56" t="str">
            <v>CLIENT/QS</v>
          </cell>
        </row>
        <row r="57">
          <cell r="A57">
            <v>0</v>
          </cell>
          <cell r="B57">
            <v>0</v>
          </cell>
          <cell r="C57">
            <v>0</v>
          </cell>
          <cell r="D57">
            <v>0</v>
          </cell>
          <cell r="E57">
            <v>0</v>
          </cell>
          <cell r="F57">
            <v>0</v>
          </cell>
          <cell r="G57">
            <v>0</v>
          </cell>
          <cell r="H57">
            <v>0</v>
          </cell>
          <cell r="I57">
            <v>0</v>
          </cell>
          <cell r="J57">
            <v>0</v>
          </cell>
          <cell r="K57">
            <v>0</v>
          </cell>
          <cell r="L57">
            <v>0</v>
          </cell>
        </row>
        <row r="58">
          <cell r="A58">
            <v>0</v>
          </cell>
          <cell r="B58" t="str">
            <v>Period from base date to purchase of land</v>
          </cell>
          <cell r="C58">
            <v>0</v>
          </cell>
          <cell r="D58">
            <v>0</v>
          </cell>
          <cell r="E58">
            <v>0</v>
          </cell>
          <cell r="F58">
            <v>0</v>
          </cell>
          <cell r="G58">
            <v>0</v>
          </cell>
          <cell r="H58">
            <v>0</v>
          </cell>
          <cell r="I58" t="str">
            <v>months</v>
          </cell>
          <cell r="J58">
            <v>0</v>
          </cell>
          <cell r="K58">
            <v>0</v>
          </cell>
          <cell r="L58" t="str">
            <v>AUTOMATIC</v>
          </cell>
        </row>
        <row r="59">
          <cell r="A59">
            <v>0</v>
          </cell>
          <cell r="B59" t="str">
            <v>Period from purchase of land to completion</v>
          </cell>
          <cell r="C59">
            <v>0</v>
          </cell>
          <cell r="D59">
            <v>0</v>
          </cell>
          <cell r="E59">
            <v>0</v>
          </cell>
          <cell r="F59">
            <v>0</v>
          </cell>
          <cell r="G59">
            <v>0</v>
          </cell>
          <cell r="H59">
            <v>28</v>
          </cell>
          <cell r="I59" t="str">
            <v>months</v>
          </cell>
          <cell r="J59">
            <v>0</v>
          </cell>
          <cell r="K59">
            <v>0</v>
          </cell>
          <cell r="L59">
            <v>0</v>
          </cell>
        </row>
        <row r="60">
          <cell r="A60">
            <v>0</v>
          </cell>
          <cell r="B60" t="str">
            <v>Prior construction period</v>
          </cell>
          <cell r="C60">
            <v>0</v>
          </cell>
          <cell r="D60">
            <v>0</v>
          </cell>
          <cell r="E60">
            <v>0</v>
          </cell>
          <cell r="F60">
            <v>0</v>
          </cell>
          <cell r="G60">
            <v>0</v>
          </cell>
          <cell r="H60">
            <v>4</v>
          </cell>
          <cell r="I60" t="str">
            <v>months</v>
          </cell>
          <cell r="J60">
            <v>0</v>
          </cell>
          <cell r="K60">
            <v>0</v>
          </cell>
          <cell r="L60" t="str">
            <v>AUTOMATIC</v>
          </cell>
        </row>
        <row r="61">
          <cell r="A61">
            <v>0</v>
          </cell>
          <cell r="B61" t="str">
            <v>Construction period</v>
          </cell>
          <cell r="C61">
            <v>0</v>
          </cell>
          <cell r="D61">
            <v>0</v>
          </cell>
          <cell r="E61" t="str">
            <v xml:space="preserve"> - automatic</v>
          </cell>
          <cell r="F61">
            <v>0</v>
          </cell>
          <cell r="G61">
            <v>0</v>
          </cell>
          <cell r="H61">
            <v>24</v>
          </cell>
          <cell r="I61" t="str">
            <v>months</v>
          </cell>
          <cell r="J61">
            <v>0</v>
          </cell>
          <cell r="K61">
            <v>0</v>
          </cell>
          <cell r="L61" t="str">
            <v>AUTOMATIC</v>
          </cell>
        </row>
        <row r="62">
          <cell r="A62">
            <v>0</v>
          </cell>
          <cell r="B62" t="str">
            <v>*** Manual input required ***</v>
          </cell>
          <cell r="C62">
            <v>0</v>
          </cell>
          <cell r="D62">
            <v>0</v>
          </cell>
          <cell r="E62">
            <v>0</v>
          </cell>
          <cell r="F62">
            <v>0</v>
          </cell>
          <cell r="G62">
            <v>0</v>
          </cell>
          <cell r="H62">
            <v>21</v>
          </cell>
          <cell r="I62" t="str">
            <v>working months</v>
          </cell>
          <cell r="J62">
            <v>0</v>
          </cell>
          <cell r="K62">
            <v>0</v>
          </cell>
          <cell r="L62" t="str">
            <v>MANUAL</v>
          </cell>
        </row>
        <row r="63">
          <cell r="A63">
            <v>0</v>
          </cell>
          <cell r="B63">
            <v>0</v>
          </cell>
          <cell r="C63">
            <v>0</v>
          </cell>
          <cell r="D63">
            <v>0</v>
          </cell>
          <cell r="E63">
            <v>0</v>
          </cell>
          <cell r="F63">
            <v>0</v>
          </cell>
          <cell r="G63">
            <v>0</v>
          </cell>
          <cell r="H63">
            <v>0</v>
          </cell>
          <cell r="I63">
            <v>0</v>
          </cell>
          <cell r="J63">
            <v>0</v>
          </cell>
          <cell r="K63">
            <v>0</v>
          </cell>
          <cell r="L63">
            <v>0</v>
          </cell>
        </row>
        <row r="64">
          <cell r="A64">
            <v>0</v>
          </cell>
          <cell r="B64">
            <v>0</v>
          </cell>
          <cell r="C64">
            <v>0</v>
          </cell>
          <cell r="D64">
            <v>0</v>
          </cell>
          <cell r="E64">
            <v>0</v>
          </cell>
          <cell r="F64">
            <v>0</v>
          </cell>
          <cell r="G64">
            <v>0</v>
          </cell>
          <cell r="H64">
            <v>0</v>
          </cell>
          <cell r="I64">
            <v>0</v>
          </cell>
          <cell r="J64">
            <v>0</v>
          </cell>
          <cell r="K64">
            <v>0</v>
          </cell>
          <cell r="L64">
            <v>0</v>
          </cell>
        </row>
        <row r="65">
          <cell r="A65">
            <v>0</v>
          </cell>
          <cell r="B65" t="str">
            <v>ESCALATIONS</v>
          </cell>
          <cell r="C65">
            <v>0</v>
          </cell>
          <cell r="D65">
            <v>0</v>
          </cell>
          <cell r="E65">
            <v>0</v>
          </cell>
          <cell r="F65">
            <v>0</v>
          </cell>
          <cell r="G65">
            <v>0</v>
          </cell>
          <cell r="H65">
            <v>0</v>
          </cell>
          <cell r="I65">
            <v>0</v>
          </cell>
          <cell r="J65">
            <v>0</v>
          </cell>
          <cell r="K65">
            <v>0</v>
          </cell>
          <cell r="L65">
            <v>0</v>
          </cell>
        </row>
        <row r="66">
          <cell r="A66">
            <v>0</v>
          </cell>
          <cell r="B66">
            <v>0</v>
          </cell>
          <cell r="C66">
            <v>0</v>
          </cell>
          <cell r="D66">
            <v>0</v>
          </cell>
          <cell r="E66">
            <v>0</v>
          </cell>
          <cell r="F66">
            <v>0</v>
          </cell>
          <cell r="G66">
            <v>0</v>
          </cell>
          <cell r="H66">
            <v>0</v>
          </cell>
          <cell r="I66">
            <v>0</v>
          </cell>
          <cell r="J66">
            <v>0</v>
          </cell>
          <cell r="K66">
            <v>0</v>
          </cell>
          <cell r="L66">
            <v>0</v>
          </cell>
        </row>
        <row r="67">
          <cell r="A67">
            <v>0</v>
          </cell>
          <cell r="B67" t="str">
            <v>Cost escalations - per month</v>
          </cell>
          <cell r="C67">
            <v>0</v>
          </cell>
          <cell r="D67">
            <v>0</v>
          </cell>
          <cell r="E67">
            <v>0</v>
          </cell>
          <cell r="F67">
            <v>0</v>
          </cell>
          <cell r="G67">
            <v>0</v>
          </cell>
          <cell r="H67">
            <v>0</v>
          </cell>
          <cell r="I67">
            <v>0</v>
          </cell>
          <cell r="J67">
            <v>0</v>
          </cell>
          <cell r="K67">
            <v>0</v>
          </cell>
          <cell r="L67">
            <v>0</v>
          </cell>
        </row>
        <row r="68">
          <cell r="A68">
            <v>0</v>
          </cell>
          <cell r="B68" t="str">
            <v>- MFA publication</v>
          </cell>
          <cell r="C68">
            <v>0</v>
          </cell>
          <cell r="D68">
            <v>0</v>
          </cell>
          <cell r="E68">
            <v>0</v>
          </cell>
          <cell r="F68">
            <v>0</v>
          </cell>
          <cell r="G68">
            <v>0</v>
          </cell>
          <cell r="H68" t="str">
            <v>1st Quarter 2014</v>
          </cell>
          <cell r="I68">
            <v>0</v>
          </cell>
          <cell r="J68">
            <v>0</v>
          </cell>
          <cell r="K68">
            <v>0</v>
          </cell>
          <cell r="L68" t="str">
            <v>QUANTITY SURVEYOR</v>
          </cell>
        </row>
        <row r="69">
          <cell r="A69">
            <v>0</v>
          </cell>
          <cell r="B69" t="str">
            <v>Table 2a</v>
          </cell>
          <cell r="C69">
            <v>0</v>
          </cell>
          <cell r="D69">
            <v>0</v>
          </cell>
          <cell r="E69">
            <v>0</v>
          </cell>
          <cell r="F69">
            <v>0</v>
          </cell>
          <cell r="G69">
            <v>0</v>
          </cell>
          <cell r="H69">
            <v>0</v>
          </cell>
          <cell r="I69">
            <v>0</v>
          </cell>
          <cell r="J69">
            <v>0</v>
          </cell>
          <cell r="K69">
            <v>0</v>
          </cell>
          <cell r="L69">
            <v>0</v>
          </cell>
        </row>
        <row r="70">
          <cell r="A70">
            <v>0</v>
          </cell>
          <cell r="B70" t="str">
            <v>Pre contract</v>
          </cell>
          <cell r="C70">
            <v>0</v>
          </cell>
          <cell r="D70">
            <v>0</v>
          </cell>
          <cell r="E70">
            <v>0</v>
          </cell>
          <cell r="F70">
            <v>0</v>
          </cell>
          <cell r="G70">
            <v>0</v>
          </cell>
          <cell r="H70">
            <v>0</v>
          </cell>
          <cell r="I70">
            <v>0</v>
          </cell>
          <cell r="J70">
            <v>0</v>
          </cell>
          <cell r="K70">
            <v>0</v>
          </cell>
          <cell r="L70">
            <v>0</v>
          </cell>
        </row>
        <row r="71">
          <cell r="A71">
            <v>0</v>
          </cell>
          <cell r="B71">
            <v>42522</v>
          </cell>
          <cell r="C71">
            <v>0</v>
          </cell>
          <cell r="D71">
            <v>0</v>
          </cell>
          <cell r="E71">
            <v>207.8</v>
          </cell>
          <cell r="F71">
            <v>0</v>
          </cell>
          <cell r="G71">
            <v>0</v>
          </cell>
          <cell r="H71">
            <v>3.6092396535129932E-2</v>
          </cell>
          <cell r="I71" t="str">
            <v>over period</v>
          </cell>
          <cell r="J71">
            <v>0</v>
          </cell>
          <cell r="K71">
            <v>0</v>
          </cell>
          <cell r="L71" t="str">
            <v>QUANTITY SURVEYOR</v>
          </cell>
        </row>
        <row r="72">
          <cell r="A72">
            <v>0</v>
          </cell>
          <cell r="B72">
            <v>42644</v>
          </cell>
          <cell r="C72">
            <v>0</v>
          </cell>
          <cell r="D72">
            <v>0</v>
          </cell>
          <cell r="E72">
            <v>215.3</v>
          </cell>
          <cell r="F72">
            <v>0</v>
          </cell>
          <cell r="G72">
            <v>0</v>
          </cell>
          <cell r="H72">
            <v>9.0230991337824831E-3</v>
          </cell>
          <cell r="I72" t="str">
            <v>per month</v>
          </cell>
          <cell r="J72">
            <v>0</v>
          </cell>
          <cell r="K72">
            <v>0</v>
          </cell>
          <cell r="L72" t="str">
            <v>QUANTITY SURVEYOR</v>
          </cell>
        </row>
        <row r="73">
          <cell r="A73">
            <v>0</v>
          </cell>
          <cell r="B73" t="str">
            <v>Table 1b</v>
          </cell>
          <cell r="C73">
            <v>0</v>
          </cell>
          <cell r="D73">
            <v>0</v>
          </cell>
          <cell r="E73">
            <v>0</v>
          </cell>
          <cell r="F73">
            <v>0</v>
          </cell>
          <cell r="G73">
            <v>0</v>
          </cell>
          <cell r="H73">
            <v>0</v>
          </cell>
          <cell r="I73">
            <v>0</v>
          </cell>
          <cell r="J73">
            <v>0</v>
          </cell>
          <cell r="K73">
            <v>0</v>
          </cell>
          <cell r="L73">
            <v>0</v>
          </cell>
        </row>
        <row r="74">
          <cell r="A74">
            <v>0</v>
          </cell>
          <cell r="B74" t="str">
            <v>Post Contract</v>
          </cell>
          <cell r="C74">
            <v>0</v>
          </cell>
          <cell r="D74">
            <v>0</v>
          </cell>
          <cell r="E74">
            <v>0</v>
          </cell>
          <cell r="F74">
            <v>0</v>
          </cell>
          <cell r="G74">
            <v>0</v>
          </cell>
          <cell r="H74">
            <v>0</v>
          </cell>
          <cell r="I74">
            <v>0</v>
          </cell>
          <cell r="J74">
            <v>0</v>
          </cell>
          <cell r="K74">
            <v>0</v>
          </cell>
          <cell r="L74">
            <v>0</v>
          </cell>
        </row>
        <row r="75">
          <cell r="A75">
            <v>0</v>
          </cell>
          <cell r="B75">
            <v>42644</v>
          </cell>
          <cell r="C75">
            <v>0</v>
          </cell>
          <cell r="D75">
            <v>0</v>
          </cell>
          <cell r="E75">
            <v>543.29999999999995</v>
          </cell>
          <cell r="F75">
            <v>0</v>
          </cell>
          <cell r="G75">
            <v>0</v>
          </cell>
          <cell r="H75">
            <v>7.5648812810601929E-2</v>
          </cell>
          <cell r="I75" t="str">
            <v>over period</v>
          </cell>
          <cell r="J75">
            <v>0</v>
          </cell>
          <cell r="K75">
            <v>0</v>
          </cell>
          <cell r="L75">
            <v>0</v>
          </cell>
        </row>
        <row r="76">
          <cell r="A76">
            <v>0</v>
          </cell>
          <cell r="B76">
            <v>43374</v>
          </cell>
          <cell r="C76">
            <v>0</v>
          </cell>
          <cell r="D76">
            <v>0</v>
          </cell>
          <cell r="E76">
            <v>584.4</v>
          </cell>
          <cell r="F76">
            <v>0</v>
          </cell>
          <cell r="G76">
            <v>0</v>
          </cell>
          <cell r="H76">
            <v>3.1520338671084135E-3</v>
          </cell>
          <cell r="I76" t="str">
            <v>per month</v>
          </cell>
          <cell r="J76">
            <v>0</v>
          </cell>
          <cell r="K76">
            <v>0</v>
          </cell>
          <cell r="L76">
            <v>0</v>
          </cell>
        </row>
        <row r="77">
          <cell r="A77">
            <v>0</v>
          </cell>
          <cell r="B77">
            <v>0</v>
          </cell>
          <cell r="C77">
            <v>0</v>
          </cell>
          <cell r="D77">
            <v>0</v>
          </cell>
          <cell r="E77">
            <v>0</v>
          </cell>
          <cell r="F77">
            <v>0</v>
          </cell>
          <cell r="G77">
            <v>0</v>
          </cell>
          <cell r="H77">
            <v>0</v>
          </cell>
          <cell r="I77">
            <v>0</v>
          </cell>
          <cell r="J77">
            <v>0</v>
          </cell>
          <cell r="K77">
            <v>0</v>
          </cell>
          <cell r="L77">
            <v>0</v>
          </cell>
        </row>
        <row r="78">
          <cell r="A78">
            <v>0</v>
          </cell>
          <cell r="B78" t="str">
            <v>- Using - prior to construction</v>
          </cell>
          <cell r="C78">
            <v>0</v>
          </cell>
          <cell r="D78">
            <v>0</v>
          </cell>
          <cell r="E78">
            <v>0</v>
          </cell>
          <cell r="F78">
            <v>0</v>
          </cell>
          <cell r="G78">
            <v>0</v>
          </cell>
          <cell r="H78">
            <v>3.0000000000000001E-3</v>
          </cell>
          <cell r="I78" t="str">
            <v>per month</v>
          </cell>
          <cell r="J78">
            <v>0</v>
          </cell>
          <cell r="K78">
            <v>0</v>
          </cell>
          <cell r="L78" t="str">
            <v>QUANTITY SURVEYOR</v>
          </cell>
        </row>
        <row r="79">
          <cell r="A79">
            <v>0</v>
          </cell>
          <cell r="B79" t="str">
            <v>- Using - during construction</v>
          </cell>
          <cell r="C79">
            <v>0</v>
          </cell>
          <cell r="D79">
            <v>0</v>
          </cell>
          <cell r="E79">
            <v>0</v>
          </cell>
          <cell r="F79">
            <v>0</v>
          </cell>
          <cell r="G79">
            <v>0</v>
          </cell>
          <cell r="H79">
            <v>2.5000000000000001E-3</v>
          </cell>
          <cell r="I79" t="str">
            <v>per month</v>
          </cell>
          <cell r="J79">
            <v>0</v>
          </cell>
          <cell r="K79">
            <v>0</v>
          </cell>
          <cell r="L79" t="str">
            <v>QUANTITY SURVEYOR</v>
          </cell>
        </row>
        <row r="80">
          <cell r="A80">
            <v>0</v>
          </cell>
          <cell r="B80">
            <v>0</v>
          </cell>
          <cell r="C80">
            <v>0</v>
          </cell>
          <cell r="D80">
            <v>0</v>
          </cell>
          <cell r="E80">
            <v>0</v>
          </cell>
          <cell r="F80">
            <v>0</v>
          </cell>
          <cell r="G80">
            <v>0</v>
          </cell>
          <cell r="H80">
            <v>0</v>
          </cell>
          <cell r="I80">
            <v>0</v>
          </cell>
          <cell r="J80">
            <v>0</v>
          </cell>
          <cell r="K80">
            <v>0</v>
          </cell>
          <cell r="L80">
            <v>0</v>
          </cell>
        </row>
        <row r="81">
          <cell r="A81">
            <v>0</v>
          </cell>
          <cell r="B81" t="str">
            <v>- Escalation Factor (during construction)</v>
          </cell>
          <cell r="C81">
            <v>0</v>
          </cell>
          <cell r="D81">
            <v>0</v>
          </cell>
          <cell r="E81">
            <v>0</v>
          </cell>
          <cell r="F81">
            <v>0</v>
          </cell>
          <cell r="G81">
            <v>0</v>
          </cell>
          <cell r="H81">
            <v>0.6</v>
          </cell>
          <cell r="I81">
            <v>0</v>
          </cell>
          <cell r="J81">
            <v>0</v>
          </cell>
          <cell r="K81">
            <v>0</v>
          </cell>
          <cell r="L81" t="str">
            <v>QUANTITY SURVEYOR</v>
          </cell>
        </row>
        <row r="82">
          <cell r="A82">
            <v>0</v>
          </cell>
          <cell r="B82">
            <v>0</v>
          </cell>
          <cell r="C82">
            <v>0</v>
          </cell>
          <cell r="D82">
            <v>0</v>
          </cell>
          <cell r="E82">
            <v>0</v>
          </cell>
          <cell r="F82">
            <v>0</v>
          </cell>
          <cell r="G82">
            <v>0</v>
          </cell>
          <cell r="H82">
            <v>0</v>
          </cell>
          <cell r="I82">
            <v>0</v>
          </cell>
          <cell r="J82">
            <v>0</v>
          </cell>
          <cell r="K82">
            <v>0</v>
          </cell>
          <cell r="L82">
            <v>0</v>
          </cell>
        </row>
        <row r="83">
          <cell r="A83">
            <v>0</v>
          </cell>
          <cell r="B83">
            <v>0</v>
          </cell>
          <cell r="C83">
            <v>0</v>
          </cell>
          <cell r="D83">
            <v>0</v>
          </cell>
          <cell r="E83">
            <v>0</v>
          </cell>
          <cell r="F83">
            <v>0</v>
          </cell>
          <cell r="G83">
            <v>0</v>
          </cell>
          <cell r="H83">
            <v>0</v>
          </cell>
          <cell r="I83">
            <v>0</v>
          </cell>
          <cell r="J83">
            <v>0</v>
          </cell>
          <cell r="K83">
            <v>0</v>
          </cell>
          <cell r="L83">
            <v>0</v>
          </cell>
        </row>
        <row r="84">
          <cell r="A84">
            <v>0</v>
          </cell>
          <cell r="B84">
            <v>0</v>
          </cell>
          <cell r="C84">
            <v>0</v>
          </cell>
          <cell r="D84">
            <v>0</v>
          </cell>
          <cell r="E84">
            <v>0</v>
          </cell>
          <cell r="F84">
            <v>0</v>
          </cell>
          <cell r="G84">
            <v>0</v>
          </cell>
          <cell r="H84">
            <v>0</v>
          </cell>
          <cell r="I84">
            <v>0</v>
          </cell>
          <cell r="J84">
            <v>0</v>
          </cell>
          <cell r="K84">
            <v>0</v>
          </cell>
          <cell r="L84">
            <v>0</v>
          </cell>
        </row>
        <row r="85">
          <cell r="A85">
            <v>0</v>
          </cell>
          <cell r="B85" t="str">
            <v>CONTINGENCY</v>
          </cell>
          <cell r="C85">
            <v>0</v>
          </cell>
          <cell r="D85">
            <v>0</v>
          </cell>
          <cell r="E85">
            <v>0</v>
          </cell>
          <cell r="F85">
            <v>0</v>
          </cell>
          <cell r="G85">
            <v>0</v>
          </cell>
          <cell r="H85">
            <v>0</v>
          </cell>
          <cell r="I85">
            <v>0</v>
          </cell>
          <cell r="J85">
            <v>0</v>
          </cell>
          <cell r="K85">
            <v>0</v>
          </cell>
          <cell r="L85">
            <v>0</v>
          </cell>
        </row>
        <row r="86">
          <cell r="A86">
            <v>0</v>
          </cell>
          <cell r="B86">
            <v>0</v>
          </cell>
          <cell r="C86">
            <v>0</v>
          </cell>
          <cell r="D86">
            <v>0</v>
          </cell>
          <cell r="E86">
            <v>0</v>
          </cell>
          <cell r="F86">
            <v>0</v>
          </cell>
          <cell r="G86">
            <v>0</v>
          </cell>
          <cell r="H86">
            <v>0</v>
          </cell>
          <cell r="I86">
            <v>0</v>
          </cell>
          <cell r="J86">
            <v>0</v>
          </cell>
          <cell r="K86">
            <v>0</v>
          </cell>
          <cell r="L86">
            <v>0</v>
          </cell>
        </row>
        <row r="87">
          <cell r="A87">
            <v>0</v>
          </cell>
          <cell r="B87" t="str">
            <v xml:space="preserve">- Allowance of </v>
          </cell>
          <cell r="C87">
            <v>0</v>
          </cell>
          <cell r="D87">
            <v>0</v>
          </cell>
          <cell r="E87">
            <v>0</v>
          </cell>
          <cell r="F87">
            <v>0</v>
          </cell>
          <cell r="G87">
            <v>0</v>
          </cell>
          <cell r="H87">
            <v>0.1</v>
          </cell>
          <cell r="I87">
            <v>0</v>
          </cell>
          <cell r="J87">
            <v>0</v>
          </cell>
          <cell r="K87">
            <v>0</v>
          </cell>
          <cell r="L87" t="str">
            <v>QUANTITY SURVEYOR</v>
          </cell>
        </row>
        <row r="88">
          <cell r="A88">
            <v>0</v>
          </cell>
          <cell r="B88">
            <v>0</v>
          </cell>
          <cell r="C88">
            <v>0</v>
          </cell>
          <cell r="D88">
            <v>0</v>
          </cell>
          <cell r="E88">
            <v>0</v>
          </cell>
          <cell r="F88">
            <v>0</v>
          </cell>
          <cell r="G88">
            <v>0</v>
          </cell>
          <cell r="H88">
            <v>0</v>
          </cell>
          <cell r="I88">
            <v>0</v>
          </cell>
          <cell r="J88">
            <v>0</v>
          </cell>
          <cell r="K88">
            <v>0</v>
          </cell>
          <cell r="L88">
            <v>0</v>
          </cell>
        </row>
        <row r="89">
          <cell r="A89">
            <v>0</v>
          </cell>
          <cell r="B89">
            <v>0</v>
          </cell>
          <cell r="C89">
            <v>0</v>
          </cell>
          <cell r="D89">
            <v>0</v>
          </cell>
          <cell r="E89">
            <v>0</v>
          </cell>
          <cell r="F89">
            <v>0</v>
          </cell>
          <cell r="G89">
            <v>0</v>
          </cell>
          <cell r="H89">
            <v>0</v>
          </cell>
          <cell r="I89">
            <v>0</v>
          </cell>
          <cell r="J89">
            <v>0</v>
          </cell>
          <cell r="K89">
            <v>0</v>
          </cell>
          <cell r="L89">
            <v>0</v>
          </cell>
        </row>
        <row r="90">
          <cell r="A90">
            <v>0</v>
          </cell>
          <cell r="B90">
            <v>0</v>
          </cell>
          <cell r="C90">
            <v>0</v>
          </cell>
          <cell r="D90">
            <v>0</v>
          </cell>
          <cell r="E90">
            <v>0</v>
          </cell>
          <cell r="F90">
            <v>0</v>
          </cell>
          <cell r="G90">
            <v>0</v>
          </cell>
          <cell r="H90">
            <v>0</v>
          </cell>
          <cell r="I90">
            <v>0</v>
          </cell>
          <cell r="J90">
            <v>0</v>
          </cell>
          <cell r="K90">
            <v>0</v>
          </cell>
          <cell r="L90">
            <v>0</v>
          </cell>
        </row>
        <row r="91">
          <cell r="A91">
            <v>0</v>
          </cell>
          <cell r="B91" t="str">
            <v>PROFESSIONAL FEES</v>
          </cell>
          <cell r="C91">
            <v>0</v>
          </cell>
          <cell r="D91">
            <v>0</v>
          </cell>
          <cell r="E91">
            <v>0</v>
          </cell>
          <cell r="F91">
            <v>0</v>
          </cell>
          <cell r="G91">
            <v>0</v>
          </cell>
          <cell r="H91">
            <v>0</v>
          </cell>
          <cell r="I91">
            <v>0</v>
          </cell>
          <cell r="J91">
            <v>0</v>
          </cell>
          <cell r="K91">
            <v>0</v>
          </cell>
          <cell r="L91">
            <v>0</v>
          </cell>
        </row>
        <row r="92">
          <cell r="A92">
            <v>0</v>
          </cell>
          <cell r="B92">
            <v>0</v>
          </cell>
          <cell r="C92">
            <v>0</v>
          </cell>
          <cell r="D92">
            <v>0</v>
          </cell>
          <cell r="E92">
            <v>0</v>
          </cell>
          <cell r="F92">
            <v>0</v>
          </cell>
          <cell r="G92">
            <v>0</v>
          </cell>
          <cell r="H92">
            <v>0</v>
          </cell>
          <cell r="I92">
            <v>0</v>
          </cell>
          <cell r="J92">
            <v>0</v>
          </cell>
          <cell r="K92">
            <v>0</v>
          </cell>
          <cell r="L92">
            <v>0</v>
          </cell>
        </row>
        <row r="93">
          <cell r="A93">
            <v>0</v>
          </cell>
          <cell r="B93" t="str">
            <v>- Allowance for fees</v>
          </cell>
          <cell r="C93">
            <v>0</v>
          </cell>
          <cell r="D93">
            <v>0</v>
          </cell>
          <cell r="E93">
            <v>0</v>
          </cell>
          <cell r="F93">
            <v>0</v>
          </cell>
          <cell r="G93">
            <v>0</v>
          </cell>
          <cell r="H93">
            <v>0.13</v>
          </cell>
          <cell r="I93">
            <v>0</v>
          </cell>
          <cell r="J93">
            <v>0</v>
          </cell>
          <cell r="K93">
            <v>0</v>
          </cell>
          <cell r="L93" t="str">
            <v>QUANTITY SURVEYOR</v>
          </cell>
        </row>
        <row r="94">
          <cell r="A94">
            <v>0</v>
          </cell>
          <cell r="B94" t="str">
            <v>- Percentage of total fees</v>
          </cell>
          <cell r="C94">
            <v>0</v>
          </cell>
          <cell r="D94">
            <v>0</v>
          </cell>
          <cell r="E94">
            <v>0</v>
          </cell>
          <cell r="F94">
            <v>0</v>
          </cell>
          <cell r="G94">
            <v>0</v>
          </cell>
          <cell r="H94">
            <v>2.5000000000000001E-2</v>
          </cell>
          <cell r="I94">
            <v>0</v>
          </cell>
          <cell r="J94">
            <v>0</v>
          </cell>
          <cell r="K94">
            <v>0</v>
          </cell>
          <cell r="L94" t="str">
            <v>QUANTITY SURVEYOR</v>
          </cell>
        </row>
        <row r="95">
          <cell r="A95">
            <v>0</v>
          </cell>
          <cell r="B95">
            <v>0</v>
          </cell>
          <cell r="C95">
            <v>0</v>
          </cell>
          <cell r="D95">
            <v>0</v>
          </cell>
          <cell r="E95">
            <v>0</v>
          </cell>
          <cell r="F95">
            <v>0</v>
          </cell>
          <cell r="G95">
            <v>0</v>
          </cell>
          <cell r="H95">
            <v>0</v>
          </cell>
          <cell r="I95">
            <v>0</v>
          </cell>
          <cell r="J95">
            <v>0</v>
          </cell>
          <cell r="K95">
            <v>0</v>
          </cell>
          <cell r="L95">
            <v>0</v>
          </cell>
        </row>
        <row r="96">
          <cell r="A96">
            <v>0</v>
          </cell>
          <cell r="B96">
            <v>0</v>
          </cell>
          <cell r="C96">
            <v>0</v>
          </cell>
          <cell r="D96">
            <v>0</v>
          </cell>
          <cell r="E96">
            <v>0</v>
          </cell>
          <cell r="F96">
            <v>0</v>
          </cell>
          <cell r="G96">
            <v>0</v>
          </cell>
          <cell r="H96">
            <v>0</v>
          </cell>
          <cell r="I96">
            <v>0</v>
          </cell>
          <cell r="J96">
            <v>0</v>
          </cell>
          <cell r="K96">
            <v>0</v>
          </cell>
          <cell r="L96">
            <v>0</v>
          </cell>
        </row>
        <row r="97">
          <cell r="A97">
            <v>0</v>
          </cell>
          <cell r="B97">
            <v>0</v>
          </cell>
          <cell r="C97">
            <v>0</v>
          </cell>
          <cell r="D97">
            <v>0</v>
          </cell>
          <cell r="E97">
            <v>0</v>
          </cell>
          <cell r="F97">
            <v>0</v>
          </cell>
          <cell r="G97">
            <v>0</v>
          </cell>
          <cell r="H97">
            <v>0</v>
          </cell>
          <cell r="I97">
            <v>0</v>
          </cell>
          <cell r="J97">
            <v>0</v>
          </cell>
          <cell r="K97">
            <v>0</v>
          </cell>
          <cell r="L97">
            <v>0</v>
          </cell>
        </row>
        <row r="98">
          <cell r="A98">
            <v>0</v>
          </cell>
          <cell r="B98" t="str">
            <v>FINANCE</v>
          </cell>
          <cell r="C98">
            <v>0</v>
          </cell>
          <cell r="D98">
            <v>0</v>
          </cell>
          <cell r="E98">
            <v>0</v>
          </cell>
          <cell r="F98">
            <v>0</v>
          </cell>
          <cell r="G98">
            <v>0</v>
          </cell>
          <cell r="H98">
            <v>0</v>
          </cell>
          <cell r="I98">
            <v>0</v>
          </cell>
          <cell r="J98">
            <v>0</v>
          </cell>
          <cell r="K98">
            <v>0</v>
          </cell>
          <cell r="L98">
            <v>0</v>
          </cell>
        </row>
        <row r="99">
          <cell r="A99">
            <v>0</v>
          </cell>
          <cell r="B99">
            <v>0</v>
          </cell>
          <cell r="C99">
            <v>0</v>
          </cell>
          <cell r="D99">
            <v>0</v>
          </cell>
          <cell r="E99">
            <v>0</v>
          </cell>
          <cell r="F99">
            <v>0</v>
          </cell>
          <cell r="G99">
            <v>0</v>
          </cell>
          <cell r="H99">
            <v>0</v>
          </cell>
          <cell r="I99">
            <v>0</v>
          </cell>
          <cell r="J99">
            <v>0</v>
          </cell>
          <cell r="K99">
            <v>0</v>
          </cell>
          <cell r="L99">
            <v>0</v>
          </cell>
        </row>
        <row r="100">
          <cell r="A100">
            <v>0</v>
          </cell>
          <cell r="B100" t="str">
            <v>Interim interest rate - per annum</v>
          </cell>
          <cell r="C100">
            <v>0</v>
          </cell>
          <cell r="D100">
            <v>0</v>
          </cell>
          <cell r="E100">
            <v>0</v>
          </cell>
          <cell r="F100">
            <v>0</v>
          </cell>
          <cell r="G100">
            <v>0</v>
          </cell>
          <cell r="H100">
            <v>0.1</v>
          </cell>
          <cell r="I100">
            <v>0</v>
          </cell>
          <cell r="J100">
            <v>0</v>
          </cell>
          <cell r="K100">
            <v>0</v>
          </cell>
          <cell r="L100" t="str">
            <v>CLIENT</v>
          </cell>
        </row>
        <row r="101">
          <cell r="A101">
            <v>0</v>
          </cell>
          <cell r="B101">
            <v>0</v>
          </cell>
          <cell r="C101">
            <v>0</v>
          </cell>
          <cell r="D101">
            <v>0</v>
          </cell>
          <cell r="E101">
            <v>0</v>
          </cell>
          <cell r="F101">
            <v>0</v>
          </cell>
          <cell r="G101">
            <v>0</v>
          </cell>
          <cell r="H101">
            <v>0</v>
          </cell>
          <cell r="I101">
            <v>0</v>
          </cell>
          <cell r="J101">
            <v>0</v>
          </cell>
          <cell r="K101">
            <v>0</v>
          </cell>
          <cell r="L101">
            <v>0</v>
          </cell>
        </row>
        <row r="102">
          <cell r="A102">
            <v>0</v>
          </cell>
          <cell r="B102" t="str">
            <v>Cashflow factor on building costs</v>
          </cell>
          <cell r="C102">
            <v>0</v>
          </cell>
          <cell r="D102">
            <v>0</v>
          </cell>
          <cell r="E102">
            <v>0</v>
          </cell>
          <cell r="F102">
            <v>0</v>
          </cell>
          <cell r="G102">
            <v>0</v>
          </cell>
          <cell r="H102">
            <v>0.3</v>
          </cell>
          <cell r="I102">
            <v>0</v>
          </cell>
          <cell r="J102">
            <v>0</v>
          </cell>
          <cell r="K102">
            <v>0</v>
          </cell>
          <cell r="L102" t="str">
            <v>CLIENT</v>
          </cell>
        </row>
        <row r="103">
          <cell r="A103">
            <v>0</v>
          </cell>
          <cell r="B103" t="str">
            <v>Cashflow factor on general costs</v>
          </cell>
          <cell r="C103">
            <v>0</v>
          </cell>
          <cell r="D103">
            <v>0</v>
          </cell>
          <cell r="E103">
            <v>0</v>
          </cell>
          <cell r="F103">
            <v>0</v>
          </cell>
          <cell r="G103">
            <v>0</v>
          </cell>
          <cell r="H103">
            <v>0.4</v>
          </cell>
          <cell r="I103">
            <v>0</v>
          </cell>
          <cell r="J103">
            <v>0</v>
          </cell>
          <cell r="K103">
            <v>0</v>
          </cell>
          <cell r="L103" t="str">
            <v>CLIENT</v>
          </cell>
        </row>
        <row r="104">
          <cell r="A104">
            <v>0</v>
          </cell>
          <cell r="B104" t="str">
            <v>Cashflow factor on VAT</v>
          </cell>
          <cell r="C104">
            <v>0</v>
          </cell>
          <cell r="D104">
            <v>0</v>
          </cell>
          <cell r="E104">
            <v>0</v>
          </cell>
          <cell r="F104">
            <v>0</v>
          </cell>
          <cell r="G104">
            <v>0</v>
          </cell>
          <cell r="H104">
            <v>0.08</v>
          </cell>
          <cell r="I104">
            <v>0</v>
          </cell>
          <cell r="J104">
            <v>0</v>
          </cell>
          <cell r="K104">
            <v>0</v>
          </cell>
          <cell r="L104" t="str">
            <v>CLIENT</v>
          </cell>
        </row>
        <row r="105">
          <cell r="A105">
            <v>0</v>
          </cell>
          <cell r="B105">
            <v>0</v>
          </cell>
          <cell r="C105">
            <v>0</v>
          </cell>
          <cell r="D105">
            <v>0</v>
          </cell>
          <cell r="E105">
            <v>0</v>
          </cell>
          <cell r="F105">
            <v>0</v>
          </cell>
          <cell r="G105">
            <v>0</v>
          </cell>
          <cell r="H105">
            <v>0</v>
          </cell>
          <cell r="I105">
            <v>0</v>
          </cell>
          <cell r="J105">
            <v>0</v>
          </cell>
          <cell r="K105">
            <v>0</v>
          </cell>
          <cell r="L105">
            <v>0</v>
          </cell>
        </row>
        <row r="106">
          <cell r="A106">
            <v>0</v>
          </cell>
          <cell r="B106" t="str">
            <v>VALUE ADDED TAX RATE</v>
          </cell>
          <cell r="C106">
            <v>0</v>
          </cell>
          <cell r="D106">
            <v>0</v>
          </cell>
          <cell r="E106">
            <v>0</v>
          </cell>
          <cell r="F106">
            <v>0</v>
          </cell>
          <cell r="G106">
            <v>0</v>
          </cell>
          <cell r="H106">
            <v>0.14000000000000001</v>
          </cell>
          <cell r="I106">
            <v>0</v>
          </cell>
          <cell r="J106">
            <v>0</v>
          </cell>
          <cell r="K106">
            <v>0</v>
          </cell>
          <cell r="L106" t="str">
            <v>CLIENT</v>
          </cell>
        </row>
        <row r="107">
          <cell r="A107">
            <v>0</v>
          </cell>
          <cell r="B107">
            <v>0</v>
          </cell>
          <cell r="C107">
            <v>0</v>
          </cell>
          <cell r="D107">
            <v>0</v>
          </cell>
          <cell r="E107">
            <v>0</v>
          </cell>
          <cell r="F107">
            <v>0</v>
          </cell>
          <cell r="G107">
            <v>0</v>
          </cell>
          <cell r="H107">
            <v>0</v>
          </cell>
          <cell r="I107">
            <v>0</v>
          </cell>
          <cell r="J107">
            <v>0</v>
          </cell>
          <cell r="K107">
            <v>0</v>
          </cell>
          <cell r="L107">
            <v>0</v>
          </cell>
        </row>
        <row r="108">
          <cell r="A108">
            <v>0</v>
          </cell>
          <cell r="B108">
            <v>0</v>
          </cell>
          <cell r="C108">
            <v>0</v>
          </cell>
          <cell r="D108">
            <v>0</v>
          </cell>
          <cell r="E108">
            <v>0</v>
          </cell>
          <cell r="F108">
            <v>0</v>
          </cell>
          <cell r="G108">
            <v>0</v>
          </cell>
          <cell r="H108">
            <v>0</v>
          </cell>
          <cell r="I108">
            <v>0</v>
          </cell>
          <cell r="J108">
            <v>0</v>
          </cell>
          <cell r="K108">
            <v>0</v>
          </cell>
          <cell r="L108">
            <v>0</v>
          </cell>
        </row>
        <row r="109">
          <cell r="A109">
            <v>0</v>
          </cell>
          <cell r="B109">
            <v>0</v>
          </cell>
          <cell r="C109">
            <v>0</v>
          </cell>
          <cell r="D109">
            <v>0</v>
          </cell>
          <cell r="E109">
            <v>0</v>
          </cell>
          <cell r="F109">
            <v>0</v>
          </cell>
          <cell r="G109">
            <v>0</v>
          </cell>
          <cell r="H109">
            <v>0</v>
          </cell>
          <cell r="I109">
            <v>0</v>
          </cell>
          <cell r="J109">
            <v>0</v>
          </cell>
          <cell r="K109">
            <v>0</v>
          </cell>
          <cell r="L109">
            <v>0</v>
          </cell>
        </row>
        <row r="110">
          <cell r="A110">
            <v>0</v>
          </cell>
          <cell r="B110" t="str">
            <v>REVENUE STAMPS</v>
          </cell>
          <cell r="C110">
            <v>0</v>
          </cell>
          <cell r="D110">
            <v>0</v>
          </cell>
          <cell r="E110">
            <v>0</v>
          </cell>
          <cell r="F110">
            <v>0</v>
          </cell>
          <cell r="G110">
            <v>0</v>
          </cell>
          <cell r="H110">
            <v>0</v>
          </cell>
          <cell r="I110">
            <v>0</v>
          </cell>
          <cell r="J110">
            <v>0</v>
          </cell>
          <cell r="K110">
            <v>0</v>
          </cell>
          <cell r="L110">
            <v>0</v>
          </cell>
        </row>
        <row r="111">
          <cell r="A111">
            <v>0</v>
          </cell>
          <cell r="B111">
            <v>0</v>
          </cell>
          <cell r="C111">
            <v>0</v>
          </cell>
          <cell r="D111">
            <v>0</v>
          </cell>
          <cell r="E111">
            <v>0</v>
          </cell>
          <cell r="F111">
            <v>0</v>
          </cell>
          <cell r="G111">
            <v>0</v>
          </cell>
          <cell r="H111">
            <v>0</v>
          </cell>
          <cell r="I111">
            <v>0</v>
          </cell>
          <cell r="J111">
            <v>0</v>
          </cell>
          <cell r="K111">
            <v>0</v>
          </cell>
          <cell r="L111">
            <v>0</v>
          </cell>
        </row>
        <row r="112">
          <cell r="A112">
            <v>0</v>
          </cell>
          <cell r="B112" t="str">
            <v>Stamp duty</v>
          </cell>
          <cell r="C112">
            <v>0</v>
          </cell>
          <cell r="D112">
            <v>0</v>
          </cell>
          <cell r="E112">
            <v>0</v>
          </cell>
          <cell r="F112">
            <v>0</v>
          </cell>
          <cell r="G112">
            <v>0</v>
          </cell>
          <cell r="H112">
            <v>0.55000000000000004</v>
          </cell>
          <cell r="I112" t="str">
            <v>Cents / R100 on 20 yr lease</v>
          </cell>
          <cell r="J112">
            <v>0</v>
          </cell>
          <cell r="K112">
            <v>0</v>
          </cell>
          <cell r="L112" t="str">
            <v>CLIENT</v>
          </cell>
        </row>
        <row r="113">
          <cell r="A113">
            <v>0</v>
          </cell>
          <cell r="B113">
            <v>0</v>
          </cell>
          <cell r="C113">
            <v>0</v>
          </cell>
          <cell r="D113">
            <v>0</v>
          </cell>
          <cell r="E113">
            <v>0</v>
          </cell>
          <cell r="F113">
            <v>0</v>
          </cell>
          <cell r="G113">
            <v>0</v>
          </cell>
          <cell r="H113">
            <v>0</v>
          </cell>
          <cell r="I113">
            <v>0</v>
          </cell>
          <cell r="J113">
            <v>0</v>
          </cell>
          <cell r="K113">
            <v>0</v>
          </cell>
          <cell r="L113">
            <v>0</v>
          </cell>
        </row>
        <row r="114">
          <cell r="A114">
            <v>0</v>
          </cell>
          <cell r="B114" t="str">
            <v>% of stamp duty to be borne by Developer</v>
          </cell>
          <cell r="C114">
            <v>0</v>
          </cell>
          <cell r="D114">
            <v>0</v>
          </cell>
          <cell r="E114">
            <v>0</v>
          </cell>
          <cell r="F114">
            <v>0</v>
          </cell>
          <cell r="G114">
            <v>0</v>
          </cell>
          <cell r="H114">
            <v>0.5</v>
          </cell>
          <cell r="I114">
            <v>0</v>
          </cell>
          <cell r="J114">
            <v>0</v>
          </cell>
          <cell r="K114">
            <v>0</v>
          </cell>
          <cell r="L114" t="str">
            <v>CLIENT</v>
          </cell>
        </row>
        <row r="115">
          <cell r="A115">
            <v>0</v>
          </cell>
          <cell r="B115">
            <v>0</v>
          </cell>
          <cell r="C115">
            <v>0</v>
          </cell>
          <cell r="D115">
            <v>0</v>
          </cell>
          <cell r="E115">
            <v>0</v>
          </cell>
          <cell r="F115">
            <v>0</v>
          </cell>
          <cell r="G115">
            <v>0</v>
          </cell>
          <cell r="H115">
            <v>0</v>
          </cell>
          <cell r="I115">
            <v>0</v>
          </cell>
          <cell r="J115">
            <v>0</v>
          </cell>
          <cell r="K115">
            <v>0</v>
          </cell>
          <cell r="L115">
            <v>0</v>
          </cell>
        </row>
        <row r="116">
          <cell r="A116">
            <v>0</v>
          </cell>
          <cell r="B116">
            <v>0</v>
          </cell>
          <cell r="C116">
            <v>0</v>
          </cell>
          <cell r="D116">
            <v>0</v>
          </cell>
          <cell r="E116">
            <v>0</v>
          </cell>
          <cell r="F116">
            <v>0</v>
          </cell>
          <cell r="G116">
            <v>0</v>
          </cell>
          <cell r="H116">
            <v>0</v>
          </cell>
          <cell r="I116">
            <v>0</v>
          </cell>
          <cell r="J116">
            <v>0</v>
          </cell>
          <cell r="K116">
            <v>0</v>
          </cell>
          <cell r="L116">
            <v>0</v>
          </cell>
        </row>
        <row r="117">
          <cell r="A117">
            <v>0</v>
          </cell>
          <cell r="B117" t="str">
            <v>Area of Magnets</v>
          </cell>
          <cell r="C117">
            <v>0</v>
          </cell>
          <cell r="D117">
            <v>0</v>
          </cell>
          <cell r="E117">
            <v>0</v>
          </cell>
          <cell r="F117">
            <v>0</v>
          </cell>
          <cell r="G117">
            <v>0</v>
          </cell>
          <cell r="H117">
            <v>1675.6</v>
          </cell>
          <cell r="I117" t="str">
            <v>m2</v>
          </cell>
          <cell r="J117">
            <v>0</v>
          </cell>
          <cell r="K117">
            <v>0</v>
          </cell>
          <cell r="L117" t="str">
            <v>AUTOMATIC</v>
          </cell>
        </row>
        <row r="118">
          <cell r="A118">
            <v>0</v>
          </cell>
          <cell r="B118">
            <v>0</v>
          </cell>
          <cell r="C118">
            <v>0</v>
          </cell>
          <cell r="D118">
            <v>0</v>
          </cell>
          <cell r="E118">
            <v>0</v>
          </cell>
          <cell r="F118">
            <v>0</v>
          </cell>
          <cell r="G118">
            <v>0</v>
          </cell>
          <cell r="H118">
            <v>0</v>
          </cell>
          <cell r="I118">
            <v>0</v>
          </cell>
          <cell r="J118">
            <v>0</v>
          </cell>
          <cell r="K118">
            <v>0</v>
          </cell>
          <cell r="L118">
            <v>0</v>
          </cell>
        </row>
        <row r="119">
          <cell r="A119">
            <v>0</v>
          </cell>
          <cell r="B119" t="str">
            <v>Total GLA</v>
          </cell>
          <cell r="C119">
            <v>0</v>
          </cell>
          <cell r="D119">
            <v>0</v>
          </cell>
          <cell r="E119">
            <v>0</v>
          </cell>
          <cell r="F119">
            <v>0</v>
          </cell>
          <cell r="G119">
            <v>0</v>
          </cell>
          <cell r="H119">
            <v>0</v>
          </cell>
          <cell r="I119" t="str">
            <v>m2</v>
          </cell>
          <cell r="J119">
            <v>0</v>
          </cell>
          <cell r="K119">
            <v>0</v>
          </cell>
          <cell r="L119" t="str">
            <v>AUTOMATIC</v>
          </cell>
        </row>
        <row r="120">
          <cell r="A120">
            <v>0</v>
          </cell>
          <cell r="B120">
            <v>0</v>
          </cell>
          <cell r="C120">
            <v>0</v>
          </cell>
          <cell r="D120">
            <v>0</v>
          </cell>
          <cell r="E120">
            <v>0</v>
          </cell>
          <cell r="F120">
            <v>0</v>
          </cell>
          <cell r="G120">
            <v>0</v>
          </cell>
          <cell r="H120">
            <v>0</v>
          </cell>
          <cell r="I120">
            <v>0</v>
          </cell>
          <cell r="J120">
            <v>0</v>
          </cell>
          <cell r="K120">
            <v>0</v>
          </cell>
          <cell r="L120">
            <v>0</v>
          </cell>
        </row>
        <row r="121">
          <cell r="A121">
            <v>0</v>
          </cell>
          <cell r="B121" t="str">
            <v>Total Capital Cost</v>
          </cell>
          <cell r="C121">
            <v>0</v>
          </cell>
          <cell r="D121">
            <v>0</v>
          </cell>
          <cell r="E121">
            <v>0</v>
          </cell>
          <cell r="F121">
            <v>0</v>
          </cell>
          <cell r="G121">
            <v>0</v>
          </cell>
          <cell r="H121">
            <v>34024245.039606243</v>
          </cell>
          <cell r="I121">
            <v>0</v>
          </cell>
          <cell r="J121">
            <v>0</v>
          </cell>
          <cell r="K121">
            <v>0</v>
          </cell>
          <cell r="L121" t="str">
            <v>AUTOMATIC</v>
          </cell>
        </row>
        <row r="122">
          <cell r="A122">
            <v>0</v>
          </cell>
          <cell r="B122">
            <v>0</v>
          </cell>
          <cell r="C122">
            <v>0</v>
          </cell>
          <cell r="D122">
            <v>0</v>
          </cell>
          <cell r="E122">
            <v>0</v>
          </cell>
          <cell r="F122">
            <v>0</v>
          </cell>
          <cell r="G122">
            <v>0</v>
          </cell>
          <cell r="H122">
            <v>0</v>
          </cell>
          <cell r="I122">
            <v>0</v>
          </cell>
          <cell r="J122">
            <v>0</v>
          </cell>
          <cell r="K122">
            <v>0</v>
          </cell>
          <cell r="L122">
            <v>0</v>
          </cell>
        </row>
        <row r="123">
          <cell r="A123">
            <v>0</v>
          </cell>
          <cell r="B123">
            <v>0</v>
          </cell>
          <cell r="C123">
            <v>0</v>
          </cell>
          <cell r="D123">
            <v>0</v>
          </cell>
          <cell r="E123">
            <v>0</v>
          </cell>
          <cell r="F123">
            <v>0</v>
          </cell>
          <cell r="G123">
            <v>0</v>
          </cell>
          <cell r="H123">
            <v>0</v>
          </cell>
          <cell r="I123">
            <v>0</v>
          </cell>
          <cell r="J123">
            <v>0</v>
          </cell>
          <cell r="K123">
            <v>0</v>
          </cell>
          <cell r="L123">
            <v>0</v>
          </cell>
        </row>
        <row r="124">
          <cell r="A124">
            <v>0</v>
          </cell>
          <cell r="B124">
            <v>0</v>
          </cell>
          <cell r="C124">
            <v>0</v>
          </cell>
          <cell r="D124">
            <v>0</v>
          </cell>
          <cell r="E124">
            <v>0</v>
          </cell>
          <cell r="F124">
            <v>0</v>
          </cell>
          <cell r="G124">
            <v>0</v>
          </cell>
          <cell r="H124">
            <v>0</v>
          </cell>
          <cell r="I124">
            <v>0</v>
          </cell>
          <cell r="J124">
            <v>0</v>
          </cell>
          <cell r="K124">
            <v>0</v>
          </cell>
          <cell r="L124">
            <v>0</v>
          </cell>
        </row>
        <row r="125">
          <cell r="A125">
            <v>0</v>
          </cell>
          <cell r="B125">
            <v>0</v>
          </cell>
          <cell r="C125">
            <v>0</v>
          </cell>
          <cell r="D125">
            <v>0</v>
          </cell>
          <cell r="E125">
            <v>0</v>
          </cell>
          <cell r="F125">
            <v>0</v>
          </cell>
          <cell r="G125">
            <v>0</v>
          </cell>
          <cell r="H125">
            <v>0</v>
          </cell>
          <cell r="I125">
            <v>0</v>
          </cell>
          <cell r="J125">
            <v>0</v>
          </cell>
          <cell r="K125">
            <v>0</v>
          </cell>
          <cell r="L125">
            <v>0</v>
          </cell>
        </row>
        <row r="126">
          <cell r="A126">
            <v>0</v>
          </cell>
          <cell r="B126" t="str">
            <v>LEASING FEE</v>
          </cell>
          <cell r="C126">
            <v>0</v>
          </cell>
          <cell r="D126">
            <v>0</v>
          </cell>
          <cell r="E126">
            <v>0</v>
          </cell>
          <cell r="F126">
            <v>0</v>
          </cell>
          <cell r="G126">
            <v>0</v>
          </cell>
          <cell r="H126">
            <v>0</v>
          </cell>
          <cell r="I126">
            <v>0</v>
          </cell>
          <cell r="J126">
            <v>0</v>
          </cell>
          <cell r="K126">
            <v>0</v>
          </cell>
          <cell r="L126">
            <v>0</v>
          </cell>
        </row>
        <row r="127">
          <cell r="A127">
            <v>0</v>
          </cell>
          <cell r="B127">
            <v>0</v>
          </cell>
          <cell r="C127">
            <v>0</v>
          </cell>
          <cell r="D127">
            <v>0</v>
          </cell>
          <cell r="E127">
            <v>0</v>
          </cell>
          <cell r="F127">
            <v>0</v>
          </cell>
          <cell r="G127">
            <v>0</v>
          </cell>
          <cell r="H127">
            <v>0</v>
          </cell>
          <cell r="I127">
            <v>0</v>
          </cell>
          <cell r="J127">
            <v>0</v>
          </cell>
          <cell r="K127">
            <v>0</v>
          </cell>
          <cell r="L127">
            <v>0</v>
          </cell>
        </row>
        <row r="128">
          <cell r="A128">
            <v>0</v>
          </cell>
          <cell r="B128" t="str">
            <v>MAJORS</v>
          </cell>
          <cell r="C128">
            <v>0</v>
          </cell>
          <cell r="D128">
            <v>0</v>
          </cell>
          <cell r="E128">
            <v>0</v>
          </cell>
          <cell r="F128">
            <v>0</v>
          </cell>
          <cell r="G128">
            <v>0</v>
          </cell>
          <cell r="H128">
            <v>0</v>
          </cell>
          <cell r="I128">
            <v>0</v>
          </cell>
          <cell r="J128">
            <v>0</v>
          </cell>
          <cell r="K128">
            <v>0</v>
          </cell>
          <cell r="L128">
            <v>0</v>
          </cell>
        </row>
        <row r="129">
          <cell r="A129">
            <v>0</v>
          </cell>
          <cell r="B129">
            <v>0</v>
          </cell>
          <cell r="C129">
            <v>0</v>
          </cell>
          <cell r="D129">
            <v>0</v>
          </cell>
          <cell r="E129">
            <v>0</v>
          </cell>
          <cell r="F129">
            <v>0</v>
          </cell>
          <cell r="G129">
            <v>0</v>
          </cell>
          <cell r="H129">
            <v>0</v>
          </cell>
          <cell r="I129">
            <v>0</v>
          </cell>
          <cell r="J129">
            <v>0</v>
          </cell>
          <cell r="K129">
            <v>0</v>
          </cell>
          <cell r="L129">
            <v>0</v>
          </cell>
        </row>
        <row r="130">
          <cell r="A130">
            <v>0</v>
          </cell>
          <cell r="B130" t="str">
            <v>Percentage tariff on Majors</v>
          </cell>
          <cell r="C130">
            <v>0</v>
          </cell>
          <cell r="D130">
            <v>0</v>
          </cell>
          <cell r="E130">
            <v>0</v>
          </cell>
          <cell r="F130">
            <v>0</v>
          </cell>
          <cell r="G130">
            <v>0</v>
          </cell>
          <cell r="H130">
            <v>0.5</v>
          </cell>
          <cell r="I130">
            <v>0</v>
          </cell>
          <cell r="J130">
            <v>0</v>
          </cell>
          <cell r="K130">
            <v>0</v>
          </cell>
          <cell r="L130" t="str">
            <v>CLIENT</v>
          </cell>
        </row>
        <row r="131">
          <cell r="A131">
            <v>0</v>
          </cell>
          <cell r="B131">
            <v>0</v>
          </cell>
          <cell r="C131">
            <v>0</v>
          </cell>
          <cell r="D131">
            <v>0</v>
          </cell>
          <cell r="E131">
            <v>0</v>
          </cell>
          <cell r="F131">
            <v>0</v>
          </cell>
          <cell r="G131">
            <v>0</v>
          </cell>
          <cell r="H131">
            <v>0</v>
          </cell>
          <cell r="I131">
            <v>0</v>
          </cell>
          <cell r="J131">
            <v>0</v>
          </cell>
          <cell r="K131">
            <v>0</v>
          </cell>
          <cell r="L131">
            <v>0</v>
          </cell>
        </row>
        <row r="132">
          <cell r="A132">
            <v>0</v>
          </cell>
          <cell r="B132" t="str">
            <v>Lease Period</v>
          </cell>
          <cell r="C132">
            <v>0</v>
          </cell>
          <cell r="D132">
            <v>0</v>
          </cell>
          <cell r="E132">
            <v>0</v>
          </cell>
          <cell r="F132">
            <v>0</v>
          </cell>
          <cell r="G132">
            <v>0</v>
          </cell>
          <cell r="H132">
            <v>10</v>
          </cell>
          <cell r="I132" t="str">
            <v>Years</v>
          </cell>
          <cell r="J132">
            <v>0</v>
          </cell>
          <cell r="K132">
            <v>0</v>
          </cell>
          <cell r="L132" t="str">
            <v>CLIENT</v>
          </cell>
        </row>
        <row r="133">
          <cell r="A133">
            <v>0</v>
          </cell>
          <cell r="B133">
            <v>0</v>
          </cell>
          <cell r="C133">
            <v>0</v>
          </cell>
          <cell r="D133">
            <v>0</v>
          </cell>
          <cell r="E133">
            <v>0</v>
          </cell>
          <cell r="F133">
            <v>0</v>
          </cell>
          <cell r="G133">
            <v>0</v>
          </cell>
          <cell r="H133">
            <v>0</v>
          </cell>
          <cell r="I133">
            <v>0</v>
          </cell>
          <cell r="J133">
            <v>0</v>
          </cell>
          <cell r="K133">
            <v>0</v>
          </cell>
          <cell r="L133">
            <v>0</v>
          </cell>
        </row>
        <row r="134">
          <cell r="A134">
            <v>0</v>
          </cell>
          <cell r="B134" t="str">
            <v>Escalation</v>
          </cell>
          <cell r="C134">
            <v>0</v>
          </cell>
          <cell r="D134">
            <v>0</v>
          </cell>
          <cell r="E134">
            <v>0</v>
          </cell>
          <cell r="F134">
            <v>0</v>
          </cell>
          <cell r="G134">
            <v>0</v>
          </cell>
          <cell r="H134">
            <v>0.1</v>
          </cell>
          <cell r="I134">
            <v>0</v>
          </cell>
          <cell r="J134">
            <v>0</v>
          </cell>
          <cell r="K134">
            <v>0</v>
          </cell>
          <cell r="L134" t="str">
            <v>CLIENT</v>
          </cell>
        </row>
        <row r="135">
          <cell r="A135">
            <v>0</v>
          </cell>
          <cell r="B135">
            <v>0</v>
          </cell>
          <cell r="C135">
            <v>0</v>
          </cell>
          <cell r="D135">
            <v>0</v>
          </cell>
          <cell r="E135">
            <v>0</v>
          </cell>
          <cell r="F135">
            <v>0</v>
          </cell>
          <cell r="G135">
            <v>0</v>
          </cell>
          <cell r="H135">
            <v>0</v>
          </cell>
          <cell r="I135">
            <v>0</v>
          </cell>
          <cell r="J135">
            <v>0</v>
          </cell>
          <cell r="K135">
            <v>0</v>
          </cell>
          <cell r="L135">
            <v>0</v>
          </cell>
        </row>
        <row r="136">
          <cell r="A136">
            <v>0</v>
          </cell>
          <cell r="B136" t="str">
            <v>Factor - IEA tariff</v>
          </cell>
          <cell r="C136">
            <v>0</v>
          </cell>
          <cell r="D136">
            <v>0</v>
          </cell>
          <cell r="E136">
            <v>0</v>
          </cell>
          <cell r="F136">
            <v>0</v>
          </cell>
          <cell r="G136">
            <v>0</v>
          </cell>
          <cell r="H136">
            <v>4.24</v>
          </cell>
          <cell r="I136">
            <v>0</v>
          </cell>
          <cell r="J136">
            <v>0</v>
          </cell>
          <cell r="K136">
            <v>0</v>
          </cell>
          <cell r="L136" t="str">
            <v>MANUAL</v>
          </cell>
        </row>
        <row r="137">
          <cell r="A137">
            <v>0</v>
          </cell>
          <cell r="B137">
            <v>0</v>
          </cell>
          <cell r="C137">
            <v>0</v>
          </cell>
          <cell r="D137">
            <v>0</v>
          </cell>
          <cell r="E137">
            <v>0</v>
          </cell>
          <cell r="F137">
            <v>0</v>
          </cell>
          <cell r="G137">
            <v>0</v>
          </cell>
          <cell r="H137">
            <v>0</v>
          </cell>
          <cell r="I137">
            <v>0</v>
          </cell>
          <cell r="J137">
            <v>0</v>
          </cell>
          <cell r="K137">
            <v>0</v>
          </cell>
          <cell r="L137">
            <v>0</v>
          </cell>
        </row>
        <row r="138">
          <cell r="A138">
            <v>0</v>
          </cell>
          <cell r="B138">
            <v>0</v>
          </cell>
          <cell r="C138">
            <v>0</v>
          </cell>
          <cell r="D138">
            <v>0</v>
          </cell>
          <cell r="E138">
            <v>0</v>
          </cell>
          <cell r="F138">
            <v>0</v>
          </cell>
          <cell r="G138">
            <v>0</v>
          </cell>
          <cell r="H138">
            <v>0</v>
          </cell>
          <cell r="I138">
            <v>0</v>
          </cell>
          <cell r="J138">
            <v>0</v>
          </cell>
          <cell r="K138">
            <v>0</v>
          </cell>
          <cell r="L138">
            <v>0</v>
          </cell>
        </row>
        <row r="139">
          <cell r="A139">
            <v>0</v>
          </cell>
          <cell r="B139" t="str">
            <v>BALANCE OF SHOPS</v>
          </cell>
          <cell r="C139">
            <v>0</v>
          </cell>
          <cell r="D139">
            <v>0</v>
          </cell>
          <cell r="E139">
            <v>0</v>
          </cell>
          <cell r="F139">
            <v>0</v>
          </cell>
          <cell r="G139">
            <v>0</v>
          </cell>
          <cell r="H139">
            <v>0</v>
          </cell>
          <cell r="I139">
            <v>0</v>
          </cell>
          <cell r="J139">
            <v>0</v>
          </cell>
          <cell r="K139">
            <v>0</v>
          </cell>
          <cell r="L139">
            <v>0</v>
          </cell>
        </row>
        <row r="140">
          <cell r="A140">
            <v>0</v>
          </cell>
          <cell r="B140">
            <v>0</v>
          </cell>
          <cell r="C140">
            <v>0</v>
          </cell>
          <cell r="D140">
            <v>0</v>
          </cell>
          <cell r="E140">
            <v>0</v>
          </cell>
          <cell r="F140">
            <v>0</v>
          </cell>
          <cell r="G140">
            <v>0</v>
          </cell>
          <cell r="H140">
            <v>0</v>
          </cell>
          <cell r="I140">
            <v>0</v>
          </cell>
          <cell r="J140">
            <v>0</v>
          </cell>
          <cell r="K140">
            <v>0</v>
          </cell>
          <cell r="L140">
            <v>0</v>
          </cell>
        </row>
        <row r="141">
          <cell r="A141">
            <v>0</v>
          </cell>
          <cell r="B141" t="str">
            <v xml:space="preserve">Percentage tariff </v>
          </cell>
          <cell r="C141">
            <v>0</v>
          </cell>
          <cell r="D141">
            <v>0</v>
          </cell>
          <cell r="E141">
            <v>0</v>
          </cell>
          <cell r="F141">
            <v>0</v>
          </cell>
          <cell r="G141">
            <v>0</v>
          </cell>
          <cell r="H141">
            <v>0.75</v>
          </cell>
          <cell r="I141">
            <v>0</v>
          </cell>
          <cell r="J141">
            <v>0</v>
          </cell>
          <cell r="K141">
            <v>0</v>
          </cell>
          <cell r="L141" t="str">
            <v>CLIENT</v>
          </cell>
        </row>
        <row r="142">
          <cell r="A142">
            <v>0</v>
          </cell>
          <cell r="B142">
            <v>0</v>
          </cell>
          <cell r="C142">
            <v>0</v>
          </cell>
          <cell r="D142">
            <v>0</v>
          </cell>
          <cell r="E142">
            <v>0</v>
          </cell>
          <cell r="F142">
            <v>0</v>
          </cell>
          <cell r="G142">
            <v>0</v>
          </cell>
          <cell r="H142">
            <v>0</v>
          </cell>
          <cell r="I142">
            <v>0</v>
          </cell>
          <cell r="J142">
            <v>0</v>
          </cell>
          <cell r="K142">
            <v>0</v>
          </cell>
          <cell r="L142">
            <v>0</v>
          </cell>
        </row>
        <row r="143">
          <cell r="A143">
            <v>0</v>
          </cell>
          <cell r="B143" t="str">
            <v>Lease Period</v>
          </cell>
          <cell r="C143">
            <v>0</v>
          </cell>
          <cell r="D143">
            <v>0</v>
          </cell>
          <cell r="E143">
            <v>0</v>
          </cell>
          <cell r="F143">
            <v>0</v>
          </cell>
          <cell r="G143">
            <v>0</v>
          </cell>
          <cell r="H143">
            <v>3</v>
          </cell>
          <cell r="I143" t="str">
            <v>Years</v>
          </cell>
          <cell r="J143">
            <v>0</v>
          </cell>
          <cell r="K143">
            <v>0</v>
          </cell>
          <cell r="L143" t="str">
            <v>CLIENT</v>
          </cell>
        </row>
        <row r="144">
          <cell r="A144">
            <v>0</v>
          </cell>
          <cell r="B144">
            <v>0</v>
          </cell>
          <cell r="C144">
            <v>0</v>
          </cell>
          <cell r="D144">
            <v>0</v>
          </cell>
          <cell r="E144">
            <v>0</v>
          </cell>
          <cell r="F144">
            <v>0</v>
          </cell>
          <cell r="G144">
            <v>0</v>
          </cell>
          <cell r="H144">
            <v>0</v>
          </cell>
          <cell r="I144">
            <v>0</v>
          </cell>
          <cell r="J144">
            <v>0</v>
          </cell>
          <cell r="K144">
            <v>0</v>
          </cell>
          <cell r="L144">
            <v>0</v>
          </cell>
        </row>
        <row r="145">
          <cell r="A145">
            <v>0</v>
          </cell>
          <cell r="B145" t="str">
            <v>Escalation</v>
          </cell>
          <cell r="C145">
            <v>0</v>
          </cell>
          <cell r="D145">
            <v>0</v>
          </cell>
          <cell r="E145">
            <v>0</v>
          </cell>
          <cell r="F145">
            <v>0</v>
          </cell>
          <cell r="G145">
            <v>0</v>
          </cell>
          <cell r="H145">
            <v>0.1</v>
          </cell>
          <cell r="I145">
            <v>0</v>
          </cell>
          <cell r="J145">
            <v>0</v>
          </cell>
          <cell r="K145">
            <v>0</v>
          </cell>
          <cell r="L145" t="str">
            <v>CLIENT</v>
          </cell>
        </row>
        <row r="146">
          <cell r="A146">
            <v>0</v>
          </cell>
          <cell r="B146">
            <v>0</v>
          </cell>
          <cell r="C146">
            <v>0</v>
          </cell>
          <cell r="D146">
            <v>0</v>
          </cell>
          <cell r="E146">
            <v>0</v>
          </cell>
          <cell r="F146">
            <v>0</v>
          </cell>
          <cell r="G146">
            <v>0</v>
          </cell>
          <cell r="H146">
            <v>0</v>
          </cell>
          <cell r="I146">
            <v>0</v>
          </cell>
          <cell r="J146">
            <v>0</v>
          </cell>
          <cell r="K146">
            <v>0</v>
          </cell>
          <cell r="L146">
            <v>0</v>
          </cell>
        </row>
        <row r="147">
          <cell r="A147">
            <v>0</v>
          </cell>
          <cell r="B147" t="str">
            <v>Factor - IEA tariff</v>
          </cell>
          <cell r="C147">
            <v>0</v>
          </cell>
          <cell r="D147">
            <v>0</v>
          </cell>
          <cell r="E147">
            <v>0</v>
          </cell>
          <cell r="F147">
            <v>0</v>
          </cell>
          <cell r="G147">
            <v>0</v>
          </cell>
          <cell r="H147">
            <v>1.65</v>
          </cell>
          <cell r="I147">
            <v>0</v>
          </cell>
          <cell r="J147">
            <v>0</v>
          </cell>
          <cell r="K147">
            <v>0</v>
          </cell>
          <cell r="L147" t="str">
            <v>MANUAL</v>
          </cell>
        </row>
        <row r="148">
          <cell r="A148">
            <v>0</v>
          </cell>
          <cell r="B148">
            <v>0</v>
          </cell>
          <cell r="C148">
            <v>0</v>
          </cell>
          <cell r="D148">
            <v>0</v>
          </cell>
          <cell r="E148">
            <v>0</v>
          </cell>
          <cell r="F148">
            <v>0</v>
          </cell>
          <cell r="G148">
            <v>0</v>
          </cell>
          <cell r="H148">
            <v>0</v>
          </cell>
          <cell r="I148">
            <v>0</v>
          </cell>
          <cell r="J148">
            <v>0</v>
          </cell>
          <cell r="K148">
            <v>0</v>
          </cell>
          <cell r="L148">
            <v>0</v>
          </cell>
        </row>
        <row r="149">
          <cell r="A149">
            <v>0</v>
          </cell>
          <cell r="B149">
            <v>0</v>
          </cell>
          <cell r="C149">
            <v>0</v>
          </cell>
          <cell r="D149">
            <v>0</v>
          </cell>
          <cell r="E149">
            <v>0</v>
          </cell>
          <cell r="F149">
            <v>0</v>
          </cell>
          <cell r="G149">
            <v>0</v>
          </cell>
          <cell r="H149">
            <v>0</v>
          </cell>
          <cell r="I149">
            <v>0</v>
          </cell>
          <cell r="J149">
            <v>0</v>
          </cell>
          <cell r="K149">
            <v>0</v>
          </cell>
          <cell r="L149">
            <v>0</v>
          </cell>
        </row>
        <row r="150">
          <cell r="A150">
            <v>0</v>
          </cell>
          <cell r="B150">
            <v>0</v>
          </cell>
          <cell r="C150">
            <v>0</v>
          </cell>
          <cell r="D150">
            <v>0</v>
          </cell>
          <cell r="E150">
            <v>0</v>
          </cell>
          <cell r="F150">
            <v>0</v>
          </cell>
          <cell r="G150">
            <v>0</v>
          </cell>
          <cell r="H150">
            <v>0</v>
          </cell>
          <cell r="I150">
            <v>0</v>
          </cell>
          <cell r="J150">
            <v>0</v>
          </cell>
          <cell r="K150">
            <v>0</v>
          </cell>
          <cell r="L150">
            <v>0</v>
          </cell>
        </row>
        <row r="151">
          <cell r="A151">
            <v>0</v>
          </cell>
          <cell r="B151">
            <v>0</v>
          </cell>
          <cell r="C151">
            <v>0</v>
          </cell>
          <cell r="D151">
            <v>0</v>
          </cell>
          <cell r="E151">
            <v>0</v>
          </cell>
          <cell r="F151">
            <v>0</v>
          </cell>
          <cell r="G151">
            <v>0</v>
          </cell>
          <cell r="H151">
            <v>0</v>
          </cell>
          <cell r="I151">
            <v>0</v>
          </cell>
          <cell r="J151">
            <v>0</v>
          </cell>
          <cell r="K151">
            <v>0</v>
          </cell>
          <cell r="L151">
            <v>0</v>
          </cell>
        </row>
        <row r="152">
          <cell r="A152">
            <v>0</v>
          </cell>
          <cell r="B152" t="str">
            <v>DEVELOPERS FEES</v>
          </cell>
          <cell r="C152">
            <v>0</v>
          </cell>
          <cell r="D152">
            <v>0</v>
          </cell>
          <cell r="E152">
            <v>0</v>
          </cell>
          <cell r="F152">
            <v>0</v>
          </cell>
          <cell r="G152">
            <v>0</v>
          </cell>
          <cell r="H152">
            <v>0</v>
          </cell>
          <cell r="I152">
            <v>0</v>
          </cell>
          <cell r="J152">
            <v>0</v>
          </cell>
          <cell r="K152">
            <v>0</v>
          </cell>
          <cell r="L152">
            <v>0</v>
          </cell>
        </row>
        <row r="153">
          <cell r="A153">
            <v>0</v>
          </cell>
          <cell r="B153">
            <v>0</v>
          </cell>
          <cell r="C153">
            <v>0</v>
          </cell>
          <cell r="D153">
            <v>0</v>
          </cell>
          <cell r="E153">
            <v>0</v>
          </cell>
          <cell r="F153">
            <v>0</v>
          </cell>
          <cell r="G153">
            <v>0</v>
          </cell>
          <cell r="H153">
            <v>0</v>
          </cell>
          <cell r="I153">
            <v>0</v>
          </cell>
          <cell r="J153">
            <v>0</v>
          </cell>
          <cell r="K153">
            <v>0</v>
          </cell>
          <cell r="L153">
            <v>0</v>
          </cell>
        </row>
        <row r="154">
          <cell r="A154">
            <v>0</v>
          </cell>
          <cell r="B154" t="str">
            <v>Development Fee</v>
          </cell>
          <cell r="C154">
            <v>0</v>
          </cell>
          <cell r="D154">
            <v>0</v>
          </cell>
          <cell r="E154">
            <v>0</v>
          </cell>
          <cell r="F154">
            <v>0</v>
          </cell>
          <cell r="G154">
            <v>0</v>
          </cell>
          <cell r="H154">
            <v>0.02</v>
          </cell>
          <cell r="I154">
            <v>0</v>
          </cell>
          <cell r="J154">
            <v>0</v>
          </cell>
          <cell r="K154">
            <v>0</v>
          </cell>
          <cell r="L154" t="str">
            <v>CLIENT</v>
          </cell>
        </row>
        <row r="155">
          <cell r="A155">
            <v>0</v>
          </cell>
          <cell r="B155">
            <v>0</v>
          </cell>
          <cell r="C155">
            <v>0</v>
          </cell>
          <cell r="D155">
            <v>0</v>
          </cell>
          <cell r="E155">
            <v>0</v>
          </cell>
          <cell r="F155">
            <v>0</v>
          </cell>
          <cell r="G155">
            <v>0</v>
          </cell>
          <cell r="H155">
            <v>0</v>
          </cell>
          <cell r="I155">
            <v>0</v>
          </cell>
          <cell r="J155">
            <v>0</v>
          </cell>
          <cell r="K155">
            <v>0</v>
          </cell>
          <cell r="L155">
            <v>0</v>
          </cell>
        </row>
        <row r="156">
          <cell r="A156">
            <v>0</v>
          </cell>
          <cell r="B156" t="str">
            <v>Project Management Fee</v>
          </cell>
          <cell r="C156">
            <v>0</v>
          </cell>
          <cell r="D156">
            <v>0</v>
          </cell>
          <cell r="E156">
            <v>0</v>
          </cell>
          <cell r="F156">
            <v>0</v>
          </cell>
          <cell r="G156">
            <v>0</v>
          </cell>
          <cell r="H156">
            <v>0</v>
          </cell>
          <cell r="I156">
            <v>0</v>
          </cell>
          <cell r="J156">
            <v>0</v>
          </cell>
          <cell r="K156">
            <v>0</v>
          </cell>
          <cell r="L156" t="str">
            <v>CLIENT</v>
          </cell>
        </row>
        <row r="157">
          <cell r="A157">
            <v>0</v>
          </cell>
          <cell r="B157">
            <v>0</v>
          </cell>
          <cell r="C157">
            <v>0</v>
          </cell>
          <cell r="D157">
            <v>0</v>
          </cell>
          <cell r="E157">
            <v>0</v>
          </cell>
          <cell r="F157">
            <v>0</v>
          </cell>
          <cell r="G157">
            <v>0</v>
          </cell>
          <cell r="H157">
            <v>0</v>
          </cell>
          <cell r="I157">
            <v>0</v>
          </cell>
          <cell r="J157">
            <v>0</v>
          </cell>
          <cell r="K157">
            <v>0</v>
          </cell>
          <cell r="L157">
            <v>0</v>
          </cell>
        </row>
        <row r="158">
          <cell r="A158">
            <v>0</v>
          </cell>
          <cell r="B158" t="str">
            <v>Financial Structuring Fee</v>
          </cell>
          <cell r="C158">
            <v>0</v>
          </cell>
          <cell r="D158">
            <v>0</v>
          </cell>
          <cell r="E158">
            <v>0</v>
          </cell>
          <cell r="F158">
            <v>0</v>
          </cell>
          <cell r="G158">
            <v>0</v>
          </cell>
          <cell r="H158">
            <v>0</v>
          </cell>
          <cell r="I158">
            <v>0</v>
          </cell>
          <cell r="J158">
            <v>0</v>
          </cell>
          <cell r="K158">
            <v>0</v>
          </cell>
          <cell r="L158" t="str">
            <v>CLIENT</v>
          </cell>
        </row>
        <row r="159">
          <cell r="A159">
            <v>0</v>
          </cell>
          <cell r="B159">
            <v>0</v>
          </cell>
          <cell r="C159">
            <v>0</v>
          </cell>
          <cell r="D159">
            <v>0</v>
          </cell>
          <cell r="E159">
            <v>0</v>
          </cell>
          <cell r="F159">
            <v>0</v>
          </cell>
          <cell r="G159">
            <v>0</v>
          </cell>
          <cell r="H159">
            <v>0</v>
          </cell>
          <cell r="I159">
            <v>0</v>
          </cell>
          <cell r="J159">
            <v>0</v>
          </cell>
          <cell r="K159">
            <v>0</v>
          </cell>
          <cell r="L159">
            <v>0</v>
          </cell>
        </row>
        <row r="160">
          <cell r="A160">
            <v>0</v>
          </cell>
          <cell r="B160" t="str">
            <v>Finance Procurement Fee</v>
          </cell>
          <cell r="C160">
            <v>0</v>
          </cell>
          <cell r="D160">
            <v>0</v>
          </cell>
          <cell r="E160">
            <v>0</v>
          </cell>
          <cell r="F160">
            <v>0</v>
          </cell>
          <cell r="G160">
            <v>0</v>
          </cell>
          <cell r="H160">
            <v>0.02</v>
          </cell>
          <cell r="I160">
            <v>0</v>
          </cell>
          <cell r="J160">
            <v>0</v>
          </cell>
          <cell r="K160">
            <v>0</v>
          </cell>
          <cell r="L160" t="str">
            <v>CLIENT</v>
          </cell>
        </row>
        <row r="161">
          <cell r="A161">
            <v>0</v>
          </cell>
          <cell r="B161">
            <v>0</v>
          </cell>
          <cell r="C161">
            <v>0</v>
          </cell>
          <cell r="D161">
            <v>0</v>
          </cell>
          <cell r="E161">
            <v>0</v>
          </cell>
          <cell r="F161">
            <v>0</v>
          </cell>
          <cell r="G161">
            <v>0</v>
          </cell>
          <cell r="H161">
            <v>0</v>
          </cell>
          <cell r="I161">
            <v>0</v>
          </cell>
          <cell r="J161">
            <v>0</v>
          </cell>
          <cell r="K161">
            <v>0</v>
          </cell>
          <cell r="L161">
            <v>0</v>
          </cell>
        </row>
        <row r="162">
          <cell r="A162">
            <v>0</v>
          </cell>
          <cell r="B162" t="str">
            <v>Provision for pre launch budget</v>
          </cell>
          <cell r="C162">
            <v>0</v>
          </cell>
          <cell r="D162">
            <v>0</v>
          </cell>
          <cell r="E162">
            <v>0</v>
          </cell>
          <cell r="F162">
            <v>0</v>
          </cell>
          <cell r="G162">
            <v>0</v>
          </cell>
          <cell r="H162">
            <v>50000</v>
          </cell>
          <cell r="I162">
            <v>0</v>
          </cell>
          <cell r="J162">
            <v>0</v>
          </cell>
          <cell r="K162">
            <v>0</v>
          </cell>
          <cell r="L162" t="str">
            <v>CLIENT</v>
          </cell>
        </row>
        <row r="163">
          <cell r="A163">
            <v>0</v>
          </cell>
          <cell r="B163">
            <v>0</v>
          </cell>
          <cell r="C163">
            <v>0</v>
          </cell>
          <cell r="D163">
            <v>0</v>
          </cell>
          <cell r="E163">
            <v>0</v>
          </cell>
          <cell r="F163">
            <v>0</v>
          </cell>
          <cell r="G163">
            <v>0</v>
          </cell>
          <cell r="H163">
            <v>0</v>
          </cell>
          <cell r="I163">
            <v>0</v>
          </cell>
          <cell r="J163">
            <v>0</v>
          </cell>
          <cell r="K163">
            <v>0</v>
          </cell>
          <cell r="L163">
            <v>0</v>
          </cell>
        </row>
        <row r="164">
          <cell r="A164">
            <v>0</v>
          </cell>
          <cell r="B164" t="str">
            <v>Provision for entertainment promotions</v>
          </cell>
          <cell r="C164">
            <v>0</v>
          </cell>
          <cell r="D164">
            <v>0</v>
          </cell>
          <cell r="E164">
            <v>0</v>
          </cell>
          <cell r="F164">
            <v>0</v>
          </cell>
          <cell r="G164">
            <v>0</v>
          </cell>
          <cell r="H164">
            <v>150000</v>
          </cell>
          <cell r="I164">
            <v>0</v>
          </cell>
          <cell r="J164">
            <v>0</v>
          </cell>
          <cell r="K164">
            <v>0</v>
          </cell>
          <cell r="L164" t="str">
            <v>CLIENT</v>
          </cell>
        </row>
        <row r="165">
          <cell r="A165">
            <v>0</v>
          </cell>
          <cell r="B165">
            <v>0</v>
          </cell>
          <cell r="C165">
            <v>0</v>
          </cell>
          <cell r="D165">
            <v>0</v>
          </cell>
          <cell r="E165">
            <v>0</v>
          </cell>
          <cell r="F165">
            <v>0</v>
          </cell>
          <cell r="G165">
            <v>0</v>
          </cell>
          <cell r="H165">
            <v>0</v>
          </cell>
          <cell r="I165">
            <v>0</v>
          </cell>
          <cell r="J165">
            <v>0</v>
          </cell>
          <cell r="K165">
            <v>0</v>
          </cell>
          <cell r="L165">
            <v>0</v>
          </cell>
        </row>
        <row r="166">
          <cell r="A166">
            <v>0</v>
          </cell>
          <cell r="B166" t="str">
            <v xml:space="preserve">Provision for launch of centre </v>
          </cell>
          <cell r="C166">
            <v>0</v>
          </cell>
          <cell r="D166">
            <v>0</v>
          </cell>
          <cell r="E166">
            <v>0</v>
          </cell>
          <cell r="F166">
            <v>0</v>
          </cell>
          <cell r="G166">
            <v>0</v>
          </cell>
          <cell r="H166">
            <v>50000</v>
          </cell>
          <cell r="I166">
            <v>0</v>
          </cell>
          <cell r="J166">
            <v>0</v>
          </cell>
          <cell r="K166">
            <v>0</v>
          </cell>
          <cell r="L166" t="str">
            <v>CLIENT</v>
          </cell>
        </row>
        <row r="167">
          <cell r="A167">
            <v>0</v>
          </cell>
          <cell r="B167">
            <v>0</v>
          </cell>
          <cell r="C167">
            <v>0</v>
          </cell>
          <cell r="D167">
            <v>0</v>
          </cell>
          <cell r="E167">
            <v>0</v>
          </cell>
          <cell r="F167">
            <v>0</v>
          </cell>
          <cell r="G167">
            <v>0</v>
          </cell>
          <cell r="H167">
            <v>0</v>
          </cell>
          <cell r="I167">
            <v>0</v>
          </cell>
          <cell r="J167">
            <v>0</v>
          </cell>
          <cell r="K167">
            <v>0</v>
          </cell>
          <cell r="L167">
            <v>0</v>
          </cell>
        </row>
        <row r="168">
          <cell r="A168">
            <v>0</v>
          </cell>
          <cell r="B168" t="str">
            <v>Provision for card system for centre</v>
          </cell>
          <cell r="C168">
            <v>0</v>
          </cell>
          <cell r="D168">
            <v>0</v>
          </cell>
          <cell r="E168">
            <v>0</v>
          </cell>
          <cell r="F168">
            <v>0</v>
          </cell>
          <cell r="G168">
            <v>0</v>
          </cell>
          <cell r="H168">
            <v>0</v>
          </cell>
          <cell r="I168">
            <v>0</v>
          </cell>
          <cell r="J168">
            <v>0</v>
          </cell>
          <cell r="K168">
            <v>0</v>
          </cell>
          <cell r="L168">
            <v>0</v>
          </cell>
        </row>
        <row r="169">
          <cell r="A169">
            <v>0</v>
          </cell>
          <cell r="B169">
            <v>0</v>
          </cell>
          <cell r="C169">
            <v>0</v>
          </cell>
          <cell r="D169">
            <v>0</v>
          </cell>
          <cell r="E169">
            <v>0</v>
          </cell>
          <cell r="F169">
            <v>0</v>
          </cell>
          <cell r="G169">
            <v>0</v>
          </cell>
          <cell r="H169">
            <v>0</v>
          </cell>
          <cell r="I169">
            <v>0</v>
          </cell>
          <cell r="J169">
            <v>0</v>
          </cell>
          <cell r="K169">
            <v>0</v>
          </cell>
          <cell r="L169">
            <v>0</v>
          </cell>
        </row>
        <row r="170">
          <cell r="A170">
            <v>0</v>
          </cell>
          <cell r="B170" t="str">
            <v>Provision for Christmas decorations</v>
          </cell>
          <cell r="C170">
            <v>0</v>
          </cell>
          <cell r="D170">
            <v>0</v>
          </cell>
          <cell r="E170">
            <v>0</v>
          </cell>
          <cell r="F170">
            <v>0</v>
          </cell>
          <cell r="G170">
            <v>0</v>
          </cell>
          <cell r="H170">
            <v>0</v>
          </cell>
          <cell r="I170">
            <v>0</v>
          </cell>
          <cell r="J170">
            <v>0</v>
          </cell>
          <cell r="K170">
            <v>0</v>
          </cell>
          <cell r="L170" t="str">
            <v>CLIENT</v>
          </cell>
        </row>
        <row r="171">
          <cell r="A171">
            <v>0</v>
          </cell>
          <cell r="B171">
            <v>0</v>
          </cell>
          <cell r="C171">
            <v>0</v>
          </cell>
          <cell r="D171">
            <v>0</v>
          </cell>
          <cell r="E171">
            <v>0</v>
          </cell>
          <cell r="F171">
            <v>0</v>
          </cell>
          <cell r="G171">
            <v>0</v>
          </cell>
          <cell r="H171">
            <v>0</v>
          </cell>
          <cell r="I171">
            <v>0</v>
          </cell>
          <cell r="J171">
            <v>0</v>
          </cell>
          <cell r="K171">
            <v>0</v>
          </cell>
          <cell r="L171">
            <v>0</v>
          </cell>
        </row>
        <row r="172">
          <cell r="A172">
            <v>0</v>
          </cell>
          <cell r="B172" t="str">
            <v>Tenant Co-Ordination Fee</v>
          </cell>
          <cell r="C172">
            <v>0</v>
          </cell>
          <cell r="D172">
            <v>0</v>
          </cell>
          <cell r="E172">
            <v>0</v>
          </cell>
          <cell r="F172">
            <v>0</v>
          </cell>
          <cell r="G172">
            <v>0</v>
          </cell>
          <cell r="H172">
            <v>0</v>
          </cell>
          <cell r="I172">
            <v>0</v>
          </cell>
          <cell r="J172">
            <v>0</v>
          </cell>
          <cell r="K172">
            <v>0</v>
          </cell>
          <cell r="L172" t="str">
            <v>CLIENT</v>
          </cell>
        </row>
        <row r="173">
          <cell r="A173">
            <v>0</v>
          </cell>
          <cell r="B173">
            <v>0</v>
          </cell>
          <cell r="C173">
            <v>0</v>
          </cell>
          <cell r="D173">
            <v>0</v>
          </cell>
          <cell r="E173">
            <v>0</v>
          </cell>
          <cell r="F173">
            <v>0</v>
          </cell>
          <cell r="G173">
            <v>0</v>
          </cell>
          <cell r="H173">
            <v>0</v>
          </cell>
          <cell r="I173">
            <v>0</v>
          </cell>
          <cell r="J173">
            <v>0</v>
          </cell>
          <cell r="K173">
            <v>0</v>
          </cell>
          <cell r="L173">
            <v>0</v>
          </cell>
        </row>
        <row r="174">
          <cell r="A174">
            <v>0</v>
          </cell>
          <cell r="B174" t="str">
            <v>Provision for plan approval fees</v>
          </cell>
          <cell r="C174">
            <v>0</v>
          </cell>
          <cell r="D174">
            <v>0</v>
          </cell>
          <cell r="E174">
            <v>0</v>
          </cell>
          <cell r="F174">
            <v>0</v>
          </cell>
          <cell r="G174">
            <v>0</v>
          </cell>
          <cell r="H174">
            <v>10000</v>
          </cell>
          <cell r="I174">
            <v>0</v>
          </cell>
          <cell r="J174">
            <v>0</v>
          </cell>
          <cell r="K174">
            <v>0</v>
          </cell>
          <cell r="L174">
            <v>0</v>
          </cell>
        </row>
        <row r="175">
          <cell r="A175">
            <v>0</v>
          </cell>
          <cell r="B175">
            <v>0</v>
          </cell>
          <cell r="C175">
            <v>0</v>
          </cell>
          <cell r="D175">
            <v>0</v>
          </cell>
          <cell r="E175">
            <v>0</v>
          </cell>
          <cell r="F175">
            <v>0</v>
          </cell>
          <cell r="G175">
            <v>0</v>
          </cell>
          <cell r="H175">
            <v>0</v>
          </cell>
          <cell r="I175">
            <v>0</v>
          </cell>
          <cell r="J175">
            <v>0</v>
          </cell>
          <cell r="K175">
            <v>0</v>
          </cell>
          <cell r="L175">
            <v>0</v>
          </cell>
        </row>
        <row r="176">
          <cell r="A176">
            <v>0</v>
          </cell>
          <cell r="B176" t="str">
            <v>Provision for legal costs</v>
          </cell>
          <cell r="C176">
            <v>0</v>
          </cell>
          <cell r="D176">
            <v>0</v>
          </cell>
          <cell r="E176">
            <v>0</v>
          </cell>
          <cell r="F176">
            <v>0</v>
          </cell>
          <cell r="G176">
            <v>0</v>
          </cell>
          <cell r="H176">
            <v>30000</v>
          </cell>
          <cell r="I176">
            <v>0</v>
          </cell>
          <cell r="J176">
            <v>0</v>
          </cell>
          <cell r="K176">
            <v>0</v>
          </cell>
          <cell r="L176" t="str">
            <v>CLIENT</v>
          </cell>
        </row>
        <row r="177">
          <cell r="A177">
            <v>0</v>
          </cell>
          <cell r="B177">
            <v>0</v>
          </cell>
          <cell r="C177">
            <v>0</v>
          </cell>
          <cell r="D177">
            <v>0</v>
          </cell>
          <cell r="E177">
            <v>0</v>
          </cell>
          <cell r="F177">
            <v>0</v>
          </cell>
          <cell r="G177">
            <v>0</v>
          </cell>
          <cell r="H177">
            <v>0</v>
          </cell>
          <cell r="I177">
            <v>0</v>
          </cell>
          <cell r="J177">
            <v>0</v>
          </cell>
          <cell r="K177">
            <v>0</v>
          </cell>
          <cell r="L177">
            <v>0</v>
          </cell>
        </row>
        <row r="178">
          <cell r="A178">
            <v>0</v>
          </cell>
          <cell r="B178" t="str">
            <v>Provision for perspectives, etc</v>
          </cell>
          <cell r="C178">
            <v>0</v>
          </cell>
          <cell r="D178">
            <v>0</v>
          </cell>
          <cell r="E178">
            <v>0</v>
          </cell>
          <cell r="F178">
            <v>0</v>
          </cell>
          <cell r="G178">
            <v>0</v>
          </cell>
          <cell r="H178">
            <v>10000</v>
          </cell>
          <cell r="I178">
            <v>0</v>
          </cell>
          <cell r="J178">
            <v>0</v>
          </cell>
          <cell r="K178">
            <v>0</v>
          </cell>
          <cell r="L178" t="str">
            <v>CLIENT</v>
          </cell>
        </row>
        <row r="179">
          <cell r="A179">
            <v>0</v>
          </cell>
          <cell r="B179">
            <v>0</v>
          </cell>
          <cell r="C179">
            <v>0</v>
          </cell>
          <cell r="D179">
            <v>0</v>
          </cell>
          <cell r="E179">
            <v>0</v>
          </cell>
          <cell r="F179">
            <v>0</v>
          </cell>
          <cell r="G179">
            <v>0</v>
          </cell>
          <cell r="H179">
            <v>0</v>
          </cell>
          <cell r="I179">
            <v>0</v>
          </cell>
          <cell r="J179">
            <v>0</v>
          </cell>
          <cell r="K179">
            <v>0</v>
          </cell>
          <cell r="L179">
            <v>0</v>
          </cell>
        </row>
        <row r="180">
          <cell r="A180">
            <v>0</v>
          </cell>
          <cell r="B180" t="str">
            <v>Developers advertising boards, sundry costs, etc</v>
          </cell>
          <cell r="C180">
            <v>0</v>
          </cell>
          <cell r="D180">
            <v>0</v>
          </cell>
          <cell r="E180">
            <v>0</v>
          </cell>
          <cell r="F180">
            <v>0</v>
          </cell>
          <cell r="G180">
            <v>0</v>
          </cell>
          <cell r="H180">
            <v>20000</v>
          </cell>
          <cell r="I180">
            <v>0</v>
          </cell>
          <cell r="J180">
            <v>0</v>
          </cell>
          <cell r="K180">
            <v>0</v>
          </cell>
          <cell r="L180" t="str">
            <v>CLIENT</v>
          </cell>
        </row>
        <row r="181">
          <cell r="A181">
            <v>0</v>
          </cell>
          <cell r="B181">
            <v>0</v>
          </cell>
          <cell r="C181">
            <v>0</v>
          </cell>
          <cell r="D181">
            <v>0</v>
          </cell>
          <cell r="E181">
            <v>0</v>
          </cell>
          <cell r="F181">
            <v>0</v>
          </cell>
          <cell r="G181">
            <v>0</v>
          </cell>
          <cell r="H181">
            <v>0</v>
          </cell>
          <cell r="I181">
            <v>0</v>
          </cell>
          <cell r="J181">
            <v>0</v>
          </cell>
          <cell r="K181">
            <v>0</v>
          </cell>
          <cell r="L181">
            <v>0</v>
          </cell>
        </row>
        <row r="182">
          <cell r="A182">
            <v>0</v>
          </cell>
          <cell r="B182" t="str">
            <v>Provision for human resource study</v>
          </cell>
          <cell r="C182">
            <v>0</v>
          </cell>
          <cell r="D182">
            <v>0</v>
          </cell>
          <cell r="E182">
            <v>0</v>
          </cell>
          <cell r="F182">
            <v>0</v>
          </cell>
          <cell r="G182">
            <v>0</v>
          </cell>
          <cell r="H182">
            <v>0</v>
          </cell>
          <cell r="I182">
            <v>0</v>
          </cell>
          <cell r="J182">
            <v>0</v>
          </cell>
          <cell r="K182">
            <v>0</v>
          </cell>
          <cell r="L182">
            <v>0</v>
          </cell>
        </row>
        <row r="183">
          <cell r="A183">
            <v>0</v>
          </cell>
          <cell r="B183">
            <v>0</v>
          </cell>
          <cell r="C183">
            <v>0</v>
          </cell>
          <cell r="D183">
            <v>0</v>
          </cell>
          <cell r="E183">
            <v>0</v>
          </cell>
          <cell r="F183">
            <v>0</v>
          </cell>
          <cell r="G183">
            <v>0</v>
          </cell>
          <cell r="H183">
            <v>0</v>
          </cell>
          <cell r="I183">
            <v>0</v>
          </cell>
          <cell r="J183">
            <v>0</v>
          </cell>
          <cell r="K183">
            <v>0</v>
          </cell>
          <cell r="L183">
            <v>0</v>
          </cell>
        </row>
        <row r="184">
          <cell r="A184">
            <v>0</v>
          </cell>
          <cell r="B184" t="str">
            <v>Provision for post opening human resource study</v>
          </cell>
          <cell r="C184">
            <v>0</v>
          </cell>
          <cell r="D184">
            <v>0</v>
          </cell>
          <cell r="E184">
            <v>0</v>
          </cell>
          <cell r="F184">
            <v>0</v>
          </cell>
          <cell r="G184">
            <v>0</v>
          </cell>
          <cell r="H184">
            <v>0</v>
          </cell>
          <cell r="I184">
            <v>0</v>
          </cell>
          <cell r="J184">
            <v>0</v>
          </cell>
          <cell r="K184">
            <v>0</v>
          </cell>
          <cell r="L184">
            <v>0</v>
          </cell>
        </row>
        <row r="185">
          <cell r="A185">
            <v>0</v>
          </cell>
          <cell r="B185">
            <v>0</v>
          </cell>
          <cell r="C185">
            <v>0</v>
          </cell>
          <cell r="D185">
            <v>0</v>
          </cell>
          <cell r="E185">
            <v>0</v>
          </cell>
          <cell r="F185">
            <v>0</v>
          </cell>
          <cell r="G185">
            <v>0</v>
          </cell>
          <cell r="H185">
            <v>0</v>
          </cell>
          <cell r="I185">
            <v>0</v>
          </cell>
          <cell r="J185">
            <v>0</v>
          </cell>
          <cell r="K185">
            <v>0</v>
          </cell>
          <cell r="L185">
            <v>0</v>
          </cell>
        </row>
        <row r="186">
          <cell r="A186">
            <v>0</v>
          </cell>
          <cell r="B186" t="str">
            <v>Provision for land surveyors</v>
          </cell>
          <cell r="C186">
            <v>0</v>
          </cell>
          <cell r="D186">
            <v>0</v>
          </cell>
          <cell r="E186">
            <v>0</v>
          </cell>
          <cell r="F186">
            <v>0</v>
          </cell>
          <cell r="G186">
            <v>0</v>
          </cell>
          <cell r="H186">
            <v>7000</v>
          </cell>
          <cell r="I186">
            <v>0</v>
          </cell>
          <cell r="J186">
            <v>0</v>
          </cell>
          <cell r="K186">
            <v>0</v>
          </cell>
          <cell r="L186">
            <v>0</v>
          </cell>
        </row>
        <row r="187">
          <cell r="A187">
            <v>0</v>
          </cell>
          <cell r="B187">
            <v>0</v>
          </cell>
          <cell r="C187">
            <v>0</v>
          </cell>
          <cell r="D187">
            <v>0</v>
          </cell>
          <cell r="E187">
            <v>0</v>
          </cell>
          <cell r="F187">
            <v>0</v>
          </cell>
          <cell r="G187">
            <v>0</v>
          </cell>
          <cell r="H187">
            <v>0</v>
          </cell>
          <cell r="I187">
            <v>0</v>
          </cell>
          <cell r="J187">
            <v>0</v>
          </cell>
          <cell r="K187">
            <v>0</v>
          </cell>
          <cell r="L187">
            <v>0</v>
          </cell>
        </row>
        <row r="188">
          <cell r="A188">
            <v>0</v>
          </cell>
          <cell r="B188" t="str">
            <v>Provision for geo tech report and traffic impact study</v>
          </cell>
          <cell r="C188">
            <v>0</v>
          </cell>
          <cell r="D188">
            <v>0</v>
          </cell>
          <cell r="E188">
            <v>0</v>
          </cell>
          <cell r="F188">
            <v>0</v>
          </cell>
          <cell r="G188">
            <v>0</v>
          </cell>
          <cell r="H188">
            <v>35000</v>
          </cell>
          <cell r="I188">
            <v>0</v>
          </cell>
          <cell r="J188">
            <v>0</v>
          </cell>
          <cell r="K188">
            <v>0</v>
          </cell>
          <cell r="L188">
            <v>0</v>
          </cell>
        </row>
        <row r="189">
          <cell r="A189">
            <v>0</v>
          </cell>
          <cell r="B189">
            <v>0</v>
          </cell>
          <cell r="C189">
            <v>0</v>
          </cell>
          <cell r="D189">
            <v>0</v>
          </cell>
          <cell r="E189">
            <v>0</v>
          </cell>
          <cell r="F189">
            <v>0</v>
          </cell>
          <cell r="G189">
            <v>0</v>
          </cell>
          <cell r="H189">
            <v>0</v>
          </cell>
          <cell r="I189">
            <v>0</v>
          </cell>
          <cell r="J189">
            <v>0</v>
          </cell>
          <cell r="K189">
            <v>0</v>
          </cell>
          <cell r="L189">
            <v>0</v>
          </cell>
        </row>
        <row r="190">
          <cell r="A190">
            <v>0</v>
          </cell>
          <cell r="B190" t="str">
            <v>Provision for transfer costs, stamp duties on bond, etc</v>
          </cell>
          <cell r="C190">
            <v>0</v>
          </cell>
          <cell r="D190">
            <v>0</v>
          </cell>
          <cell r="E190">
            <v>0</v>
          </cell>
          <cell r="F190">
            <v>0</v>
          </cell>
          <cell r="G190">
            <v>0</v>
          </cell>
          <cell r="H190">
            <v>80000</v>
          </cell>
          <cell r="I190">
            <v>0</v>
          </cell>
          <cell r="J190">
            <v>0</v>
          </cell>
          <cell r="K190">
            <v>0</v>
          </cell>
          <cell r="L190">
            <v>0</v>
          </cell>
        </row>
        <row r="191">
          <cell r="A191">
            <v>0</v>
          </cell>
          <cell r="B191">
            <v>0</v>
          </cell>
          <cell r="C191">
            <v>0</v>
          </cell>
          <cell r="D191">
            <v>0</v>
          </cell>
          <cell r="E191">
            <v>0</v>
          </cell>
          <cell r="F191">
            <v>0</v>
          </cell>
          <cell r="G191">
            <v>0</v>
          </cell>
          <cell r="H191">
            <v>0</v>
          </cell>
          <cell r="I191">
            <v>0</v>
          </cell>
          <cell r="J191">
            <v>0</v>
          </cell>
          <cell r="K191">
            <v>0</v>
          </cell>
          <cell r="L191">
            <v>0</v>
          </cell>
        </row>
        <row r="192">
          <cell r="A192">
            <v>0</v>
          </cell>
          <cell r="B192" t="str">
            <v>Provision for audit fees</v>
          </cell>
          <cell r="C192">
            <v>0</v>
          </cell>
          <cell r="D192">
            <v>0</v>
          </cell>
          <cell r="E192">
            <v>0</v>
          </cell>
          <cell r="F192">
            <v>0</v>
          </cell>
          <cell r="G192">
            <v>0</v>
          </cell>
          <cell r="H192">
            <v>5000</v>
          </cell>
          <cell r="I192">
            <v>0</v>
          </cell>
          <cell r="J192">
            <v>0</v>
          </cell>
          <cell r="K192">
            <v>0</v>
          </cell>
          <cell r="L192">
            <v>0</v>
          </cell>
        </row>
        <row r="193">
          <cell r="A193">
            <v>0</v>
          </cell>
          <cell r="B193">
            <v>0</v>
          </cell>
          <cell r="C193">
            <v>0</v>
          </cell>
          <cell r="D193">
            <v>0</v>
          </cell>
          <cell r="E193">
            <v>0</v>
          </cell>
          <cell r="F193">
            <v>0</v>
          </cell>
          <cell r="G193">
            <v>0</v>
          </cell>
          <cell r="H193">
            <v>0</v>
          </cell>
          <cell r="I193">
            <v>0</v>
          </cell>
          <cell r="J193">
            <v>0</v>
          </cell>
          <cell r="K193">
            <v>0</v>
          </cell>
          <cell r="L193">
            <v>0</v>
          </cell>
        </row>
        <row r="194">
          <cell r="A194">
            <v>0</v>
          </cell>
          <cell r="B194" t="str">
            <v>Provision for credit checks on tenants</v>
          </cell>
          <cell r="C194">
            <v>0</v>
          </cell>
          <cell r="D194">
            <v>0</v>
          </cell>
          <cell r="E194">
            <v>0</v>
          </cell>
          <cell r="F194">
            <v>0</v>
          </cell>
          <cell r="G194">
            <v>0</v>
          </cell>
          <cell r="H194">
            <v>8000</v>
          </cell>
          <cell r="I194">
            <v>0</v>
          </cell>
          <cell r="J194">
            <v>0</v>
          </cell>
          <cell r="K194">
            <v>0</v>
          </cell>
          <cell r="L194">
            <v>0</v>
          </cell>
        </row>
        <row r="195">
          <cell r="A195">
            <v>0</v>
          </cell>
          <cell r="B195">
            <v>0</v>
          </cell>
          <cell r="C195">
            <v>0</v>
          </cell>
          <cell r="D195">
            <v>0</v>
          </cell>
          <cell r="E195">
            <v>0</v>
          </cell>
          <cell r="F195">
            <v>0</v>
          </cell>
          <cell r="G195">
            <v>0</v>
          </cell>
          <cell r="H195">
            <v>0</v>
          </cell>
          <cell r="I195">
            <v>0</v>
          </cell>
          <cell r="J195">
            <v>0</v>
          </cell>
          <cell r="K195">
            <v>0</v>
          </cell>
          <cell r="L195">
            <v>0</v>
          </cell>
        </row>
        <row r="196">
          <cell r="A196">
            <v>0</v>
          </cell>
          <cell r="B196" t="str">
            <v>Provision for management capital costs</v>
          </cell>
          <cell r="C196">
            <v>0</v>
          </cell>
          <cell r="D196">
            <v>0</v>
          </cell>
          <cell r="E196">
            <v>0</v>
          </cell>
          <cell r="F196">
            <v>0</v>
          </cell>
          <cell r="G196">
            <v>0</v>
          </cell>
          <cell r="H196">
            <v>20000</v>
          </cell>
          <cell r="I196">
            <v>0</v>
          </cell>
          <cell r="J196">
            <v>0</v>
          </cell>
          <cell r="K196">
            <v>0</v>
          </cell>
          <cell r="L196">
            <v>0</v>
          </cell>
        </row>
        <row r="197">
          <cell r="A197">
            <v>0</v>
          </cell>
          <cell r="B197">
            <v>0</v>
          </cell>
          <cell r="C197">
            <v>0</v>
          </cell>
          <cell r="D197">
            <v>0</v>
          </cell>
          <cell r="E197">
            <v>0</v>
          </cell>
          <cell r="F197">
            <v>0</v>
          </cell>
          <cell r="G197">
            <v>0</v>
          </cell>
          <cell r="H197">
            <v>0</v>
          </cell>
          <cell r="I197">
            <v>0</v>
          </cell>
          <cell r="J197">
            <v>0</v>
          </cell>
          <cell r="K197">
            <v>0</v>
          </cell>
          <cell r="L197">
            <v>0</v>
          </cell>
        </row>
        <row r="198">
          <cell r="A198">
            <v>0</v>
          </cell>
          <cell r="B198" t="str">
            <v>Provision for store guides</v>
          </cell>
          <cell r="C198">
            <v>0</v>
          </cell>
          <cell r="D198">
            <v>0</v>
          </cell>
          <cell r="E198">
            <v>0</v>
          </cell>
          <cell r="F198">
            <v>0</v>
          </cell>
          <cell r="G198">
            <v>0</v>
          </cell>
          <cell r="H198">
            <v>0</v>
          </cell>
          <cell r="I198">
            <v>0</v>
          </cell>
          <cell r="J198">
            <v>0</v>
          </cell>
          <cell r="K198">
            <v>0</v>
          </cell>
          <cell r="L198">
            <v>0</v>
          </cell>
        </row>
        <row r="199">
          <cell r="A199">
            <v>0</v>
          </cell>
          <cell r="B199">
            <v>0</v>
          </cell>
          <cell r="C199">
            <v>0</v>
          </cell>
          <cell r="D199">
            <v>0</v>
          </cell>
          <cell r="E199">
            <v>0</v>
          </cell>
          <cell r="F199">
            <v>0</v>
          </cell>
          <cell r="G199">
            <v>0</v>
          </cell>
          <cell r="H199">
            <v>0</v>
          </cell>
          <cell r="I199">
            <v>0</v>
          </cell>
          <cell r="J199">
            <v>0</v>
          </cell>
          <cell r="K199">
            <v>0</v>
          </cell>
          <cell r="L199">
            <v>0</v>
          </cell>
        </row>
        <row r="200">
          <cell r="A200">
            <v>0</v>
          </cell>
          <cell r="B200" t="str">
            <v>Provision for cherry picker in mall areas</v>
          </cell>
          <cell r="C200">
            <v>0</v>
          </cell>
          <cell r="D200">
            <v>0</v>
          </cell>
          <cell r="E200">
            <v>0</v>
          </cell>
          <cell r="F200">
            <v>0</v>
          </cell>
          <cell r="G200">
            <v>0</v>
          </cell>
          <cell r="H200">
            <v>0</v>
          </cell>
          <cell r="I200">
            <v>0</v>
          </cell>
          <cell r="J200">
            <v>0</v>
          </cell>
          <cell r="K200">
            <v>0</v>
          </cell>
          <cell r="L200">
            <v>0</v>
          </cell>
        </row>
        <row r="201">
          <cell r="A201">
            <v>0</v>
          </cell>
          <cell r="B201">
            <v>0</v>
          </cell>
          <cell r="C201">
            <v>0</v>
          </cell>
          <cell r="D201">
            <v>0</v>
          </cell>
          <cell r="E201">
            <v>0</v>
          </cell>
          <cell r="F201">
            <v>0</v>
          </cell>
          <cell r="G201">
            <v>0</v>
          </cell>
          <cell r="H201">
            <v>0</v>
          </cell>
          <cell r="I201">
            <v>0</v>
          </cell>
          <cell r="J201">
            <v>0</v>
          </cell>
          <cell r="K201">
            <v>0</v>
          </cell>
          <cell r="L201">
            <v>0</v>
          </cell>
        </row>
        <row r="202">
          <cell r="A202">
            <v>0</v>
          </cell>
          <cell r="B202" t="str">
            <v>Provision for refuse compactors (No2)</v>
          </cell>
          <cell r="C202">
            <v>0</v>
          </cell>
          <cell r="D202">
            <v>0</v>
          </cell>
          <cell r="E202">
            <v>0</v>
          </cell>
          <cell r="F202">
            <v>0</v>
          </cell>
          <cell r="G202">
            <v>0</v>
          </cell>
          <cell r="H202">
            <v>0</v>
          </cell>
          <cell r="I202">
            <v>0</v>
          </cell>
          <cell r="J202">
            <v>0</v>
          </cell>
          <cell r="K202">
            <v>0</v>
          </cell>
          <cell r="L202">
            <v>0</v>
          </cell>
        </row>
        <row r="203">
          <cell r="A203">
            <v>0</v>
          </cell>
          <cell r="B203">
            <v>0</v>
          </cell>
          <cell r="C203">
            <v>0</v>
          </cell>
          <cell r="D203">
            <v>0</v>
          </cell>
          <cell r="E203">
            <v>0</v>
          </cell>
          <cell r="F203">
            <v>0</v>
          </cell>
          <cell r="G203">
            <v>0</v>
          </cell>
          <cell r="H203">
            <v>0</v>
          </cell>
          <cell r="I203">
            <v>0</v>
          </cell>
          <cell r="J203">
            <v>0</v>
          </cell>
          <cell r="K203">
            <v>0</v>
          </cell>
          <cell r="L203">
            <v>0</v>
          </cell>
        </row>
        <row r="204">
          <cell r="A204">
            <v>0</v>
          </cell>
          <cell r="B204" t="str">
            <v>ADDITIONAL FEES</v>
          </cell>
          <cell r="C204">
            <v>0</v>
          </cell>
          <cell r="D204">
            <v>0</v>
          </cell>
          <cell r="E204">
            <v>0</v>
          </cell>
          <cell r="F204">
            <v>0</v>
          </cell>
          <cell r="G204">
            <v>0</v>
          </cell>
          <cell r="H204">
            <v>0</v>
          </cell>
          <cell r="I204">
            <v>0</v>
          </cell>
          <cell r="J204">
            <v>0</v>
          </cell>
          <cell r="K204">
            <v>0</v>
          </cell>
          <cell r="L204">
            <v>0</v>
          </cell>
        </row>
        <row r="205">
          <cell r="A205">
            <v>0</v>
          </cell>
          <cell r="B205">
            <v>0</v>
          </cell>
          <cell r="C205">
            <v>0</v>
          </cell>
          <cell r="D205">
            <v>0</v>
          </cell>
          <cell r="E205">
            <v>0</v>
          </cell>
          <cell r="F205">
            <v>0</v>
          </cell>
          <cell r="G205">
            <v>0</v>
          </cell>
          <cell r="H205">
            <v>0</v>
          </cell>
          <cell r="I205">
            <v>0</v>
          </cell>
          <cell r="J205">
            <v>0</v>
          </cell>
          <cell r="K205">
            <v>0</v>
          </cell>
          <cell r="L205">
            <v>0</v>
          </cell>
        </row>
        <row r="206">
          <cell r="A206">
            <v>0</v>
          </cell>
          <cell r="B206">
            <v>0</v>
          </cell>
          <cell r="C206">
            <v>0</v>
          </cell>
          <cell r="D206">
            <v>0</v>
          </cell>
          <cell r="E206">
            <v>0</v>
          </cell>
          <cell r="F206">
            <v>0</v>
          </cell>
          <cell r="G206">
            <v>0</v>
          </cell>
          <cell r="H206">
            <v>0</v>
          </cell>
          <cell r="I206">
            <v>0</v>
          </cell>
          <cell r="J206">
            <v>0</v>
          </cell>
          <cell r="K206">
            <v>0</v>
          </cell>
          <cell r="L206">
            <v>0</v>
          </cell>
        </row>
        <row r="207">
          <cell r="A207">
            <v>0</v>
          </cell>
          <cell r="B207">
            <v>0</v>
          </cell>
          <cell r="C207">
            <v>0</v>
          </cell>
          <cell r="D207">
            <v>0</v>
          </cell>
          <cell r="E207">
            <v>0</v>
          </cell>
          <cell r="F207">
            <v>0</v>
          </cell>
          <cell r="G207">
            <v>0</v>
          </cell>
          <cell r="H207">
            <v>0</v>
          </cell>
          <cell r="I207">
            <v>0</v>
          </cell>
          <cell r="J207">
            <v>0</v>
          </cell>
          <cell r="K207">
            <v>0</v>
          </cell>
          <cell r="L207">
            <v>0</v>
          </cell>
        </row>
        <row r="208">
          <cell r="A208">
            <v>0</v>
          </cell>
          <cell r="B208">
            <v>0</v>
          </cell>
          <cell r="C208">
            <v>0</v>
          </cell>
          <cell r="D208">
            <v>0</v>
          </cell>
          <cell r="E208">
            <v>0</v>
          </cell>
          <cell r="F208">
            <v>0</v>
          </cell>
          <cell r="G208">
            <v>0</v>
          </cell>
          <cell r="H208">
            <v>0</v>
          </cell>
          <cell r="I208">
            <v>0</v>
          </cell>
          <cell r="J208">
            <v>0</v>
          </cell>
          <cell r="K208">
            <v>0</v>
          </cell>
          <cell r="L208">
            <v>0</v>
          </cell>
        </row>
        <row r="209">
          <cell r="A209">
            <v>0</v>
          </cell>
          <cell r="B209" t="str">
            <v>INCOME SCHEDULE</v>
          </cell>
          <cell r="C209">
            <v>0</v>
          </cell>
          <cell r="D209">
            <v>0</v>
          </cell>
          <cell r="E209">
            <v>0</v>
          </cell>
          <cell r="F209">
            <v>0</v>
          </cell>
          <cell r="G209">
            <v>0</v>
          </cell>
          <cell r="H209">
            <v>0</v>
          </cell>
          <cell r="I209">
            <v>0</v>
          </cell>
          <cell r="J209">
            <v>0</v>
          </cell>
          <cell r="K209">
            <v>0</v>
          </cell>
          <cell r="L209">
            <v>0</v>
          </cell>
        </row>
        <row r="210">
          <cell r="A210">
            <v>0</v>
          </cell>
          <cell r="B210">
            <v>0</v>
          </cell>
          <cell r="C210">
            <v>0</v>
          </cell>
          <cell r="D210">
            <v>0</v>
          </cell>
          <cell r="E210">
            <v>0</v>
          </cell>
          <cell r="F210">
            <v>0</v>
          </cell>
          <cell r="G210">
            <v>0</v>
          </cell>
          <cell r="H210">
            <v>0</v>
          </cell>
          <cell r="I210">
            <v>0</v>
          </cell>
          <cell r="J210">
            <v>0</v>
          </cell>
          <cell r="K210">
            <v>0</v>
          </cell>
          <cell r="L210">
            <v>0</v>
          </cell>
        </row>
        <row r="211">
          <cell r="A211">
            <v>0</v>
          </cell>
          <cell r="B211" t="str">
            <v>Rental Schedule to be supplied</v>
          </cell>
          <cell r="C211">
            <v>0</v>
          </cell>
          <cell r="D211">
            <v>0</v>
          </cell>
          <cell r="E211">
            <v>0</v>
          </cell>
          <cell r="F211">
            <v>0</v>
          </cell>
          <cell r="G211">
            <v>0</v>
          </cell>
          <cell r="H211">
            <v>0</v>
          </cell>
          <cell r="I211">
            <v>0</v>
          </cell>
          <cell r="J211">
            <v>0</v>
          </cell>
          <cell r="K211">
            <v>0</v>
          </cell>
          <cell r="L211">
            <v>0</v>
          </cell>
        </row>
        <row r="212">
          <cell r="A212">
            <v>0</v>
          </cell>
          <cell r="B212">
            <v>0</v>
          </cell>
          <cell r="C212">
            <v>0</v>
          </cell>
          <cell r="D212">
            <v>0</v>
          </cell>
          <cell r="E212">
            <v>0</v>
          </cell>
          <cell r="F212">
            <v>0</v>
          </cell>
          <cell r="G212">
            <v>0</v>
          </cell>
          <cell r="H212">
            <v>0</v>
          </cell>
          <cell r="I212">
            <v>0</v>
          </cell>
          <cell r="J212">
            <v>0</v>
          </cell>
          <cell r="K212">
            <v>0</v>
          </cell>
          <cell r="L212">
            <v>0</v>
          </cell>
        </row>
        <row r="213">
          <cell r="A213">
            <v>0</v>
          </cell>
          <cell r="B213" t="str">
            <v>Rental Escalation per year - Magnets</v>
          </cell>
          <cell r="C213">
            <v>0</v>
          </cell>
          <cell r="D213">
            <v>0</v>
          </cell>
          <cell r="E213">
            <v>0</v>
          </cell>
          <cell r="F213">
            <v>0</v>
          </cell>
          <cell r="G213">
            <v>0</v>
          </cell>
          <cell r="H213">
            <v>0.1</v>
          </cell>
          <cell r="I213">
            <v>0</v>
          </cell>
          <cell r="J213">
            <v>0</v>
          </cell>
          <cell r="K213">
            <v>0</v>
          </cell>
          <cell r="L213" t="str">
            <v>CLIENT</v>
          </cell>
        </row>
        <row r="214">
          <cell r="A214">
            <v>0</v>
          </cell>
          <cell r="B214" t="str">
            <v>Rental Escalation per year - Mini Magnets</v>
          </cell>
          <cell r="C214">
            <v>0</v>
          </cell>
          <cell r="D214">
            <v>0</v>
          </cell>
          <cell r="E214">
            <v>0</v>
          </cell>
          <cell r="F214">
            <v>0</v>
          </cell>
          <cell r="G214">
            <v>0</v>
          </cell>
          <cell r="H214">
            <v>0.1</v>
          </cell>
          <cell r="I214">
            <v>0</v>
          </cell>
          <cell r="J214">
            <v>0</v>
          </cell>
          <cell r="K214">
            <v>0</v>
          </cell>
          <cell r="L214" t="str">
            <v>CLIENT</v>
          </cell>
        </row>
        <row r="215">
          <cell r="A215">
            <v>0</v>
          </cell>
          <cell r="B215" t="str">
            <v>Rental Escalation per year - Nationals</v>
          </cell>
          <cell r="C215">
            <v>0</v>
          </cell>
          <cell r="D215">
            <v>0</v>
          </cell>
          <cell r="E215">
            <v>0</v>
          </cell>
          <cell r="F215">
            <v>0</v>
          </cell>
          <cell r="G215">
            <v>0</v>
          </cell>
          <cell r="H215">
            <v>0.12</v>
          </cell>
          <cell r="I215">
            <v>0</v>
          </cell>
          <cell r="J215">
            <v>0</v>
          </cell>
          <cell r="K215">
            <v>0</v>
          </cell>
          <cell r="L215">
            <v>0</v>
          </cell>
        </row>
        <row r="216">
          <cell r="A216">
            <v>0</v>
          </cell>
          <cell r="B216" t="str">
            <v>Rental Escalation per year - Specialist Shops</v>
          </cell>
          <cell r="C216">
            <v>0</v>
          </cell>
          <cell r="D216">
            <v>0</v>
          </cell>
          <cell r="E216">
            <v>0</v>
          </cell>
          <cell r="F216">
            <v>0</v>
          </cell>
          <cell r="G216">
            <v>0</v>
          </cell>
          <cell r="H216">
            <v>0.12</v>
          </cell>
          <cell r="I216">
            <v>0</v>
          </cell>
          <cell r="J216">
            <v>0</v>
          </cell>
          <cell r="K216">
            <v>0</v>
          </cell>
          <cell r="L216">
            <v>0</v>
          </cell>
        </row>
        <row r="217">
          <cell r="A217">
            <v>0</v>
          </cell>
          <cell r="B217">
            <v>0</v>
          </cell>
          <cell r="C217">
            <v>0</v>
          </cell>
          <cell r="D217">
            <v>0</v>
          </cell>
          <cell r="E217">
            <v>0</v>
          </cell>
          <cell r="F217">
            <v>0</v>
          </cell>
          <cell r="G217">
            <v>0</v>
          </cell>
          <cell r="H217">
            <v>0</v>
          </cell>
          <cell r="I217">
            <v>0</v>
          </cell>
          <cell r="J217">
            <v>0</v>
          </cell>
          <cell r="K217">
            <v>0</v>
          </cell>
          <cell r="L217">
            <v>0</v>
          </cell>
        </row>
        <row r="218">
          <cell r="A218">
            <v>0</v>
          </cell>
          <cell r="B218" t="str">
            <v>Operational Costs per m2 for shops and mini magnets</v>
          </cell>
          <cell r="C218">
            <v>0</v>
          </cell>
          <cell r="D218">
            <v>0</v>
          </cell>
          <cell r="E218">
            <v>0</v>
          </cell>
          <cell r="F218">
            <v>0</v>
          </cell>
          <cell r="G218">
            <v>0</v>
          </cell>
          <cell r="H218">
            <v>7</v>
          </cell>
          <cell r="I218">
            <v>0</v>
          </cell>
          <cell r="J218">
            <v>0</v>
          </cell>
          <cell r="K218">
            <v>0</v>
          </cell>
          <cell r="L218">
            <v>0</v>
          </cell>
        </row>
        <row r="219">
          <cell r="A219">
            <v>0</v>
          </cell>
          <cell r="B219" t="str">
            <v>Operational Costs per m2 for magnets</v>
          </cell>
          <cell r="C219">
            <v>0</v>
          </cell>
          <cell r="D219">
            <v>0</v>
          </cell>
          <cell r="E219">
            <v>0</v>
          </cell>
          <cell r="F219">
            <v>0</v>
          </cell>
          <cell r="G219">
            <v>0</v>
          </cell>
          <cell r="H219">
            <v>0</v>
          </cell>
          <cell r="I219">
            <v>0</v>
          </cell>
          <cell r="J219">
            <v>0</v>
          </cell>
          <cell r="K219">
            <v>0</v>
          </cell>
          <cell r="L219">
            <v>0</v>
          </cell>
        </row>
        <row r="220">
          <cell r="A220">
            <v>0</v>
          </cell>
          <cell r="B220">
            <v>0</v>
          </cell>
          <cell r="C220">
            <v>0</v>
          </cell>
          <cell r="D220">
            <v>0</v>
          </cell>
          <cell r="E220">
            <v>0</v>
          </cell>
          <cell r="F220">
            <v>0</v>
          </cell>
          <cell r="G220">
            <v>0</v>
          </cell>
          <cell r="H220">
            <v>0</v>
          </cell>
          <cell r="I220">
            <v>0</v>
          </cell>
          <cell r="J220">
            <v>0</v>
          </cell>
          <cell r="K220">
            <v>0</v>
          </cell>
          <cell r="L220">
            <v>0</v>
          </cell>
        </row>
        <row r="221">
          <cell r="A221">
            <v>0</v>
          </cell>
          <cell r="B221">
            <v>0</v>
          </cell>
          <cell r="C221">
            <v>0</v>
          </cell>
          <cell r="D221">
            <v>0</v>
          </cell>
          <cell r="E221">
            <v>0</v>
          </cell>
          <cell r="F221">
            <v>0</v>
          </cell>
          <cell r="G221">
            <v>0</v>
          </cell>
          <cell r="H221">
            <v>0</v>
          </cell>
          <cell r="I221">
            <v>0</v>
          </cell>
          <cell r="J221">
            <v>0</v>
          </cell>
          <cell r="K221">
            <v>0</v>
          </cell>
          <cell r="L221">
            <v>0</v>
          </cell>
        </row>
        <row r="222">
          <cell r="A222">
            <v>0</v>
          </cell>
          <cell r="B222" t="str">
            <v>Non Recoverable Expenditure</v>
          </cell>
          <cell r="C222">
            <v>0</v>
          </cell>
          <cell r="D222">
            <v>0</v>
          </cell>
          <cell r="E222">
            <v>0</v>
          </cell>
          <cell r="F222">
            <v>0</v>
          </cell>
          <cell r="G222">
            <v>0</v>
          </cell>
          <cell r="H222">
            <v>0.18</v>
          </cell>
          <cell r="I222">
            <v>0</v>
          </cell>
          <cell r="J222">
            <v>0</v>
          </cell>
          <cell r="K222">
            <v>0</v>
          </cell>
          <cell r="L222">
            <v>0</v>
          </cell>
        </row>
        <row r="223">
          <cell r="A223">
            <v>0</v>
          </cell>
          <cell r="B223">
            <v>0</v>
          </cell>
          <cell r="C223">
            <v>0</v>
          </cell>
          <cell r="D223">
            <v>0</v>
          </cell>
          <cell r="E223">
            <v>0</v>
          </cell>
          <cell r="F223">
            <v>0</v>
          </cell>
          <cell r="G223">
            <v>0</v>
          </cell>
          <cell r="H223">
            <v>0</v>
          </cell>
          <cell r="I223">
            <v>0</v>
          </cell>
          <cell r="J223">
            <v>0</v>
          </cell>
          <cell r="K223">
            <v>0</v>
          </cell>
          <cell r="L223">
            <v>0</v>
          </cell>
        </row>
        <row r="224">
          <cell r="A224">
            <v>0</v>
          </cell>
          <cell r="B224" t="str">
            <v>Current rental date</v>
          </cell>
          <cell r="C224">
            <v>0</v>
          </cell>
          <cell r="D224">
            <v>0</v>
          </cell>
          <cell r="E224">
            <v>0</v>
          </cell>
          <cell r="F224">
            <v>0</v>
          </cell>
          <cell r="G224">
            <v>0</v>
          </cell>
          <cell r="H224">
            <v>5997</v>
          </cell>
          <cell r="I224">
            <v>0</v>
          </cell>
          <cell r="J224">
            <v>0</v>
          </cell>
          <cell r="K224">
            <v>0</v>
          </cell>
          <cell r="L224">
            <v>0</v>
          </cell>
        </row>
        <row r="225">
          <cell r="A225">
            <v>0</v>
          </cell>
          <cell r="B225" t="str">
            <v>Commencing date for rentals</v>
          </cell>
          <cell r="C225">
            <v>0</v>
          </cell>
          <cell r="D225">
            <v>0</v>
          </cell>
          <cell r="E225">
            <v>0</v>
          </cell>
          <cell r="F225">
            <v>0</v>
          </cell>
          <cell r="G225">
            <v>0</v>
          </cell>
          <cell r="H225">
            <v>6848</v>
          </cell>
          <cell r="I225">
            <v>0</v>
          </cell>
          <cell r="J225">
            <v>0</v>
          </cell>
          <cell r="K225">
            <v>0</v>
          </cell>
          <cell r="L225">
            <v>0</v>
          </cell>
        </row>
        <row r="226">
          <cell r="A226">
            <v>0</v>
          </cell>
          <cell r="B226">
            <v>0</v>
          </cell>
          <cell r="C226">
            <v>0</v>
          </cell>
          <cell r="D226">
            <v>0</v>
          </cell>
          <cell r="E226">
            <v>0</v>
          </cell>
          <cell r="F226">
            <v>0</v>
          </cell>
          <cell r="G226">
            <v>0</v>
          </cell>
          <cell r="H226">
            <v>0</v>
          </cell>
          <cell r="I226">
            <v>0</v>
          </cell>
          <cell r="J226">
            <v>0</v>
          </cell>
          <cell r="K226">
            <v>0</v>
          </cell>
          <cell r="L226">
            <v>0</v>
          </cell>
        </row>
        <row r="227">
          <cell r="A227">
            <v>0</v>
          </cell>
          <cell r="B227" t="str">
            <v>Future Rentals</v>
          </cell>
          <cell r="C227">
            <v>0</v>
          </cell>
          <cell r="D227">
            <v>0</v>
          </cell>
          <cell r="E227">
            <v>0</v>
          </cell>
          <cell r="F227">
            <v>0</v>
          </cell>
          <cell r="G227">
            <v>0</v>
          </cell>
          <cell r="H227">
            <v>0</v>
          </cell>
          <cell r="I227">
            <v>0</v>
          </cell>
          <cell r="J227">
            <v>0</v>
          </cell>
          <cell r="K227">
            <v>0</v>
          </cell>
          <cell r="L227">
            <v>0</v>
          </cell>
        </row>
        <row r="228">
          <cell r="A228">
            <v>0</v>
          </cell>
          <cell r="B228" t="str">
            <v>Office Space</v>
          </cell>
          <cell r="D228">
            <v>0</v>
          </cell>
          <cell r="E228">
            <v>0</v>
          </cell>
          <cell r="F228">
            <v>0</v>
          </cell>
          <cell r="G228">
            <v>0</v>
          </cell>
          <cell r="H228">
            <v>0</v>
          </cell>
          <cell r="I228">
            <v>0</v>
          </cell>
          <cell r="J228">
            <v>0</v>
          </cell>
          <cell r="K228">
            <v>0</v>
          </cell>
          <cell r="L228">
            <v>0</v>
          </cell>
        </row>
        <row r="229">
          <cell r="A229">
            <v>0</v>
          </cell>
          <cell r="B229" t="str">
            <v>Office</v>
          </cell>
          <cell r="D229">
            <v>0</v>
          </cell>
          <cell r="E229">
            <v>0</v>
          </cell>
          <cell r="F229">
            <v>0</v>
          </cell>
          <cell r="G229">
            <v>0</v>
          </cell>
          <cell r="H229">
            <v>144.99</v>
          </cell>
          <cell r="I229">
            <v>0</v>
          </cell>
          <cell r="J229">
            <v>0</v>
          </cell>
          <cell r="K229">
            <v>0</v>
          </cell>
          <cell r="L229">
            <v>0</v>
          </cell>
        </row>
        <row r="230">
          <cell r="A230">
            <v>0</v>
          </cell>
          <cell r="B230" t="str">
            <v>Common Areas</v>
          </cell>
          <cell r="D230">
            <v>0</v>
          </cell>
          <cell r="E230">
            <v>0</v>
          </cell>
          <cell r="F230">
            <v>0</v>
          </cell>
          <cell r="G230">
            <v>0</v>
          </cell>
          <cell r="H230">
            <v>144.99</v>
          </cell>
          <cell r="I230">
            <v>0</v>
          </cell>
          <cell r="J230">
            <v>0</v>
          </cell>
          <cell r="K230">
            <v>0</v>
          </cell>
          <cell r="L230">
            <v>0</v>
          </cell>
        </row>
        <row r="231">
          <cell r="A231">
            <v>0</v>
          </cell>
          <cell r="B231" t="str">
            <v>Basement (Storerooms, etc.)</v>
          </cell>
          <cell r="D231">
            <v>0</v>
          </cell>
          <cell r="E231">
            <v>0</v>
          </cell>
          <cell r="F231">
            <v>0</v>
          </cell>
          <cell r="G231">
            <v>0</v>
          </cell>
          <cell r="H231">
            <v>75</v>
          </cell>
          <cell r="I231">
            <v>0</v>
          </cell>
          <cell r="J231">
            <v>0</v>
          </cell>
          <cell r="K231">
            <v>0</v>
          </cell>
          <cell r="L231">
            <v>0</v>
          </cell>
        </row>
        <row r="232">
          <cell r="A232">
            <v>0</v>
          </cell>
          <cell r="B232" t="str">
            <v>Roof Terraces</v>
          </cell>
          <cell r="D232">
            <v>0</v>
          </cell>
          <cell r="E232">
            <v>0</v>
          </cell>
          <cell r="F232">
            <v>0</v>
          </cell>
          <cell r="G232">
            <v>0</v>
          </cell>
          <cell r="H232">
            <v>0</v>
          </cell>
          <cell r="I232">
            <v>0</v>
          </cell>
          <cell r="J232">
            <v>0</v>
          </cell>
          <cell r="K232">
            <v>0</v>
          </cell>
          <cell r="L232">
            <v>0</v>
          </cell>
        </row>
        <row r="233">
          <cell r="A233">
            <v>0</v>
          </cell>
          <cell r="B233">
            <v>0</v>
          </cell>
          <cell r="D233">
            <v>0</v>
          </cell>
          <cell r="E233">
            <v>0</v>
          </cell>
          <cell r="F233">
            <v>0</v>
          </cell>
          <cell r="G233">
            <v>0</v>
          </cell>
          <cell r="H233">
            <v>0</v>
          </cell>
          <cell r="I233">
            <v>0</v>
          </cell>
          <cell r="J233">
            <v>0</v>
          </cell>
          <cell r="K233">
            <v>0</v>
          </cell>
          <cell r="L233">
            <v>0</v>
          </cell>
        </row>
        <row r="234">
          <cell r="A234">
            <v>0</v>
          </cell>
          <cell r="B234" t="str">
            <v>Parking</v>
          </cell>
          <cell r="D234">
            <v>0</v>
          </cell>
          <cell r="E234">
            <v>0</v>
          </cell>
          <cell r="F234">
            <v>0</v>
          </cell>
          <cell r="G234">
            <v>0</v>
          </cell>
          <cell r="H234">
            <v>0</v>
          </cell>
          <cell r="I234">
            <v>0</v>
          </cell>
          <cell r="J234">
            <v>0</v>
          </cell>
          <cell r="K234">
            <v>0</v>
          </cell>
          <cell r="L234">
            <v>0</v>
          </cell>
        </row>
        <row r="235">
          <cell r="A235">
            <v>0</v>
          </cell>
          <cell r="B235" t="str">
            <v>Basement Parking</v>
          </cell>
          <cell r="D235">
            <v>0</v>
          </cell>
          <cell r="E235">
            <v>0</v>
          </cell>
          <cell r="F235">
            <v>0</v>
          </cell>
          <cell r="G235">
            <v>0</v>
          </cell>
          <cell r="H235">
            <v>704.37</v>
          </cell>
          <cell r="I235">
            <v>0</v>
          </cell>
          <cell r="J235">
            <v>0</v>
          </cell>
          <cell r="K235">
            <v>0</v>
          </cell>
          <cell r="L235">
            <v>0</v>
          </cell>
        </row>
        <row r="236">
          <cell r="A236">
            <v>0</v>
          </cell>
          <cell r="B236" t="str">
            <v>On-grade parking</v>
          </cell>
          <cell r="D236">
            <v>0</v>
          </cell>
          <cell r="E236">
            <v>0</v>
          </cell>
          <cell r="F236">
            <v>0</v>
          </cell>
          <cell r="G236">
            <v>0</v>
          </cell>
          <cell r="H236">
            <v>500.76</v>
          </cell>
          <cell r="I236">
            <v>0</v>
          </cell>
          <cell r="J236">
            <v>0</v>
          </cell>
          <cell r="K236">
            <v>0</v>
          </cell>
          <cell r="L236">
            <v>0</v>
          </cell>
        </row>
        <row r="237">
          <cell r="A237">
            <v>0</v>
          </cell>
          <cell r="B237">
            <v>0</v>
          </cell>
          <cell r="D237">
            <v>0</v>
          </cell>
          <cell r="E237">
            <v>0</v>
          </cell>
          <cell r="F237">
            <v>0</v>
          </cell>
          <cell r="G237">
            <v>0</v>
          </cell>
          <cell r="H237">
            <v>0</v>
          </cell>
          <cell r="I237">
            <v>0</v>
          </cell>
          <cell r="J237">
            <v>0</v>
          </cell>
          <cell r="K237">
            <v>0</v>
          </cell>
          <cell r="L237">
            <v>0</v>
          </cell>
        </row>
        <row r="238">
          <cell r="A238">
            <v>0</v>
          </cell>
          <cell r="B238" t="str">
            <v>Discounted % to Current Rental Rates</v>
          </cell>
          <cell r="D238">
            <v>0</v>
          </cell>
          <cell r="E238">
            <v>0</v>
          </cell>
          <cell r="F238">
            <v>0</v>
          </cell>
          <cell r="G238">
            <v>0</v>
          </cell>
          <cell r="H238">
            <v>6.6600000000000006E-2</v>
          </cell>
          <cell r="I238">
            <v>0</v>
          </cell>
          <cell r="J238">
            <v>0</v>
          </cell>
          <cell r="K238">
            <v>0</v>
          </cell>
          <cell r="L238">
            <v>0</v>
          </cell>
        </row>
        <row r="239">
          <cell r="A239">
            <v>0</v>
          </cell>
          <cell r="B239">
            <v>0</v>
          </cell>
          <cell r="D239">
            <v>0</v>
          </cell>
          <cell r="E239">
            <v>0</v>
          </cell>
          <cell r="F239">
            <v>0</v>
          </cell>
          <cell r="G239">
            <v>0</v>
          </cell>
          <cell r="H239">
            <v>0</v>
          </cell>
          <cell r="I239">
            <v>0</v>
          </cell>
          <cell r="J239">
            <v>0</v>
          </cell>
          <cell r="K239">
            <v>0</v>
          </cell>
          <cell r="L239">
            <v>0</v>
          </cell>
        </row>
        <row r="240">
          <cell r="A240">
            <v>0</v>
          </cell>
          <cell r="B240">
            <v>0</v>
          </cell>
          <cell r="C240">
            <v>0</v>
          </cell>
          <cell r="D240">
            <v>0</v>
          </cell>
          <cell r="E240">
            <v>0</v>
          </cell>
          <cell r="F240">
            <v>0</v>
          </cell>
          <cell r="G240">
            <v>0</v>
          </cell>
          <cell r="H240">
            <v>0</v>
          </cell>
          <cell r="I240">
            <v>0</v>
          </cell>
          <cell r="J240">
            <v>0</v>
          </cell>
          <cell r="K240">
            <v>0</v>
          </cell>
          <cell r="L240">
            <v>0</v>
          </cell>
        </row>
        <row r="241">
          <cell r="A241">
            <v>0</v>
          </cell>
          <cell r="B241" t="str">
            <v>IEA TARIFFS</v>
          </cell>
          <cell r="C241">
            <v>0</v>
          </cell>
          <cell r="D241">
            <v>0</v>
          </cell>
          <cell r="E241">
            <v>0</v>
          </cell>
          <cell r="F241">
            <v>0</v>
          </cell>
          <cell r="G241">
            <v>0</v>
          </cell>
          <cell r="H241" t="str">
            <v>FACTOR</v>
          </cell>
          <cell r="I241" t="str">
            <v>LEASE PERIOD</v>
          </cell>
          <cell r="J241">
            <v>0</v>
          </cell>
          <cell r="K241">
            <v>0</v>
          </cell>
          <cell r="L241">
            <v>0</v>
          </cell>
        </row>
        <row r="242">
          <cell r="A242">
            <v>0</v>
          </cell>
          <cell r="B242">
            <v>0</v>
          </cell>
          <cell r="C242">
            <v>0</v>
          </cell>
          <cell r="D242">
            <v>0</v>
          </cell>
          <cell r="E242">
            <v>0</v>
          </cell>
          <cell r="F242">
            <v>0</v>
          </cell>
          <cell r="G242">
            <v>0</v>
          </cell>
          <cell r="H242" t="str">
            <v>IEA - TABLES</v>
          </cell>
          <cell r="I242" t="str">
            <v>YEARS</v>
          </cell>
          <cell r="J242">
            <v>0</v>
          </cell>
          <cell r="K242">
            <v>0</v>
          </cell>
          <cell r="L242">
            <v>0</v>
          </cell>
        </row>
        <row r="243">
          <cell r="A243">
            <v>0</v>
          </cell>
          <cell r="B243">
            <v>0</v>
          </cell>
          <cell r="C243">
            <v>0</v>
          </cell>
          <cell r="D243">
            <v>0</v>
          </cell>
          <cell r="E243">
            <v>0</v>
          </cell>
          <cell r="F243">
            <v>0</v>
          </cell>
          <cell r="G243">
            <v>0</v>
          </cell>
          <cell r="H243">
            <v>0</v>
          </cell>
          <cell r="I243">
            <v>0</v>
          </cell>
          <cell r="J243">
            <v>0</v>
          </cell>
          <cell r="K243">
            <v>0</v>
          </cell>
          <cell r="L243">
            <v>0</v>
          </cell>
        </row>
        <row r="244">
          <cell r="A244">
            <v>0</v>
          </cell>
          <cell r="B244" t="str">
            <v xml:space="preserve">Magnets </v>
          </cell>
          <cell r="C244">
            <v>0</v>
          </cell>
          <cell r="D244">
            <v>0</v>
          </cell>
          <cell r="E244">
            <v>0.5</v>
          </cell>
          <cell r="F244" t="str">
            <v>of tariff</v>
          </cell>
          <cell r="G244">
            <v>0</v>
          </cell>
          <cell r="H244">
            <v>4.24</v>
          </cell>
          <cell r="I244">
            <v>10</v>
          </cell>
          <cell r="J244">
            <v>0</v>
          </cell>
          <cell r="K244">
            <v>0</v>
          </cell>
          <cell r="L244">
            <v>0</v>
          </cell>
        </row>
        <row r="245">
          <cell r="A245">
            <v>0</v>
          </cell>
          <cell r="B245" t="str">
            <v>Mini Magnets</v>
          </cell>
          <cell r="C245">
            <v>0</v>
          </cell>
          <cell r="D245">
            <v>0</v>
          </cell>
          <cell r="E245">
            <v>0.5</v>
          </cell>
          <cell r="F245" t="str">
            <v>of tariff</v>
          </cell>
          <cell r="G245">
            <v>0</v>
          </cell>
          <cell r="H245">
            <v>4.24</v>
          </cell>
          <cell r="I245">
            <v>10</v>
          </cell>
          <cell r="J245">
            <v>0</v>
          </cell>
          <cell r="K245">
            <v>0</v>
          </cell>
          <cell r="L245">
            <v>0</v>
          </cell>
        </row>
        <row r="246">
          <cell r="A246">
            <v>0</v>
          </cell>
          <cell r="B246" t="str">
            <v>Nationals</v>
          </cell>
          <cell r="C246">
            <v>0</v>
          </cell>
          <cell r="D246">
            <v>0</v>
          </cell>
          <cell r="E246">
            <v>1</v>
          </cell>
          <cell r="F246" t="str">
            <v>of tariff</v>
          </cell>
          <cell r="G246">
            <v>0</v>
          </cell>
          <cell r="H246">
            <v>1.65</v>
          </cell>
          <cell r="I246">
            <v>3</v>
          </cell>
          <cell r="J246">
            <v>0</v>
          </cell>
          <cell r="K246">
            <v>0</v>
          </cell>
          <cell r="L246">
            <v>0</v>
          </cell>
        </row>
        <row r="247">
          <cell r="A247">
            <v>0</v>
          </cell>
          <cell r="B247" t="str">
            <v>Specialist Shops</v>
          </cell>
          <cell r="C247">
            <v>0</v>
          </cell>
          <cell r="D247">
            <v>0</v>
          </cell>
          <cell r="E247">
            <v>1</v>
          </cell>
          <cell r="F247" t="str">
            <v>of tariff</v>
          </cell>
          <cell r="G247">
            <v>0</v>
          </cell>
          <cell r="H247">
            <v>1.65</v>
          </cell>
          <cell r="I247">
            <v>3</v>
          </cell>
          <cell r="J247">
            <v>0</v>
          </cell>
          <cell r="K247">
            <v>0</v>
          </cell>
          <cell r="L247">
            <v>0</v>
          </cell>
        </row>
        <row r="248">
          <cell r="A248">
            <v>0</v>
          </cell>
          <cell r="B248">
            <v>0</v>
          </cell>
          <cell r="C248">
            <v>0</v>
          </cell>
          <cell r="D248">
            <v>0</v>
          </cell>
          <cell r="E248">
            <v>0</v>
          </cell>
          <cell r="F248">
            <v>0</v>
          </cell>
          <cell r="G248">
            <v>0</v>
          </cell>
          <cell r="H248">
            <v>0</v>
          </cell>
          <cell r="I248">
            <v>0</v>
          </cell>
          <cell r="J248">
            <v>0</v>
          </cell>
          <cell r="K248">
            <v>0</v>
          </cell>
          <cell r="L248">
            <v>0</v>
          </cell>
        </row>
        <row r="249">
          <cell r="A249">
            <v>0</v>
          </cell>
          <cell r="B249">
            <v>0</v>
          </cell>
          <cell r="C249">
            <v>0</v>
          </cell>
          <cell r="D249">
            <v>0</v>
          </cell>
          <cell r="E249">
            <v>0</v>
          </cell>
          <cell r="F249">
            <v>0</v>
          </cell>
          <cell r="G249">
            <v>0</v>
          </cell>
          <cell r="H249">
            <v>0</v>
          </cell>
          <cell r="I249">
            <v>0</v>
          </cell>
          <cell r="J249">
            <v>0</v>
          </cell>
          <cell r="K249">
            <v>0</v>
          </cell>
          <cell r="L249">
            <v>0</v>
          </cell>
        </row>
        <row r="250">
          <cell r="A250">
            <v>0</v>
          </cell>
          <cell r="B250">
            <v>0</v>
          </cell>
          <cell r="C250">
            <v>0</v>
          </cell>
          <cell r="D250">
            <v>0</v>
          </cell>
          <cell r="E250">
            <v>0</v>
          </cell>
          <cell r="F250">
            <v>0</v>
          </cell>
          <cell r="G250">
            <v>0</v>
          </cell>
          <cell r="H250">
            <v>0</v>
          </cell>
          <cell r="I250">
            <v>0</v>
          </cell>
          <cell r="J250">
            <v>0</v>
          </cell>
          <cell r="K250">
            <v>0</v>
          </cell>
          <cell r="L250">
            <v>0</v>
          </cell>
        </row>
        <row r="251">
          <cell r="A251">
            <v>0</v>
          </cell>
          <cell r="B251" t="str">
            <v>AREAS</v>
          </cell>
          <cell r="C251">
            <v>0</v>
          </cell>
          <cell r="D251">
            <v>0</v>
          </cell>
          <cell r="E251">
            <v>0</v>
          </cell>
          <cell r="F251">
            <v>0</v>
          </cell>
          <cell r="G251">
            <v>0</v>
          </cell>
          <cell r="H251">
            <v>0</v>
          </cell>
          <cell r="I251">
            <v>0</v>
          </cell>
          <cell r="J251">
            <v>0</v>
          </cell>
          <cell r="K251">
            <v>0</v>
          </cell>
          <cell r="L251">
            <v>0</v>
          </cell>
        </row>
        <row r="252">
          <cell r="A252">
            <v>0</v>
          </cell>
          <cell r="B252">
            <v>0</v>
          </cell>
          <cell r="C252">
            <v>0</v>
          </cell>
          <cell r="D252">
            <v>0</v>
          </cell>
          <cell r="E252">
            <v>0</v>
          </cell>
          <cell r="F252">
            <v>0</v>
          </cell>
          <cell r="G252">
            <v>0</v>
          </cell>
          <cell r="H252">
            <v>0</v>
          </cell>
          <cell r="I252">
            <v>0</v>
          </cell>
          <cell r="J252">
            <v>0</v>
          </cell>
          <cell r="K252">
            <v>0</v>
          </cell>
          <cell r="L252">
            <v>0</v>
          </cell>
        </row>
        <row r="253">
          <cell r="A253">
            <v>0</v>
          </cell>
          <cell r="B253" t="str">
            <v>CONSTRUCTION AREA</v>
          </cell>
          <cell r="C253">
            <v>0</v>
          </cell>
          <cell r="D253">
            <v>0</v>
          </cell>
          <cell r="E253">
            <v>0</v>
          </cell>
          <cell r="F253">
            <v>0</v>
          </cell>
          <cell r="G253">
            <v>0</v>
          </cell>
          <cell r="H253">
            <v>0</v>
          </cell>
          <cell r="I253">
            <v>0</v>
          </cell>
          <cell r="J253">
            <v>0</v>
          </cell>
          <cell r="K253">
            <v>0</v>
          </cell>
          <cell r="L253" t="str">
            <v>MANUAL</v>
          </cell>
        </row>
        <row r="254">
          <cell r="A254">
            <v>0</v>
          </cell>
          <cell r="B254">
            <v>0</v>
          </cell>
          <cell r="C254">
            <v>0</v>
          </cell>
          <cell r="D254">
            <v>0</v>
          </cell>
          <cell r="E254">
            <v>0</v>
          </cell>
          <cell r="F254">
            <v>0</v>
          </cell>
          <cell r="G254">
            <v>0</v>
          </cell>
          <cell r="H254">
            <v>0</v>
          </cell>
          <cell r="I254">
            <v>0</v>
          </cell>
          <cell r="J254">
            <v>0</v>
          </cell>
          <cell r="K254">
            <v>0</v>
          </cell>
          <cell r="L254">
            <v>0</v>
          </cell>
        </row>
        <row r="255">
          <cell r="A255">
            <v>0</v>
          </cell>
          <cell r="B255" t="str">
            <v>RENTABLE AREA (GLA)</v>
          </cell>
          <cell r="C255">
            <v>0</v>
          </cell>
          <cell r="D255">
            <v>0</v>
          </cell>
          <cell r="E255">
            <v>0</v>
          </cell>
          <cell r="F255">
            <v>0</v>
          </cell>
          <cell r="G255">
            <v>0</v>
          </cell>
          <cell r="H255">
            <v>0</v>
          </cell>
          <cell r="I255" t="str">
            <v xml:space="preserve"> </v>
          </cell>
          <cell r="J255">
            <v>0</v>
          </cell>
          <cell r="K255">
            <v>0</v>
          </cell>
          <cell r="L255" t="str">
            <v>MANUAL</v>
          </cell>
        </row>
        <row r="256">
          <cell r="A256">
            <v>0</v>
          </cell>
          <cell r="B256">
            <v>0</v>
          </cell>
          <cell r="C256">
            <v>0</v>
          </cell>
          <cell r="D256">
            <v>0</v>
          </cell>
          <cell r="E256">
            <v>0</v>
          </cell>
          <cell r="F256">
            <v>0</v>
          </cell>
          <cell r="G256">
            <v>0</v>
          </cell>
          <cell r="H256">
            <v>0</v>
          </cell>
          <cell r="I256">
            <v>0</v>
          </cell>
          <cell r="J256">
            <v>0</v>
          </cell>
          <cell r="K256">
            <v>0</v>
          </cell>
          <cell r="L256">
            <v>0</v>
          </cell>
        </row>
        <row r="257">
          <cell r="A257">
            <v>0</v>
          </cell>
          <cell r="B257">
            <v>0</v>
          </cell>
          <cell r="C257">
            <v>0</v>
          </cell>
          <cell r="D257">
            <v>0</v>
          </cell>
          <cell r="E257">
            <v>0</v>
          </cell>
          <cell r="F257">
            <v>0</v>
          </cell>
          <cell r="G257">
            <v>0</v>
          </cell>
          <cell r="H257">
            <v>0</v>
          </cell>
          <cell r="I257">
            <v>0</v>
          </cell>
          <cell r="J257">
            <v>0</v>
          </cell>
          <cell r="K257">
            <v>0</v>
          </cell>
          <cell r="L257">
            <v>0</v>
          </cell>
        </row>
        <row r="258">
          <cell r="A258">
            <v>0</v>
          </cell>
          <cell r="B258">
            <v>0</v>
          </cell>
          <cell r="C258">
            <v>0</v>
          </cell>
          <cell r="D258">
            <v>0</v>
          </cell>
          <cell r="E258">
            <v>0</v>
          </cell>
          <cell r="F258">
            <v>0</v>
          </cell>
          <cell r="G258">
            <v>0</v>
          </cell>
          <cell r="H258">
            <v>0</v>
          </cell>
          <cell r="I258">
            <v>0</v>
          </cell>
          <cell r="J258">
            <v>0</v>
          </cell>
          <cell r="K258">
            <v>0</v>
          </cell>
          <cell r="L258">
            <v>0</v>
          </cell>
        </row>
        <row r="259">
          <cell r="A259">
            <v>0</v>
          </cell>
          <cell r="B259">
            <v>0</v>
          </cell>
          <cell r="C259">
            <v>0</v>
          </cell>
          <cell r="D259">
            <v>0</v>
          </cell>
          <cell r="E259">
            <v>0</v>
          </cell>
          <cell r="F259">
            <v>0</v>
          </cell>
          <cell r="G259">
            <v>0</v>
          </cell>
          <cell r="H259">
            <v>0</v>
          </cell>
          <cell r="I259">
            <v>0</v>
          </cell>
          <cell r="J259">
            <v>0</v>
          </cell>
          <cell r="K259">
            <v>0</v>
          </cell>
          <cell r="L259">
            <v>0</v>
          </cell>
        </row>
        <row r="260">
          <cell r="A260">
            <v>0</v>
          </cell>
          <cell r="B260">
            <v>0</v>
          </cell>
          <cell r="C260">
            <v>0</v>
          </cell>
          <cell r="D260">
            <v>0</v>
          </cell>
          <cell r="E260">
            <v>0</v>
          </cell>
          <cell r="F260">
            <v>0</v>
          </cell>
          <cell r="G260">
            <v>0</v>
          </cell>
          <cell r="H260">
            <v>0</v>
          </cell>
          <cell r="I260">
            <v>0</v>
          </cell>
          <cell r="J260">
            <v>0</v>
          </cell>
          <cell r="K260">
            <v>0</v>
          </cell>
          <cell r="L260">
            <v>0</v>
          </cell>
        </row>
        <row r="261">
          <cell r="A261">
            <v>0</v>
          </cell>
          <cell r="B261">
            <v>0</v>
          </cell>
          <cell r="C261">
            <v>0</v>
          </cell>
          <cell r="D261">
            <v>0</v>
          </cell>
          <cell r="E261">
            <v>0</v>
          </cell>
          <cell r="F261">
            <v>0</v>
          </cell>
          <cell r="G261">
            <v>0</v>
          </cell>
          <cell r="H261">
            <v>0</v>
          </cell>
          <cell r="I261">
            <v>0</v>
          </cell>
          <cell r="J261">
            <v>0</v>
          </cell>
          <cell r="K261">
            <v>0</v>
          </cell>
          <cell r="L261">
            <v>0</v>
          </cell>
        </row>
        <row r="262">
          <cell r="A262">
            <v>0</v>
          </cell>
          <cell r="B262">
            <v>0</v>
          </cell>
          <cell r="C262">
            <v>0</v>
          </cell>
          <cell r="D262">
            <v>0</v>
          </cell>
          <cell r="E262">
            <v>0</v>
          </cell>
          <cell r="F262">
            <v>0</v>
          </cell>
          <cell r="G262">
            <v>0</v>
          </cell>
          <cell r="H262">
            <v>0</v>
          </cell>
          <cell r="I262">
            <v>0</v>
          </cell>
          <cell r="J262">
            <v>0</v>
          </cell>
          <cell r="K262">
            <v>0</v>
          </cell>
          <cell r="L262">
            <v>0</v>
          </cell>
        </row>
        <row r="263">
          <cell r="A263">
            <v>0</v>
          </cell>
          <cell r="B263">
            <v>0</v>
          </cell>
          <cell r="C263">
            <v>0</v>
          </cell>
          <cell r="D263">
            <v>0</v>
          </cell>
          <cell r="E263">
            <v>0</v>
          </cell>
          <cell r="F263">
            <v>0</v>
          </cell>
          <cell r="G263">
            <v>0</v>
          </cell>
          <cell r="H263">
            <v>0</v>
          </cell>
          <cell r="I263">
            <v>0</v>
          </cell>
          <cell r="J263">
            <v>0</v>
          </cell>
          <cell r="K263">
            <v>0</v>
          </cell>
          <cell r="L263">
            <v>0</v>
          </cell>
        </row>
        <row r="264">
          <cell r="A264">
            <v>0</v>
          </cell>
          <cell r="B264">
            <v>0</v>
          </cell>
          <cell r="C264">
            <v>0</v>
          </cell>
          <cell r="D264">
            <v>0</v>
          </cell>
          <cell r="E264">
            <v>0</v>
          </cell>
          <cell r="F264">
            <v>0</v>
          </cell>
          <cell r="G264">
            <v>0</v>
          </cell>
          <cell r="H264">
            <v>0</v>
          </cell>
          <cell r="I264">
            <v>0</v>
          </cell>
          <cell r="J264">
            <v>0</v>
          </cell>
          <cell r="K264">
            <v>0</v>
          </cell>
          <cell r="L264">
            <v>0</v>
          </cell>
        </row>
        <row r="265">
          <cell r="A265">
            <v>0</v>
          </cell>
          <cell r="B265">
            <v>0</v>
          </cell>
          <cell r="C265">
            <v>0</v>
          </cell>
          <cell r="D265">
            <v>0</v>
          </cell>
          <cell r="E265">
            <v>0</v>
          </cell>
          <cell r="F265">
            <v>0</v>
          </cell>
          <cell r="G265">
            <v>0</v>
          </cell>
          <cell r="H265">
            <v>0</v>
          </cell>
          <cell r="I265">
            <v>0</v>
          </cell>
          <cell r="J265">
            <v>0</v>
          </cell>
          <cell r="K265">
            <v>0</v>
          </cell>
          <cell r="L265">
            <v>0</v>
          </cell>
        </row>
        <row r="266">
          <cell r="A266">
            <v>0</v>
          </cell>
          <cell r="B266">
            <v>0</v>
          </cell>
          <cell r="C266">
            <v>0</v>
          </cell>
          <cell r="D266">
            <v>0</v>
          </cell>
          <cell r="E266">
            <v>0</v>
          </cell>
          <cell r="F266">
            <v>0</v>
          </cell>
          <cell r="G266">
            <v>0</v>
          </cell>
          <cell r="H266">
            <v>0</v>
          </cell>
          <cell r="I266">
            <v>0</v>
          </cell>
          <cell r="J266">
            <v>0</v>
          </cell>
          <cell r="K266">
            <v>0</v>
          </cell>
          <cell r="L266">
            <v>0</v>
          </cell>
        </row>
        <row r="267">
          <cell r="A267">
            <v>0</v>
          </cell>
          <cell r="B267" t="str">
            <v>Parking Ratios</v>
          </cell>
          <cell r="C267">
            <v>0</v>
          </cell>
          <cell r="D267">
            <v>0</v>
          </cell>
          <cell r="E267">
            <v>0</v>
          </cell>
          <cell r="F267">
            <v>0</v>
          </cell>
          <cell r="G267">
            <v>0</v>
          </cell>
          <cell r="H267">
            <v>0</v>
          </cell>
          <cell r="I267">
            <v>0</v>
          </cell>
          <cell r="J267">
            <v>0</v>
          </cell>
          <cell r="K267">
            <v>0</v>
          </cell>
          <cell r="L267">
            <v>0</v>
          </cell>
        </row>
        <row r="268">
          <cell r="A268">
            <v>0</v>
          </cell>
          <cell r="B268">
            <v>0</v>
          </cell>
          <cell r="C268">
            <v>0</v>
          </cell>
          <cell r="D268">
            <v>0</v>
          </cell>
          <cell r="E268">
            <v>0</v>
          </cell>
          <cell r="F268">
            <v>0</v>
          </cell>
          <cell r="G268">
            <v>0</v>
          </cell>
          <cell r="H268">
            <v>0</v>
          </cell>
          <cell r="I268">
            <v>0</v>
          </cell>
          <cell r="J268">
            <v>0</v>
          </cell>
          <cell r="K268">
            <v>0</v>
          </cell>
          <cell r="L268">
            <v>0</v>
          </cell>
        </row>
        <row r="269">
          <cell r="A269">
            <v>0</v>
          </cell>
          <cell r="B269" t="str">
            <v>Retail Rentable Area (GLA)</v>
          </cell>
          <cell r="C269">
            <v>0</v>
          </cell>
          <cell r="D269">
            <v>0</v>
          </cell>
          <cell r="E269">
            <v>0</v>
          </cell>
          <cell r="F269">
            <v>0</v>
          </cell>
          <cell r="G269">
            <v>0</v>
          </cell>
          <cell r="H269">
            <v>19687</v>
          </cell>
          <cell r="I269">
            <v>0</v>
          </cell>
          <cell r="J269">
            <v>0</v>
          </cell>
          <cell r="K269">
            <v>0</v>
          </cell>
          <cell r="L269" t="str">
            <v>MANUAL</v>
          </cell>
        </row>
        <row r="270">
          <cell r="A270">
            <v>0</v>
          </cell>
          <cell r="B270">
            <v>0</v>
          </cell>
          <cell r="C270">
            <v>0</v>
          </cell>
          <cell r="D270">
            <v>0</v>
          </cell>
          <cell r="E270">
            <v>0</v>
          </cell>
          <cell r="F270">
            <v>0</v>
          </cell>
          <cell r="G270">
            <v>0</v>
          </cell>
          <cell r="H270">
            <v>0</v>
          </cell>
          <cell r="I270">
            <v>0</v>
          </cell>
          <cell r="J270">
            <v>0</v>
          </cell>
          <cell r="K270">
            <v>0</v>
          </cell>
          <cell r="L270">
            <v>0</v>
          </cell>
        </row>
        <row r="271">
          <cell r="A271">
            <v>0</v>
          </cell>
          <cell r="B271" t="str">
            <v>Council Requirements (No of bays /100m2 of GLA)</v>
          </cell>
          <cell r="C271">
            <v>0</v>
          </cell>
          <cell r="D271">
            <v>0</v>
          </cell>
          <cell r="E271">
            <v>0</v>
          </cell>
          <cell r="F271">
            <v>0</v>
          </cell>
          <cell r="G271">
            <v>0</v>
          </cell>
          <cell r="H271">
            <v>5</v>
          </cell>
          <cell r="I271">
            <v>0</v>
          </cell>
          <cell r="J271">
            <v>0</v>
          </cell>
          <cell r="K271">
            <v>0</v>
          </cell>
          <cell r="L271" t="str">
            <v>ARCHITECT</v>
          </cell>
        </row>
        <row r="272">
          <cell r="A272">
            <v>0</v>
          </cell>
          <cell r="B272">
            <v>0</v>
          </cell>
          <cell r="C272">
            <v>0</v>
          </cell>
          <cell r="D272">
            <v>0</v>
          </cell>
          <cell r="E272">
            <v>0</v>
          </cell>
          <cell r="F272">
            <v>0</v>
          </cell>
          <cell r="G272">
            <v>0</v>
          </cell>
          <cell r="H272">
            <v>0</v>
          </cell>
          <cell r="I272">
            <v>0</v>
          </cell>
          <cell r="J272">
            <v>0</v>
          </cell>
          <cell r="K272">
            <v>0</v>
          </cell>
          <cell r="L272">
            <v>0</v>
          </cell>
        </row>
        <row r="273">
          <cell r="A273">
            <v>0</v>
          </cell>
          <cell r="B273">
            <v>0</v>
          </cell>
          <cell r="C273">
            <v>0</v>
          </cell>
          <cell r="D273">
            <v>0</v>
          </cell>
          <cell r="E273">
            <v>0</v>
          </cell>
          <cell r="F273">
            <v>0</v>
          </cell>
          <cell r="G273">
            <v>0</v>
          </cell>
          <cell r="H273">
            <v>0</v>
          </cell>
          <cell r="I273">
            <v>0</v>
          </cell>
          <cell r="J273">
            <v>0</v>
          </cell>
          <cell r="K273">
            <v>0</v>
          </cell>
          <cell r="L273">
            <v>0</v>
          </cell>
        </row>
        <row r="274">
          <cell r="A274">
            <v>0</v>
          </cell>
          <cell r="B274" t="str">
            <v>Required parking bays</v>
          </cell>
          <cell r="C274">
            <v>0</v>
          </cell>
          <cell r="D274">
            <v>0</v>
          </cell>
          <cell r="E274">
            <v>0</v>
          </cell>
          <cell r="F274">
            <v>0</v>
          </cell>
          <cell r="G274">
            <v>0</v>
          </cell>
          <cell r="H274">
            <v>984.35</v>
          </cell>
          <cell r="I274">
            <v>0</v>
          </cell>
          <cell r="J274">
            <v>0</v>
          </cell>
          <cell r="K274">
            <v>0</v>
          </cell>
          <cell r="L274" t="str">
            <v>AUTOMATIC</v>
          </cell>
        </row>
        <row r="275">
          <cell r="A275">
            <v>0</v>
          </cell>
          <cell r="B275">
            <v>0</v>
          </cell>
          <cell r="C275">
            <v>0</v>
          </cell>
          <cell r="D275">
            <v>0</v>
          </cell>
          <cell r="E275">
            <v>0</v>
          </cell>
          <cell r="F275">
            <v>0</v>
          </cell>
          <cell r="G275">
            <v>0</v>
          </cell>
          <cell r="H275">
            <v>0</v>
          </cell>
          <cell r="I275">
            <v>0</v>
          </cell>
          <cell r="J275">
            <v>0</v>
          </cell>
          <cell r="K275">
            <v>0</v>
          </cell>
          <cell r="L275">
            <v>0</v>
          </cell>
        </row>
        <row r="276">
          <cell r="A276">
            <v>0</v>
          </cell>
          <cell r="B276">
            <v>0</v>
          </cell>
          <cell r="C276">
            <v>0</v>
          </cell>
          <cell r="D276">
            <v>0</v>
          </cell>
          <cell r="E276">
            <v>0</v>
          </cell>
          <cell r="F276">
            <v>0</v>
          </cell>
          <cell r="G276">
            <v>0</v>
          </cell>
          <cell r="H276">
            <v>0</v>
          </cell>
          <cell r="I276">
            <v>0</v>
          </cell>
          <cell r="J276">
            <v>0</v>
          </cell>
          <cell r="K276">
            <v>0</v>
          </cell>
          <cell r="L276">
            <v>0</v>
          </cell>
        </row>
        <row r="277">
          <cell r="A277">
            <v>0</v>
          </cell>
          <cell r="B277">
            <v>0</v>
          </cell>
          <cell r="C277">
            <v>0</v>
          </cell>
          <cell r="D277">
            <v>0</v>
          </cell>
          <cell r="E277">
            <v>0</v>
          </cell>
          <cell r="F277">
            <v>0</v>
          </cell>
          <cell r="G277">
            <v>0</v>
          </cell>
          <cell r="H277">
            <v>0</v>
          </cell>
          <cell r="I277">
            <v>0</v>
          </cell>
          <cell r="J277">
            <v>0</v>
          </cell>
          <cell r="K277">
            <v>0</v>
          </cell>
          <cell r="L277">
            <v>0</v>
          </cell>
        </row>
        <row r="278">
          <cell r="A278">
            <v>0</v>
          </cell>
          <cell r="B278">
            <v>0</v>
          </cell>
          <cell r="C278">
            <v>0</v>
          </cell>
          <cell r="D278">
            <v>0</v>
          </cell>
          <cell r="E278">
            <v>0</v>
          </cell>
          <cell r="F278">
            <v>0</v>
          </cell>
          <cell r="G278">
            <v>0</v>
          </cell>
          <cell r="H278">
            <v>0</v>
          </cell>
          <cell r="I278">
            <v>0</v>
          </cell>
          <cell r="J278">
            <v>0</v>
          </cell>
          <cell r="K278">
            <v>0</v>
          </cell>
          <cell r="L278">
            <v>0</v>
          </cell>
        </row>
        <row r="279">
          <cell r="A279">
            <v>0</v>
          </cell>
          <cell r="B279">
            <v>0</v>
          </cell>
          <cell r="C279">
            <v>0</v>
          </cell>
          <cell r="D279">
            <v>0</v>
          </cell>
          <cell r="E279">
            <v>0</v>
          </cell>
          <cell r="F279">
            <v>0</v>
          </cell>
          <cell r="G279">
            <v>0</v>
          </cell>
          <cell r="H279">
            <v>0</v>
          </cell>
          <cell r="I279">
            <v>0</v>
          </cell>
          <cell r="J279">
            <v>0</v>
          </cell>
          <cell r="K279">
            <v>0</v>
          </cell>
          <cell r="L279">
            <v>0</v>
          </cell>
        </row>
        <row r="280">
          <cell r="A280">
            <v>0</v>
          </cell>
          <cell r="B280">
            <v>0</v>
          </cell>
          <cell r="C280">
            <v>0</v>
          </cell>
          <cell r="D280">
            <v>0</v>
          </cell>
          <cell r="E280">
            <v>0</v>
          </cell>
          <cell r="F280">
            <v>0</v>
          </cell>
          <cell r="G280">
            <v>0</v>
          </cell>
          <cell r="H280">
            <v>0</v>
          </cell>
          <cell r="I280">
            <v>0</v>
          </cell>
          <cell r="J280">
            <v>0</v>
          </cell>
          <cell r="K280">
            <v>0</v>
          </cell>
          <cell r="L280">
            <v>0</v>
          </cell>
        </row>
        <row r="281">
          <cell r="A281">
            <v>0</v>
          </cell>
          <cell r="B281">
            <v>0</v>
          </cell>
          <cell r="C281">
            <v>0</v>
          </cell>
          <cell r="D281">
            <v>0</v>
          </cell>
          <cell r="E281">
            <v>0</v>
          </cell>
          <cell r="F281">
            <v>0</v>
          </cell>
          <cell r="G281">
            <v>0</v>
          </cell>
          <cell r="H281">
            <v>0</v>
          </cell>
          <cell r="I281">
            <v>0</v>
          </cell>
          <cell r="J281">
            <v>0</v>
          </cell>
          <cell r="K281">
            <v>0</v>
          </cell>
          <cell r="L281">
            <v>0</v>
          </cell>
        </row>
        <row r="282">
          <cell r="A282">
            <v>0</v>
          </cell>
          <cell r="B282">
            <v>0</v>
          </cell>
          <cell r="C282">
            <v>0</v>
          </cell>
          <cell r="D282">
            <v>0</v>
          </cell>
          <cell r="E282">
            <v>0</v>
          </cell>
          <cell r="F282">
            <v>0</v>
          </cell>
          <cell r="G282">
            <v>0</v>
          </cell>
          <cell r="H282">
            <v>0</v>
          </cell>
          <cell r="I282">
            <v>0</v>
          </cell>
          <cell r="J282">
            <v>0</v>
          </cell>
          <cell r="K282">
            <v>0</v>
          </cell>
          <cell r="L282">
            <v>0</v>
          </cell>
        </row>
        <row r="283">
          <cell r="A283">
            <v>0</v>
          </cell>
          <cell r="B283" t="str">
            <v>Assessment Rate Calculation</v>
          </cell>
          <cell r="C283">
            <v>0</v>
          </cell>
          <cell r="D283">
            <v>0</v>
          </cell>
          <cell r="E283">
            <v>0</v>
          </cell>
          <cell r="F283">
            <v>0</v>
          </cell>
          <cell r="G283">
            <v>0</v>
          </cell>
          <cell r="H283">
            <v>0</v>
          </cell>
          <cell r="I283">
            <v>0</v>
          </cell>
          <cell r="J283">
            <v>0</v>
          </cell>
          <cell r="K283">
            <v>0</v>
          </cell>
          <cell r="L283">
            <v>0</v>
          </cell>
        </row>
        <row r="284">
          <cell r="A284">
            <v>0</v>
          </cell>
          <cell r="B284">
            <v>0</v>
          </cell>
          <cell r="C284">
            <v>0</v>
          </cell>
          <cell r="D284">
            <v>0</v>
          </cell>
          <cell r="E284">
            <v>0</v>
          </cell>
          <cell r="F284">
            <v>0</v>
          </cell>
          <cell r="G284">
            <v>0</v>
          </cell>
          <cell r="H284">
            <v>0</v>
          </cell>
          <cell r="I284">
            <v>0</v>
          </cell>
          <cell r="J284">
            <v>0</v>
          </cell>
          <cell r="K284">
            <v>0</v>
          </cell>
          <cell r="L284">
            <v>0</v>
          </cell>
        </row>
        <row r="285">
          <cell r="A285">
            <v>0</v>
          </cell>
          <cell r="B285" t="str">
            <v>Council's Land Value Assessment</v>
          </cell>
          <cell r="C285">
            <v>0</v>
          </cell>
          <cell r="D285">
            <v>0</v>
          </cell>
          <cell r="E285">
            <v>0</v>
          </cell>
          <cell r="F285">
            <v>0</v>
          </cell>
          <cell r="G285">
            <v>0</v>
          </cell>
          <cell r="H285">
            <v>1000000</v>
          </cell>
          <cell r="I285">
            <v>0</v>
          </cell>
          <cell r="J285">
            <v>0</v>
          </cell>
          <cell r="K285">
            <v>0</v>
          </cell>
          <cell r="L285" t="str">
            <v>Client</v>
          </cell>
        </row>
        <row r="286">
          <cell r="A286">
            <v>0</v>
          </cell>
          <cell r="B286">
            <v>0</v>
          </cell>
          <cell r="C286">
            <v>0</v>
          </cell>
          <cell r="D286">
            <v>0</v>
          </cell>
          <cell r="E286">
            <v>0</v>
          </cell>
          <cell r="F286">
            <v>0</v>
          </cell>
          <cell r="G286">
            <v>0</v>
          </cell>
          <cell r="H286">
            <v>0</v>
          </cell>
          <cell r="I286">
            <v>0</v>
          </cell>
          <cell r="J286">
            <v>0</v>
          </cell>
          <cell r="K286">
            <v>0</v>
          </cell>
          <cell r="L286">
            <v>0</v>
          </cell>
        </row>
        <row r="287">
          <cell r="A287">
            <v>0</v>
          </cell>
          <cell r="B287" t="str">
            <v>Councils land value tariff in Rands</v>
          </cell>
          <cell r="C287">
            <v>0</v>
          </cell>
          <cell r="D287">
            <v>0</v>
          </cell>
          <cell r="E287">
            <v>0</v>
          </cell>
          <cell r="F287">
            <v>0</v>
          </cell>
          <cell r="G287">
            <v>0</v>
          </cell>
          <cell r="H287">
            <v>0.25</v>
          </cell>
          <cell r="I287">
            <v>0</v>
          </cell>
          <cell r="J287">
            <v>0</v>
          </cell>
          <cell r="K287">
            <v>0</v>
          </cell>
          <cell r="L287" t="str">
            <v>Client</v>
          </cell>
        </row>
        <row r="288">
          <cell r="A288">
            <v>0</v>
          </cell>
          <cell r="B288">
            <v>0</v>
          </cell>
          <cell r="C288">
            <v>0</v>
          </cell>
          <cell r="D288">
            <v>0</v>
          </cell>
          <cell r="E288">
            <v>0</v>
          </cell>
          <cell r="F288">
            <v>0</v>
          </cell>
          <cell r="G288">
            <v>0</v>
          </cell>
          <cell r="H288">
            <v>0</v>
          </cell>
          <cell r="I288">
            <v>0</v>
          </cell>
          <cell r="J288">
            <v>0</v>
          </cell>
          <cell r="K288">
            <v>0</v>
          </cell>
          <cell r="L288">
            <v>0</v>
          </cell>
        </row>
        <row r="289">
          <cell r="A289">
            <v>0</v>
          </cell>
          <cell r="B289" t="str">
            <v>Councils Market Value assessment of improvements</v>
          </cell>
          <cell r="C289">
            <v>0</v>
          </cell>
          <cell r="D289">
            <v>0</v>
          </cell>
          <cell r="E289">
            <v>0</v>
          </cell>
          <cell r="F289">
            <v>0</v>
          </cell>
          <cell r="G289">
            <v>0</v>
          </cell>
          <cell r="H289">
            <v>5000000</v>
          </cell>
          <cell r="I289">
            <v>0</v>
          </cell>
          <cell r="J289">
            <v>0</v>
          </cell>
          <cell r="K289">
            <v>0</v>
          </cell>
          <cell r="L289" t="str">
            <v>Client</v>
          </cell>
        </row>
        <row r="290">
          <cell r="A290">
            <v>0</v>
          </cell>
          <cell r="B290">
            <v>0</v>
          </cell>
          <cell r="C290">
            <v>0</v>
          </cell>
          <cell r="D290">
            <v>0</v>
          </cell>
          <cell r="E290">
            <v>0</v>
          </cell>
          <cell r="F290">
            <v>0</v>
          </cell>
          <cell r="G290">
            <v>0</v>
          </cell>
          <cell r="H290">
            <v>0</v>
          </cell>
          <cell r="I290">
            <v>0</v>
          </cell>
          <cell r="J290">
            <v>0</v>
          </cell>
          <cell r="K290">
            <v>0</v>
          </cell>
          <cell r="L290">
            <v>0</v>
          </cell>
        </row>
        <row r="291">
          <cell r="A291">
            <v>0</v>
          </cell>
          <cell r="B291" t="str">
            <v>Councils improvement value tariff in Rands</v>
          </cell>
          <cell r="C291">
            <v>0</v>
          </cell>
          <cell r="D291">
            <v>0</v>
          </cell>
          <cell r="E291">
            <v>0</v>
          </cell>
          <cell r="F291">
            <v>0</v>
          </cell>
          <cell r="G291">
            <v>0</v>
          </cell>
          <cell r="H291">
            <v>0.5</v>
          </cell>
          <cell r="I291">
            <v>0</v>
          </cell>
          <cell r="J291">
            <v>0</v>
          </cell>
          <cell r="K291">
            <v>0</v>
          </cell>
          <cell r="L291" t="str">
            <v>Client</v>
          </cell>
        </row>
        <row r="292">
          <cell r="A292">
            <v>0</v>
          </cell>
          <cell r="B292">
            <v>0</v>
          </cell>
          <cell r="C292">
            <v>0</v>
          </cell>
          <cell r="D292">
            <v>0</v>
          </cell>
          <cell r="E292">
            <v>0</v>
          </cell>
          <cell r="F292">
            <v>0</v>
          </cell>
          <cell r="G292">
            <v>0</v>
          </cell>
          <cell r="H292">
            <v>0</v>
          </cell>
          <cell r="I292">
            <v>0</v>
          </cell>
          <cell r="J292">
            <v>0</v>
          </cell>
          <cell r="K292">
            <v>0</v>
          </cell>
          <cell r="L292">
            <v>0</v>
          </cell>
        </row>
        <row r="293">
          <cell r="A293">
            <v>0</v>
          </cell>
          <cell r="B293" t="str">
            <v>Total Assessment Rates</v>
          </cell>
          <cell r="C293">
            <v>0</v>
          </cell>
          <cell r="D293">
            <v>0</v>
          </cell>
          <cell r="E293">
            <v>0</v>
          </cell>
          <cell r="F293">
            <v>0</v>
          </cell>
          <cell r="G293">
            <v>0</v>
          </cell>
          <cell r="H293">
            <v>2750000</v>
          </cell>
          <cell r="I293">
            <v>0</v>
          </cell>
          <cell r="J293">
            <v>0</v>
          </cell>
          <cell r="K293">
            <v>0</v>
          </cell>
          <cell r="L293" t="str">
            <v>Automatic</v>
          </cell>
        </row>
        <row r="294">
          <cell r="A294">
            <v>0</v>
          </cell>
          <cell r="B294">
            <v>0</v>
          </cell>
          <cell r="C294">
            <v>0</v>
          </cell>
          <cell r="D294">
            <v>0</v>
          </cell>
          <cell r="E294">
            <v>0</v>
          </cell>
          <cell r="F294">
            <v>0</v>
          </cell>
          <cell r="G294">
            <v>0</v>
          </cell>
          <cell r="H294">
            <v>0</v>
          </cell>
          <cell r="I294">
            <v>0</v>
          </cell>
          <cell r="J294">
            <v>0</v>
          </cell>
          <cell r="K294">
            <v>0</v>
          </cell>
          <cell r="L294">
            <v>0</v>
          </cell>
        </row>
        <row r="295">
          <cell r="A295">
            <v>0</v>
          </cell>
          <cell r="B295" t="str">
            <v>Assessment rates during construction</v>
          </cell>
          <cell r="C295">
            <v>0</v>
          </cell>
          <cell r="D295">
            <v>0</v>
          </cell>
          <cell r="E295">
            <v>0</v>
          </cell>
          <cell r="F295">
            <v>0</v>
          </cell>
          <cell r="G295">
            <v>0</v>
          </cell>
          <cell r="H295">
            <v>500000</v>
          </cell>
          <cell r="I295">
            <v>0</v>
          </cell>
          <cell r="J295">
            <v>0</v>
          </cell>
          <cell r="K295">
            <v>0</v>
          </cell>
          <cell r="L295" t="str">
            <v>Automatic</v>
          </cell>
        </row>
        <row r="296">
          <cell r="A296">
            <v>0</v>
          </cell>
          <cell r="B296">
            <v>0</v>
          </cell>
          <cell r="C296">
            <v>0</v>
          </cell>
          <cell r="D296">
            <v>0</v>
          </cell>
          <cell r="E296">
            <v>0</v>
          </cell>
          <cell r="F296">
            <v>0</v>
          </cell>
          <cell r="G296">
            <v>0</v>
          </cell>
          <cell r="H296">
            <v>0</v>
          </cell>
          <cell r="I296">
            <v>0</v>
          </cell>
          <cell r="J296">
            <v>0</v>
          </cell>
          <cell r="K296">
            <v>0</v>
          </cell>
          <cell r="L296">
            <v>0</v>
          </cell>
        </row>
        <row r="297">
          <cell r="A297">
            <v>0</v>
          </cell>
          <cell r="B297">
            <v>0</v>
          </cell>
          <cell r="C297">
            <v>0</v>
          </cell>
          <cell r="D297">
            <v>0</v>
          </cell>
          <cell r="E297">
            <v>0</v>
          </cell>
          <cell r="F297">
            <v>0</v>
          </cell>
          <cell r="G297">
            <v>0</v>
          </cell>
          <cell r="H297">
            <v>0</v>
          </cell>
          <cell r="I297">
            <v>0</v>
          </cell>
          <cell r="J297">
            <v>0</v>
          </cell>
          <cell r="K297">
            <v>0</v>
          </cell>
          <cell r="L297">
            <v>0</v>
          </cell>
        </row>
        <row r="298">
          <cell r="A298">
            <v>0</v>
          </cell>
          <cell r="B298">
            <v>0</v>
          </cell>
          <cell r="C298">
            <v>0</v>
          </cell>
          <cell r="D298">
            <v>0</v>
          </cell>
          <cell r="E298">
            <v>0</v>
          </cell>
          <cell r="F298">
            <v>0</v>
          </cell>
          <cell r="G298">
            <v>0</v>
          </cell>
          <cell r="H298">
            <v>0</v>
          </cell>
          <cell r="I298">
            <v>0</v>
          </cell>
          <cell r="J298">
            <v>0</v>
          </cell>
          <cell r="K298">
            <v>0</v>
          </cell>
          <cell r="L298">
            <v>0</v>
          </cell>
        </row>
        <row r="299">
          <cell r="A299">
            <v>0</v>
          </cell>
          <cell r="B299">
            <v>0</v>
          </cell>
          <cell r="C299">
            <v>0</v>
          </cell>
          <cell r="D299">
            <v>0</v>
          </cell>
          <cell r="E299">
            <v>0</v>
          </cell>
          <cell r="F299">
            <v>0</v>
          </cell>
          <cell r="G299">
            <v>0</v>
          </cell>
          <cell r="H299">
            <v>0</v>
          </cell>
          <cell r="I299">
            <v>0</v>
          </cell>
          <cell r="J299">
            <v>0</v>
          </cell>
          <cell r="K299">
            <v>0</v>
          </cell>
          <cell r="L299">
            <v>0</v>
          </cell>
        </row>
      </sheetData>
      <sheetData sheetId="2"/>
      <sheetData sheetId="3">
        <row r="3">
          <cell r="B3">
            <v>42606</v>
          </cell>
        </row>
        <row r="6">
          <cell r="B6" t="str">
            <v xml:space="preserve"> Estimated Improvement Cost</v>
          </cell>
        </row>
        <row r="9">
          <cell r="B9" t="str">
            <v xml:space="preserve"> Constantia Park Office Development</v>
          </cell>
        </row>
        <row r="10">
          <cell r="B10" t="str">
            <v xml:space="preserve"> Growthpoint Properties</v>
          </cell>
        </row>
      </sheetData>
      <sheetData sheetId="4"/>
      <sheetData sheetId="5"/>
      <sheetData sheetId="6"/>
      <sheetData sheetId="7"/>
      <sheetData sheetId="8"/>
      <sheetData sheetId="9"/>
      <sheetData sheetId="10"/>
      <sheetData sheetId="11"/>
      <sheetData sheetId="12">
        <row r="17">
          <cell r="O17">
            <v>22384</v>
          </cell>
        </row>
      </sheetData>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ow r="1">
          <cell r="A1">
            <v>0</v>
          </cell>
        </row>
        <row r="2">
          <cell r="A2" t="str">
            <v>Yes</v>
          </cell>
        </row>
        <row r="3">
          <cell r="A3" t="str">
            <v>No</v>
          </cell>
        </row>
        <row r="5">
          <cell r="A5">
            <v>0</v>
          </cell>
        </row>
        <row r="6">
          <cell r="A6" t="str">
            <v>A Lower</v>
          </cell>
        </row>
        <row r="7">
          <cell r="A7" t="str">
            <v>A Average</v>
          </cell>
        </row>
        <row r="8">
          <cell r="A8" t="str">
            <v>A Upper</v>
          </cell>
        </row>
        <row r="9">
          <cell r="A9" t="str">
            <v>B Lower</v>
          </cell>
        </row>
        <row r="10">
          <cell r="A10" t="str">
            <v>B Average</v>
          </cell>
        </row>
        <row r="11">
          <cell r="A11" t="str">
            <v>B Upper</v>
          </cell>
        </row>
        <row r="12">
          <cell r="A12" t="str">
            <v>C Lower</v>
          </cell>
        </row>
        <row r="13">
          <cell r="A13" t="str">
            <v>C Average</v>
          </cell>
        </row>
        <row r="14">
          <cell r="A14" t="str">
            <v>C Upper</v>
          </cell>
        </row>
        <row r="15">
          <cell r="A15" t="str">
            <v>D Lower</v>
          </cell>
        </row>
        <row r="16">
          <cell r="A16" t="str">
            <v>D Average</v>
          </cell>
        </row>
        <row r="17">
          <cell r="A17" t="str">
            <v>D Upper</v>
          </cell>
        </row>
        <row r="18">
          <cell r="A18" t="str">
            <v>E Lower</v>
          </cell>
        </row>
        <row r="19">
          <cell r="A19" t="str">
            <v>E Average</v>
          </cell>
        </row>
        <row r="20">
          <cell r="A20" t="str">
            <v>E Upper</v>
          </cell>
        </row>
        <row r="21">
          <cell r="A21" t="str">
            <v>F Lower</v>
          </cell>
        </row>
        <row r="22">
          <cell r="A22" t="str">
            <v>F Average</v>
          </cell>
        </row>
        <row r="23">
          <cell r="A23" t="str">
            <v>F Upper</v>
          </cell>
        </row>
        <row r="24">
          <cell r="A24" t="str">
            <v>G Lower</v>
          </cell>
        </row>
        <row r="25">
          <cell r="A25" t="str">
            <v>G Average</v>
          </cell>
        </row>
        <row r="26">
          <cell r="A26" t="str">
            <v>G Upper</v>
          </cell>
        </row>
        <row r="27">
          <cell r="A27" t="str">
            <v>H Lower</v>
          </cell>
        </row>
        <row r="28">
          <cell r="A28" t="str">
            <v>H Average</v>
          </cell>
        </row>
        <row r="29">
          <cell r="A29" t="str">
            <v>H Upper</v>
          </cell>
        </row>
        <row r="30">
          <cell r="A30" t="str">
            <v>I Lower</v>
          </cell>
        </row>
        <row r="31">
          <cell r="A31" t="str">
            <v>I Average</v>
          </cell>
        </row>
        <row r="32">
          <cell r="A32" t="str">
            <v>I Upper</v>
          </cell>
        </row>
        <row r="33">
          <cell r="A33" t="str">
            <v>J Lower</v>
          </cell>
        </row>
        <row r="34">
          <cell r="A34" t="str">
            <v>J Average</v>
          </cell>
        </row>
        <row r="35">
          <cell r="A35" t="str">
            <v>J Upper</v>
          </cell>
        </row>
        <row r="36">
          <cell r="A36" t="str">
            <v>K Lower</v>
          </cell>
        </row>
        <row r="37">
          <cell r="A37" t="str">
            <v>K Average</v>
          </cell>
        </row>
        <row r="38">
          <cell r="A38" t="str">
            <v>K Upper</v>
          </cell>
        </row>
        <row r="39">
          <cell r="A39" t="str">
            <v>L Lower</v>
          </cell>
        </row>
        <row r="40">
          <cell r="A40" t="str">
            <v>L Average</v>
          </cell>
        </row>
        <row r="41">
          <cell r="A41" t="str">
            <v>L Upper</v>
          </cell>
        </row>
        <row r="42">
          <cell r="A42" t="str">
            <v>M Lower</v>
          </cell>
        </row>
        <row r="43">
          <cell r="A43" t="str">
            <v>M Average</v>
          </cell>
        </row>
        <row r="44">
          <cell r="A44" t="str">
            <v>M Upper</v>
          </cell>
        </row>
        <row r="45">
          <cell r="A45" t="str">
            <v>N Lower</v>
          </cell>
        </row>
        <row r="46">
          <cell r="A46" t="str">
            <v>N Average</v>
          </cell>
        </row>
        <row r="47">
          <cell r="A47" t="str">
            <v>N Upper</v>
          </cell>
        </row>
      </sheetData>
      <sheetData sheetId="48"/>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ial Data"/>
      <sheetName val="Database"/>
      <sheetName val="Areas"/>
      <sheetName val="Summary"/>
      <sheetName val="CostPlan"/>
      <sheetName val="Package Split"/>
      <sheetName val="Welcome"/>
      <sheetName val="Rates"/>
      <sheetName val="Elec"/>
      <sheetName val="Fire"/>
      <sheetName val="Plumbing"/>
    </sheetNames>
    <sheetDataSet>
      <sheetData sheetId="0">
        <row r="13">
          <cell r="E13" t="str">
            <v>MLC-5769/3/Scheme 8</v>
          </cell>
        </row>
      </sheetData>
      <sheetData sheetId="1">
        <row r="67">
          <cell r="F67">
            <v>0.06</v>
          </cell>
        </row>
        <row r="71">
          <cell r="F71">
            <v>3.5</v>
          </cell>
        </row>
        <row r="73">
          <cell r="F73">
            <v>1.3</v>
          </cell>
        </row>
      </sheetData>
      <sheetData sheetId="2">
        <row r="6">
          <cell r="B6" t="str">
            <v>for MDA Properties Ltd</v>
          </cell>
        </row>
      </sheetData>
      <sheetData sheetId="3"/>
      <sheetData sheetId="4">
        <row r="820">
          <cell r="C820">
            <v>11</v>
          </cell>
        </row>
      </sheetData>
      <sheetData sheetId="5"/>
      <sheetData sheetId="6"/>
      <sheetData sheetId="7"/>
      <sheetData sheetId="8"/>
      <sheetData sheetId="9"/>
      <sheetData sheetId="10"/>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y size"/>
      <sheetName val="Any_size"/>
      <sheetName val="Reticulation_Ph2"/>
      <sheetName val="Any_size1"/>
      <sheetName val="Any_size2"/>
    </sheetNames>
    <sheetDataSet>
      <sheetData sheetId="0" refreshError="1">
        <row r="5">
          <cell r="C5" t="str">
            <v xml:space="preserve">Transport materials to unspecified sites </v>
          </cell>
          <cell r="D5" t="str">
            <v>t.km</v>
          </cell>
          <cell r="E5">
            <v>3.4333333333333336</v>
          </cell>
          <cell r="F5">
            <v>2.2999999999999998</v>
          </cell>
          <cell r="G5">
            <v>3</v>
          </cell>
          <cell r="H5">
            <v>5</v>
          </cell>
          <cell r="L5">
            <v>30</v>
          </cell>
          <cell r="M5">
            <v>103</v>
          </cell>
        </row>
        <row r="6">
          <cell r="C6" t="str">
            <v>Remove topsoil to 150mm &amp; stockpile</v>
          </cell>
          <cell r="D6" t="str">
            <v>m²</v>
          </cell>
          <cell r="E6">
            <v>5.6333333333333329</v>
          </cell>
          <cell r="F6">
            <v>3.7</v>
          </cell>
          <cell r="G6">
            <v>3.2</v>
          </cell>
          <cell r="H6">
            <v>10</v>
          </cell>
          <cell r="L6">
            <v>56.462920227426856</v>
          </cell>
          <cell r="M6">
            <v>318.0744506145046</v>
          </cell>
          <cell r="O6" t="str">
            <v>Height (m)</v>
          </cell>
          <cell r="P6">
            <v>3</v>
          </cell>
        </row>
        <row r="7">
          <cell r="C7" t="str">
            <v>EARTHWORKS</v>
          </cell>
          <cell r="M7">
            <v>0</v>
          </cell>
          <cell r="O7" t="str">
            <v>Diameter ø (m)</v>
          </cell>
          <cell r="P7">
            <v>7.9788456080286538</v>
          </cell>
        </row>
        <row r="8">
          <cell r="C8" t="str">
            <v>Bulk Excavation</v>
          </cell>
          <cell r="M8">
            <v>0</v>
          </cell>
        </row>
        <row r="9">
          <cell r="C9" t="str">
            <v xml:space="preserve">Exc. in all materials, use for backfill </v>
          </cell>
          <cell r="D9" t="str">
            <v>m³</v>
          </cell>
          <cell r="E9">
            <v>29.233333333333334</v>
          </cell>
          <cell r="F9">
            <v>28.7</v>
          </cell>
          <cell r="G9">
            <v>27</v>
          </cell>
          <cell r="H9">
            <v>32</v>
          </cell>
          <cell r="L9">
            <v>28.231460113713428</v>
          </cell>
          <cell r="M9">
            <v>825.29968399088921</v>
          </cell>
        </row>
        <row r="10">
          <cell r="C10" t="str">
            <v>E.O.</v>
          </cell>
          <cell r="M10">
            <v>0</v>
          </cell>
          <cell r="O10" t="str">
            <v>Area (m²)</v>
          </cell>
          <cell r="P10">
            <v>50</v>
          </cell>
        </row>
        <row r="11">
          <cell r="C11" t="str">
            <v>Intermediate excavation</v>
          </cell>
          <cell r="D11" t="str">
            <v>m³</v>
          </cell>
          <cell r="E11">
            <v>25.666666666666668</v>
          </cell>
          <cell r="F11">
            <v>35</v>
          </cell>
          <cell r="G11">
            <v>12</v>
          </cell>
          <cell r="H11">
            <v>30</v>
          </cell>
          <cell r="L11">
            <v>2.8231460113713429</v>
          </cell>
          <cell r="M11">
            <v>72.460747625197811</v>
          </cell>
          <cell r="O11" t="str">
            <v>Capacity (kl)</v>
          </cell>
          <cell r="P11">
            <v>150</v>
          </cell>
        </row>
        <row r="12">
          <cell r="C12" t="str">
            <v>Hard rock excavation</v>
          </cell>
          <cell r="D12" t="str">
            <v>m³</v>
          </cell>
          <cell r="E12">
            <v>129.93333333333334</v>
          </cell>
          <cell r="F12">
            <v>149.80000000000001</v>
          </cell>
          <cell r="G12">
            <v>140</v>
          </cell>
          <cell r="H12">
            <v>100</v>
          </cell>
          <cell r="L12">
            <v>1.4115730056856715</v>
          </cell>
          <cell r="M12">
            <v>183.41038587209158</v>
          </cell>
        </row>
        <row r="13">
          <cell r="C13" t="str">
            <v>Restricted excavation</v>
          </cell>
          <cell r="M13">
            <v>0</v>
          </cell>
          <cell r="N13">
            <v>8.4788456080286529</v>
          </cell>
          <cell r="O13" t="str">
            <v>m</v>
          </cell>
          <cell r="P13" t="str">
            <v>Outside diameter of reservoir</v>
          </cell>
        </row>
        <row r="14">
          <cell r="C14" t="str">
            <v xml:space="preserve">Exc. for restricted foundations, footings, chambers &amp; trenches in all materials </v>
          </cell>
          <cell r="D14" t="str">
            <v>m³</v>
          </cell>
          <cell r="E14">
            <v>39.666666666666664</v>
          </cell>
          <cell r="F14">
            <v>48</v>
          </cell>
          <cell r="G14">
            <v>41</v>
          </cell>
          <cell r="H14">
            <v>30</v>
          </cell>
          <cell r="L14">
            <v>5.25</v>
          </cell>
          <cell r="M14">
            <v>208.25</v>
          </cell>
          <cell r="N14">
            <v>7.9788456080286538</v>
          </cell>
          <cell r="O14" t="str">
            <v>m</v>
          </cell>
          <cell r="P14" t="str">
            <v>Inside diameter of reservoir</v>
          </cell>
        </row>
        <row r="15">
          <cell r="C15" t="str">
            <v>E.O.</v>
          </cell>
          <cell r="M15">
            <v>0</v>
          </cell>
          <cell r="N15">
            <v>0.25</v>
          </cell>
          <cell r="O15" t="str">
            <v>m</v>
          </cell>
          <cell r="P15" t="str">
            <v>Wall thickness</v>
          </cell>
        </row>
        <row r="16">
          <cell r="C16" t="str">
            <v>Intermediate excavation</v>
          </cell>
          <cell r="D16" t="str">
            <v>m³</v>
          </cell>
          <cell r="E16">
            <v>38.333333333333336</v>
          </cell>
          <cell r="F16">
            <v>50</v>
          </cell>
          <cell r="G16">
            <v>15</v>
          </cell>
          <cell r="H16">
            <v>50</v>
          </cell>
          <cell r="L16">
            <v>1</v>
          </cell>
          <cell r="M16">
            <v>38.333333333333336</v>
          </cell>
          <cell r="N16">
            <v>0.25</v>
          </cell>
          <cell r="O16" t="str">
            <v>m</v>
          </cell>
          <cell r="P16" t="str">
            <v>Deck slab thickness</v>
          </cell>
        </row>
        <row r="17">
          <cell r="C17" t="str">
            <v>Hard rock excavation</v>
          </cell>
          <cell r="D17" t="str">
            <v>m³</v>
          </cell>
          <cell r="E17">
            <v>147.93333333333334</v>
          </cell>
          <cell r="F17">
            <v>149.80000000000001</v>
          </cell>
          <cell r="G17">
            <v>174</v>
          </cell>
          <cell r="H17">
            <v>120</v>
          </cell>
          <cell r="L17">
            <v>1.5</v>
          </cell>
          <cell r="M17">
            <v>221.9</v>
          </cell>
          <cell r="N17">
            <v>0.25</v>
          </cell>
          <cell r="O17" t="str">
            <v>m</v>
          </cell>
          <cell r="P17" t="str">
            <v>Floor slab thickness</v>
          </cell>
        </row>
        <row r="18">
          <cell r="C18" t="str">
            <v xml:space="preserve">Extra exc.for working space </v>
          </cell>
          <cell r="D18" t="str">
            <v>m²</v>
          </cell>
          <cell r="E18">
            <v>22.566666666666666</v>
          </cell>
          <cell r="F18">
            <v>28.7</v>
          </cell>
          <cell r="G18">
            <v>19</v>
          </cell>
          <cell r="H18">
            <v>20</v>
          </cell>
          <cell r="L18">
            <v>6.659269768276225</v>
          </cell>
          <cell r="M18">
            <v>150.27752110410015</v>
          </cell>
          <cell r="N18">
            <v>3</v>
          </cell>
          <cell r="O18" t="str">
            <v>m</v>
          </cell>
          <cell r="P18" t="str">
            <v>Height of walls (excl. slabs)</v>
          </cell>
        </row>
        <row r="19">
          <cell r="C19" t="str">
            <v>Importing of materials</v>
          </cell>
          <cell r="D19" t="str">
            <v>m³</v>
          </cell>
          <cell r="E19">
            <v>42.333333333333336</v>
          </cell>
          <cell r="F19">
            <v>35</v>
          </cell>
          <cell r="G19">
            <v>22</v>
          </cell>
          <cell r="H19">
            <v>70</v>
          </cell>
          <cell r="L19">
            <v>5.6462920227426858</v>
          </cell>
          <cell r="M19">
            <v>239.02636229610704</v>
          </cell>
          <cell r="N19">
            <v>0.5</v>
          </cell>
          <cell r="O19" t="str">
            <v>m</v>
          </cell>
          <cell r="P19" t="str">
            <v>Depth of structure below ground</v>
          </cell>
        </row>
        <row r="20">
          <cell r="C20" t="str">
            <v>CONCRETE (STRUCTURAL)</v>
          </cell>
          <cell r="M20">
            <v>0</v>
          </cell>
          <cell r="N20">
            <v>0.4</v>
          </cell>
          <cell r="O20" t="str">
            <v>m</v>
          </cell>
          <cell r="P20" t="str">
            <v>Column Diameter</v>
          </cell>
        </row>
        <row r="21">
          <cell r="C21" t="str">
            <v>FORMWORK</v>
          </cell>
          <cell r="M21">
            <v>0</v>
          </cell>
          <cell r="N21">
            <v>3</v>
          </cell>
          <cell r="O21" t="str">
            <v>m</v>
          </cell>
          <cell r="P21" t="str">
            <v>Column height</v>
          </cell>
        </row>
        <row r="22">
          <cell r="C22" t="str">
            <v>Rough vertical plane</v>
          </cell>
          <cell r="M22">
            <v>0</v>
          </cell>
        </row>
        <row r="23">
          <cell r="C23" t="str">
            <v>for walls and slabs below ground level</v>
          </cell>
          <cell r="D23" t="str">
            <v>m²</v>
          </cell>
          <cell r="E23">
            <v>109.10000000000001</v>
          </cell>
          <cell r="F23">
            <v>98.3</v>
          </cell>
          <cell r="G23">
            <v>124</v>
          </cell>
          <cell r="H23">
            <v>105</v>
          </cell>
          <cell r="L23">
            <v>13.31853953655245</v>
          </cell>
          <cell r="M23">
            <v>1453.0526634378723</v>
          </cell>
        </row>
        <row r="24">
          <cell r="C24" t="str">
            <v>Smooth vertical plane</v>
          </cell>
          <cell r="M24">
            <v>0</v>
          </cell>
        </row>
        <row r="25">
          <cell r="C25" t="str">
            <v>for walls above ground</v>
          </cell>
          <cell r="D25" t="str">
            <v>m²</v>
          </cell>
          <cell r="E25">
            <v>156.66666666666666</v>
          </cell>
          <cell r="F25">
            <v>170</v>
          </cell>
          <cell r="G25">
            <v>150</v>
          </cell>
          <cell r="H25">
            <v>150</v>
          </cell>
          <cell r="L25">
            <v>141.79154592169226</v>
          </cell>
          <cell r="M25">
            <v>22214.008861065118</v>
          </cell>
        </row>
        <row r="26">
          <cell r="C26" t="str">
            <v>Smooth horizontal plane</v>
          </cell>
          <cell r="M26">
            <v>0</v>
          </cell>
        </row>
        <row r="27">
          <cell r="C27" t="str">
            <v>Slabs above ground level</v>
          </cell>
          <cell r="D27" t="str">
            <v>m²</v>
          </cell>
          <cell r="E27">
            <v>153.33333333333334</v>
          </cell>
          <cell r="F27">
            <v>120</v>
          </cell>
          <cell r="G27">
            <v>150</v>
          </cell>
          <cell r="H27">
            <v>190</v>
          </cell>
          <cell r="L27">
            <v>50</v>
          </cell>
          <cell r="M27">
            <v>7666.666666666667</v>
          </cell>
        </row>
        <row r="28">
          <cell r="C28" t="str">
            <v>Smooth narrow width (0-300m) curved</v>
          </cell>
          <cell r="D28" t="str">
            <v xml:space="preserve"> m</v>
          </cell>
          <cell r="E28">
            <v>26.099999999999998</v>
          </cell>
          <cell r="F28">
            <v>24.3</v>
          </cell>
          <cell r="G28">
            <v>34</v>
          </cell>
          <cell r="H28">
            <v>20</v>
          </cell>
          <cell r="L28">
            <v>26.6370790731049</v>
          </cell>
          <cell r="M28">
            <v>695.22776380803782</v>
          </cell>
        </row>
        <row r="29">
          <cell r="C29" t="str">
            <v>Box out holes for specials</v>
          </cell>
          <cell r="D29" t="str">
            <v>No.</v>
          </cell>
          <cell r="E29">
            <v>67.100000000000009</v>
          </cell>
          <cell r="F29">
            <v>71.3</v>
          </cell>
          <cell r="G29">
            <v>80</v>
          </cell>
          <cell r="H29">
            <v>50</v>
          </cell>
          <cell r="L29">
            <v>7</v>
          </cell>
          <cell r="M29">
            <v>469.70000000000005</v>
          </cell>
        </row>
        <row r="30">
          <cell r="C30" t="str">
            <v>Box out holes for manhole covers</v>
          </cell>
          <cell r="D30" t="str">
            <v>No.</v>
          </cell>
          <cell r="E30">
            <v>104.60000000000001</v>
          </cell>
          <cell r="F30">
            <v>118.8</v>
          </cell>
          <cell r="G30">
            <v>80</v>
          </cell>
          <cell r="H30">
            <v>115</v>
          </cell>
          <cell r="L30">
            <v>4</v>
          </cell>
          <cell r="M30">
            <v>418.40000000000003</v>
          </cell>
        </row>
        <row r="31">
          <cell r="C31" t="str">
            <v>REINFORCEMENT</v>
          </cell>
          <cell r="M31">
            <v>0</v>
          </cell>
        </row>
        <row r="32">
          <cell r="C32" t="str">
            <v>Mild steel bars</v>
          </cell>
          <cell r="D32" t="str">
            <v>t</v>
          </cell>
          <cell r="E32">
            <v>5500</v>
          </cell>
          <cell r="F32">
            <v>5000</v>
          </cell>
          <cell r="G32">
            <v>5500</v>
          </cell>
          <cell r="H32">
            <v>6000</v>
          </cell>
          <cell r="L32">
            <v>0.10139442382884958</v>
          </cell>
          <cell r="M32">
            <v>557.6693310586727</v>
          </cell>
        </row>
        <row r="33">
          <cell r="C33" t="str">
            <v>High-tensile steel bars</v>
          </cell>
          <cell r="D33" t="str">
            <v>t</v>
          </cell>
          <cell r="E33">
            <v>5500</v>
          </cell>
          <cell r="F33">
            <v>5000</v>
          </cell>
          <cell r="G33">
            <v>5500</v>
          </cell>
          <cell r="H33">
            <v>6000</v>
          </cell>
          <cell r="L33">
            <v>5.0697211914424791</v>
          </cell>
          <cell r="M33">
            <v>27883.466552933634</v>
          </cell>
        </row>
        <row r="34">
          <cell r="C34" t="str">
            <v>High tensile welded mesh</v>
          </cell>
          <cell r="D34" t="str">
            <v xml:space="preserve"> t</v>
          </cell>
          <cell r="E34">
            <v>5666.666666666667</v>
          </cell>
          <cell r="F34">
            <v>5000</v>
          </cell>
          <cell r="G34">
            <v>5500</v>
          </cell>
          <cell r="H34">
            <v>6500</v>
          </cell>
          <cell r="L34">
            <v>0.25348605957212395</v>
          </cell>
          <cell r="M34">
            <v>1436.4210042420357</v>
          </cell>
        </row>
        <row r="35">
          <cell r="C35" t="str">
            <v>CONCRETE</v>
          </cell>
          <cell r="M35">
            <v>0</v>
          </cell>
        </row>
        <row r="36">
          <cell r="C36" t="str">
            <v>50mm blinding layer to res. &amp; chambers</v>
          </cell>
          <cell r="D36" t="str">
            <v>m³</v>
          </cell>
          <cell r="E36">
            <v>816.66666666666663</v>
          </cell>
          <cell r="F36">
            <v>650</v>
          </cell>
          <cell r="G36">
            <v>1000</v>
          </cell>
          <cell r="H36">
            <v>800</v>
          </cell>
          <cell r="L36">
            <v>3.201146011371343</v>
          </cell>
          <cell r="M36">
            <v>2614.2692426199301</v>
          </cell>
        </row>
        <row r="37">
          <cell r="C37" t="str">
            <v>Strength concrete : 30MPa/20mm</v>
          </cell>
          <cell r="M37">
            <v>0</v>
          </cell>
        </row>
        <row r="38">
          <cell r="C38" t="str">
            <v>kl Reservoir incl. chambers</v>
          </cell>
          <cell r="D38" t="str">
            <v>m³</v>
          </cell>
          <cell r="E38">
            <v>866.66666666666663</v>
          </cell>
          <cell r="F38">
            <v>850</v>
          </cell>
          <cell r="G38">
            <v>1000</v>
          </cell>
          <cell r="H38">
            <v>750</v>
          </cell>
          <cell r="L38">
            <v>50.697211914424791</v>
          </cell>
          <cell r="M38">
            <v>43937.583659168151</v>
          </cell>
          <cell r="N38" t="str">
            <v>CAPACITY :</v>
          </cell>
          <cell r="O38">
            <v>150</v>
          </cell>
        </row>
        <row r="39">
          <cell r="C39" t="str">
            <v>UNFORMED SURFACE FINISHES</v>
          </cell>
          <cell r="M39">
            <v>0</v>
          </cell>
          <cell r="N39" t="str">
            <v>Vol. of concrete F/Slab</v>
          </cell>
          <cell r="O39">
            <v>14.115730056856714</v>
          </cell>
        </row>
        <row r="40">
          <cell r="C40" t="str">
            <v>a) Wood floated finish to blinding layer, chamber floor slabs, horizontal joints</v>
          </cell>
          <cell r="D40" t="str">
            <v>m²</v>
          </cell>
          <cell r="E40">
            <v>3.2166666666666668</v>
          </cell>
          <cell r="F40">
            <v>3</v>
          </cell>
          <cell r="G40">
            <v>3.15</v>
          </cell>
          <cell r="H40">
            <v>3.5</v>
          </cell>
          <cell r="L40">
            <v>64.022920227426852</v>
          </cell>
          <cell r="M40">
            <v>205.94039339822305</v>
          </cell>
          <cell r="N40" t="str">
            <v>Vol. of concrete R/Slab</v>
          </cell>
          <cell r="O40">
            <v>15.015730056856714</v>
          </cell>
        </row>
        <row r="41">
          <cell r="C41" t="str">
            <v>b) Steel floated finish to reservoir roof and floor slabs and chamber roof slabs</v>
          </cell>
          <cell r="D41" t="str">
            <v>m²</v>
          </cell>
          <cell r="E41">
            <v>4.75</v>
          </cell>
          <cell r="F41">
            <v>4.5</v>
          </cell>
          <cell r="G41">
            <v>4.3499999999999996</v>
          </cell>
          <cell r="H41">
            <v>5.4</v>
          </cell>
          <cell r="L41">
            <v>121.97864045485372</v>
          </cell>
          <cell r="M41">
            <v>579.39854216055517</v>
          </cell>
          <cell r="N41" t="str">
            <v>Vol. of concrete Column</v>
          </cell>
          <cell r="O41">
            <v>0.37699111843077521</v>
          </cell>
        </row>
        <row r="42">
          <cell r="C42" t="str">
            <v>JOINTS</v>
          </cell>
          <cell r="M42">
            <v>0</v>
          </cell>
          <cell r="N42" t="str">
            <v xml:space="preserve"> Walls</v>
          </cell>
          <cell r="O42">
            <v>19.388760682280587</v>
          </cell>
        </row>
        <row r="43">
          <cell r="C43" t="str">
            <v xml:space="preserve">Horizontal joint at base with water stop </v>
          </cell>
          <cell r="D43" t="str">
            <v>m</v>
          </cell>
          <cell r="E43">
            <v>61.433333333333337</v>
          </cell>
          <cell r="F43">
            <v>30</v>
          </cell>
          <cell r="G43">
            <v>54.3</v>
          </cell>
          <cell r="H43">
            <v>100</v>
          </cell>
          <cell r="L43">
            <v>25.851680909707451</v>
          </cell>
          <cell r="M43">
            <v>1588.1549305530277</v>
          </cell>
          <cell r="N43" t="str">
            <v>Chamber slabs</v>
          </cell>
          <cell r="O43">
            <v>1.7999999999999998</v>
          </cell>
        </row>
        <row r="44">
          <cell r="C44" t="str">
            <v>Horizontal at construction joint at intermediate level of reservoir wall</v>
          </cell>
          <cell r="D44" t="str">
            <v>m</v>
          </cell>
          <cell r="E44">
            <v>30</v>
          </cell>
          <cell r="F44">
            <v>25</v>
          </cell>
          <cell r="G44">
            <v>30</v>
          </cell>
          <cell r="H44">
            <v>35</v>
          </cell>
          <cell r="L44">
            <v>25.851680909707451</v>
          </cell>
          <cell r="M44">
            <v>775.55042729122351</v>
          </cell>
        </row>
        <row r="45">
          <cell r="C45" t="str">
            <v>MISCELLANEOUS</v>
          </cell>
          <cell r="M45">
            <v>0</v>
          </cell>
          <cell r="N45" t="str">
            <v>Total Vol. : Concrete</v>
          </cell>
          <cell r="O45">
            <v>50.697211914424791</v>
          </cell>
          <cell r="P45" t="str">
            <v>(m³)</v>
          </cell>
        </row>
        <row r="46">
          <cell r="C46" t="str">
            <v xml:space="preserve">Build in pipes </v>
          </cell>
          <cell r="D46" t="str">
            <v>No.</v>
          </cell>
          <cell r="E46">
            <v>83.333333333333329</v>
          </cell>
          <cell r="F46">
            <v>150</v>
          </cell>
          <cell r="G46">
            <v>45</v>
          </cell>
          <cell r="H46">
            <v>55</v>
          </cell>
          <cell r="L46">
            <v>7</v>
          </cell>
          <cell r="M46">
            <v>583.33333333333326</v>
          </cell>
        </row>
        <row r="47">
          <cell r="C47" t="str">
            <v xml:space="preserve">Install valves in chambers </v>
          </cell>
          <cell r="D47" t="str">
            <v>No.</v>
          </cell>
          <cell r="E47">
            <v>1033.3333333333333</v>
          </cell>
          <cell r="F47">
            <v>1800</v>
          </cell>
          <cell r="G47">
            <v>500</v>
          </cell>
          <cell r="H47">
            <v>800</v>
          </cell>
          <cell r="L47">
            <v>3</v>
          </cell>
          <cell r="M47">
            <v>3100</v>
          </cell>
        </row>
        <row r="48">
          <cell r="C48" t="str">
            <v>Water level indicator</v>
          </cell>
          <cell r="D48" t="str">
            <v>No.</v>
          </cell>
          <cell r="E48">
            <v>5533.333333333333</v>
          </cell>
          <cell r="F48">
            <v>5300</v>
          </cell>
          <cell r="G48">
            <v>5300</v>
          </cell>
          <cell r="H48">
            <v>6000</v>
          </cell>
          <cell r="L48">
            <v>1</v>
          </cell>
          <cell r="M48">
            <v>5533.333333333333</v>
          </cell>
        </row>
        <row r="49">
          <cell r="C49" t="str">
            <v>Supply of Valves</v>
          </cell>
          <cell r="D49" t="str">
            <v>No.</v>
          </cell>
          <cell r="E49">
            <v>2866.6666666666665</v>
          </cell>
          <cell r="F49">
            <v>2800</v>
          </cell>
          <cell r="G49">
            <v>2800</v>
          </cell>
          <cell r="H49">
            <v>3000</v>
          </cell>
          <cell r="L49">
            <v>3</v>
          </cell>
          <cell r="M49">
            <v>8600</v>
          </cell>
        </row>
        <row r="50">
          <cell r="C50" t="str">
            <v>Flow Meter</v>
          </cell>
          <cell r="D50" t="str">
            <v>No.</v>
          </cell>
          <cell r="E50">
            <v>3266.6666666666665</v>
          </cell>
          <cell r="F50">
            <v>4500</v>
          </cell>
          <cell r="G50">
            <v>1800</v>
          </cell>
          <cell r="H50">
            <v>3500</v>
          </cell>
          <cell r="L50">
            <v>1</v>
          </cell>
          <cell r="M50">
            <v>3266.6666666666665</v>
          </cell>
        </row>
        <row r="51">
          <cell r="C51" t="str">
            <v>Strainer</v>
          </cell>
          <cell r="D51" t="str">
            <v>No.</v>
          </cell>
          <cell r="E51">
            <v>1016.6666666666666</v>
          </cell>
          <cell r="F51">
            <v>1500</v>
          </cell>
          <cell r="G51">
            <v>650</v>
          </cell>
          <cell r="H51">
            <v>900</v>
          </cell>
          <cell r="L51">
            <v>1</v>
          </cell>
          <cell r="M51">
            <v>1016.6666666666666</v>
          </cell>
        </row>
        <row r="52">
          <cell r="C52" t="str">
            <v>LevelDex float valve</v>
          </cell>
          <cell r="D52" t="str">
            <v>No.</v>
          </cell>
          <cell r="E52">
            <v>6166.666666666667</v>
          </cell>
          <cell r="F52">
            <v>7000</v>
          </cell>
          <cell r="G52">
            <v>5500</v>
          </cell>
          <cell r="H52">
            <v>6000</v>
          </cell>
          <cell r="L52">
            <v>1</v>
          </cell>
          <cell r="M52">
            <v>6166.666666666667</v>
          </cell>
        </row>
        <row r="53">
          <cell r="C53" t="str">
            <v>50 Micron PVC sheeting , in two layers on top of walls as a bond breaker to roof slabs</v>
          </cell>
          <cell r="D53" t="str">
            <v>m</v>
          </cell>
          <cell r="E53">
            <v>4.42</v>
          </cell>
          <cell r="F53">
            <v>3</v>
          </cell>
          <cell r="G53">
            <v>6</v>
          </cell>
          <cell r="H53">
            <v>4.26</v>
          </cell>
          <cell r="L53">
            <v>51.703361819414901</v>
          </cell>
          <cell r="M53">
            <v>228.52885924181385</v>
          </cell>
        </row>
        <row r="54">
          <cell r="C54" t="str">
            <v>75 Micron PVC sheeting placed as bond breaker between base and blinding</v>
          </cell>
          <cell r="D54" t="str">
            <v>m²</v>
          </cell>
          <cell r="E54">
            <v>6.0666666666666664</v>
          </cell>
          <cell r="F54">
            <v>5</v>
          </cell>
          <cell r="G54">
            <v>8</v>
          </cell>
          <cell r="H54">
            <v>5.2</v>
          </cell>
          <cell r="L54">
            <v>56.462920227426856</v>
          </cell>
          <cell r="M54">
            <v>342.54171604638958</v>
          </cell>
        </row>
        <row r="55">
          <cell r="C55" t="str">
            <v>Manhole covers for :</v>
          </cell>
          <cell r="M55">
            <v>0</v>
          </cell>
        </row>
        <row r="56">
          <cell r="C56" t="str">
            <v xml:space="preserve">          a) Reservoirs</v>
          </cell>
          <cell r="D56" t="str">
            <v>No.</v>
          </cell>
          <cell r="E56">
            <v>603.33333333333337</v>
          </cell>
          <cell r="F56">
            <v>600</v>
          </cell>
          <cell r="G56">
            <v>600</v>
          </cell>
          <cell r="H56">
            <v>610</v>
          </cell>
          <cell r="L56">
            <v>1</v>
          </cell>
          <cell r="M56">
            <v>603.33333333333337</v>
          </cell>
        </row>
        <row r="57">
          <cell r="C57" t="str">
            <v xml:space="preserve">          b) Chambers</v>
          </cell>
          <cell r="D57" t="str">
            <v>No.</v>
          </cell>
          <cell r="E57">
            <v>603.33333333333337</v>
          </cell>
          <cell r="F57">
            <v>600</v>
          </cell>
          <cell r="G57">
            <v>600</v>
          </cell>
          <cell r="H57">
            <v>610</v>
          </cell>
          <cell r="L57">
            <v>3</v>
          </cell>
          <cell r="M57">
            <v>1810</v>
          </cell>
        </row>
        <row r="58">
          <cell r="C58" t="str">
            <v>Ladders : supply and install</v>
          </cell>
          <cell r="D58" t="str">
            <v>No.</v>
          </cell>
          <cell r="E58">
            <v>3100</v>
          </cell>
          <cell r="F58">
            <v>1800</v>
          </cell>
          <cell r="G58">
            <v>3000</v>
          </cell>
          <cell r="H58">
            <v>4500</v>
          </cell>
          <cell r="L58">
            <v>1</v>
          </cell>
          <cell r="M58">
            <v>3100</v>
          </cell>
        </row>
        <row r="59">
          <cell r="C59" t="str">
            <v>MEDIUM PRESSURE PIPELINES</v>
          </cell>
          <cell r="M59">
            <v>0</v>
          </cell>
        </row>
        <row r="60">
          <cell r="C60" t="str">
            <v>Supply &amp; place pipes and specials for :</v>
          </cell>
          <cell r="M60">
            <v>0</v>
          </cell>
        </row>
        <row r="61">
          <cell r="C61" t="str">
            <v xml:space="preserve">Inlet pipe </v>
          </cell>
          <cell r="D61" t="str">
            <v>No.</v>
          </cell>
          <cell r="E61">
            <v>1400</v>
          </cell>
          <cell r="F61">
            <v>1900</v>
          </cell>
          <cell r="G61">
            <v>1500</v>
          </cell>
          <cell r="H61">
            <v>800</v>
          </cell>
          <cell r="L61">
            <v>1</v>
          </cell>
          <cell r="M61">
            <v>1400</v>
          </cell>
        </row>
        <row r="62">
          <cell r="C62" t="str">
            <v xml:space="preserve">Outlet pipe </v>
          </cell>
          <cell r="D62" t="str">
            <v>No.</v>
          </cell>
          <cell r="E62">
            <v>1333.3333333333333</v>
          </cell>
          <cell r="F62">
            <v>1500</v>
          </cell>
          <cell r="G62">
            <v>1000</v>
          </cell>
          <cell r="H62">
            <v>1500</v>
          </cell>
          <cell r="L62">
            <v>1</v>
          </cell>
          <cell r="M62">
            <v>1333.3333333333333</v>
          </cell>
        </row>
        <row r="63">
          <cell r="C63" t="str">
            <v xml:space="preserve">Scour pipe </v>
          </cell>
          <cell r="D63" t="str">
            <v>No.</v>
          </cell>
          <cell r="E63">
            <v>833.33333333333337</v>
          </cell>
          <cell r="F63">
            <v>700</v>
          </cell>
          <cell r="G63">
            <v>1000</v>
          </cell>
          <cell r="H63">
            <v>800</v>
          </cell>
          <cell r="L63">
            <v>1</v>
          </cell>
          <cell r="M63">
            <v>833.33333333333337</v>
          </cell>
        </row>
        <row r="64">
          <cell r="C64" t="str">
            <v>Ventilation pipe</v>
          </cell>
          <cell r="D64" t="str">
            <v>No.</v>
          </cell>
          <cell r="E64">
            <v>766.66666666666663</v>
          </cell>
          <cell r="F64">
            <v>600</v>
          </cell>
          <cell r="G64">
            <v>800</v>
          </cell>
          <cell r="H64">
            <v>900</v>
          </cell>
          <cell r="L64">
            <v>4</v>
          </cell>
          <cell r="M64">
            <v>3066.6666666666665</v>
          </cell>
        </row>
        <row r="65">
          <cell r="C65" t="str">
            <v>Overflow pipe</v>
          </cell>
          <cell r="D65" t="str">
            <v>No.</v>
          </cell>
          <cell r="E65">
            <v>500</v>
          </cell>
          <cell r="F65">
            <v>500</v>
          </cell>
          <cell r="G65">
            <v>500</v>
          </cell>
          <cell r="H65">
            <v>500</v>
          </cell>
          <cell r="L65">
            <v>2</v>
          </cell>
          <cell r="M65">
            <v>1000</v>
          </cell>
        </row>
        <row r="66">
          <cell r="C66" t="str">
            <v>BEDDING (PIPES)</v>
          </cell>
          <cell r="M66">
            <v>0</v>
          </cell>
        </row>
        <row r="67">
          <cell r="C67" t="str">
            <v>Provision of bedding</v>
          </cell>
          <cell r="D67" t="str">
            <v>m³</v>
          </cell>
          <cell r="E67">
            <v>26.666666666666668</v>
          </cell>
          <cell r="F67">
            <v>30</v>
          </cell>
          <cell r="G67">
            <v>25</v>
          </cell>
          <cell r="H67">
            <v>25</v>
          </cell>
          <cell r="L67">
            <v>10</v>
          </cell>
          <cell r="M67">
            <v>266.66666666666669</v>
          </cell>
        </row>
        <row r="68">
          <cell r="C68" t="str">
            <v>BRICKWORK</v>
          </cell>
          <cell r="M68">
            <v>0</v>
          </cell>
        </row>
        <row r="69">
          <cell r="C69" t="str">
            <v>Brickwork to all chambers</v>
          </cell>
          <cell r="D69" t="str">
            <v>m²</v>
          </cell>
          <cell r="E69">
            <v>203.33333333333334</v>
          </cell>
          <cell r="F69">
            <v>180</v>
          </cell>
          <cell r="G69">
            <v>180</v>
          </cell>
          <cell r="H69">
            <v>250</v>
          </cell>
          <cell r="L69">
            <v>12.66</v>
          </cell>
          <cell r="M69">
            <v>2574.2000000000003</v>
          </cell>
        </row>
        <row r="70">
          <cell r="C70" t="str">
            <v>STERILEATION AND HYDROTESTING</v>
          </cell>
          <cell r="D70" t="str">
            <v>No.</v>
          </cell>
          <cell r="E70">
            <v>1166.6666666666667</v>
          </cell>
          <cell r="F70">
            <v>1000</v>
          </cell>
          <cell r="G70">
            <v>1500</v>
          </cell>
          <cell r="H70">
            <v>1000</v>
          </cell>
          <cell r="L70">
            <v>1</v>
          </cell>
          <cell r="M70">
            <v>1166.6666666666667</v>
          </cell>
        </row>
        <row r="72">
          <cell r="L72" t="str">
            <v xml:space="preserve"> Capacity (kl) :</v>
          </cell>
          <cell r="M72">
            <v>150</v>
          </cell>
        </row>
        <row r="73">
          <cell r="L73" t="str">
            <v>Cost :</v>
          </cell>
          <cell r="M73">
            <v>160975.65860402482</v>
          </cell>
        </row>
        <row r="74">
          <cell r="E74">
            <v>0.15</v>
          </cell>
          <cell r="L74" t="str">
            <v>P&amp;G's :</v>
          </cell>
          <cell r="M74">
            <v>24146.348790603723</v>
          </cell>
        </row>
        <row r="75">
          <cell r="L75" t="str">
            <v>Total Est. Cost :</v>
          </cell>
          <cell r="M75">
            <v>185122.00739462854</v>
          </cell>
        </row>
        <row r="76">
          <cell r="L76" t="str">
            <v>Cost / kl :</v>
          </cell>
          <cell r="M76">
            <v>1234.1467159641902</v>
          </cell>
        </row>
      </sheetData>
      <sheetData sheetId="1"/>
      <sheetData sheetId="2"/>
      <sheetData sheetId="3"/>
      <sheetData sheetId="4"/>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Database"/>
      <sheetName val="Intial Data"/>
      <sheetName val="Summary"/>
      <sheetName val="CostPlan"/>
      <sheetName val="Welcome"/>
    </sheetNames>
    <sheetDataSet>
      <sheetData sheetId="0" refreshError="1">
        <row r="73">
          <cell r="F73">
            <v>44.825000000000003</v>
          </cell>
        </row>
      </sheetData>
      <sheetData sheetId="1" refreshError="1"/>
      <sheetData sheetId="2" refreshError="1"/>
      <sheetData sheetId="3" refreshError="1"/>
      <sheetData sheetId="4"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ial Data"/>
      <sheetName val="Database"/>
      <sheetName val="CostPlan"/>
      <sheetName val="Welcome"/>
    </sheetNames>
    <sheetDataSet>
      <sheetData sheetId="0"/>
      <sheetData sheetId="1">
        <row r="243">
          <cell r="F243">
            <v>400</v>
          </cell>
        </row>
      </sheetData>
      <sheetData sheetId="2"/>
      <sheetData sheetId="3"/>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itial data"/>
      <sheetName val="Areas"/>
      <sheetName val="Scope of Works"/>
      <sheetName val="Summary"/>
      <sheetName val="CostPlan - Hulabond 2+ Marmoran"/>
      <sheetName val="Cost Plan"/>
      <sheetName val="Summary 2"/>
      <sheetName val="CostPlan2 - Laminam + Marmoran"/>
      <sheetName val="CostPlan - gate house"/>
      <sheetName val="Summary 1B"/>
      <sheetName val="CostPlanB - Hulabond + Marm "/>
      <sheetName val="CostPlan 2- Laminam + Marmoran "/>
      <sheetName val="Summary Ext works"/>
      <sheetName val="CostPlan - Ext works"/>
      <sheetName val="OST meas"/>
      <sheetName val="Prov Sums"/>
      <sheetName val="Welcome"/>
    </sheetNames>
    <sheetDataSet>
      <sheetData sheetId="0"/>
      <sheetData sheetId="1">
        <row r="107">
          <cell r="I107">
            <v>399</v>
          </cell>
        </row>
      </sheetData>
      <sheetData sheetId="2"/>
      <sheetData sheetId="3"/>
      <sheetData sheetId="4"/>
      <sheetData sheetId="5">
        <row r="11">
          <cell r="C11" t="str">
            <v>A1</v>
          </cell>
        </row>
      </sheetData>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Areas"/>
      <sheetName val="COSTPLAN"/>
      <sheetName val="Summary"/>
      <sheetName val="Provisional sums"/>
      <sheetName val="Claim sum"/>
      <sheetName val="P&amp;G Cashflow clause"/>
      <sheetName val="Hoarding"/>
      <sheetName val="Interest Calcs"/>
      <sheetName val="Nov &amp; Dec 09 BOQ"/>
      <sheetName val="Nov &amp; Dec 09 Verification"/>
      <sheetName val="Reinforcement"/>
      <sheetName val="Provisional sums (2)"/>
      <sheetName val="Builderswork"/>
      <sheetName val="Variations"/>
      <sheetName val="Compatibility Report"/>
      <sheetName val="Sheet1"/>
      <sheetName val="C,F&amp;R - TO BE DEDUCTED"/>
    </sheetNames>
    <sheetDataSet>
      <sheetData sheetId="0"/>
      <sheetData sheetId="1"/>
      <sheetData sheetId="2"/>
      <sheetData sheetId="3"/>
      <sheetData sheetId="4">
        <row r="13">
          <cell r="J13">
            <v>4197182.41</v>
          </cell>
        </row>
      </sheetData>
      <sheetData sheetId="5"/>
      <sheetData sheetId="6"/>
      <sheetData sheetId="7"/>
      <sheetData sheetId="8"/>
      <sheetData sheetId="9"/>
      <sheetData sheetId="10"/>
      <sheetData sheetId="11">
        <row r="246">
          <cell r="P246">
            <v>702182.2023</v>
          </cell>
        </row>
      </sheetData>
      <sheetData sheetId="12"/>
      <sheetData sheetId="13"/>
      <sheetData sheetId="14"/>
      <sheetData sheetId="15"/>
      <sheetData sheetId="16"/>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itial Data"/>
      <sheetName val="Area Schedule (3)"/>
      <sheetName val="Info Schedule"/>
      <sheetName val="Executive Summary"/>
      <sheetName val="Cost Plan"/>
      <sheetName val="Package Split"/>
      <sheetName val="Tiling"/>
      <sheetName val="Area Schedule"/>
      <sheetName val="Database"/>
      <sheetName val="CostPlan"/>
    </sheetNames>
    <sheetDataSet>
      <sheetData sheetId="0">
        <row r="28">
          <cell r="G28">
            <v>2090</v>
          </cell>
        </row>
      </sheetData>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ec Summary"/>
      <sheetName val="DATA SHEET"/>
      <sheetName val="Summary "/>
      <sheetName val="Costplan "/>
    </sheetNames>
    <sheetDataSet>
      <sheetData sheetId="0"/>
      <sheetData sheetId="1"/>
      <sheetData sheetId="2"/>
      <sheetData sheetId="3"/>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
      <sheetName val="FS SUMMARY"/>
      <sheetName val="FS SUMMARY (Land)"/>
      <sheetName val="MLC SUMMARY"/>
      <sheetName val="MLC SUMMARY (Land)"/>
      <sheetName val="NOTES"/>
      <sheetName val="AREAS"/>
      <sheetName val="improvement costs"/>
      <sheetName val="General Costs"/>
      <sheetName val="Elec."/>
      <sheetName val="HVAC"/>
      <sheetName val="P&amp;DF"/>
      <sheetName val="Shopfitting PA"/>
      <sheetName val="Tiling PA "/>
      <sheetName val="Landsc."/>
      <sheetName val="FF&amp;E"/>
      <sheetName val="OS&amp;E (yn)"/>
      <sheetName val="Elec. Locks"/>
      <sheetName val="Elec. Serv."/>
      <sheetName val="Kit Equip."/>
      <sheetName val="Laundry"/>
      <sheetName val="TV's"/>
      <sheetName val="MV &amp; GC"/>
      <sheetName val="Fees"/>
      <sheetName val="Lighting"/>
      <sheetName val="MLC Area Cost"/>
      <sheetName val="MLC Area Cost (PA)"/>
    </sheetNames>
    <sheetDataSet>
      <sheetData sheetId="0" refreshError="1"/>
      <sheetData sheetId="1" refreshError="1"/>
      <sheetData sheetId="2" refreshError="1"/>
      <sheetData sheetId="3" refreshError="1"/>
      <sheetData sheetId="4" refreshError="1"/>
      <sheetData sheetId="5" refreshError="1"/>
      <sheetData sheetId="6">
        <row r="17">
          <cell r="G17">
            <v>80</v>
          </cell>
        </row>
        <row r="25">
          <cell r="G25">
            <v>10</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ising Mains Ph2"/>
      <sheetName val="Reticulation Ph2"/>
    </sheetNames>
    <sheetDataSet>
      <sheetData sheetId="0" refreshError="1"/>
      <sheetData sheetId="1" refreshError="1">
        <row r="1">
          <cell r="A1" t="str">
            <v>E</v>
          </cell>
          <cell r="C1" t="str">
            <v>WILLOWVALE PHASE II : RETICULATION</v>
          </cell>
          <cell r="D1" t="str">
            <v>Unit</v>
          </cell>
          <cell r="E1" t="str">
            <v>Quantity</v>
          </cell>
          <cell r="F1" t="str">
            <v>Rate</v>
          </cell>
          <cell r="G1" t="str">
            <v>Amnt</v>
          </cell>
          <cell r="H1">
            <v>14440</v>
          </cell>
          <cell r="I1" t="str">
            <v>Total length of trenches (Less Shared Trench)</v>
          </cell>
        </row>
        <row r="2">
          <cell r="A2" t="str">
            <v>E1</v>
          </cell>
          <cell r="C2" t="str">
            <v>SITE CLEARANCE</v>
          </cell>
          <cell r="H2">
            <v>0.6</v>
          </cell>
          <cell r="I2" t="str">
            <v xml:space="preserve">Width of cleared area </v>
          </cell>
        </row>
        <row r="3">
          <cell r="B3" t="str">
            <v>8.2.1</v>
          </cell>
          <cell r="C3" t="str">
            <v>Clear and grub</v>
          </cell>
          <cell r="D3" t="str">
            <v>ha</v>
          </cell>
          <cell r="E3">
            <v>0.86639999999999995</v>
          </cell>
          <cell r="F3">
            <v>5000</v>
          </cell>
          <cell r="G3">
            <v>4332</v>
          </cell>
          <cell r="H3">
            <v>0.85</v>
          </cell>
          <cell r="I3" t="str">
            <v>Total depth of excavation</v>
          </cell>
        </row>
        <row r="4">
          <cell r="B4" t="str">
            <v>8.2.10</v>
          </cell>
          <cell r="C4" t="str">
            <v>Remove topsoil to nominal depth of 150mm and stockpile</v>
          </cell>
          <cell r="D4" t="str">
            <v>m³</v>
          </cell>
          <cell r="E4">
            <v>1299.5999999999999</v>
          </cell>
          <cell r="F4">
            <v>15</v>
          </cell>
          <cell r="G4">
            <v>19494</v>
          </cell>
          <cell r="H4">
            <v>6.3E-2</v>
          </cell>
          <cell r="I4" t="str">
            <v>Diameter of average pipe</v>
          </cell>
        </row>
        <row r="5">
          <cell r="A5" t="str">
            <v>E2</v>
          </cell>
          <cell r="C5" t="str">
            <v>EARTHWORKS (PIPE TRENCHES)</v>
          </cell>
          <cell r="G5">
            <v>0</v>
          </cell>
          <cell r="H5">
            <v>0.55000000000000004</v>
          </cell>
          <cell r="I5" t="str">
            <v>Width of excavated trench</v>
          </cell>
        </row>
        <row r="6">
          <cell r="B6" t="str">
            <v>PSD1.1(a)</v>
          </cell>
          <cell r="C6" t="str">
            <v>Excavation for trenches, backfill and compaction.</v>
          </cell>
          <cell r="G6">
            <v>0</v>
          </cell>
        </row>
        <row r="7">
          <cell r="C7" t="str">
            <v>Exceeding 0 m but not exceeding 0.75 m</v>
          </cell>
          <cell r="D7" t="str">
            <v xml:space="preserve"> m</v>
          </cell>
          <cell r="E7">
            <v>8806</v>
          </cell>
          <cell r="F7">
            <v>15</v>
          </cell>
          <cell r="G7">
            <v>132090</v>
          </cell>
        </row>
        <row r="8">
          <cell r="C8" t="str">
            <v>Exceeding 0.75 m but not exceeding 1.0 m</v>
          </cell>
          <cell r="D8" t="str">
            <v xml:space="preserve"> m</v>
          </cell>
          <cell r="E8">
            <v>5584</v>
          </cell>
          <cell r="F8">
            <v>19</v>
          </cell>
          <cell r="G8">
            <v>106096</v>
          </cell>
          <cell r="H8">
            <v>3</v>
          </cell>
          <cell r="I8" t="str">
            <v xml:space="preserve">No. of road crossings </v>
          </cell>
        </row>
        <row r="9">
          <cell r="C9" t="str">
            <v>Exceeding 1.0 m but not exceeding 2.0 m</v>
          </cell>
          <cell r="D9" t="str">
            <v>m</v>
          </cell>
          <cell r="E9">
            <v>50</v>
          </cell>
          <cell r="F9">
            <v>25</v>
          </cell>
          <cell r="G9">
            <v>1250</v>
          </cell>
          <cell r="H9">
            <v>8</v>
          </cell>
          <cell r="I9" t="str">
            <v>Width of road crossing</v>
          </cell>
        </row>
        <row r="10">
          <cell r="B10" t="str">
            <v>(b)</v>
          </cell>
          <cell r="G10">
            <v>0</v>
          </cell>
          <cell r="H10">
            <v>7215.5050000000001</v>
          </cell>
          <cell r="I10" t="str">
            <v>Total excavation  (m³)</v>
          </cell>
        </row>
        <row r="11">
          <cell r="C11" t="str">
            <v>Extra-over items C2.1 and C2.2 above for</v>
          </cell>
        </row>
        <row r="12">
          <cell r="C12" t="str">
            <v>Intermediate excavation</v>
          </cell>
          <cell r="D12" t="str">
            <v>m³</v>
          </cell>
          <cell r="E12">
            <v>721.55050000000006</v>
          </cell>
          <cell r="G12">
            <v>0</v>
          </cell>
          <cell r="H12">
            <v>0.1</v>
          </cell>
        </row>
        <row r="13">
          <cell r="C13" t="str">
            <v>Hard rock excavation</v>
          </cell>
          <cell r="D13" t="str">
            <v>m³</v>
          </cell>
          <cell r="E13">
            <v>360.77525000000003</v>
          </cell>
          <cell r="G13">
            <v>0</v>
          </cell>
          <cell r="H13">
            <v>0.05</v>
          </cell>
        </row>
        <row r="14">
          <cell r="B14" t="str">
            <v>8.3.2(c)</v>
          </cell>
          <cell r="C14" t="str">
            <v xml:space="preserve">Excavate and dispose of unsuitable material </v>
          </cell>
          <cell r="D14" t="str">
            <v>m³</v>
          </cell>
          <cell r="E14">
            <v>144.31010000000001</v>
          </cell>
          <cell r="G14">
            <v>0</v>
          </cell>
          <cell r="H14">
            <v>0.02</v>
          </cell>
        </row>
        <row r="15">
          <cell r="B15" t="str">
            <v>8.3.3</v>
          </cell>
          <cell r="C15" t="str">
            <v>Excavation Ancillaries</v>
          </cell>
          <cell r="G15">
            <v>0</v>
          </cell>
        </row>
        <row r="16">
          <cell r="B16" t="str">
            <v>8.3.3.1</v>
          </cell>
          <cell r="C16" t="str">
            <v>Make up deficiency in back-fill material (Provisional)</v>
          </cell>
          <cell r="D16" t="str">
            <v>m³</v>
          </cell>
          <cell r="E16">
            <v>165.956615</v>
          </cell>
          <cell r="G16">
            <v>0</v>
          </cell>
          <cell r="H16">
            <v>1.1499999999999999</v>
          </cell>
        </row>
        <row r="17">
          <cell r="B17" t="str">
            <v>8.3.3.2</v>
          </cell>
          <cell r="C17" t="str">
            <v>Opening up and closing down of designated borrow pit</v>
          </cell>
          <cell r="D17" t="str">
            <v>Sum</v>
          </cell>
          <cell r="E17">
            <v>0</v>
          </cell>
          <cell r="G17">
            <v>0</v>
          </cell>
          <cell r="J17" t="str">
            <v>Length of shared trench - excavation excluded from Reticulation section (measured under bulk mains)</v>
          </cell>
        </row>
        <row r="18">
          <cell r="B18" t="str">
            <v>8.3.3.3</v>
          </cell>
          <cell r="C18" t="str">
            <v>Compaction in road reserves</v>
          </cell>
          <cell r="D18" t="str">
            <v>m³</v>
          </cell>
          <cell r="E18">
            <v>11.22</v>
          </cell>
          <cell r="G18">
            <v>0</v>
          </cell>
        </row>
        <row r="19">
          <cell r="B19" t="str">
            <v>8.3.6</v>
          </cell>
          <cell r="C19" t="str">
            <v>Finishing</v>
          </cell>
          <cell r="G19">
            <v>0</v>
          </cell>
          <cell r="J19">
            <v>4269</v>
          </cell>
          <cell r="K19">
            <v>1350</v>
          </cell>
          <cell r="L19">
            <v>2875</v>
          </cell>
          <cell r="N19">
            <v>8494</v>
          </cell>
        </row>
        <row r="20">
          <cell r="B20" t="str">
            <v>8.3.6.1</v>
          </cell>
          <cell r="C20" t="str">
            <v>Reinstate gravel road surfaces</v>
          </cell>
          <cell r="D20" t="str">
            <v>m²</v>
          </cell>
          <cell r="E20">
            <v>12</v>
          </cell>
          <cell r="G20">
            <v>0</v>
          </cell>
        </row>
        <row r="21">
          <cell r="A21" t="str">
            <v>E3</v>
          </cell>
          <cell r="C21" t="str">
            <v>MEDIUM PRESSURE PIPELINES</v>
          </cell>
          <cell r="G21">
            <v>0</v>
          </cell>
          <cell r="J21" t="str">
            <v>Reticulation</v>
          </cell>
        </row>
        <row r="22">
          <cell r="B22" t="str">
            <v>8.2.1</v>
          </cell>
          <cell r="C22" t="str">
            <v>Supply, lay and bed pipes complete with couplings for :</v>
          </cell>
          <cell r="G22">
            <v>0</v>
          </cell>
          <cell r="J22" t="str">
            <v>DADAMBA</v>
          </cell>
          <cell r="K22" t="str">
            <v>LUBOMVINI</v>
          </cell>
          <cell r="L22" t="str">
            <v>NTLABANE</v>
          </cell>
          <cell r="N22" t="str">
            <v>TOTAL</v>
          </cell>
        </row>
        <row r="23">
          <cell r="A23" t="str">
            <v>HDPE</v>
          </cell>
          <cell r="C23" t="str">
            <v>32 mm NB class 10</v>
          </cell>
          <cell r="D23" t="str">
            <v>m</v>
          </cell>
          <cell r="E23">
            <v>8000</v>
          </cell>
          <cell r="G23">
            <v>0</v>
          </cell>
          <cell r="I23">
            <v>32</v>
          </cell>
          <cell r="J23">
            <v>3178</v>
          </cell>
          <cell r="K23">
            <v>2143</v>
          </cell>
          <cell r="L23">
            <v>2675</v>
          </cell>
          <cell r="N23">
            <v>7996</v>
          </cell>
        </row>
        <row r="24">
          <cell r="C24" t="str">
            <v>50 mm NB class 10</v>
          </cell>
          <cell r="D24" t="str">
            <v>m</v>
          </cell>
          <cell r="E24">
            <v>2600</v>
          </cell>
          <cell r="G24">
            <v>0</v>
          </cell>
          <cell r="H24" t="str">
            <v>HDPE</v>
          </cell>
          <cell r="I24">
            <v>50</v>
          </cell>
          <cell r="J24">
            <v>1088</v>
          </cell>
          <cell r="K24">
            <v>542</v>
          </cell>
          <cell r="L24">
            <v>888</v>
          </cell>
          <cell r="N24">
            <v>2518</v>
          </cell>
        </row>
        <row r="25">
          <cell r="C25" t="str">
            <v>63 mm NB class 10</v>
          </cell>
          <cell r="D25" t="str">
            <v>m</v>
          </cell>
          <cell r="E25">
            <v>6400</v>
          </cell>
          <cell r="G25">
            <v>0</v>
          </cell>
          <cell r="H25">
            <v>17300</v>
          </cell>
          <cell r="I25" t="str">
            <v>63/9</v>
          </cell>
          <cell r="J25">
            <v>5154</v>
          </cell>
          <cell r="K25">
            <v>398</v>
          </cell>
          <cell r="L25">
            <v>825</v>
          </cell>
          <cell r="N25">
            <v>6377</v>
          </cell>
        </row>
        <row r="26">
          <cell r="C26" t="str">
            <v>63 mm NB class 12</v>
          </cell>
          <cell r="D26" t="str">
            <v>m</v>
          </cell>
          <cell r="E26">
            <v>300</v>
          </cell>
          <cell r="I26" t="str">
            <v>63/12</v>
          </cell>
          <cell r="J26">
            <v>270</v>
          </cell>
          <cell r="N26">
            <v>270</v>
          </cell>
        </row>
        <row r="27">
          <cell r="A27" t="str">
            <v>mPVC</v>
          </cell>
          <cell r="C27" t="str">
            <v>75 mm NB class 9</v>
          </cell>
          <cell r="D27" t="str">
            <v>m</v>
          </cell>
          <cell r="E27">
            <v>4148</v>
          </cell>
          <cell r="G27">
            <v>0</v>
          </cell>
          <cell r="I27">
            <v>75</v>
          </cell>
          <cell r="J27">
            <v>535</v>
          </cell>
          <cell r="K27">
            <v>2013</v>
          </cell>
          <cell r="L27">
            <v>1600</v>
          </cell>
          <cell r="N27">
            <v>4148</v>
          </cell>
        </row>
        <row r="28">
          <cell r="C28" t="str">
            <v>90 mm NB class 9</v>
          </cell>
          <cell r="D28" t="str">
            <v>m</v>
          </cell>
          <cell r="E28">
            <v>1486</v>
          </cell>
          <cell r="G28">
            <v>0</v>
          </cell>
          <cell r="I28">
            <v>90</v>
          </cell>
          <cell r="L28">
            <v>1486</v>
          </cell>
          <cell r="N28">
            <v>1486</v>
          </cell>
        </row>
        <row r="29">
          <cell r="C29" t="str">
            <v>110 mm NB class 9</v>
          </cell>
          <cell r="D29" t="str">
            <v>m</v>
          </cell>
          <cell r="E29">
            <v>0</v>
          </cell>
          <cell r="G29">
            <v>0</v>
          </cell>
          <cell r="I29">
            <v>110</v>
          </cell>
          <cell r="N29">
            <v>0</v>
          </cell>
        </row>
        <row r="30">
          <cell r="D30" t="str">
            <v>m</v>
          </cell>
          <cell r="G30">
            <v>0</v>
          </cell>
          <cell r="H30" t="str">
            <v>PVC</v>
          </cell>
          <cell r="I30" t="str">
            <v>Standpipes</v>
          </cell>
          <cell r="J30">
            <v>29</v>
          </cell>
          <cell r="K30">
            <v>13</v>
          </cell>
          <cell r="L30">
            <v>23</v>
          </cell>
          <cell r="N30">
            <v>65</v>
          </cell>
        </row>
        <row r="31">
          <cell r="D31" t="str">
            <v>m</v>
          </cell>
          <cell r="G31">
            <v>0</v>
          </cell>
          <cell r="I31" t="str">
            <v>Chambers</v>
          </cell>
          <cell r="J31">
            <v>1</v>
          </cell>
          <cell r="K31">
            <v>1</v>
          </cell>
          <cell r="L31">
            <v>0</v>
          </cell>
          <cell r="N31">
            <v>2</v>
          </cell>
        </row>
        <row r="32">
          <cell r="D32" t="str">
            <v>m</v>
          </cell>
          <cell r="G32">
            <v>0</v>
          </cell>
          <cell r="H32">
            <v>5634</v>
          </cell>
          <cell r="I32" t="str">
            <v>BPT</v>
          </cell>
          <cell r="J32">
            <v>0</v>
          </cell>
          <cell r="K32">
            <v>0</v>
          </cell>
          <cell r="L32">
            <v>0</v>
          </cell>
          <cell r="N32">
            <v>0</v>
          </cell>
        </row>
        <row r="33">
          <cell r="I33" t="str">
            <v>Valves</v>
          </cell>
          <cell r="J33">
            <v>2</v>
          </cell>
          <cell r="K33">
            <v>1</v>
          </cell>
          <cell r="L33">
            <v>2</v>
          </cell>
          <cell r="N33">
            <v>5</v>
          </cell>
        </row>
        <row r="34">
          <cell r="C34" t="str">
            <v>Total length of pipe sleeves to be used for road X-ing's</v>
          </cell>
          <cell r="D34" t="str">
            <v>m</v>
          </cell>
          <cell r="E34">
            <v>36</v>
          </cell>
          <cell r="G34">
            <v>0</v>
          </cell>
          <cell r="J34">
            <v>10225</v>
          </cell>
          <cell r="K34">
            <v>5096</v>
          </cell>
          <cell r="L34">
            <v>7474</v>
          </cell>
        </row>
        <row r="35">
          <cell r="B35" t="str">
            <v>8.2.13</v>
          </cell>
          <cell r="C35" t="str">
            <v xml:space="preserve">Valve and hydrant chambers </v>
          </cell>
          <cell r="D35" t="str">
            <v>No.</v>
          </cell>
          <cell r="E35">
            <v>2</v>
          </cell>
          <cell r="G35">
            <v>0</v>
          </cell>
        </row>
        <row r="36">
          <cell r="B36" t="str">
            <v>8.2.15</v>
          </cell>
          <cell r="C36" t="str">
            <v>Special wrapping in corrosive soils</v>
          </cell>
          <cell r="D36" t="str">
            <v>m</v>
          </cell>
          <cell r="E36">
            <v>0</v>
          </cell>
          <cell r="G36">
            <v>0</v>
          </cell>
          <cell r="L36" t="str">
            <v xml:space="preserve">Total length of reticulation piping (m)  </v>
          </cell>
          <cell r="N36">
            <v>22795</v>
          </cell>
        </row>
        <row r="37">
          <cell r="C37" t="str">
            <v>Supply and install PI and route markers</v>
          </cell>
          <cell r="D37" t="str">
            <v>No.</v>
          </cell>
          <cell r="E37">
            <v>9.39</v>
          </cell>
          <cell r="G37">
            <v>0</v>
          </cell>
        </row>
        <row r="38">
          <cell r="A38" t="str">
            <v>E4</v>
          </cell>
          <cell r="C38" t="str">
            <v>BEDDING (PIPES)</v>
          </cell>
          <cell r="G38">
            <v>0</v>
          </cell>
          <cell r="J38" t="str">
            <v xml:space="preserve">Selected Fill </v>
          </cell>
          <cell r="K38" t="str">
            <v>Diameter</v>
          </cell>
          <cell r="L38" t="str">
            <v>Area m²</v>
          </cell>
          <cell r="N38" t="str">
            <v>m³</v>
          </cell>
        </row>
        <row r="39">
          <cell r="B39" t="str">
            <v>PSLB.2.1</v>
          </cell>
          <cell r="C39" t="str">
            <v>Bedding for PVC pipes</v>
          </cell>
          <cell r="D39" t="str">
            <v>m³</v>
          </cell>
          <cell r="E39">
            <v>338.03999999999996</v>
          </cell>
          <cell r="G39">
            <v>0</v>
          </cell>
          <cell r="J39" t="str">
            <v>PVC</v>
          </cell>
          <cell r="K39" t="str">
            <v>ø110 mm</v>
          </cell>
          <cell r="L39">
            <v>0.24860000000000002</v>
          </cell>
          <cell r="N39">
            <v>0</v>
          </cell>
        </row>
        <row r="40">
          <cell r="C40" t="str">
            <v>Selected fill material</v>
          </cell>
          <cell r="D40" t="str">
            <v>m³</v>
          </cell>
          <cell r="E40">
            <v>3648.0046400000001</v>
          </cell>
          <cell r="G40">
            <v>0</v>
          </cell>
          <cell r="J40" t="str">
            <v>PVC</v>
          </cell>
          <cell r="K40" t="str">
            <v>ø90 mm</v>
          </cell>
          <cell r="L40">
            <v>0.23860000000000001</v>
          </cell>
          <cell r="N40">
            <v>354.55959999999999</v>
          </cell>
        </row>
        <row r="41">
          <cell r="C41" t="str">
            <v>STANDPIPES</v>
          </cell>
          <cell r="D41" t="str">
            <v>No.</v>
          </cell>
          <cell r="E41">
            <v>65</v>
          </cell>
          <cell r="G41">
            <v>0</v>
          </cell>
          <cell r="J41" t="str">
            <v>PVC</v>
          </cell>
          <cell r="K41" t="str">
            <v>ø75 mm</v>
          </cell>
          <cell r="L41">
            <v>0.23357999999999998</v>
          </cell>
          <cell r="N41">
            <v>968.88983999999994</v>
          </cell>
        </row>
        <row r="42">
          <cell r="C42" t="str">
            <v>10,000 L Polyethelene tanks</v>
          </cell>
          <cell r="D42" t="str">
            <v>No.</v>
          </cell>
          <cell r="E42">
            <v>0</v>
          </cell>
          <cell r="G42">
            <v>0</v>
          </cell>
          <cell r="J42" t="str">
            <v>HDPE</v>
          </cell>
          <cell r="K42" t="str">
            <v>ø63 mm</v>
          </cell>
          <cell r="L42">
            <v>0.14188299999999998</v>
          </cell>
          <cell r="N42">
            <v>908.05119999999988</v>
          </cell>
        </row>
        <row r="43">
          <cell r="G43">
            <v>0</v>
          </cell>
          <cell r="J43" t="str">
            <v>HDPE</v>
          </cell>
          <cell r="K43" t="str">
            <v>ø50 mm</v>
          </cell>
          <cell r="L43">
            <v>0.13804000000000002</v>
          </cell>
          <cell r="N43">
            <v>358.90400000000005</v>
          </cell>
        </row>
        <row r="44">
          <cell r="G44">
            <v>0</v>
          </cell>
          <cell r="J44" t="str">
            <v>HDPE</v>
          </cell>
          <cell r="K44" t="str">
            <v>ø32 mm</v>
          </cell>
          <cell r="L44">
            <v>0.13220000000000001</v>
          </cell>
          <cell r="N44">
            <v>1057.6000000000001</v>
          </cell>
        </row>
        <row r="45">
          <cell r="G45">
            <v>0</v>
          </cell>
        </row>
        <row r="46">
          <cell r="G46">
            <v>0</v>
          </cell>
          <cell r="K46" t="str">
            <v>Total selected fill (m³)</v>
          </cell>
          <cell r="N46">
            <v>3648.0046400000001</v>
          </cell>
        </row>
        <row r="47">
          <cell r="G47">
            <v>0</v>
          </cell>
        </row>
        <row r="48">
          <cell r="G48">
            <v>0</v>
          </cell>
          <cell r="J48" t="str">
            <v>Bedding</v>
          </cell>
          <cell r="K48" t="str">
            <v>PVC</v>
          </cell>
          <cell r="L48">
            <v>0.06</v>
          </cell>
          <cell r="N48">
            <v>338.03999999999996</v>
          </cell>
        </row>
      </sheetData>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Areas"/>
      <sheetName val="Ops"/>
      <sheetName val="Initial Data"/>
      <sheetName val="Exec Summary "/>
      <sheetName val="Summary Pg1"/>
      <sheetName val="Summary Pg 2"/>
      <sheetName val="Notes"/>
      <sheetName val="Improve. Costs"/>
      <sheetName val="General Costs"/>
      <sheetName val="Annex Summ"/>
      <sheetName val="Tiles"/>
      <sheetName val="Shopfitting"/>
      <sheetName val="Softs"/>
      <sheetName val="Signage"/>
      <sheetName val="Kitchen"/>
      <sheetName val="MEP"/>
    </sheetNames>
    <sheetDataSet>
      <sheetData sheetId="0" refreshError="1"/>
      <sheetData sheetId="1" refreshError="1"/>
      <sheetData sheetId="2" refreshError="1"/>
      <sheetData sheetId="3" refreshError="1"/>
      <sheetData sheetId="4"/>
      <sheetData sheetId="5">
        <row r="5">
          <cell r="A5" t="str">
            <v>LE TOUESSROK HOTEL REDEVELOPMENT, 2002 - Givenchy Spa</v>
          </cell>
        </row>
      </sheetData>
      <sheetData sheetId="6">
        <row r="5">
          <cell r="A5" t="str">
            <v>LE TOUESSROK HOTEL REDEVELOPMENT, 2002 - Givenchy Spa</v>
          </cell>
        </row>
      </sheetData>
      <sheetData sheetId="7">
        <row r="5">
          <cell r="A5" t="str">
            <v>LE TOUESSROK HOTEL REDEVELOPMENT, 2002 - Givenchy Spa</v>
          </cell>
        </row>
      </sheetData>
      <sheetData sheetId="8">
        <row r="5">
          <cell r="A5" t="str">
            <v>LE TOUESSROK HOTEL REDEVELOPMENT, 2002 - Givenchy Spa</v>
          </cell>
        </row>
      </sheetData>
      <sheetData sheetId="9">
        <row r="5">
          <cell r="A5" t="str">
            <v>LE TOUESSROK HOTEL REDEVELOPMENT, 2002 - Givenchy Spa</v>
          </cell>
        </row>
      </sheetData>
      <sheetData sheetId="10">
        <row r="5">
          <cell r="A5" t="str">
            <v>LE TOUESSROK HOTEL REDEVELOPMENT, 2002 - Givenchy Spa</v>
          </cell>
        </row>
      </sheetData>
      <sheetData sheetId="11">
        <row r="1">
          <cell r="A1" t="str">
            <v xml:space="preserve"> </v>
          </cell>
        </row>
      </sheetData>
      <sheetData sheetId="12">
        <row r="5">
          <cell r="A5" t="str">
            <v>LE TOUESSROK HOTEL REDEVELOPMENT, 2002 - Givenchy Spa</v>
          </cell>
        </row>
      </sheetData>
      <sheetData sheetId="13">
        <row r="5">
          <cell r="A5" t="str">
            <v>LE TOUESSROK HOTEL REDEVELOPMENT, 2002 - Givenchy Spa</v>
          </cell>
        </row>
      </sheetData>
      <sheetData sheetId="14" refreshError="1"/>
      <sheetData sheetId="15"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32; Ext 3&amp;7"/>
      <sheetName val="Book2"/>
    </sheetNames>
    <definedNames>
      <definedName name="Loan_Start" refersTo="#REF!"/>
    </definedNames>
    <sheetDataSet>
      <sheetData sheetId="0"/>
      <sheetData sheetId="1"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O"/>
      <sheetName val="COVER"/>
      <sheetName val="SUMMARY"/>
      <sheetName val="INCOME  BUILDERS"/>
      <sheetName val="INCOME"/>
      <sheetName val="ANNEXURE A"/>
      <sheetName val="ANNEXURE B"/>
      <sheetName val="NOTES"/>
      <sheetName val="ANNEXURE C"/>
      <sheetName val="ANNEXURE D"/>
      <sheetName val="ANNEXTURE E"/>
      <sheetName val="AREA SCHEDULE"/>
      <sheetName val="BASEMENT AREAS (CP)"/>
      <sheetName val="RETAIL AREAS (CP)"/>
      <sheetName val="EXTERNAL AREAS"/>
      <sheetName val="1.BSM ELEC (REV 1)"/>
      <sheetName val="2.RETAIL ELEC (REV 1)"/>
      <sheetName val="3.RETAIL ACCESS, ETC. (REV 1)"/>
      <sheetName val="1.BSM HVAC"/>
      <sheetName val="2. RETAIL HVAC"/>
      <sheetName val="Sheet3"/>
    </sheetNames>
    <sheetDataSet>
      <sheetData sheetId="0"/>
      <sheetData sheetId="1"/>
      <sheetData sheetId="2"/>
      <sheetData sheetId="3"/>
      <sheetData sheetId="4"/>
      <sheetData sheetId="5"/>
      <sheetData sheetId="6"/>
      <sheetData sheetId="7"/>
      <sheetData sheetId="8"/>
      <sheetData sheetId="9">
        <row r="13">
          <cell r="F13">
            <v>16</v>
          </cell>
        </row>
      </sheetData>
      <sheetData sheetId="10"/>
      <sheetData sheetId="11">
        <row r="82">
          <cell r="G82"/>
        </row>
      </sheetData>
      <sheetData sheetId="12"/>
      <sheetData sheetId="13"/>
      <sheetData sheetId="14"/>
      <sheetData sheetId="15"/>
      <sheetData sheetId="16"/>
      <sheetData sheetId="17"/>
      <sheetData sheetId="18"/>
      <sheetData sheetId="19"/>
      <sheetData sheetId="20"/>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int"/>
      <sheetName val="Summary"/>
      <sheetName val="Travel"/>
      <sheetName val="General Info"/>
      <sheetName val="Projects"/>
      <sheetName val="Travel Claim"/>
    </sheetNames>
    <sheetDataSet>
      <sheetData sheetId="0"/>
      <sheetData sheetId="1"/>
      <sheetData sheetId="2"/>
      <sheetData sheetId="3">
        <row r="10">
          <cell r="F10">
            <v>2</v>
          </cell>
        </row>
        <row r="11">
          <cell r="F11">
            <v>1.75</v>
          </cell>
        </row>
      </sheetData>
      <sheetData sheetId="4">
        <row r="95">
          <cell r="D95" t="str">
            <v>H240601</v>
          </cell>
        </row>
      </sheetData>
      <sheetData sheetId="5"/>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General"/>
      <sheetName val="proforma general cost for input"/>
    </sheetNames>
    <definedNames>
      <definedName name="PRINTLOC" refersTo="#REF!"/>
    </definedNames>
    <sheetDataSet>
      <sheetData sheetId="0">
        <row r="29">
          <cell r="L29">
            <v>0</v>
          </cell>
        </row>
      </sheetData>
      <sheetData sheetId="1" refreshError="1"/>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OVER"/>
      <sheetName val="EXEC_SUM"/>
      <sheetName val="GEN_INFO"/>
      <sheetName val="ANNEXURES"/>
      <sheetName val="EXPENDITURE SUMM"/>
      <sheetName val="PPS-SUMMARY 29"/>
      <sheetName val="WPSESPENSES"/>
      <sheetName val="SUMMARY"/>
      <sheetName val="PENTAD-BOQ"/>
      <sheetName val="MB-BOQ"/>
      <sheetName val="MB-P&amp;G"/>
      <sheetName val="PENTAD-P&amp;G"/>
      <sheetName val="s2r2"/>
    </sheetNames>
    <sheetDataSet>
      <sheetData sheetId="0" refreshError="1"/>
      <sheetData sheetId="1"/>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itial Data"/>
      <sheetName val="Executive Summary"/>
      <sheetName val="Area Schedule"/>
      <sheetName val="Info Schedule"/>
      <sheetName val="Cost Plan"/>
      <sheetName val="Package Split"/>
    </sheetNames>
    <sheetDataSet>
      <sheetData sheetId="0" refreshError="1">
        <row r="20">
          <cell r="H20">
            <v>1</v>
          </cell>
        </row>
      </sheetData>
      <sheetData sheetId="1"/>
      <sheetData sheetId="2"/>
      <sheetData sheetId="3"/>
      <sheetData sheetId="4"/>
      <sheetData sheetId="5"/>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FO"/>
      <sheetName val="SUMMARY"/>
      <sheetName val="INCOME"/>
      <sheetName val="ANNEXURE A"/>
      <sheetName val="ANNEXURE B"/>
      <sheetName val="ANNEXURE C"/>
      <sheetName val="ANNEXURE D"/>
      <sheetName val="CONSOLIDATED CASHFLOW"/>
      <sheetName val="CONSTRUCTION - COST "/>
      <sheetName val="CONSOLIDATED CASHFLOW NO 2"/>
      <sheetName val="Sheet1"/>
      <sheetName val="COST COMP"/>
      <sheetName val="Sheet2"/>
      <sheetName val="Sum"/>
      <sheetName val="BUILDINGS"/>
      <sheetName val="INCOME (2)"/>
      <sheetName val="Block A"/>
      <sheetName val="Summary Block A"/>
      <sheetName val="Block C "/>
      <sheetName val="Summary Block C"/>
      <sheetName val="Block KX"/>
      <sheetName val="Summary Block KX"/>
      <sheetName val="Block M - NR"/>
      <sheetName val="Summary Block M - NR"/>
      <sheetName val="Block M"/>
      <sheetName val="Summary Block M"/>
      <sheetName val="Block PT"/>
      <sheetName val="Summary Block PT"/>
      <sheetName val="Block S - NR"/>
      <sheetName val="Summary Block S - NR"/>
      <sheetName val="Block S"/>
      <sheetName val="Summary Block S"/>
      <sheetName val="Block VL - NR"/>
      <sheetName val="Summary Block VL - NR"/>
      <sheetName val="Summary Block VL"/>
      <sheetName val="FEECALC -SUMMARY"/>
      <sheetName val="FEECALC - DETAIL"/>
      <sheetName val="PROF. FEES"/>
      <sheetName val="Con. Cashflow"/>
      <sheetName val="Dev. Cashflow"/>
      <sheetName val="K"/>
      <sheetName val="Compatibility Report"/>
      <sheetName val="STOCKS CASHFLOW"/>
      <sheetName val="CONSOLIDATED CASHFLOW (REV 1)"/>
    </sheetNames>
    <sheetDataSet>
      <sheetData sheetId="0">
        <row r="8">
          <cell r="B8" t="str">
            <v>INDICATIVE VIABILITY ANALYSIS : SCHEME 2 REVISION 6</v>
          </cell>
        </row>
        <row r="81">
          <cell r="D81">
            <v>0.98</v>
          </cell>
        </row>
      </sheetData>
      <sheetData sheetId="1">
        <row r="23">
          <cell r="J23" t="str">
            <v>BASEMENTS</v>
          </cell>
        </row>
      </sheetData>
      <sheetData sheetId="2">
        <row r="21">
          <cell r="B21" t="str">
            <v>OFFICES</v>
          </cell>
        </row>
      </sheetData>
      <sheetData sheetId="3">
        <row r="9">
          <cell r="N9">
            <v>39309.165687384258</v>
          </cell>
        </row>
      </sheetData>
      <sheetData sheetId="4">
        <row r="338">
          <cell r="N338">
            <v>224769000</v>
          </cell>
        </row>
      </sheetData>
      <sheetData sheetId="5">
        <row r="23">
          <cell r="N23">
            <v>288000</v>
          </cell>
        </row>
      </sheetData>
      <sheetData sheetId="6">
        <row r="18">
          <cell r="F18">
            <v>0</v>
          </cell>
        </row>
      </sheetData>
      <sheetData sheetId="7">
        <row r="4">
          <cell r="B4" t="str">
            <v>INNER CIRCLE, MORNINGSIDE</v>
          </cell>
        </row>
      </sheetData>
      <sheetData sheetId="8">
        <row r="64">
          <cell r="G64">
            <v>13708846.685950063</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row r="33">
          <cell r="Q33" t="e">
            <v>#REF!</v>
          </cell>
        </row>
      </sheetData>
      <sheetData sheetId="37">
        <row r="33">
          <cell r="Q33" t="e">
            <v>#REF!</v>
          </cell>
        </row>
      </sheetData>
      <sheetData sheetId="38">
        <row r="69">
          <cell r="S69">
            <v>30</v>
          </cell>
        </row>
      </sheetData>
      <sheetData sheetId="39">
        <row r="69">
          <cell r="S69">
            <v>30</v>
          </cell>
        </row>
      </sheetData>
      <sheetData sheetId="40">
        <row r="69">
          <cell r="S69">
            <v>30</v>
          </cell>
        </row>
      </sheetData>
      <sheetData sheetId="41"/>
      <sheetData sheetId="42"/>
      <sheetData sheetId="43" refreshError="1"/>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heet1"/>
      <sheetName val="Sheet2"/>
      <sheetName val="Sheet3"/>
    </sheetNames>
    <sheetDataSet>
      <sheetData sheetId="0" refreshError="1">
        <row r="23">
          <cell r="C23" t="str">
            <v>Included?</v>
          </cell>
        </row>
      </sheetData>
      <sheetData sheetId="1" refreshError="1"/>
      <sheetData sheetId="2" refreshError="1"/>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3"/>
    </xxl21:alternateUrls>
    <sheetNames>
      <sheetName val="Contents"/>
      <sheetName val="Notes"/>
      <sheetName val="Area Schedule"/>
      <sheetName val="Exec Summary CTB &amp;A1.a2"/>
      <sheetName val="Exec Summary"/>
      <sheetName val="Shopping list"/>
      <sheetName val="CTB Summary"/>
      <sheetName val="Enablement Summary"/>
      <sheetName val="Enablement works"/>
      <sheetName val="Basement Summary"/>
      <sheetName val="Basement Elem Anal"/>
      <sheetName val="Arrivals Summary"/>
      <sheetName val="Arrivals Elem Anal"/>
      <sheetName val="Low Mezz Summary"/>
      <sheetName val="Low Mezz Elem Anal"/>
      <sheetName val="Retail Mezz Summary"/>
      <sheetName val="Retail Mezz Elem Anal"/>
      <sheetName val="Dom Depart Summary"/>
      <sheetName val="Dom Depart Elem Anal"/>
      <sheetName val="Low roof Summary"/>
      <sheetName val="Low roof Elem Anal"/>
      <sheetName val="Roof Summary"/>
      <sheetName val="Roof Elem Anal"/>
      <sheetName val="Envelope Summary"/>
      <sheetName val="Envelope Elem Anal"/>
      <sheetName val="Vertical Trans Summary"/>
      <sheetName val="Vert trans Elem Anal"/>
      <sheetName val="Ext-Gen Summary"/>
      <sheetName val="Ext-Gen Elem Anal"/>
      <sheetName val="Subcontracts"/>
      <sheetName val="ACSA D Costs Summary"/>
      <sheetName val="ACSA direct Costs"/>
      <sheetName val="A1.A2 Summary"/>
      <sheetName val="A1.A2 Basement Summary"/>
      <sheetName val="A1.A2 Basement Elem Anal"/>
      <sheetName val="A1.A2 Arrivals Floor Summary"/>
      <sheetName val="A1.A2 Arrivals Floor Elem Anal"/>
      <sheetName val="A1.A2 Mezz floor Summary"/>
      <sheetName val="A1.A2 Mezz Floor Elem Anal"/>
      <sheetName val="A1.A2Vertical Trans Summary"/>
      <sheetName val="A1.A2Vert trans Elem Anal"/>
      <sheetName val="A1.A2 ACSA D Costs Summary"/>
      <sheetName val="A1.A2 ACSA direct Costs"/>
      <sheetName val="Baggage Summary "/>
      <sheetName val="ESCAL EST(BER&amp;CPIX)"/>
      <sheetName val="CTB Rates"/>
      <sheetName val="A1.A2 Rates"/>
      <sheetName val="Values for fees"/>
      <sheetName val="CTB Comparison"/>
      <sheetName val="CTB Elem Summary"/>
      <sheetName val="Baggage Comparison"/>
      <sheetName val="ESCAL EST (ALL BER)"/>
      <sheetName val="Items to Review"/>
      <sheetName val="Items Reviewed"/>
      <sheetName val="A1.A2 Comparison"/>
      <sheetName val="A1.A2 Rate Buildup"/>
      <sheetName val="Arrivals Floor Summary"/>
      <sheetName val="EXPENDITURE SUMM"/>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row r="11">
          <cell r="C11" t="str">
            <v>Main Contract</v>
          </cell>
        </row>
        <row r="12">
          <cell r="C12" t="str">
            <v>Access Control Installation</v>
          </cell>
        </row>
        <row r="13">
          <cell r="C13" t="str">
            <v>Aluminium Ceilings</v>
          </cell>
        </row>
        <row r="14">
          <cell r="C14" t="str">
            <v>Aluminium Windows</v>
          </cell>
        </row>
        <row r="15">
          <cell r="C15" t="str">
            <v>Balustrading, Rails</v>
          </cell>
        </row>
        <row r="16">
          <cell r="C16" t="str">
            <v>Building Management System (BMS)</v>
          </cell>
        </row>
        <row r="17">
          <cell r="C17" t="str">
            <v>Canopy Over Roadway</v>
          </cell>
        </row>
        <row r="18">
          <cell r="C18" t="str">
            <v>Carpet &amp; Vinyl Floors</v>
          </cell>
        </row>
        <row r="19">
          <cell r="C19" t="str">
            <v>CCTV Installation</v>
          </cell>
        </row>
        <row r="20">
          <cell r="C20" t="str">
            <v>Check-in Counters</v>
          </cell>
        </row>
        <row r="21">
          <cell r="C21" t="str">
            <v>Counters &amp; Joinery Fittings</v>
          </cell>
        </row>
        <row r="22">
          <cell r="C22" t="str">
            <v>Customs Desks</v>
          </cell>
        </row>
        <row r="23">
          <cell r="C23" t="str">
            <v xml:space="preserve">Data Installation </v>
          </cell>
        </row>
        <row r="24">
          <cell r="C24" t="str">
            <v>Drywall Partitions</v>
          </cell>
        </row>
        <row r="25">
          <cell r="C25" t="str">
            <v>Earthing &amp; Lightning Protection</v>
          </cell>
        </row>
        <row r="26">
          <cell r="C26" t="str">
            <v>Electrical Installation</v>
          </cell>
        </row>
        <row r="27">
          <cell r="C27" t="str">
            <v>Escalators</v>
          </cell>
        </row>
        <row r="28">
          <cell r="C28" t="str">
            <v>Façade Cladding &amp; Screens</v>
          </cell>
        </row>
        <row r="29">
          <cell r="C29" t="str">
            <v>Facade Cleaning Systems</v>
          </cell>
        </row>
        <row r="30">
          <cell r="C30" t="str">
            <v>Façade Glazing, Wind Lobbies</v>
          </cell>
        </row>
        <row r="31">
          <cell r="C31" t="str">
            <v>Fire Detection Installation</v>
          </cell>
        </row>
        <row r="32">
          <cell r="C32" t="str">
            <v>Fire Protection Systems</v>
          </cell>
        </row>
        <row r="33">
          <cell r="C33" t="str">
            <v>Floor &amp; Wall Tiling</v>
          </cell>
        </row>
        <row r="34">
          <cell r="C34" t="str">
            <v>Furniture</v>
          </cell>
        </row>
        <row r="35">
          <cell r="C35" t="str">
            <v>Gas Fire Protection Systems</v>
          </cell>
        </row>
        <row r="36">
          <cell r="C36" t="str">
            <v>Granite Vanity Slabs</v>
          </cell>
        </row>
        <row r="37">
          <cell r="C37" t="str">
            <v>HV Switchgear</v>
          </cell>
        </row>
        <row r="38">
          <cell r="C38" t="str">
            <v>HVAC</v>
          </cell>
        </row>
        <row r="39">
          <cell r="C39" t="str">
            <v>HVAC - Chillers, Ahu's, Cooling Towers</v>
          </cell>
        </row>
        <row r="40">
          <cell r="C40" t="str">
            <v>HVAC - Ducting, Electrics, Controls</v>
          </cell>
        </row>
        <row r="41">
          <cell r="C41" t="str">
            <v>IMCS</v>
          </cell>
        </row>
        <row r="42">
          <cell r="C42" t="str">
            <v>Internal Cladding, Wall Panelling</v>
          </cell>
        </row>
        <row r="43">
          <cell r="C43" t="str">
            <v>Internal Granite Finishes</v>
          </cell>
        </row>
        <row r="44">
          <cell r="C44" t="str">
            <v>Lift Installation</v>
          </cell>
        </row>
        <row r="45">
          <cell r="C45" t="str">
            <v>Lockers</v>
          </cell>
        </row>
        <row r="46">
          <cell r="C46" t="str">
            <v>Metal cladding</v>
          </cell>
        </row>
        <row r="47">
          <cell r="C47" t="str">
            <v>PABX</v>
          </cell>
        </row>
        <row r="48">
          <cell r="C48" t="str">
            <v>Passport Control Desks</v>
          </cell>
        </row>
        <row r="49">
          <cell r="C49" t="str">
            <v>Pax Counters</v>
          </cell>
        </row>
        <row r="50">
          <cell r="C50" t="str">
            <v>Piling</v>
          </cell>
        </row>
        <row r="51">
          <cell r="C51" t="str">
            <v>Planting &amp; Landscaping</v>
          </cell>
        </row>
        <row r="52">
          <cell r="C52" t="str">
            <v>Plumbing &amp; Drainage</v>
          </cell>
        </row>
        <row r="53">
          <cell r="C53" t="str">
            <v>Post-tensioning</v>
          </cell>
        </row>
        <row r="54">
          <cell r="C54" t="str">
            <v>Public Address</v>
          </cell>
        </row>
        <row r="55">
          <cell r="C55" t="str">
            <v>Rainwater Drainage System</v>
          </cell>
        </row>
        <row r="56">
          <cell r="C56" t="str">
            <v>Refuse Compactor</v>
          </cell>
        </row>
        <row r="57">
          <cell r="C57" t="str">
            <v>Roof Louvres</v>
          </cell>
        </row>
        <row r="58">
          <cell r="C58" t="str">
            <v>Rooflights, Roof Glazing</v>
          </cell>
        </row>
        <row r="59">
          <cell r="C59" t="str">
            <v>Shopfronts, Glazed Screens</v>
          </cell>
        </row>
        <row r="60">
          <cell r="C60" t="str">
            <v>Signage - Information</v>
          </cell>
        </row>
        <row r="61">
          <cell r="C61" t="str">
            <v>Signage - Statutory/directional</v>
          </cell>
        </row>
        <row r="62">
          <cell r="C62" t="str">
            <v>Smoke Ventilation</v>
          </cell>
        </row>
        <row r="63">
          <cell r="C63" t="str">
            <v>Standby Plant</v>
          </cell>
        </row>
        <row r="64">
          <cell r="C64" t="str">
            <v>Structural steel</v>
          </cell>
        </row>
        <row r="65">
          <cell r="C65" t="str">
            <v>Sundry Metalwork</v>
          </cell>
        </row>
        <row r="66">
          <cell r="C66" t="str">
            <v xml:space="preserve">Suspended Ceilings </v>
          </cell>
        </row>
        <row r="67">
          <cell r="C67" t="str">
            <v>Timber Wall cladding</v>
          </cell>
        </row>
        <row r="68">
          <cell r="C68" t="str">
            <v>Toilet Partitions</v>
          </cell>
        </row>
        <row r="69">
          <cell r="C69" t="str">
            <v>Transformers</v>
          </cell>
        </row>
        <row r="70">
          <cell r="C70" t="str">
            <v>UPS Installation</v>
          </cell>
        </row>
        <row r="71">
          <cell r="C71" t="str">
            <v>Walk-off Mats</v>
          </cell>
        </row>
      </sheetData>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efreshError="1"/>
      <sheetData sheetId="57" refreshError="1"/>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3"/>
    </xxl21:alternateUrls>
    <sheetNames>
      <sheetName val="Monte Christo"/>
      <sheetName val="Tenant List"/>
      <sheetName val="Subcontracts"/>
    </sheetNames>
    <sheetDataSet>
      <sheetData sheetId="0" refreshError="1"/>
      <sheetData sheetId="1" refreshError="1"/>
      <sheetData sheetId="2" refreshError="1"/>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ject Particulars"/>
      <sheetName val="Executive Summary"/>
      <sheetName val="Info Schedule"/>
      <sheetName val="Area Schedule "/>
      <sheetName val="Elemental Summary"/>
      <sheetName val="Cost Plan"/>
      <sheetName val="Package Split"/>
      <sheetName val="Sanitary Fittings"/>
      <sheetName val="Toi Access"/>
      <sheetName val="Tiling"/>
      <sheetName val="Shopfitting"/>
      <sheetName val="Ceilings"/>
      <sheetName val="Timber Floors"/>
      <sheetName val="Elec"/>
      <sheetName val="P&amp;D"/>
      <sheetName val="HVAC"/>
      <sheetName val="Schedule of Rates"/>
      <sheetName val="Area Schedul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ow r="46">
          <cell r="C46">
            <v>400</v>
          </cell>
        </row>
      </sheetData>
      <sheetData sheetId="17" refreshError="1"/>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pital"/>
      <sheetName val="Notes"/>
      <sheetName val="Improvement "/>
      <sheetName val="General Costs"/>
      <sheetName val="DATA SHEET"/>
      <sheetName val="Ann Summ"/>
      <sheetName val="Tiling"/>
      <sheetName val="Shopfit"/>
      <sheetName val="Tenant"/>
      <sheetName val="Carpets"/>
      <sheetName val="Softs"/>
      <sheetName val="Misc Ops"/>
      <sheetName val="Ops"/>
      <sheetName val="Kitchen"/>
      <sheetName val="Audio Visual"/>
      <sheetName val="Comp"/>
      <sheetName val="POS"/>
      <sheetName val="MATV"/>
      <sheetName val="PABX"/>
      <sheetName val="Tuinhuis"/>
      <sheetName val="External"/>
      <sheetName val="Sheet1"/>
    </sheetNames>
    <sheetDataSet>
      <sheetData sheetId="0" refreshError="1"/>
      <sheetData sheetId="1"/>
      <sheetData sheetId="2" refreshError="1">
        <row r="1">
          <cell r="A1" t="str">
            <v>The Mondior Walmont Estate Hotel, Durbanville</v>
          </cell>
          <cell r="J1" t="str">
            <v xml:space="preserve"> 1219/A1/S2R1</v>
          </cell>
        </row>
        <row r="2">
          <cell r="A2" t="str">
            <v>Indative Improvement Cost - Scheme 1 (Revision 0)</v>
          </cell>
        </row>
        <row r="3">
          <cell r="A3" t="str">
            <v>Improvement Costs</v>
          </cell>
          <cell r="J3">
            <v>37799</v>
          </cell>
        </row>
        <row r="6">
          <cell r="A6" t="str">
            <v>IMPROVEMENT COSTS :</v>
          </cell>
        </row>
        <row r="8">
          <cell r="A8" t="str">
            <v xml:space="preserve">BUILDING WORKS : </v>
          </cell>
        </row>
        <row r="9">
          <cell r="A9">
            <v>1</v>
          </cell>
          <cell r="B9" t="str">
            <v>New budget hotel consisting</v>
          </cell>
          <cell r="D9">
            <v>1175</v>
          </cell>
          <cell r="E9" t="str">
            <v xml:space="preserve">m2 @  </v>
          </cell>
          <cell r="F9">
            <v>3307</v>
          </cell>
          <cell r="G9" t="str">
            <v>P</v>
          </cell>
          <cell r="H9">
            <v>3886000</v>
          </cell>
        </row>
        <row r="10">
          <cell r="B10" t="str">
            <v>bedrooms, corridors, house keeping</v>
          </cell>
        </row>
        <row r="11">
          <cell r="B11" t="str">
            <v>areas, reception, lobby, lounge, etc.</v>
          </cell>
        </row>
        <row r="13">
          <cell r="A13">
            <v>2</v>
          </cell>
          <cell r="B13" t="str">
            <v>Extra over for façade treatment</v>
          </cell>
          <cell r="D13">
            <v>488</v>
          </cell>
          <cell r="E13" t="str">
            <v>m2 @</v>
          </cell>
          <cell r="F13">
            <v>200</v>
          </cell>
          <cell r="G13" t="str">
            <v xml:space="preserve"> </v>
          </cell>
          <cell r="H13">
            <v>97600</v>
          </cell>
        </row>
        <row r="15">
          <cell r="A15">
            <v>3</v>
          </cell>
          <cell r="B15" t="str">
            <v>Provision for porte cochere</v>
          </cell>
          <cell r="D15">
            <v>0</v>
          </cell>
          <cell r="E15" t="str">
            <v>m2 @</v>
          </cell>
          <cell r="F15">
            <v>500</v>
          </cell>
          <cell r="G15" t="str">
            <v xml:space="preserve"> </v>
          </cell>
          <cell r="H15">
            <v>0</v>
          </cell>
        </row>
        <row r="17">
          <cell r="A17">
            <v>4</v>
          </cell>
          <cell r="B17" t="str">
            <v>Provision for covered walkway - excluded</v>
          </cell>
          <cell r="D17">
            <v>0</v>
          </cell>
          <cell r="E17" t="str">
            <v>m @</v>
          </cell>
          <cell r="F17">
            <v>0</v>
          </cell>
          <cell r="G17" t="str">
            <v xml:space="preserve"> </v>
          </cell>
          <cell r="H17">
            <v>0</v>
          </cell>
        </row>
        <row r="19">
          <cell r="A19">
            <v>5</v>
          </cell>
          <cell r="B19" t="str">
            <v>Tiled finishes to floors of public areas -</v>
          </cell>
          <cell r="E19" t="str">
            <v>Item</v>
          </cell>
          <cell r="F19" t="str">
            <v xml:space="preserve"> </v>
          </cell>
          <cell r="H19">
            <v>189000</v>
          </cell>
        </row>
        <row r="20">
          <cell r="B20" t="str">
            <v>see Annexure "A" page A1</v>
          </cell>
        </row>
        <row r="22">
          <cell r="A22">
            <v>6</v>
          </cell>
          <cell r="B22" t="str">
            <v>Shopfitting and specialised finishes -</v>
          </cell>
          <cell r="E22" t="str">
            <v>Item</v>
          </cell>
          <cell r="F22">
            <v>541000</v>
          </cell>
          <cell r="H22">
            <v>541000</v>
          </cell>
        </row>
        <row r="23">
          <cell r="B23" t="str">
            <v>see Annexure "B" page B1</v>
          </cell>
        </row>
        <row r="25">
          <cell r="A25">
            <v>7</v>
          </cell>
          <cell r="B25" t="str">
            <v>Provision for external specialist lighting</v>
          </cell>
          <cell r="D25">
            <v>1</v>
          </cell>
          <cell r="E25" t="str">
            <v>Item</v>
          </cell>
          <cell r="F25">
            <v>500000</v>
          </cell>
          <cell r="H25">
            <v>10000</v>
          </cell>
        </row>
        <row r="26">
          <cell r="I26" t="str">
            <v>P</v>
          </cell>
          <cell r="J26">
            <v>4723600</v>
          </cell>
        </row>
        <row r="28">
          <cell r="A28" t="str">
            <v>EXTERNAL WORKS (Provisions) :</v>
          </cell>
        </row>
        <row r="29">
          <cell r="A29">
            <v>8</v>
          </cell>
          <cell r="B29" t="str">
            <v>Site clearance, bulk earthworks, etc.</v>
          </cell>
          <cell r="D29" t="str">
            <v xml:space="preserve"> </v>
          </cell>
          <cell r="E29" t="str">
            <v>Item</v>
          </cell>
          <cell r="F29" t="str">
            <v xml:space="preserve"> </v>
          </cell>
          <cell r="G29" t="str">
            <v>P</v>
          </cell>
          <cell r="H29">
            <v>545000</v>
          </cell>
        </row>
        <row r="31">
          <cell r="A31">
            <v>8.01</v>
          </cell>
          <cell r="B31" t="str">
            <v>Piling</v>
          </cell>
          <cell r="E31" t="str">
            <v>Item</v>
          </cell>
          <cell r="H31">
            <v>0</v>
          </cell>
        </row>
        <row r="33">
          <cell r="A33">
            <v>9.01</v>
          </cell>
          <cell r="B33" t="str">
            <v>Roads and parking</v>
          </cell>
          <cell r="E33" t="str">
            <v>Item</v>
          </cell>
          <cell r="H33">
            <v>398000</v>
          </cell>
        </row>
        <row r="35">
          <cell r="A35">
            <v>10.01</v>
          </cell>
          <cell r="B35" t="str">
            <v>Walling and fencing</v>
          </cell>
          <cell r="E35" t="str">
            <v>Item</v>
          </cell>
          <cell r="H35">
            <v>166000</v>
          </cell>
        </row>
        <row r="37">
          <cell r="A37">
            <v>11.01</v>
          </cell>
          <cell r="B37" t="str">
            <v>Landscaping, waterfeatures, sculptures, etc.</v>
          </cell>
          <cell r="E37" t="str">
            <v>Item</v>
          </cell>
          <cell r="H37">
            <v>449000</v>
          </cell>
        </row>
        <row r="39">
          <cell r="A39">
            <v>12.01</v>
          </cell>
          <cell r="B39" t="str">
            <v>External services - stormwater</v>
          </cell>
          <cell r="E39" t="str">
            <v>Item</v>
          </cell>
          <cell r="H39">
            <v>60000</v>
          </cell>
        </row>
        <row r="41">
          <cell r="A41">
            <v>13.01</v>
          </cell>
          <cell r="B41" t="str">
            <v>External services - sewage</v>
          </cell>
          <cell r="E41" t="str">
            <v>Item</v>
          </cell>
          <cell r="H41">
            <v>35000</v>
          </cell>
        </row>
        <row r="43">
          <cell r="A43">
            <v>14.01</v>
          </cell>
          <cell r="B43" t="str">
            <v>External services - domestic &amp; fire</v>
          </cell>
          <cell r="E43" t="str">
            <v>Item</v>
          </cell>
          <cell r="H43">
            <v>90000</v>
          </cell>
        </row>
        <row r="45">
          <cell r="A45">
            <v>15.01</v>
          </cell>
          <cell r="B45" t="str">
            <v>Electrical reticulation</v>
          </cell>
          <cell r="E45" t="str">
            <v>Item</v>
          </cell>
          <cell r="H45">
            <v>833000</v>
          </cell>
        </row>
        <row r="47">
          <cell r="A47">
            <v>16.009999999999998</v>
          </cell>
          <cell r="B47" t="str">
            <v>Ancillary buildings (sub station, refuse yard, plant</v>
          </cell>
          <cell r="E47" t="str">
            <v>Item</v>
          </cell>
          <cell r="H47">
            <v>170000</v>
          </cell>
        </row>
        <row r="48">
          <cell r="B48" t="str">
            <v>rooms &amp; delivery yard)</v>
          </cell>
        </row>
        <row r="50">
          <cell r="A50">
            <v>17.009999999999998</v>
          </cell>
          <cell r="B50" t="str">
            <v>External signage pylon &amp; swimming pools (2 No)</v>
          </cell>
          <cell r="E50" t="str">
            <v>Item</v>
          </cell>
          <cell r="H50">
            <v>130000</v>
          </cell>
        </row>
        <row r="52">
          <cell r="A52">
            <v>18.009999999999998</v>
          </cell>
          <cell r="B52" t="str">
            <v>Detail design and principal contractor's mark-up</v>
          </cell>
          <cell r="E52" t="str">
            <v>Item</v>
          </cell>
          <cell r="H52">
            <v>326000</v>
          </cell>
        </row>
        <row r="53">
          <cell r="I53" t="str">
            <v>P</v>
          </cell>
          <cell r="J53">
            <v>3202000</v>
          </cell>
        </row>
        <row r="56">
          <cell r="H56" t="str">
            <v>SUB TOTAL</v>
          </cell>
          <cell r="I56" t="str">
            <v>P</v>
          </cell>
          <cell r="J56">
            <v>7925600</v>
          </cell>
        </row>
        <row r="58">
          <cell r="A58" t="str">
            <v>PRELIMINARIES :</v>
          </cell>
        </row>
        <row r="59">
          <cell r="A59">
            <v>19.009999999999998</v>
          </cell>
          <cell r="B59" t="str">
            <v xml:space="preserve">Preliminary and general Items </v>
          </cell>
          <cell r="D59">
            <v>0.08</v>
          </cell>
          <cell r="E59" t="str">
            <v>on</v>
          </cell>
          <cell r="F59">
            <v>7925600</v>
          </cell>
          <cell r="G59" t="str">
            <v>P</v>
          </cell>
          <cell r="H59">
            <v>634000</v>
          </cell>
        </row>
        <row r="60">
          <cell r="C60">
            <v>10</v>
          </cell>
          <cell r="D60" t="str">
            <v>months @</v>
          </cell>
          <cell r="E60">
            <v>63400</v>
          </cell>
          <cell r="F60" t="str">
            <v>per month</v>
          </cell>
        </row>
        <row r="62">
          <cell r="A62">
            <v>20.009999999999998</v>
          </cell>
          <cell r="B62" t="str">
            <v>Provision for special scaffolding</v>
          </cell>
          <cell r="H62">
            <v>0</v>
          </cell>
        </row>
        <row r="63">
          <cell r="I63" t="str">
            <v>P</v>
          </cell>
          <cell r="J63">
            <v>634000</v>
          </cell>
        </row>
        <row r="66">
          <cell r="H66" t="str">
            <v>SUB TOTAL</v>
          </cell>
          <cell r="I66" t="str">
            <v>P</v>
          </cell>
          <cell r="J66">
            <v>8559600</v>
          </cell>
        </row>
        <row r="67">
          <cell r="A67" t="str">
            <v>EXTRANEOUS COSTS :</v>
          </cell>
        </row>
        <row r="68">
          <cell r="A68">
            <v>21.009999999999998</v>
          </cell>
          <cell r="B68" t="str">
            <v>Carpeting - see Annexure "D" page D1</v>
          </cell>
          <cell r="E68" t="str">
            <v>Item</v>
          </cell>
          <cell r="G68" t="str">
            <v>P</v>
          </cell>
          <cell r="H68">
            <v>173000</v>
          </cell>
        </row>
        <row r="70">
          <cell r="A70">
            <v>22.009999999999998</v>
          </cell>
          <cell r="B70" t="str">
            <v>Softs and furnishings - see Annexure "E" page E1</v>
          </cell>
          <cell r="E70" t="str">
            <v>Item</v>
          </cell>
          <cell r="H70">
            <v>1007000</v>
          </cell>
        </row>
        <row r="72">
          <cell r="A72">
            <v>23.009999999999998</v>
          </cell>
          <cell r="B72" t="str">
            <v>Operational equipment - see Annexure "F" page F1</v>
          </cell>
          <cell r="E72" t="str">
            <v>Item</v>
          </cell>
          <cell r="H72">
            <v>331000</v>
          </cell>
        </row>
        <row r="74">
          <cell r="A74">
            <v>24.009999999999998</v>
          </cell>
          <cell r="B74" t="str">
            <v>Miscellaneous operational equipment - see Annexure</v>
          </cell>
          <cell r="E74" t="str">
            <v>Item</v>
          </cell>
          <cell r="H74">
            <v>26000</v>
          </cell>
        </row>
        <row r="75">
          <cell r="B75" t="str">
            <v>"G" page G1</v>
          </cell>
        </row>
        <row r="77">
          <cell r="A77">
            <v>25.009999999999998</v>
          </cell>
          <cell r="B77" t="str">
            <v>Kitchen, bar and back-up equipment - see Annexure</v>
          </cell>
          <cell r="E77" t="str">
            <v>Item</v>
          </cell>
          <cell r="H77">
            <v>0</v>
          </cell>
        </row>
        <row r="78">
          <cell r="B78" t="str">
            <v>"H" page H1</v>
          </cell>
        </row>
        <row r="80">
          <cell r="A80">
            <v>26.009999999999998</v>
          </cell>
          <cell r="B80" t="str">
            <v>Specialist sound, lighting and audio-visual equipment</v>
          </cell>
          <cell r="E80" t="str">
            <v>Item</v>
          </cell>
          <cell r="H80">
            <v>0</v>
          </cell>
        </row>
        <row r="81">
          <cell r="B81" t="str">
            <v>- see Annexure "I" page I1</v>
          </cell>
        </row>
        <row r="83">
          <cell r="A83">
            <v>27.009999999999998</v>
          </cell>
          <cell r="B83" t="str">
            <v xml:space="preserve">Provision for public area signage </v>
          </cell>
          <cell r="E83" t="str">
            <v>Item</v>
          </cell>
          <cell r="H83">
            <v>40000</v>
          </cell>
        </row>
        <row r="85">
          <cell r="A85">
            <v>28.009999999999998</v>
          </cell>
          <cell r="B85" t="str">
            <v>Provision for painted murals, etc.</v>
          </cell>
          <cell r="E85" t="str">
            <v>Item</v>
          </cell>
          <cell r="H85">
            <v>0</v>
          </cell>
        </row>
        <row r="87">
          <cell r="A87">
            <v>29.009999999999998</v>
          </cell>
          <cell r="B87" t="str">
            <v>Internal planting</v>
          </cell>
          <cell r="E87" t="str">
            <v>Item</v>
          </cell>
          <cell r="H87">
            <v>0</v>
          </cell>
        </row>
        <row r="89">
          <cell r="A89">
            <v>30.009999999999998</v>
          </cell>
          <cell r="B89" t="str">
            <v>LPG gas installation - assume amortised</v>
          </cell>
          <cell r="E89" t="str">
            <v>Item</v>
          </cell>
          <cell r="H89">
            <v>0</v>
          </cell>
        </row>
        <row r="91">
          <cell r="A91">
            <v>31.009999999999998</v>
          </cell>
          <cell r="B91" t="str">
            <v>Provision for attic stock</v>
          </cell>
          <cell r="E91" t="str">
            <v>Item</v>
          </cell>
          <cell r="H91">
            <v>30000</v>
          </cell>
        </row>
        <row r="93">
          <cell r="A93">
            <v>32.01</v>
          </cell>
          <cell r="B93" t="str">
            <v>Mock-ups and samples</v>
          </cell>
          <cell r="E93" t="str">
            <v>Item</v>
          </cell>
          <cell r="H93">
            <v>10000</v>
          </cell>
        </row>
        <row r="94">
          <cell r="I94" t="str">
            <v>P</v>
          </cell>
          <cell r="J94">
            <v>1617000</v>
          </cell>
        </row>
        <row r="97">
          <cell r="H97" t="str">
            <v>SUB TOTAL</v>
          </cell>
          <cell r="I97" t="str">
            <v>P</v>
          </cell>
          <cell r="J97">
            <v>10176600</v>
          </cell>
        </row>
        <row r="99">
          <cell r="A99" t="str">
            <v>PROVISIONAL ALLOWANCES :</v>
          </cell>
        </row>
        <row r="100">
          <cell r="A100">
            <v>33.01</v>
          </cell>
          <cell r="B100" t="str">
            <v>Contingency allowance</v>
          </cell>
          <cell r="F100">
            <v>0.04</v>
          </cell>
          <cell r="G100" t="str">
            <v>on</v>
          </cell>
          <cell r="H100">
            <v>10176600</v>
          </cell>
          <cell r="J100">
            <v>407000</v>
          </cell>
        </row>
        <row r="103">
          <cell r="H103" t="str">
            <v>SUB TOTAL</v>
          </cell>
          <cell r="I103" t="str">
            <v>P</v>
          </cell>
          <cell r="J103">
            <v>10583600</v>
          </cell>
        </row>
        <row r="105">
          <cell r="A105" t="str">
            <v>PROVISION FOR COST ESCALATIONS :</v>
          </cell>
        </row>
        <row r="106">
          <cell r="A106">
            <v>34.01</v>
          </cell>
          <cell r="B106" t="str">
            <v>Prior to construction :</v>
          </cell>
          <cell r="D106">
            <v>37530</v>
          </cell>
          <cell r="E106" t="str">
            <v>to</v>
          </cell>
          <cell r="F106">
            <v>38018</v>
          </cell>
          <cell r="G106" t="str">
            <v>P</v>
          </cell>
          <cell r="H106">
            <v>677000</v>
          </cell>
        </row>
        <row r="107">
          <cell r="C107" t="str">
            <v xml:space="preserve">=&gt; </v>
          </cell>
          <cell r="D107">
            <v>16</v>
          </cell>
          <cell r="E107" t="str">
            <v>months</v>
          </cell>
        </row>
        <row r="108">
          <cell r="C108" t="str">
            <v xml:space="preserve">@ </v>
          </cell>
          <cell r="D108">
            <v>4.0000000000000001E-3</v>
          </cell>
          <cell r="E108" t="str">
            <v>per month</v>
          </cell>
        </row>
        <row r="110">
          <cell r="A110">
            <v>35.01</v>
          </cell>
          <cell r="B110" t="str">
            <v>During construction :</v>
          </cell>
          <cell r="D110">
            <v>38018</v>
          </cell>
          <cell r="E110" t="str">
            <v>to</v>
          </cell>
          <cell r="F110">
            <v>38321</v>
          </cell>
          <cell r="H110">
            <v>169000</v>
          </cell>
        </row>
        <row r="111">
          <cell r="C111" t="str">
            <v xml:space="preserve">=&gt; </v>
          </cell>
          <cell r="D111">
            <v>10</v>
          </cell>
          <cell r="E111" t="str">
            <v>months</v>
          </cell>
        </row>
        <row r="112">
          <cell r="C112" t="str">
            <v xml:space="preserve">@ </v>
          </cell>
          <cell r="D112">
            <v>3.0000000000000001E-3</v>
          </cell>
          <cell r="E112" t="str">
            <v>per month</v>
          </cell>
        </row>
        <row r="113">
          <cell r="C113" t="str">
            <v xml:space="preserve">x </v>
          </cell>
          <cell r="D113">
            <v>0.5</v>
          </cell>
          <cell r="E113" t="str">
            <v>cashflow factor</v>
          </cell>
        </row>
        <row r="114">
          <cell r="I114" t="str">
            <v>P</v>
          </cell>
          <cell r="J114">
            <v>846000</v>
          </cell>
        </row>
        <row r="117">
          <cell r="B117" t="str">
            <v xml:space="preserve"> </v>
          </cell>
          <cell r="H117" t="str">
            <v>SUB TOTAL</v>
          </cell>
          <cell r="I117" t="str">
            <v>P</v>
          </cell>
          <cell r="J117">
            <v>11429600</v>
          </cell>
        </row>
        <row r="119">
          <cell r="A119" t="str">
            <v>PROFESSIONAL FEES, DISBURSEMENTS, TRAVEL &amp; ACCOMMODATION :</v>
          </cell>
        </row>
        <row r="120">
          <cell r="A120">
            <v>36.01</v>
          </cell>
          <cell r="B120" t="str">
            <v>Professional fees</v>
          </cell>
          <cell r="D120">
            <v>0.13</v>
          </cell>
          <cell r="E120" t="str">
            <v>on</v>
          </cell>
          <cell r="F120">
            <v>11429600</v>
          </cell>
          <cell r="G120" t="str">
            <v>P</v>
          </cell>
          <cell r="H120">
            <v>1486000</v>
          </cell>
        </row>
        <row r="122">
          <cell r="A122">
            <v>37.01</v>
          </cell>
          <cell r="B122" t="str">
            <v>Procurement agent - elsewhere</v>
          </cell>
          <cell r="D122">
            <v>0</v>
          </cell>
          <cell r="E122" t="str">
            <v>on</v>
          </cell>
          <cell r="F122">
            <v>1537000</v>
          </cell>
          <cell r="H122">
            <v>0</v>
          </cell>
        </row>
        <row r="124">
          <cell r="A124">
            <v>38.01</v>
          </cell>
          <cell r="B124" t="str">
            <v>Provision for disbursements</v>
          </cell>
          <cell r="D124">
            <v>8.0000000000000002E-3</v>
          </cell>
          <cell r="E124" t="str">
            <v>on</v>
          </cell>
          <cell r="F124">
            <v>11429600</v>
          </cell>
          <cell r="H124">
            <v>91000</v>
          </cell>
        </row>
        <row r="126">
          <cell r="A126">
            <v>39.01</v>
          </cell>
          <cell r="B126" t="str">
            <v>Provision for air travel</v>
          </cell>
          <cell r="D126">
            <v>23</v>
          </cell>
          <cell r="E126" t="str">
            <v>No</v>
          </cell>
          <cell r="F126">
            <v>15000</v>
          </cell>
          <cell r="H126">
            <v>345000</v>
          </cell>
        </row>
        <row r="128">
          <cell r="A128">
            <v>40.01</v>
          </cell>
          <cell r="B128" t="str">
            <v>Provision for accommodation</v>
          </cell>
          <cell r="D128">
            <v>80</v>
          </cell>
          <cell r="E128" t="str">
            <v>nights</v>
          </cell>
          <cell r="F128">
            <v>450</v>
          </cell>
          <cell r="H128">
            <v>36000</v>
          </cell>
        </row>
        <row r="129">
          <cell r="I129" t="str">
            <v>P</v>
          </cell>
          <cell r="J129">
            <v>1958000</v>
          </cell>
        </row>
        <row r="130">
          <cell r="H130" t="str">
            <v xml:space="preserve"> </v>
          </cell>
        </row>
        <row r="132">
          <cell r="A132" t="str">
            <v>TOTAL CARRIED TO SUMMARY PAGE</v>
          </cell>
          <cell r="D132">
            <v>1175</v>
          </cell>
          <cell r="E132" t="str">
            <v>m² @</v>
          </cell>
          <cell r="F132">
            <v>11393.702127659575</v>
          </cell>
          <cell r="G132" t="str">
            <v xml:space="preserve"> /m²</v>
          </cell>
          <cell r="I132" t="str">
            <v>P</v>
          </cell>
          <cell r="J132">
            <v>13387600</v>
          </cell>
        </row>
      </sheetData>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 sheetId="21" refreshError="1"/>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G-Cash Flow"/>
      <sheetName val="F-INCOME"/>
      <sheetName val="MENU"/>
      <sheetName val="COVER"/>
      <sheetName val="INDEX"/>
      <sheetName val="A-EXECSUM"/>
      <sheetName val="A-EXECSUM DETAILS"/>
      <sheetName val="B-NOTES"/>
      <sheetName val="C-AREA SCHEDULE"/>
      <sheetName val="D-IMP"/>
      <sheetName val="E-GENERAL"/>
    </sheetNames>
    <sheetDataSet>
      <sheetData sheetId="0" refreshError="1"/>
      <sheetData sheetId="1" refreshError="1"/>
      <sheetData sheetId="2"/>
      <sheetData sheetId="3"/>
      <sheetData sheetId="4"/>
      <sheetData sheetId="5"/>
      <sheetData sheetId="6"/>
      <sheetData sheetId="7"/>
      <sheetData sheetId="8"/>
      <sheetData sheetId="9"/>
      <sheetData sheetId="10"/>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itial Data"/>
      <sheetName val="Cover"/>
      <sheetName val="Index"/>
      <sheetName val="Exec Summary"/>
      <sheetName val="Package Summary"/>
      <sheetName val="Area Summary"/>
      <sheetName val="Hotel "/>
      <sheetName val="Apartments"/>
      <sheetName val="Casino &amp; Retail"/>
      <sheetName val="Health Spa"/>
      <sheetName val="Structured Parking"/>
      <sheetName val="Information"/>
      <sheetName val="Notes"/>
      <sheetName val="Improvement Cost"/>
      <sheetName val="Finance Cost"/>
      <sheetName val="Fitout Costs"/>
      <sheetName val="Annexure Summary"/>
      <sheetName val="Builder's Work"/>
      <sheetName val="Piling"/>
      <sheetName val="Facade Treatment"/>
      <sheetName val="Aluminium Windows"/>
      <sheetName val="Electrical Installation"/>
      <sheetName val="Electrical Subcontracts"/>
      <sheetName val="Generators"/>
      <sheetName val="HVAC"/>
      <sheetName val="Plumbing"/>
      <sheetName val="Boilers, Etc"/>
      <sheetName val="Sprinklers"/>
      <sheetName val="ELV Subcontracts"/>
      <sheetName val="BOH Joinery"/>
      <sheetName val="Elevators"/>
      <sheetName val="Coldrooms"/>
      <sheetName val="BOH Tiling"/>
      <sheetName val="BOH Ceilings"/>
      <sheetName val="Hard Finishes"/>
      <sheetName val="Vanity Slabs"/>
      <sheetName val="Shopfitting"/>
      <sheetName val="Suspended Ceilings"/>
      <sheetName val="Balustrading"/>
      <sheetName val="Shower Doors"/>
      <sheetName val="Specialised Finishes"/>
      <sheetName val="Accessories"/>
      <sheetName val="Pergolas"/>
      <sheetName val="Roads &amp; Pavings"/>
      <sheetName val="Swimming Pools"/>
      <sheetName val="Landscaping"/>
      <sheetName val="Electronic Locks"/>
      <sheetName val="Signage"/>
      <sheetName val="Kitchen Equipment"/>
      <sheetName val="Carpeting"/>
      <sheetName val="FF&amp;E Costs"/>
      <sheetName val="IT Installation"/>
      <sheetName val="AV System"/>
      <sheetName val="OS&amp;E Costs"/>
      <sheetName val="Sheet1"/>
    </sheetNames>
    <sheetDataSet>
      <sheetData sheetId="0">
        <row r="30">
          <cell r="F30" t="str">
            <v>R</v>
          </cell>
        </row>
        <row r="79">
          <cell r="F79">
            <v>0</v>
          </cell>
        </row>
      </sheetData>
      <sheetData sheetId="1"/>
      <sheetData sheetId="2"/>
      <sheetData sheetId="3"/>
      <sheetData sheetId="4"/>
      <sheetData sheetId="5"/>
      <sheetData sheetId="6">
        <row r="15">
          <cell r="A15" t="str">
            <v xml:space="preserve">A. LUXURY HOTEL </v>
          </cell>
        </row>
      </sheetData>
      <sheetData sheetId="7">
        <row r="15">
          <cell r="A15" t="str">
            <v>B. LUXURY APARTMENTS</v>
          </cell>
        </row>
      </sheetData>
      <sheetData sheetId="8">
        <row r="15">
          <cell r="A15" t="str">
            <v>C. CASINO AND RETAIL</v>
          </cell>
        </row>
      </sheetData>
      <sheetData sheetId="9">
        <row r="15">
          <cell r="A15" t="str">
            <v>B. HEALTH SPA &amp; FITNESS CENTRE</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ecutive summary ($)"/>
      <sheetName val="Notes"/>
      <sheetName val="Executive summary "/>
      <sheetName val="Improvement "/>
      <sheetName val="General Costs"/>
      <sheetName val="DATA SHEET"/>
      <sheetName val="Floor finishes"/>
      <sheetName val="Shopfitting"/>
      <sheetName val="Ceilings + bulkheads"/>
      <sheetName val="Softs"/>
      <sheetName val="Sheet1"/>
    </sheetNames>
    <sheetDataSet>
      <sheetData sheetId="0"/>
      <sheetData sheetId="1"/>
      <sheetData sheetId="2"/>
      <sheetData sheetId="3"/>
      <sheetData sheetId="4"/>
      <sheetData sheetId="5">
        <row r="24">
          <cell r="D24">
            <v>1.75</v>
          </cell>
        </row>
      </sheetData>
      <sheetData sheetId="6"/>
      <sheetData sheetId="7"/>
      <sheetData sheetId="8"/>
      <sheetData sheetId="9"/>
      <sheetData sheetId="10"/>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alternateUrls>
    <sheetNames>
      <sheetName val="1; P&amp;G "/>
      <sheetName val="2. Ertwrks(Pipe)"/>
      <sheetName val="3; BED"/>
      <sheetName val="4. SEWER"/>
      <sheetName val="5; Gabions"/>
      <sheetName val="6. Jack"/>
      <sheetName val="7. Swr HH Conn"/>
      <sheetName val="8; Aeration"/>
      <sheetName val="9; Upper inlet"/>
      <sheetName val="10; Lower inlet"/>
      <sheetName val="11; Pipes WWTW"/>
      <sheetName val="12; Ertwrks WWTW"/>
      <sheetName val="13; Bed WWTW"/>
      <sheetName val="14. SST Ertwrks"/>
      <sheetName val="15. SST Concr"/>
      <sheetName val="16 SST Steel"/>
      <sheetName val="17 SST MPP"/>
      <sheetName val="18 Road&amp;Prkg"/>
      <sheetName val="19; Conc"/>
      <sheetName val="20; SuperStr"/>
      <sheetName val="21; RAS &amp; WAS"/>
      <sheetName val="22 Bldg Ref"/>
      <sheetName val="23 Bndry Wall"/>
      <sheetName val="24 Dewater"/>
      <sheetName val="25; BLOWER"/>
      <sheetName val="26;RET WALL"/>
      <sheetName val="27; CL2"/>
      <sheetName val="28 E&amp;I WWTW"/>
      <sheetName val="29; E&amp;M Gen"/>
      <sheetName val="30; E&amp;M Site"/>
      <sheetName val="31 PC Sums"/>
      <sheetName val="SUMMARY"/>
      <sheetName val="Parking"/>
      <sheetName val="Sheet2"/>
      <sheetName val="Road Calcs"/>
      <sheetName val="Sheet1"/>
    </sheetNames>
    <sheetDataSet>
      <sheetData sheetId="0">
        <row r="3">
          <cell r="C3" t="str">
            <v>SCHEDULE 1: GENERAL</v>
          </cell>
        </row>
      </sheetData>
      <sheetData sheetId="1">
        <row r="5">
          <cell r="D5" t="str">
            <v>SCHEDULE 2: EARTHWORKS (PIPE TRENCHES)</v>
          </cell>
        </row>
      </sheetData>
      <sheetData sheetId="2">
        <row r="5">
          <cell r="D5" t="str">
            <v>SCHEDULE 3: BEDDING (PIPES)</v>
          </cell>
        </row>
      </sheetData>
      <sheetData sheetId="3">
        <row r="5">
          <cell r="D5" t="str">
            <v>SCHEDULE 4: SEWERS</v>
          </cell>
        </row>
      </sheetData>
      <sheetData sheetId="4">
        <row r="3">
          <cell r="C3" t="str">
            <v>SCHEDULE 5: GABIONS AND PITCHING</v>
          </cell>
        </row>
      </sheetData>
      <sheetData sheetId="5">
        <row r="3">
          <cell r="C3" t="str">
            <v xml:space="preserve">SCHEDULE 6: PIPE JACKING </v>
          </cell>
        </row>
      </sheetData>
      <sheetData sheetId="6">
        <row r="5">
          <cell r="D5" t="str">
            <v>SCHEDULE 7: SEWER HOUSEHOLD CONNECTIONS</v>
          </cell>
        </row>
      </sheetData>
      <sheetData sheetId="7">
        <row r="3">
          <cell r="C3" t="str">
            <v>SCHEDULE 8: AREATION BASIN</v>
          </cell>
        </row>
      </sheetData>
      <sheetData sheetId="8">
        <row r="3">
          <cell r="C3" t="str">
            <v>SCHEDULE 9: UPPER INLET</v>
          </cell>
        </row>
      </sheetData>
      <sheetData sheetId="9">
        <row r="3">
          <cell r="C3" t="str">
            <v>SCHEDULE 10: LOWER INLET</v>
          </cell>
        </row>
      </sheetData>
      <sheetData sheetId="10">
        <row r="3">
          <cell r="C3" t="str">
            <v>SCHEDULE 11: MEDIUM PRESSURE PIPELINES</v>
          </cell>
        </row>
      </sheetData>
      <sheetData sheetId="11">
        <row r="3">
          <cell r="C3" t="str">
            <v>SCHEDULE 12: EARTHWORKS (PIPE TRENCHES)</v>
          </cell>
        </row>
      </sheetData>
      <sheetData sheetId="12">
        <row r="3">
          <cell r="C3" t="str">
            <v>SCHEDULE 13: BEDDING (PIPES)</v>
          </cell>
        </row>
      </sheetData>
      <sheetData sheetId="13">
        <row r="5">
          <cell r="D5" t="str">
            <v>SCHEDULE 14: SECONDARY SEDIMENTATION TANKS</v>
          </cell>
        </row>
      </sheetData>
      <sheetData sheetId="14">
        <row r="3">
          <cell r="C3" t="str">
            <v>SCHEDULE 15: CONCRETE STRUCTURAL</v>
          </cell>
        </row>
      </sheetData>
      <sheetData sheetId="15">
        <row r="3">
          <cell r="C3" t="str">
            <v>SCHEDULE 16: SST STRUCTURAL STEELWORK</v>
          </cell>
        </row>
      </sheetData>
      <sheetData sheetId="16">
        <row r="3">
          <cell r="C3" t="str">
            <v>SCHEDULE 17: SST MEDIUM PRESSURE PIPE LINES</v>
          </cell>
        </row>
      </sheetData>
      <sheetData sheetId="17">
        <row r="3">
          <cell r="C3" t="str">
            <v>SCHEDULE 18: ACCESS ROAD AND PARKING</v>
          </cell>
        </row>
      </sheetData>
      <sheetData sheetId="18">
        <row r="3">
          <cell r="C3" t="str">
            <v xml:space="preserve">SCHEDULE 19: CONCRETE </v>
          </cell>
        </row>
      </sheetData>
      <sheetData sheetId="19">
        <row r="3">
          <cell r="C3" t="str">
            <v>SCHEDULE 20: SUPERSTRUCTURE</v>
          </cell>
        </row>
      </sheetData>
      <sheetData sheetId="20">
        <row r="3">
          <cell r="C3" t="str">
            <v>SCHEDULE 21: RETURN ACTIVATED SLUDGE PUMPSTATION</v>
          </cell>
        </row>
      </sheetData>
      <sheetData sheetId="21">
        <row r="3">
          <cell r="C3" t="str">
            <v>SCHEDULE 22: BUILDING REFURBISHMENT</v>
          </cell>
        </row>
      </sheetData>
      <sheetData sheetId="22">
        <row r="3">
          <cell r="C3" t="str">
            <v>SCHEDULE 23: BOUNDARY WALL</v>
          </cell>
        </row>
      </sheetData>
      <sheetData sheetId="23">
        <row r="3">
          <cell r="C3" t="str">
            <v>SECTION 24: DEWATERING PRESS</v>
          </cell>
        </row>
      </sheetData>
      <sheetData sheetId="24">
        <row r="3">
          <cell r="C3" t="str">
            <v>SCHEDULE 25: BLOWER ROOM</v>
          </cell>
        </row>
      </sheetData>
      <sheetData sheetId="25">
        <row r="3">
          <cell r="C3" t="str">
            <v>SCHEDULE 26: RETAINING WALL</v>
          </cell>
        </row>
      </sheetData>
      <sheetData sheetId="26">
        <row r="3">
          <cell r="C3" t="str">
            <v>SCHEDULE 27: CHLORINE DOSING</v>
          </cell>
        </row>
      </sheetData>
      <sheetData sheetId="27">
        <row r="5">
          <cell r="D5" t="str">
            <v>SCHEDULE 28 : WWTW ELECTRICAL AND INSTRUMENTATION</v>
          </cell>
        </row>
      </sheetData>
      <sheetData sheetId="28">
        <row r="5">
          <cell r="D5" t="str">
            <v>SCHEDULE 29 : E&amp;M STANDBY GENERATORS AND TRANSFORMERS</v>
          </cell>
        </row>
      </sheetData>
      <sheetData sheetId="29">
        <row r="5">
          <cell r="D5" t="str">
            <v>SCHEDULE 30 : ELECTRICAL SITE LIGHTING, GENERAL &amp; PROV SUMS</v>
          </cell>
        </row>
      </sheetData>
      <sheetData sheetId="30">
        <row r="5">
          <cell r="D5" t="str">
            <v>SCHEDULE 31: PROVISIONAL ITEMS</v>
          </cell>
        </row>
      </sheetData>
      <sheetData sheetId="31" refreshError="1"/>
      <sheetData sheetId="32" refreshError="1"/>
      <sheetData sheetId="33" refreshError="1"/>
      <sheetData sheetId="34" refreshError="1"/>
      <sheetData sheetId="35"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45CFD1-0A3A-4524-B686-17DB15C6DA05}">
  <sheetPr>
    <tabColor theme="9"/>
    <pageSetUpPr fitToPage="1"/>
  </sheetPr>
  <dimension ref="A1:R188"/>
  <sheetViews>
    <sheetView view="pageBreakPreview" topLeftCell="A153" zoomScale="70" zoomScaleNormal="100" zoomScaleSheetLayoutView="70" workbookViewId="0">
      <selection activeCell="G87" sqref="A87:H120"/>
    </sheetView>
  </sheetViews>
  <sheetFormatPr defaultRowHeight="15"/>
  <cols>
    <col min="1" max="1" width="7.5703125" style="372" customWidth="1"/>
    <col min="2" max="2" width="14.5703125" style="56" customWidth="1"/>
    <col min="3" max="3" width="11.28515625" style="152" customWidth="1"/>
    <col min="4" max="4" width="33" style="56" bestFit="1" customWidth="1"/>
    <col min="5" max="5" width="7.5703125" style="152" customWidth="1"/>
    <col min="6" max="6" width="10" style="152" bestFit="1" customWidth="1"/>
    <col min="7" max="7" width="30.7109375" style="759" customWidth="1"/>
    <col min="8" max="8" width="30.7109375" style="153" customWidth="1"/>
    <col min="9" max="9" width="13.7109375" style="124" bestFit="1" customWidth="1"/>
    <col min="11" max="12" width="17.140625" bestFit="1" customWidth="1"/>
    <col min="13" max="13" width="12.85546875" bestFit="1" customWidth="1"/>
    <col min="17" max="18" width="12.140625" bestFit="1" customWidth="1"/>
  </cols>
  <sheetData>
    <row r="1" spans="1:14">
      <c r="A1" s="791" t="s">
        <v>916</v>
      </c>
      <c r="B1" s="792"/>
      <c r="C1" s="1109" t="s">
        <v>3488</v>
      </c>
      <c r="D1" s="1109"/>
      <c r="E1" s="1109"/>
      <c r="F1" s="1109"/>
      <c r="G1" s="1109"/>
      <c r="H1" s="1109"/>
    </row>
    <row r="2" spans="1:14" ht="17.100000000000001" customHeight="1">
      <c r="A2" s="793" t="s">
        <v>1184</v>
      </c>
      <c r="B2" s="793"/>
      <c r="C2" s="1099" t="s">
        <v>3487</v>
      </c>
      <c r="D2" s="1099"/>
      <c r="E2" s="1099"/>
      <c r="F2" s="1099"/>
      <c r="G2" s="1099"/>
      <c r="H2" s="1099"/>
    </row>
    <row r="3" spans="1:14" ht="15.75" thickBot="1">
      <c r="A3" s="1103" t="str">
        <f>'7. Swr HH Conn'!A3</f>
        <v>SECTION:</v>
      </c>
      <c r="B3" s="1103"/>
      <c r="C3" s="794" t="str">
        <f>D5</f>
        <v>SCHEDULE 1: GENERAL</v>
      </c>
      <c r="D3" s="794"/>
      <c r="E3" s="794"/>
      <c r="F3" s="794"/>
      <c r="G3" s="794"/>
      <c r="H3" s="794"/>
    </row>
    <row r="4" spans="1:14" ht="30" customHeight="1" thickBot="1">
      <c r="A4" s="1" t="s">
        <v>0</v>
      </c>
      <c r="B4" s="2" t="s">
        <v>1</v>
      </c>
      <c r="C4" s="2" t="s">
        <v>2</v>
      </c>
      <c r="D4" s="2" t="s">
        <v>3</v>
      </c>
      <c r="E4" s="2" t="s">
        <v>4</v>
      </c>
      <c r="F4" s="2" t="s">
        <v>5</v>
      </c>
      <c r="G4" s="757" t="s">
        <v>6</v>
      </c>
      <c r="H4" s="81" t="s">
        <v>7</v>
      </c>
      <c r="I4" s="396"/>
      <c r="J4" s="397"/>
    </row>
    <row r="5" spans="1:14" ht="27" customHeight="1">
      <c r="A5" s="778" t="s">
        <v>2463</v>
      </c>
      <c r="B5" s="41"/>
      <c r="C5" s="123" t="s">
        <v>918</v>
      </c>
      <c r="D5" s="41" t="s">
        <v>919</v>
      </c>
      <c r="E5" s="9"/>
      <c r="F5" s="9"/>
      <c r="G5" s="941"/>
      <c r="H5" s="942"/>
      <c r="I5" s="396"/>
      <c r="J5" s="397"/>
    </row>
    <row r="6" spans="1:14">
      <c r="A6" s="781"/>
      <c r="B6" s="782"/>
      <c r="C6" s="783"/>
      <c r="D6" s="782"/>
      <c r="E6" s="783"/>
      <c r="F6" s="783"/>
      <c r="G6" s="943"/>
      <c r="H6" s="944"/>
      <c r="I6" s="396"/>
      <c r="J6" s="397"/>
    </row>
    <row r="7" spans="1:14" ht="27">
      <c r="A7" s="97"/>
      <c r="B7" s="41"/>
      <c r="C7" s="123" t="s">
        <v>258</v>
      </c>
      <c r="D7" s="41" t="s">
        <v>920</v>
      </c>
      <c r="E7" s="9"/>
      <c r="F7" s="9"/>
      <c r="G7" s="941"/>
      <c r="H7" s="942"/>
      <c r="I7" s="396"/>
      <c r="J7" s="397"/>
    </row>
    <row r="8" spans="1:14">
      <c r="A8" s="781"/>
      <c r="B8" s="782"/>
      <c r="C8" s="783"/>
      <c r="D8" s="782"/>
      <c r="E8" s="783"/>
      <c r="F8" s="783"/>
      <c r="G8" s="943"/>
      <c r="H8" s="944"/>
      <c r="I8" s="396"/>
      <c r="J8" s="397"/>
    </row>
    <row r="9" spans="1:14">
      <c r="A9" s="97" t="s">
        <v>2464</v>
      </c>
      <c r="B9" s="10"/>
      <c r="C9" s="17" t="s">
        <v>2465</v>
      </c>
      <c r="D9" s="10" t="s">
        <v>921</v>
      </c>
      <c r="E9" s="17" t="s">
        <v>34</v>
      </c>
      <c r="F9" s="17">
        <v>1</v>
      </c>
      <c r="G9" s="941"/>
      <c r="H9" s="941"/>
      <c r="I9" s="396"/>
      <c r="J9" s="397"/>
      <c r="K9" s="150"/>
      <c r="L9" s="26"/>
    </row>
    <row r="10" spans="1:14">
      <c r="A10" s="781"/>
      <c r="B10" s="782"/>
      <c r="C10" s="783"/>
      <c r="D10" s="782"/>
      <c r="E10" s="783"/>
      <c r="F10" s="783"/>
      <c r="G10" s="943"/>
      <c r="H10" s="944"/>
      <c r="I10" s="396"/>
      <c r="J10" s="397"/>
    </row>
    <row r="11" spans="1:14" ht="30" customHeight="1">
      <c r="A11" s="97"/>
      <c r="B11" s="41"/>
      <c r="C11" s="123" t="s">
        <v>2466</v>
      </c>
      <c r="D11" s="41" t="s">
        <v>922</v>
      </c>
      <c r="E11" s="9"/>
      <c r="F11" s="9"/>
      <c r="G11" s="941"/>
      <c r="H11" s="942"/>
      <c r="I11" s="396"/>
      <c r="J11" s="397"/>
    </row>
    <row r="12" spans="1:14">
      <c r="A12" s="781"/>
      <c r="B12" s="782"/>
      <c r="C12" s="783"/>
      <c r="D12" s="782"/>
      <c r="E12" s="783"/>
      <c r="F12" s="783"/>
      <c r="G12" s="943"/>
      <c r="H12" s="944"/>
      <c r="I12" s="396"/>
      <c r="J12" s="397"/>
    </row>
    <row r="13" spans="1:14" ht="30.75" customHeight="1">
      <c r="A13" s="97"/>
      <c r="B13" s="41"/>
      <c r="C13" s="123" t="s">
        <v>2467</v>
      </c>
      <c r="D13" s="41" t="s">
        <v>923</v>
      </c>
      <c r="E13" s="9"/>
      <c r="F13" s="9"/>
      <c r="G13" s="941"/>
      <c r="H13" s="942"/>
      <c r="I13" s="396"/>
      <c r="J13" s="397"/>
      <c r="L13" s="124"/>
      <c r="M13" s="124"/>
    </row>
    <row r="14" spans="1:14">
      <c r="A14" s="50"/>
      <c r="B14" s="140"/>
      <c r="C14" s="79"/>
      <c r="D14" s="140"/>
      <c r="E14" s="15"/>
      <c r="F14" s="15"/>
      <c r="G14" s="945"/>
      <c r="H14" s="946"/>
      <c r="I14" s="396"/>
      <c r="J14" s="397"/>
      <c r="L14" s="124"/>
      <c r="M14" s="124"/>
    </row>
    <row r="15" spans="1:14" ht="25.5" customHeight="1">
      <c r="A15" s="97" t="s">
        <v>2468</v>
      </c>
      <c r="B15" s="10"/>
      <c r="C15" s="17" t="s">
        <v>2469</v>
      </c>
      <c r="D15" s="10" t="s">
        <v>924</v>
      </c>
      <c r="E15" s="17" t="s">
        <v>34</v>
      </c>
      <c r="F15" s="17">
        <v>1</v>
      </c>
      <c r="G15" s="941"/>
      <c r="H15" s="941"/>
      <c r="I15" s="396"/>
      <c r="J15" s="397"/>
      <c r="K15" s="124"/>
      <c r="L15" s="124"/>
      <c r="M15" s="124"/>
      <c r="N15" s="124"/>
    </row>
    <row r="16" spans="1:14">
      <c r="A16" s="50"/>
      <c r="B16" s="140"/>
      <c r="C16" s="79"/>
      <c r="D16" s="140"/>
      <c r="E16" s="15"/>
      <c r="F16" s="15"/>
      <c r="G16" s="945"/>
      <c r="H16" s="946"/>
      <c r="I16" s="396"/>
      <c r="J16" s="397"/>
      <c r="K16" s="124"/>
      <c r="L16" s="124"/>
      <c r="M16" s="124"/>
      <c r="N16" s="124"/>
    </row>
    <row r="17" spans="1:14" ht="26.25" customHeight="1">
      <c r="A17" s="97" t="s">
        <v>2470</v>
      </c>
      <c r="B17" s="10"/>
      <c r="C17" s="17" t="s">
        <v>2471</v>
      </c>
      <c r="D17" s="10" t="s">
        <v>925</v>
      </c>
      <c r="E17" s="17" t="s">
        <v>34</v>
      </c>
      <c r="F17" s="17">
        <v>1</v>
      </c>
      <c r="G17" s="941"/>
      <c r="H17" s="941"/>
      <c r="I17" s="396"/>
      <c r="J17" s="397"/>
      <c r="K17" s="124"/>
      <c r="L17" s="124"/>
      <c r="M17" s="124"/>
      <c r="N17" s="124"/>
    </row>
    <row r="18" spans="1:14">
      <c r="A18" s="50"/>
      <c r="B18" s="140"/>
      <c r="C18" s="79"/>
      <c r="D18" s="140"/>
      <c r="E18" s="15"/>
      <c r="F18" s="15"/>
      <c r="G18" s="945"/>
      <c r="H18" s="946"/>
      <c r="I18" s="396"/>
      <c r="J18" s="397"/>
      <c r="K18" s="124"/>
      <c r="L18" s="124"/>
      <c r="M18" s="124"/>
      <c r="N18" s="124"/>
    </row>
    <row r="19" spans="1:14" ht="32.25" customHeight="1">
      <c r="A19" s="97" t="s">
        <v>2472</v>
      </c>
      <c r="B19" s="10"/>
      <c r="C19" s="17" t="s">
        <v>2473</v>
      </c>
      <c r="D19" s="10" t="s">
        <v>2474</v>
      </c>
      <c r="E19" s="17" t="s">
        <v>34</v>
      </c>
      <c r="F19" s="17">
        <v>1</v>
      </c>
      <c r="G19" s="941"/>
      <c r="H19" s="941"/>
      <c r="I19" s="396"/>
      <c r="J19" s="397"/>
      <c r="K19" s="124"/>
      <c r="L19" s="124"/>
      <c r="M19" s="124"/>
      <c r="N19" s="124"/>
    </row>
    <row r="20" spans="1:14">
      <c r="A20" s="50"/>
      <c r="B20" s="140"/>
      <c r="C20" s="79"/>
      <c r="D20" s="140"/>
      <c r="E20" s="15"/>
      <c r="F20" s="15"/>
      <c r="G20" s="945"/>
      <c r="H20" s="946"/>
      <c r="I20" s="396"/>
      <c r="J20" s="397"/>
      <c r="K20" s="124"/>
      <c r="L20" s="124"/>
      <c r="M20" s="124"/>
      <c r="N20" s="124"/>
    </row>
    <row r="21" spans="1:14" ht="27">
      <c r="A21" s="97" t="s">
        <v>2475</v>
      </c>
      <c r="B21" s="10"/>
      <c r="C21" s="17" t="s">
        <v>2476</v>
      </c>
      <c r="D21" s="10" t="s">
        <v>926</v>
      </c>
      <c r="E21" s="17" t="s">
        <v>34</v>
      </c>
      <c r="F21" s="17">
        <v>1</v>
      </c>
      <c r="G21" s="941"/>
      <c r="H21" s="941"/>
      <c r="I21" s="396"/>
      <c r="J21" s="397"/>
      <c r="K21" s="124"/>
      <c r="L21" s="124"/>
      <c r="M21" s="124"/>
      <c r="N21" s="124"/>
    </row>
    <row r="22" spans="1:14">
      <c r="A22" s="50"/>
      <c r="B22" s="140"/>
      <c r="C22" s="79"/>
      <c r="D22" s="140"/>
      <c r="E22" s="15"/>
      <c r="F22" s="15"/>
      <c r="G22" s="945"/>
      <c r="H22" s="946"/>
      <c r="I22" s="396"/>
      <c r="J22" s="397"/>
      <c r="K22" s="124"/>
      <c r="L22" s="124"/>
      <c r="M22" s="124"/>
      <c r="N22" s="124"/>
    </row>
    <row r="23" spans="1:14" ht="29.25" customHeight="1">
      <c r="A23" s="97" t="s">
        <v>2477</v>
      </c>
      <c r="B23" s="10"/>
      <c r="C23" s="17" t="s">
        <v>2478</v>
      </c>
      <c r="D23" s="10" t="s">
        <v>927</v>
      </c>
      <c r="E23" s="17" t="s">
        <v>34</v>
      </c>
      <c r="F23" s="17">
        <v>1</v>
      </c>
      <c r="G23" s="941"/>
      <c r="H23" s="941"/>
      <c r="I23" s="396"/>
      <c r="J23" s="397"/>
      <c r="K23" s="124"/>
      <c r="L23" s="124"/>
      <c r="M23" s="124"/>
      <c r="N23" s="124"/>
    </row>
    <row r="24" spans="1:14">
      <c r="A24" s="50"/>
      <c r="B24" s="140"/>
      <c r="C24" s="79"/>
      <c r="D24" s="140"/>
      <c r="E24" s="15"/>
      <c r="F24" s="15"/>
      <c r="G24" s="945"/>
      <c r="H24" s="946"/>
      <c r="I24" s="396"/>
      <c r="J24" s="397"/>
      <c r="K24" s="124"/>
      <c r="L24" s="124"/>
      <c r="M24" s="124"/>
      <c r="N24" s="124"/>
    </row>
    <row r="25" spans="1:14" ht="28.5" customHeight="1">
      <c r="A25" s="97"/>
      <c r="B25" s="41"/>
      <c r="C25" s="123" t="s">
        <v>2479</v>
      </c>
      <c r="D25" s="41" t="s">
        <v>928</v>
      </c>
      <c r="E25" s="9"/>
      <c r="F25" s="9"/>
      <c r="G25" s="941"/>
      <c r="H25" s="942"/>
      <c r="I25" s="396"/>
      <c r="J25" s="397"/>
      <c r="K25" s="124"/>
      <c r="L25" s="124"/>
      <c r="M25" s="124"/>
      <c r="N25" s="124"/>
    </row>
    <row r="26" spans="1:14">
      <c r="A26" s="50"/>
      <c r="B26" s="140"/>
      <c r="C26" s="79"/>
      <c r="D26" s="140"/>
      <c r="E26" s="15"/>
      <c r="F26" s="15"/>
      <c r="G26" s="945"/>
      <c r="H26" s="946"/>
      <c r="I26" s="396"/>
      <c r="J26" s="397"/>
      <c r="K26" s="124"/>
      <c r="L26" s="124"/>
      <c r="M26" s="124"/>
      <c r="N26" s="124"/>
    </row>
    <row r="27" spans="1:14" ht="30.75" customHeight="1">
      <c r="A27" s="97" t="s">
        <v>2480</v>
      </c>
      <c r="B27" s="10"/>
      <c r="C27" s="17" t="s">
        <v>2481</v>
      </c>
      <c r="D27" s="10" t="s">
        <v>929</v>
      </c>
      <c r="E27" s="17" t="s">
        <v>34</v>
      </c>
      <c r="F27" s="17">
        <v>1</v>
      </c>
      <c r="G27" s="941"/>
      <c r="H27" s="941"/>
      <c r="I27" s="396"/>
      <c r="J27" s="397"/>
      <c r="K27" s="124"/>
      <c r="L27" s="124"/>
      <c r="M27" s="124"/>
      <c r="N27" s="124"/>
    </row>
    <row r="28" spans="1:14">
      <c r="A28" s="50"/>
      <c r="B28" s="140"/>
      <c r="C28" s="79"/>
      <c r="D28" s="140"/>
      <c r="E28" s="15"/>
      <c r="F28" s="15"/>
      <c r="G28" s="945"/>
      <c r="H28" s="946"/>
      <c r="I28" s="396"/>
      <c r="J28" s="397"/>
      <c r="K28" s="124"/>
      <c r="L28" s="124"/>
      <c r="M28" s="124"/>
      <c r="N28" s="124"/>
    </row>
    <row r="29" spans="1:14" ht="26.25" customHeight="1">
      <c r="A29" s="97" t="s">
        <v>2482</v>
      </c>
      <c r="B29" s="10"/>
      <c r="C29" s="17" t="s">
        <v>2483</v>
      </c>
      <c r="D29" s="10" t="s">
        <v>930</v>
      </c>
      <c r="E29" s="17" t="s">
        <v>34</v>
      </c>
      <c r="F29" s="17">
        <v>1</v>
      </c>
      <c r="G29" s="941"/>
      <c r="H29" s="941"/>
      <c r="I29" s="396"/>
      <c r="J29" s="397"/>
      <c r="K29" s="124"/>
      <c r="L29" s="124"/>
      <c r="M29" s="124"/>
      <c r="N29" s="124"/>
    </row>
    <row r="30" spans="1:14">
      <c r="A30" s="50"/>
      <c r="B30" s="140"/>
      <c r="C30" s="79"/>
      <c r="D30" s="140"/>
      <c r="E30" s="15"/>
      <c r="F30" s="15"/>
      <c r="G30" s="945"/>
      <c r="H30" s="946"/>
      <c r="I30" s="396"/>
      <c r="J30" s="397"/>
      <c r="K30" s="124"/>
      <c r="L30" s="124"/>
      <c r="M30" s="124"/>
      <c r="N30" s="124"/>
    </row>
    <row r="31" spans="1:14" ht="29.25" customHeight="1">
      <c r="A31" s="97" t="s">
        <v>2484</v>
      </c>
      <c r="B31" s="10"/>
      <c r="C31" s="17" t="s">
        <v>2485</v>
      </c>
      <c r="D31" s="10" t="s">
        <v>931</v>
      </c>
      <c r="E31" s="17" t="s">
        <v>34</v>
      </c>
      <c r="F31" s="17">
        <v>1</v>
      </c>
      <c r="G31" s="941"/>
      <c r="H31" s="941"/>
      <c r="I31" s="396"/>
      <c r="J31" s="397"/>
      <c r="K31" s="124"/>
      <c r="L31" s="124"/>
      <c r="M31" s="124"/>
      <c r="N31" s="124"/>
    </row>
    <row r="32" spans="1:14">
      <c r="A32" s="50"/>
      <c r="B32" s="140"/>
      <c r="C32" s="79"/>
      <c r="D32" s="140"/>
      <c r="E32" s="15"/>
      <c r="F32" s="15"/>
      <c r="G32" s="945"/>
      <c r="H32" s="946"/>
      <c r="I32" s="396"/>
      <c r="J32" s="397"/>
      <c r="K32" s="124"/>
      <c r="L32" s="124"/>
      <c r="M32" s="124"/>
      <c r="N32" s="124"/>
    </row>
    <row r="33" spans="1:14" ht="29.25" customHeight="1">
      <c r="A33" s="97" t="s">
        <v>2486</v>
      </c>
      <c r="B33" s="10"/>
      <c r="C33" s="17" t="s">
        <v>2487</v>
      </c>
      <c r="D33" s="10" t="s">
        <v>932</v>
      </c>
      <c r="E33" s="17" t="s">
        <v>34</v>
      </c>
      <c r="F33" s="17">
        <v>1</v>
      </c>
      <c r="G33" s="941"/>
      <c r="H33" s="941"/>
      <c r="I33" s="396"/>
      <c r="J33" s="397"/>
      <c r="K33" s="124"/>
      <c r="L33" s="124"/>
      <c r="M33" s="124"/>
      <c r="N33" s="124"/>
    </row>
    <row r="34" spans="1:14">
      <c r="A34" s="50"/>
      <c r="B34" s="140"/>
      <c r="C34" s="79"/>
      <c r="D34" s="140"/>
      <c r="E34" s="15"/>
      <c r="F34" s="15"/>
      <c r="G34" s="945"/>
      <c r="H34" s="946"/>
      <c r="I34" s="396"/>
      <c r="J34" s="397"/>
      <c r="K34" s="124"/>
      <c r="L34" s="124"/>
      <c r="M34" s="124"/>
      <c r="N34" s="124"/>
    </row>
    <row r="35" spans="1:14" ht="25.5" customHeight="1">
      <c r="A35" s="97" t="s">
        <v>2488</v>
      </c>
      <c r="B35" s="10"/>
      <c r="C35" s="17" t="s">
        <v>2489</v>
      </c>
      <c r="D35" s="10" t="s">
        <v>933</v>
      </c>
      <c r="E35" s="17" t="s">
        <v>34</v>
      </c>
      <c r="F35" s="17">
        <v>1</v>
      </c>
      <c r="G35" s="941"/>
      <c r="H35" s="941"/>
      <c r="I35" s="396"/>
      <c r="J35" s="397"/>
      <c r="K35" s="124"/>
      <c r="L35" s="124"/>
      <c r="M35" s="124"/>
      <c r="N35" s="124"/>
    </row>
    <row r="36" spans="1:14">
      <c r="A36" s="50"/>
      <c r="B36" s="140"/>
      <c r="C36" s="79"/>
      <c r="D36" s="140"/>
      <c r="E36" s="15"/>
      <c r="F36" s="15"/>
      <c r="G36" s="945"/>
      <c r="H36" s="946"/>
      <c r="I36" s="396"/>
      <c r="J36" s="397"/>
      <c r="K36" s="124"/>
      <c r="L36" s="124"/>
      <c r="M36" s="124"/>
      <c r="N36" s="124"/>
    </row>
    <row r="37" spans="1:14" ht="29.1" customHeight="1">
      <c r="A37" s="97" t="s">
        <v>2490</v>
      </c>
      <c r="B37" s="10"/>
      <c r="C37" s="17" t="s">
        <v>2491</v>
      </c>
      <c r="D37" s="10" t="s">
        <v>934</v>
      </c>
      <c r="E37" s="17" t="s">
        <v>34</v>
      </c>
      <c r="F37" s="17">
        <v>1</v>
      </c>
      <c r="G37" s="941"/>
      <c r="H37" s="941"/>
      <c r="I37" s="396"/>
      <c r="J37" s="397"/>
      <c r="K37" s="124"/>
      <c r="L37" s="124"/>
      <c r="M37" s="124"/>
      <c r="N37" s="124"/>
    </row>
    <row r="38" spans="1:14">
      <c r="A38" s="50"/>
      <c r="B38" s="140"/>
      <c r="C38" s="79"/>
      <c r="D38" s="140"/>
      <c r="E38" s="15"/>
      <c r="F38" s="15"/>
      <c r="G38" s="945"/>
      <c r="H38" s="946"/>
      <c r="I38" s="396"/>
      <c r="J38" s="397"/>
      <c r="K38" s="124"/>
      <c r="L38" s="124"/>
      <c r="M38" s="124"/>
      <c r="N38" s="124"/>
    </row>
    <row r="39" spans="1:14" ht="28.5" customHeight="1">
      <c r="A39" s="97" t="s">
        <v>2492</v>
      </c>
      <c r="B39" s="10"/>
      <c r="C39" s="17" t="s">
        <v>2493</v>
      </c>
      <c r="D39" s="10" t="s">
        <v>935</v>
      </c>
      <c r="E39" s="17" t="s">
        <v>34</v>
      </c>
      <c r="F39" s="17">
        <v>1</v>
      </c>
      <c r="G39" s="941"/>
      <c r="H39" s="941"/>
      <c r="I39" s="396"/>
      <c r="J39" s="397"/>
      <c r="K39" s="124"/>
      <c r="L39" s="124"/>
      <c r="M39" s="124"/>
      <c r="N39" s="124"/>
    </row>
    <row r="40" spans="1:14">
      <c r="A40" s="50"/>
      <c r="B40" s="140"/>
      <c r="C40" s="79"/>
      <c r="D40" s="140"/>
      <c r="E40" s="15"/>
      <c r="F40" s="15"/>
      <c r="G40" s="945"/>
      <c r="H40" s="946"/>
      <c r="I40" s="396"/>
      <c r="J40" s="397"/>
      <c r="K40" s="124"/>
      <c r="L40" s="124"/>
      <c r="M40" s="124"/>
      <c r="N40" s="124"/>
    </row>
    <row r="41" spans="1:14" ht="26.25" customHeight="1">
      <c r="A41" s="97" t="s">
        <v>2494</v>
      </c>
      <c r="B41" s="10"/>
      <c r="C41" s="17" t="s">
        <v>2495</v>
      </c>
      <c r="D41" s="10" t="s">
        <v>936</v>
      </c>
      <c r="E41" s="17" t="s">
        <v>34</v>
      </c>
      <c r="F41" s="17">
        <v>1</v>
      </c>
      <c r="G41" s="941"/>
      <c r="H41" s="941"/>
      <c r="I41" s="396"/>
      <c r="J41" s="397"/>
      <c r="K41" s="124"/>
      <c r="L41" s="124"/>
      <c r="M41" s="124"/>
      <c r="N41" s="124"/>
    </row>
    <row r="42" spans="1:14">
      <c r="A42" s="50"/>
      <c r="B42" s="140"/>
      <c r="C42" s="79"/>
      <c r="D42" s="140"/>
      <c r="E42" s="15"/>
      <c r="F42" s="15"/>
      <c r="G42" s="945"/>
      <c r="H42" s="946"/>
      <c r="I42" s="396"/>
      <c r="J42" s="397"/>
      <c r="K42" s="124"/>
      <c r="L42" s="124"/>
      <c r="M42" s="124"/>
      <c r="N42" s="124"/>
    </row>
    <row r="43" spans="1:14" ht="33.75" customHeight="1">
      <c r="A43" s="97" t="s">
        <v>2496</v>
      </c>
      <c r="B43" s="10"/>
      <c r="C43" s="17" t="s">
        <v>2497</v>
      </c>
      <c r="D43" s="10" t="s">
        <v>937</v>
      </c>
      <c r="E43" s="17" t="s">
        <v>34</v>
      </c>
      <c r="F43" s="17">
        <v>1</v>
      </c>
      <c r="G43" s="941"/>
      <c r="H43" s="941"/>
      <c r="I43" s="396"/>
      <c r="J43" s="397"/>
      <c r="K43" s="124"/>
      <c r="L43" s="124"/>
      <c r="M43" s="124"/>
      <c r="N43" s="124"/>
    </row>
    <row r="44" spans="1:14">
      <c r="A44" s="335"/>
      <c r="B44" s="13"/>
      <c r="C44" s="325"/>
      <c r="D44" s="13"/>
      <c r="E44" s="325"/>
      <c r="F44" s="325"/>
      <c r="G44" s="947"/>
      <c r="H44" s="948"/>
      <c r="I44" s="396"/>
      <c r="J44" s="397"/>
      <c r="K44" s="124"/>
      <c r="L44" s="124"/>
      <c r="M44" s="124"/>
      <c r="N44" s="124"/>
    </row>
    <row r="45" spans="1:14">
      <c r="A45" s="97" t="s">
        <v>2498</v>
      </c>
      <c r="B45" s="10"/>
      <c r="C45" s="17" t="s">
        <v>2499</v>
      </c>
      <c r="D45" s="10" t="s">
        <v>939</v>
      </c>
      <c r="E45" s="17" t="s">
        <v>34</v>
      </c>
      <c r="F45" s="17">
        <v>1</v>
      </c>
      <c r="G45" s="949"/>
      <c r="H45" s="941"/>
      <c r="I45" s="396"/>
      <c r="J45" s="397"/>
      <c r="K45" s="124"/>
      <c r="L45" s="124"/>
      <c r="M45" s="124"/>
      <c r="N45" s="124"/>
    </row>
    <row r="46" spans="1:14">
      <c r="A46" s="50"/>
      <c r="B46" s="140"/>
      <c r="C46" s="79"/>
      <c r="D46" s="140"/>
      <c r="E46" s="15"/>
      <c r="F46" s="15"/>
      <c r="G46" s="947"/>
      <c r="H46" s="948"/>
      <c r="I46" s="396"/>
      <c r="J46" s="397"/>
      <c r="K46" s="124"/>
      <c r="L46" s="124"/>
      <c r="M46" s="124"/>
      <c r="N46" s="124"/>
    </row>
    <row r="47" spans="1:14">
      <c r="A47" s="97" t="s">
        <v>2500</v>
      </c>
      <c r="B47" s="10"/>
      <c r="C47" s="17" t="s">
        <v>2501</v>
      </c>
      <c r="D47" s="10" t="s">
        <v>940</v>
      </c>
      <c r="E47" s="17" t="s">
        <v>34</v>
      </c>
      <c r="F47" s="17">
        <v>1</v>
      </c>
      <c r="G47" s="949"/>
      <c r="H47" s="941"/>
      <c r="I47" s="396"/>
      <c r="J47" s="397"/>
      <c r="K47" s="124"/>
      <c r="L47" s="124"/>
      <c r="M47" s="124"/>
      <c r="N47" s="124"/>
    </row>
    <row r="48" spans="1:14">
      <c r="A48" s="50"/>
      <c r="B48" s="140"/>
      <c r="C48" s="79"/>
      <c r="D48" s="140"/>
      <c r="E48" s="15"/>
      <c r="F48" s="15"/>
      <c r="G48" s="945"/>
      <c r="H48" s="946"/>
      <c r="I48" s="396"/>
      <c r="J48" s="397"/>
      <c r="K48" s="124"/>
      <c r="L48" s="124"/>
      <c r="M48" s="124"/>
      <c r="N48" s="124"/>
    </row>
    <row r="49" spans="1:14">
      <c r="A49" s="97"/>
      <c r="B49" s="10"/>
      <c r="C49" s="17"/>
      <c r="D49" s="10"/>
      <c r="E49" s="17"/>
      <c r="F49" s="17"/>
      <c r="G49" s="941"/>
      <c r="H49" s="941"/>
      <c r="I49" s="396"/>
      <c r="J49" s="397"/>
      <c r="K49" s="124"/>
      <c r="L49" s="124"/>
      <c r="M49" s="124"/>
      <c r="N49" s="124"/>
    </row>
    <row r="50" spans="1:14">
      <c r="A50" s="50"/>
      <c r="B50" s="140"/>
      <c r="C50" s="79"/>
      <c r="D50" s="140"/>
      <c r="E50" s="15"/>
      <c r="F50" s="15"/>
      <c r="G50" s="945"/>
      <c r="H50" s="946"/>
      <c r="I50" s="396"/>
      <c r="J50" s="397"/>
      <c r="K50" s="124"/>
      <c r="L50" s="124"/>
      <c r="M50" s="124"/>
      <c r="N50" s="124"/>
    </row>
    <row r="51" spans="1:14">
      <c r="A51" s="97"/>
      <c r="B51" s="41"/>
      <c r="C51" s="123"/>
      <c r="D51" s="41"/>
      <c r="E51" s="9"/>
      <c r="F51" s="9"/>
      <c r="G51" s="941"/>
      <c r="H51" s="942"/>
      <c r="I51" s="396"/>
      <c r="J51" s="397"/>
      <c r="K51" s="124"/>
      <c r="L51" s="124"/>
      <c r="M51" s="124"/>
      <c r="N51" s="124"/>
    </row>
    <row r="52" spans="1:14">
      <c r="A52" s="50"/>
      <c r="B52" s="140"/>
      <c r="C52" s="79"/>
      <c r="D52" s="140"/>
      <c r="E52" s="15"/>
      <c r="F52" s="15"/>
      <c r="G52" s="945"/>
      <c r="H52" s="946"/>
      <c r="I52" s="396"/>
      <c r="J52" s="397"/>
      <c r="K52" s="124"/>
      <c r="L52" s="124"/>
      <c r="M52" s="124"/>
      <c r="N52" s="124"/>
    </row>
    <row r="53" spans="1:14">
      <c r="A53" s="97"/>
      <c r="B53" s="10"/>
      <c r="C53" s="17"/>
      <c r="D53" s="10"/>
      <c r="E53" s="17"/>
      <c r="F53" s="17"/>
      <c r="G53" s="941"/>
      <c r="H53" s="941"/>
      <c r="I53" s="396"/>
      <c r="J53" s="397"/>
      <c r="K53" s="124"/>
      <c r="L53" s="124"/>
      <c r="M53" s="124"/>
      <c r="N53" s="124"/>
    </row>
    <row r="54" spans="1:14">
      <c r="A54" s="50"/>
      <c r="B54" s="140"/>
      <c r="C54" s="79"/>
      <c r="D54" s="140"/>
      <c r="E54" s="15"/>
      <c r="F54" s="15"/>
      <c r="G54" s="945"/>
      <c r="H54" s="946"/>
      <c r="I54" s="396"/>
      <c r="J54" s="397"/>
      <c r="K54" s="124"/>
      <c r="L54" s="124"/>
      <c r="M54" s="124"/>
      <c r="N54" s="124"/>
    </row>
    <row r="55" spans="1:14">
      <c r="A55" s="97"/>
      <c r="B55" s="10"/>
      <c r="C55" s="17"/>
      <c r="D55" s="10"/>
      <c r="E55" s="17"/>
      <c r="F55" s="17"/>
      <c r="G55" s="941"/>
      <c r="H55" s="941"/>
      <c r="I55" s="396"/>
      <c r="J55" s="397"/>
      <c r="K55" s="124"/>
      <c r="L55" s="124"/>
      <c r="M55" s="124"/>
      <c r="N55" s="124"/>
    </row>
    <row r="56" spans="1:14">
      <c r="A56" s="50"/>
      <c r="B56" s="140"/>
      <c r="C56" s="79"/>
      <c r="D56" s="140"/>
      <c r="E56" s="15"/>
      <c r="F56" s="15"/>
      <c r="G56" s="945"/>
      <c r="H56" s="946"/>
      <c r="I56" s="396"/>
      <c r="J56" s="397"/>
      <c r="K56" s="124"/>
      <c r="L56" s="124"/>
      <c r="M56" s="124"/>
      <c r="N56" s="124"/>
    </row>
    <row r="57" spans="1:14">
      <c r="A57" s="97"/>
      <c r="B57" s="10"/>
      <c r="C57" s="17"/>
      <c r="D57" s="10"/>
      <c r="E57" s="17"/>
      <c r="F57" s="17"/>
      <c r="G57" s="941"/>
      <c r="H57" s="941"/>
      <c r="I57" s="396"/>
      <c r="J57" s="397"/>
      <c r="K57" s="124"/>
      <c r="L57" s="124"/>
      <c r="M57" s="124"/>
      <c r="N57" s="124"/>
    </row>
    <row r="58" spans="1:14">
      <c r="A58" s="50"/>
      <c r="B58" s="140"/>
      <c r="C58" s="79"/>
      <c r="D58" s="140"/>
      <c r="E58" s="15"/>
      <c r="F58" s="15"/>
      <c r="G58" s="945"/>
      <c r="H58" s="946"/>
      <c r="I58" s="396"/>
      <c r="J58" s="397"/>
      <c r="K58" s="124"/>
      <c r="L58" s="124"/>
      <c r="M58" s="124"/>
      <c r="N58" s="124"/>
    </row>
    <row r="59" spans="1:14">
      <c r="A59" s="97"/>
      <c r="B59" s="10"/>
      <c r="C59" s="17"/>
      <c r="D59" s="10"/>
      <c r="E59" s="17"/>
      <c r="F59" s="17"/>
      <c r="G59" s="941"/>
      <c r="H59" s="941"/>
      <c r="I59" s="396"/>
      <c r="J59" s="397"/>
      <c r="K59" s="124"/>
      <c r="L59" s="124"/>
      <c r="M59" s="124"/>
      <c r="N59" s="124"/>
    </row>
    <row r="60" spans="1:14">
      <c r="A60" s="50"/>
      <c r="B60" s="140"/>
      <c r="C60" s="79"/>
      <c r="D60" s="140"/>
      <c r="E60" s="15"/>
      <c r="F60" s="15"/>
      <c r="G60" s="945"/>
      <c r="H60" s="946"/>
      <c r="I60" s="396"/>
      <c r="J60" s="397"/>
      <c r="K60" s="124"/>
      <c r="L60" s="124"/>
      <c r="M60" s="124"/>
      <c r="N60" s="124"/>
    </row>
    <row r="61" spans="1:14">
      <c r="A61" s="97"/>
      <c r="B61" s="10"/>
      <c r="C61" s="17"/>
      <c r="D61" s="10"/>
      <c r="E61" s="17"/>
      <c r="F61" s="17"/>
      <c r="G61" s="941"/>
      <c r="H61" s="941"/>
      <c r="I61" s="396"/>
      <c r="J61" s="397"/>
      <c r="K61" s="124"/>
      <c r="L61" s="124"/>
      <c r="M61" s="124"/>
      <c r="N61" s="124"/>
    </row>
    <row r="62" spans="1:14" ht="15.75" thickBot="1">
      <c r="A62" s="50"/>
      <c r="B62" s="140"/>
      <c r="C62" s="79"/>
      <c r="D62" s="140"/>
      <c r="E62" s="15"/>
      <c r="F62" s="15"/>
      <c r="G62" s="945"/>
      <c r="H62" s="946"/>
      <c r="I62" s="396"/>
      <c r="J62" s="397"/>
      <c r="K62" s="124"/>
      <c r="L62" s="124"/>
      <c r="M62" s="124"/>
      <c r="N62" s="124"/>
    </row>
    <row r="63" spans="1:14" ht="18" customHeight="1" thickBot="1">
      <c r="A63" s="1104" t="s">
        <v>20</v>
      </c>
      <c r="B63" s="1104"/>
      <c r="C63" s="1104"/>
      <c r="D63" s="1104"/>
      <c r="E63" s="1104"/>
      <c r="F63" s="1104"/>
      <c r="G63" s="1104"/>
      <c r="H63" s="758"/>
      <c r="K63" s="124"/>
      <c r="L63" s="124"/>
      <c r="M63" s="124"/>
      <c r="N63" s="124"/>
    </row>
    <row r="64" spans="1:14" s="408" customFormat="1" ht="18" customHeight="1" thickBot="1">
      <c r="A64" s="1105" t="s">
        <v>21</v>
      </c>
      <c r="B64" s="1106"/>
      <c r="C64" s="1106"/>
      <c r="D64" s="1106"/>
      <c r="E64" s="1106"/>
      <c r="F64" s="1106"/>
      <c r="G64" s="1107"/>
      <c r="H64" s="786"/>
      <c r="I64" s="407"/>
      <c r="K64" s="407"/>
      <c r="L64" s="407"/>
      <c r="M64" s="407"/>
      <c r="N64" s="407"/>
    </row>
    <row r="65" spans="1:14" ht="25.5" customHeight="1">
      <c r="A65" s="97"/>
      <c r="B65" s="41"/>
      <c r="C65" s="123" t="s">
        <v>2502</v>
      </c>
      <c r="D65" s="41" t="s">
        <v>941</v>
      </c>
      <c r="E65" s="9"/>
      <c r="F65" s="9"/>
      <c r="G65" s="941"/>
      <c r="H65" s="942"/>
      <c r="K65" s="124"/>
      <c r="L65" s="124"/>
      <c r="M65" s="124"/>
      <c r="N65" s="124"/>
    </row>
    <row r="66" spans="1:14">
      <c r="A66" s="50"/>
      <c r="B66" s="140"/>
      <c r="C66" s="79"/>
      <c r="D66" s="140"/>
      <c r="E66" s="15"/>
      <c r="F66" s="15"/>
      <c r="G66" s="945"/>
      <c r="H66" s="946"/>
      <c r="K66" s="124"/>
      <c r="L66" s="124"/>
      <c r="M66" s="124"/>
      <c r="N66" s="124"/>
    </row>
    <row r="67" spans="1:14" ht="40.5">
      <c r="A67" s="97" t="s">
        <v>2503</v>
      </c>
      <c r="B67" s="41"/>
      <c r="C67" s="123" t="s">
        <v>2504</v>
      </c>
      <c r="D67" s="10" t="s">
        <v>2505</v>
      </c>
      <c r="E67" s="17" t="s">
        <v>34</v>
      </c>
      <c r="F67" s="17">
        <v>1</v>
      </c>
      <c r="G67" s="941"/>
      <c r="H67" s="941"/>
      <c r="K67" s="124"/>
      <c r="L67" s="124"/>
      <c r="M67" s="124"/>
      <c r="N67" s="124"/>
    </row>
    <row r="68" spans="1:14">
      <c r="A68" s="50"/>
      <c r="B68" s="140"/>
      <c r="C68" s="79"/>
      <c r="D68" s="140"/>
      <c r="E68" s="15"/>
      <c r="F68" s="15"/>
      <c r="G68" s="945"/>
      <c r="H68" s="946"/>
      <c r="K68" s="124"/>
      <c r="L68" s="124"/>
      <c r="M68" s="124"/>
      <c r="N68" s="124"/>
    </row>
    <row r="69" spans="1:14" ht="27" customHeight="1">
      <c r="A69" s="97" t="s">
        <v>2506</v>
      </c>
      <c r="B69" s="10"/>
      <c r="C69" s="17" t="s">
        <v>2507</v>
      </c>
      <c r="D69" s="10" t="s">
        <v>2508</v>
      </c>
      <c r="E69" s="17" t="s">
        <v>34</v>
      </c>
      <c r="F69" s="17">
        <v>1</v>
      </c>
      <c r="G69" s="941"/>
      <c r="H69" s="941"/>
      <c r="K69" s="124"/>
      <c r="L69" s="124"/>
      <c r="M69" s="124"/>
      <c r="N69" s="124"/>
    </row>
    <row r="70" spans="1:14">
      <c r="A70" s="50"/>
      <c r="B70" s="140"/>
      <c r="C70" s="79"/>
      <c r="D70" s="140"/>
      <c r="E70" s="15"/>
      <c r="F70" s="15"/>
      <c r="G70" s="945"/>
      <c r="H70" s="946"/>
      <c r="K70" s="124"/>
      <c r="L70" s="124"/>
      <c r="M70" s="124"/>
      <c r="N70" s="124"/>
    </row>
    <row r="71" spans="1:14" ht="40.5" customHeight="1">
      <c r="A71" s="97" t="s">
        <v>2509</v>
      </c>
      <c r="B71" s="41"/>
      <c r="C71" s="123"/>
      <c r="D71" s="10" t="s">
        <v>942</v>
      </c>
      <c r="E71" s="17" t="s">
        <v>34</v>
      </c>
      <c r="F71" s="17">
        <v>1</v>
      </c>
      <c r="G71" s="941"/>
      <c r="H71" s="941"/>
      <c r="K71" s="124"/>
      <c r="L71" s="124"/>
      <c r="M71" s="124"/>
      <c r="N71" s="124"/>
    </row>
    <row r="72" spans="1:14">
      <c r="A72" s="50"/>
      <c r="B72" s="140"/>
      <c r="C72" s="79"/>
      <c r="D72" s="140"/>
      <c r="E72" s="15"/>
      <c r="F72" s="15"/>
      <c r="G72" s="945"/>
      <c r="H72" s="946"/>
      <c r="K72" s="124"/>
      <c r="L72" s="124"/>
      <c r="M72" s="124"/>
      <c r="N72" s="124"/>
    </row>
    <row r="73" spans="1:14" ht="26.25" customHeight="1">
      <c r="A73" s="97" t="s">
        <v>2510</v>
      </c>
      <c r="B73" s="41"/>
      <c r="C73" s="17" t="s">
        <v>2511</v>
      </c>
      <c r="D73" s="10" t="s">
        <v>943</v>
      </c>
      <c r="E73" s="17" t="s">
        <v>34</v>
      </c>
      <c r="F73" s="17">
        <v>1</v>
      </c>
      <c r="G73" s="941"/>
      <c r="H73" s="941"/>
      <c r="K73" s="124"/>
      <c r="L73" s="124"/>
      <c r="M73" s="124"/>
      <c r="N73" s="124"/>
    </row>
    <row r="74" spans="1:14">
      <c r="A74" s="50"/>
      <c r="B74" s="140"/>
      <c r="C74" s="79"/>
      <c r="D74" s="140"/>
      <c r="E74" s="15"/>
      <c r="F74" s="15"/>
      <c r="G74" s="945"/>
      <c r="H74" s="946"/>
      <c r="K74" s="124"/>
      <c r="L74" s="124"/>
      <c r="M74" s="124"/>
      <c r="N74" s="124"/>
    </row>
    <row r="75" spans="1:14" ht="27" customHeight="1">
      <c r="A75" s="97"/>
      <c r="B75" s="10"/>
      <c r="C75" s="123" t="s">
        <v>265</v>
      </c>
      <c r="D75" s="41" t="s">
        <v>944</v>
      </c>
      <c r="E75" s="9"/>
      <c r="F75" s="9"/>
      <c r="G75" s="941"/>
      <c r="H75" s="942"/>
      <c r="K75" s="124"/>
      <c r="L75" s="124"/>
      <c r="M75" s="124"/>
      <c r="N75" s="124"/>
    </row>
    <row r="76" spans="1:14">
      <c r="A76" s="50"/>
      <c r="B76" s="140"/>
      <c r="C76" s="79"/>
      <c r="D76" s="140"/>
      <c r="E76" s="15"/>
      <c r="F76" s="15"/>
      <c r="G76" s="945"/>
      <c r="H76" s="946"/>
      <c r="K76" s="124"/>
      <c r="L76" s="124"/>
      <c r="M76" s="124"/>
      <c r="N76" s="124"/>
    </row>
    <row r="77" spans="1:14">
      <c r="A77" s="97" t="s">
        <v>2512</v>
      </c>
      <c r="B77" s="10"/>
      <c r="C77" s="17" t="s">
        <v>2513</v>
      </c>
      <c r="D77" s="10" t="s">
        <v>945</v>
      </c>
      <c r="E77" s="17" t="s">
        <v>34</v>
      </c>
      <c r="F77" s="17">
        <v>1</v>
      </c>
      <c r="G77" s="941"/>
      <c r="H77" s="941"/>
      <c r="K77" s="124"/>
      <c r="L77" s="124"/>
      <c r="M77" s="124"/>
      <c r="N77" s="124"/>
    </row>
    <row r="78" spans="1:14">
      <c r="A78" s="50"/>
      <c r="B78" s="140"/>
      <c r="C78" s="79"/>
      <c r="D78" s="140"/>
      <c r="E78" s="15"/>
      <c r="F78" s="15"/>
      <c r="G78" s="945"/>
      <c r="H78" s="946"/>
      <c r="K78" s="124"/>
      <c r="L78" s="124"/>
      <c r="M78" s="124"/>
      <c r="N78" s="124"/>
    </row>
    <row r="79" spans="1:14" ht="27">
      <c r="A79" s="97" t="s">
        <v>2514</v>
      </c>
      <c r="B79" s="10"/>
      <c r="C79" s="17" t="s">
        <v>267</v>
      </c>
      <c r="D79" s="10" t="s">
        <v>947</v>
      </c>
      <c r="E79" s="17" t="s">
        <v>34</v>
      </c>
      <c r="F79" s="17">
        <v>1</v>
      </c>
      <c r="G79" s="941"/>
      <c r="H79" s="941"/>
      <c r="K79" s="124"/>
      <c r="L79" s="124"/>
      <c r="M79" s="124"/>
      <c r="N79" s="124"/>
    </row>
    <row r="80" spans="1:14">
      <c r="A80" s="50"/>
      <c r="B80" s="140"/>
      <c r="C80" s="79"/>
      <c r="D80" s="140"/>
      <c r="E80" s="15"/>
      <c r="F80" s="15"/>
      <c r="G80" s="945"/>
      <c r="H80" s="946"/>
      <c r="K80" s="124"/>
      <c r="L80" s="124"/>
      <c r="M80" s="124"/>
      <c r="N80" s="124"/>
    </row>
    <row r="81" spans="1:14" ht="24.75" customHeight="1">
      <c r="A81" s="97"/>
      <c r="B81" s="10"/>
      <c r="C81" s="123" t="s">
        <v>948</v>
      </c>
      <c r="D81" s="41" t="s">
        <v>949</v>
      </c>
      <c r="E81" s="9"/>
      <c r="F81" s="9"/>
      <c r="G81" s="941"/>
      <c r="H81" s="942"/>
      <c r="K81" s="124"/>
      <c r="L81" s="124"/>
      <c r="M81" s="124"/>
      <c r="N81" s="124"/>
    </row>
    <row r="82" spans="1:14">
      <c r="A82" s="50"/>
      <c r="B82" s="140"/>
      <c r="C82" s="79"/>
      <c r="D82" s="140"/>
      <c r="E82" s="15"/>
      <c r="F82" s="15"/>
      <c r="G82" s="945"/>
      <c r="H82" s="946"/>
      <c r="K82" s="124"/>
      <c r="L82" s="124"/>
      <c r="M82" s="124"/>
      <c r="N82" s="124"/>
    </row>
    <row r="83" spans="1:14">
      <c r="A83" s="97" t="s">
        <v>2515</v>
      </c>
      <c r="B83" s="41"/>
      <c r="C83" s="17" t="s">
        <v>2516</v>
      </c>
      <c r="D83" s="10" t="s">
        <v>924</v>
      </c>
      <c r="E83" s="17" t="s">
        <v>34</v>
      </c>
      <c r="F83" s="17">
        <v>1</v>
      </c>
      <c r="G83" s="941"/>
      <c r="H83" s="941"/>
      <c r="K83" s="124"/>
      <c r="L83" s="124"/>
      <c r="M83" s="124"/>
      <c r="N83" s="124"/>
    </row>
    <row r="84" spans="1:14">
      <c r="A84" s="50"/>
      <c r="B84" s="140"/>
      <c r="C84" s="79"/>
      <c r="D84" s="140"/>
      <c r="E84" s="15"/>
      <c r="F84" s="15"/>
      <c r="G84" s="945"/>
      <c r="H84" s="946"/>
      <c r="K84" s="124"/>
      <c r="L84" s="124"/>
      <c r="M84" s="124"/>
      <c r="N84" s="124"/>
    </row>
    <row r="85" spans="1:14">
      <c r="A85" s="97" t="s">
        <v>2517</v>
      </c>
      <c r="B85" s="10"/>
      <c r="C85" s="17" t="s">
        <v>2518</v>
      </c>
      <c r="D85" s="10" t="s">
        <v>950</v>
      </c>
      <c r="E85" s="17" t="s">
        <v>34</v>
      </c>
      <c r="F85" s="17">
        <v>1</v>
      </c>
      <c r="G85" s="941"/>
      <c r="H85" s="941"/>
      <c r="K85" s="124"/>
      <c r="L85" s="124"/>
      <c r="M85" s="124"/>
      <c r="N85" s="124"/>
    </row>
    <row r="86" spans="1:14">
      <c r="A86" s="50"/>
      <c r="B86" s="140"/>
      <c r="C86" s="79"/>
      <c r="D86" s="140"/>
      <c r="E86" s="15"/>
      <c r="F86" s="15"/>
      <c r="G86" s="945"/>
      <c r="H86" s="946"/>
      <c r="K86" s="124"/>
      <c r="L86" s="124"/>
      <c r="M86" s="124"/>
      <c r="N86" s="124"/>
    </row>
    <row r="87" spans="1:14">
      <c r="A87" s="97" t="s">
        <v>2519</v>
      </c>
      <c r="B87" s="10"/>
      <c r="C87" s="17" t="s">
        <v>2520</v>
      </c>
      <c r="D87" s="10" t="s">
        <v>951</v>
      </c>
      <c r="E87" s="17" t="s">
        <v>34</v>
      </c>
      <c r="F87" s="17">
        <v>1</v>
      </c>
      <c r="G87" s="941"/>
      <c r="H87" s="941"/>
      <c r="K87" s="124"/>
      <c r="L87" s="124"/>
      <c r="M87" s="124"/>
      <c r="N87" s="124"/>
    </row>
    <row r="88" spans="1:14">
      <c r="A88" s="50"/>
      <c r="B88" s="140"/>
      <c r="C88" s="79"/>
      <c r="D88" s="140"/>
      <c r="E88" s="15"/>
      <c r="F88" s="15"/>
      <c r="G88" s="945"/>
      <c r="H88" s="946"/>
      <c r="K88" s="124"/>
      <c r="L88" s="124"/>
      <c r="M88" s="124"/>
      <c r="N88" s="124"/>
    </row>
    <row r="89" spans="1:14">
      <c r="A89" s="97" t="s">
        <v>2521</v>
      </c>
      <c r="B89" s="10"/>
      <c r="C89" s="17" t="s">
        <v>2522</v>
      </c>
      <c r="D89" s="10" t="s">
        <v>927</v>
      </c>
      <c r="E89" s="17" t="s">
        <v>34</v>
      </c>
      <c r="F89" s="17">
        <v>1</v>
      </c>
      <c r="G89" s="941"/>
      <c r="H89" s="941"/>
      <c r="K89" s="124"/>
      <c r="L89" s="124"/>
      <c r="M89" s="124"/>
      <c r="N89" s="124"/>
    </row>
    <row r="90" spans="1:14">
      <c r="A90" s="50"/>
      <c r="B90" s="140"/>
      <c r="C90" s="79"/>
      <c r="D90" s="140"/>
      <c r="E90" s="15"/>
      <c r="F90" s="15"/>
      <c r="G90" s="945"/>
      <c r="H90" s="946"/>
      <c r="K90" s="124"/>
      <c r="L90" s="124"/>
      <c r="M90" s="124"/>
      <c r="N90" s="124"/>
    </row>
    <row r="91" spans="1:14">
      <c r="A91" s="97" t="s">
        <v>2523</v>
      </c>
      <c r="B91" s="10"/>
      <c r="C91" s="17" t="s">
        <v>2524</v>
      </c>
      <c r="D91" s="41" t="s">
        <v>952</v>
      </c>
      <c r="E91" s="9"/>
      <c r="F91" s="9"/>
      <c r="G91" s="941"/>
      <c r="H91" s="941"/>
      <c r="K91" s="124"/>
      <c r="L91" s="124"/>
      <c r="M91" s="124"/>
      <c r="N91" s="124"/>
    </row>
    <row r="92" spans="1:14">
      <c r="A92" s="50"/>
      <c r="B92" s="13"/>
      <c r="C92" s="325"/>
      <c r="D92" s="13"/>
      <c r="E92" s="325"/>
      <c r="F92" s="325"/>
      <c r="G92" s="947"/>
      <c r="H92" s="948"/>
      <c r="K92" s="124"/>
      <c r="L92" s="124"/>
      <c r="M92" s="124"/>
      <c r="N92" s="124"/>
    </row>
    <row r="93" spans="1:14">
      <c r="A93" s="97" t="s">
        <v>2525</v>
      </c>
      <c r="B93" s="10"/>
      <c r="C93" s="17" t="s">
        <v>2526</v>
      </c>
      <c r="D93" s="10" t="s">
        <v>929</v>
      </c>
      <c r="E93" s="17" t="s">
        <v>34</v>
      </c>
      <c r="F93" s="17">
        <v>1</v>
      </c>
      <c r="G93" s="941"/>
      <c r="H93" s="941"/>
      <c r="I93" s="409"/>
      <c r="J93" s="397"/>
      <c r="K93" s="124"/>
      <c r="L93" s="124"/>
      <c r="M93" s="124"/>
      <c r="N93" s="124"/>
    </row>
    <row r="94" spans="1:14">
      <c r="A94" s="50"/>
      <c r="B94" s="140"/>
      <c r="C94" s="79"/>
      <c r="D94" s="140"/>
      <c r="E94" s="15"/>
      <c r="F94" s="15"/>
      <c r="G94" s="945"/>
      <c r="H94" s="946"/>
      <c r="I94" s="409"/>
      <c r="J94" s="397"/>
      <c r="K94" s="124"/>
      <c r="L94" s="124"/>
      <c r="M94" s="124"/>
      <c r="N94" s="124"/>
    </row>
    <row r="95" spans="1:14">
      <c r="A95" s="97" t="s">
        <v>2527</v>
      </c>
      <c r="B95" s="10"/>
      <c r="C95" s="17" t="s">
        <v>2528</v>
      </c>
      <c r="D95" s="10" t="s">
        <v>930</v>
      </c>
      <c r="E95" s="17" t="s">
        <v>34</v>
      </c>
      <c r="F95" s="17">
        <v>1</v>
      </c>
      <c r="G95" s="941"/>
      <c r="H95" s="941"/>
      <c r="I95" s="409"/>
      <c r="J95" s="397"/>
      <c r="K95" s="124"/>
      <c r="L95" s="124"/>
      <c r="M95" s="124"/>
      <c r="N95" s="124"/>
    </row>
    <row r="96" spans="1:14">
      <c r="A96" s="50"/>
      <c r="B96" s="140"/>
      <c r="C96" s="79"/>
      <c r="D96" s="140"/>
      <c r="E96" s="15"/>
      <c r="F96" s="15"/>
      <c r="G96" s="945"/>
      <c r="H96" s="946"/>
      <c r="I96" s="409"/>
      <c r="J96" s="397"/>
      <c r="K96" s="124"/>
      <c r="L96" s="124"/>
      <c r="M96" s="124"/>
      <c r="N96" s="124"/>
    </row>
    <row r="97" spans="1:14">
      <c r="A97" s="97" t="s">
        <v>2529</v>
      </c>
      <c r="B97" s="10"/>
      <c r="C97" s="17" t="s">
        <v>2530</v>
      </c>
      <c r="D97" s="10" t="s">
        <v>931</v>
      </c>
      <c r="E97" s="17" t="s">
        <v>34</v>
      </c>
      <c r="F97" s="17">
        <v>1</v>
      </c>
      <c r="G97" s="941"/>
      <c r="H97" s="941"/>
      <c r="I97" s="409"/>
      <c r="J97" s="397"/>
      <c r="K97" s="124"/>
      <c r="L97" s="124"/>
      <c r="M97" s="124"/>
      <c r="N97" s="124"/>
    </row>
    <row r="98" spans="1:14">
      <c r="A98" s="50"/>
      <c r="B98" s="140"/>
      <c r="C98" s="79"/>
      <c r="D98" s="140"/>
      <c r="E98" s="15"/>
      <c r="F98" s="15"/>
      <c r="G98" s="945"/>
      <c r="H98" s="946"/>
      <c r="I98" s="409"/>
      <c r="J98" s="397"/>
      <c r="K98" s="124"/>
      <c r="L98" s="124"/>
      <c r="M98" s="124"/>
      <c r="N98" s="124"/>
    </row>
    <row r="99" spans="1:14">
      <c r="A99" s="97" t="s">
        <v>2531</v>
      </c>
      <c r="B99" s="10"/>
      <c r="C99" s="17" t="s">
        <v>2532</v>
      </c>
      <c r="D99" s="10" t="s">
        <v>932</v>
      </c>
      <c r="E99" s="17" t="s">
        <v>34</v>
      </c>
      <c r="F99" s="17">
        <v>1</v>
      </c>
      <c r="G99" s="941"/>
      <c r="H99" s="941"/>
      <c r="I99" s="409"/>
      <c r="J99" s="397"/>
      <c r="K99" s="124"/>
      <c r="L99" s="124"/>
      <c r="M99" s="124"/>
      <c r="N99" s="124"/>
    </row>
    <row r="100" spans="1:14">
      <c r="A100" s="50"/>
      <c r="B100" s="140"/>
      <c r="C100" s="79"/>
      <c r="D100" s="140"/>
      <c r="E100" s="15"/>
      <c r="F100" s="15"/>
      <c r="G100" s="945"/>
      <c r="H100" s="946"/>
      <c r="I100" s="409"/>
      <c r="J100" s="397"/>
      <c r="K100" s="124"/>
      <c r="L100" s="124"/>
      <c r="M100" s="124"/>
      <c r="N100" s="124"/>
    </row>
    <row r="101" spans="1:14">
      <c r="A101" s="97" t="s">
        <v>2533</v>
      </c>
      <c r="B101" s="10"/>
      <c r="C101" s="17" t="s">
        <v>2534</v>
      </c>
      <c r="D101" s="10" t="s">
        <v>933</v>
      </c>
      <c r="E101" s="17" t="s">
        <v>34</v>
      </c>
      <c r="F101" s="17">
        <v>1</v>
      </c>
      <c r="G101" s="941"/>
      <c r="H101" s="941"/>
      <c r="I101" s="409"/>
      <c r="J101" s="397"/>
      <c r="K101" s="124"/>
      <c r="L101" s="124"/>
      <c r="M101" s="124"/>
      <c r="N101" s="124"/>
    </row>
    <row r="102" spans="1:14">
      <c r="A102" s="50"/>
      <c r="B102" s="140"/>
      <c r="C102" s="79"/>
      <c r="D102" s="140"/>
      <c r="E102" s="15"/>
      <c r="F102" s="15"/>
      <c r="G102" s="945"/>
      <c r="H102" s="946"/>
      <c r="I102" s="409"/>
      <c r="J102" s="397"/>
      <c r="K102" s="124"/>
      <c r="L102" s="124"/>
      <c r="M102" s="124"/>
      <c r="N102" s="124"/>
    </row>
    <row r="103" spans="1:14" ht="22.5" customHeight="1">
      <c r="A103" s="97" t="s">
        <v>2535</v>
      </c>
      <c r="B103" s="10"/>
      <c r="C103" s="17" t="s">
        <v>2536</v>
      </c>
      <c r="D103" s="10" t="s">
        <v>934</v>
      </c>
      <c r="E103" s="17" t="s">
        <v>34</v>
      </c>
      <c r="F103" s="17">
        <v>1</v>
      </c>
      <c r="G103" s="941"/>
      <c r="H103" s="941"/>
      <c r="I103" s="409"/>
      <c r="J103" s="397"/>
      <c r="K103" s="124"/>
      <c r="L103" s="124"/>
      <c r="M103" s="124"/>
      <c r="N103" s="124"/>
    </row>
    <row r="104" spans="1:14">
      <c r="A104" s="50"/>
      <c r="B104" s="140"/>
      <c r="C104" s="79"/>
      <c r="D104" s="140"/>
      <c r="E104" s="15"/>
      <c r="F104" s="15"/>
      <c r="G104" s="945"/>
      <c r="H104" s="946"/>
      <c r="I104" s="409"/>
      <c r="J104" s="397"/>
      <c r="K104" s="124"/>
      <c r="L104" s="124"/>
      <c r="M104" s="124"/>
      <c r="N104" s="124"/>
    </row>
    <row r="105" spans="1:14">
      <c r="A105" s="97" t="s">
        <v>2537</v>
      </c>
      <c r="B105" s="10"/>
      <c r="C105" s="17" t="s">
        <v>2538</v>
      </c>
      <c r="D105" s="10" t="s">
        <v>935</v>
      </c>
      <c r="E105" s="17" t="s">
        <v>34</v>
      </c>
      <c r="F105" s="17">
        <v>1</v>
      </c>
      <c r="G105" s="941"/>
      <c r="H105" s="941"/>
      <c r="I105" s="409"/>
      <c r="J105" s="397"/>
      <c r="K105" s="124"/>
      <c r="L105" s="124"/>
      <c r="M105" s="124"/>
      <c r="N105" s="124"/>
    </row>
    <row r="106" spans="1:14">
      <c r="A106" s="50"/>
      <c r="B106" s="140"/>
      <c r="C106" s="79"/>
      <c r="D106" s="140"/>
      <c r="E106" s="15"/>
      <c r="F106" s="15"/>
      <c r="G106" s="945"/>
      <c r="H106" s="946"/>
      <c r="I106" s="409"/>
      <c r="J106" s="397"/>
      <c r="K106" s="124"/>
      <c r="L106" s="124"/>
      <c r="M106" s="124"/>
      <c r="N106" s="124"/>
    </row>
    <row r="107" spans="1:14">
      <c r="A107" s="97"/>
      <c r="B107" s="10"/>
      <c r="C107" s="17"/>
      <c r="D107" s="10"/>
      <c r="E107" s="17"/>
      <c r="F107" s="17"/>
      <c r="G107" s="941"/>
      <c r="H107" s="941"/>
      <c r="I107" s="409"/>
      <c r="J107" s="397"/>
      <c r="K107" s="124"/>
      <c r="L107" s="124"/>
      <c r="M107" s="124"/>
      <c r="N107" s="124"/>
    </row>
    <row r="108" spans="1:14">
      <c r="A108" s="50"/>
      <c r="B108" s="140"/>
      <c r="C108" s="79"/>
      <c r="D108" s="140"/>
      <c r="E108" s="15"/>
      <c r="F108" s="15"/>
      <c r="G108" s="945"/>
      <c r="H108" s="946"/>
      <c r="I108" s="396"/>
      <c r="J108" s="397"/>
      <c r="K108" s="124"/>
      <c r="L108" s="124"/>
      <c r="M108" s="124"/>
      <c r="N108" s="124"/>
    </row>
    <row r="109" spans="1:14">
      <c r="A109" s="97"/>
      <c r="B109" s="10"/>
      <c r="C109" s="17"/>
      <c r="D109" s="10"/>
      <c r="E109" s="17"/>
      <c r="F109" s="17"/>
      <c r="G109" s="941"/>
      <c r="H109" s="941"/>
      <c r="I109" s="396"/>
      <c r="J109" s="397"/>
      <c r="K109" s="124"/>
      <c r="L109" s="124"/>
      <c r="M109" s="124"/>
      <c r="N109" s="124"/>
    </row>
    <row r="110" spans="1:14">
      <c r="A110" s="50"/>
      <c r="B110" s="140"/>
      <c r="C110" s="79"/>
      <c r="D110" s="140"/>
      <c r="E110" s="15"/>
      <c r="F110" s="15"/>
      <c r="G110" s="945"/>
      <c r="H110" s="946"/>
      <c r="I110" s="396"/>
      <c r="J110" s="397"/>
      <c r="K110" s="124"/>
      <c r="L110" s="124"/>
      <c r="M110" s="124"/>
      <c r="N110" s="124"/>
    </row>
    <row r="111" spans="1:14">
      <c r="A111" s="97"/>
      <c r="B111" s="41"/>
      <c r="C111" s="123"/>
      <c r="D111" s="41"/>
      <c r="E111" s="9"/>
      <c r="F111" s="9"/>
      <c r="G111" s="941"/>
      <c r="H111" s="942"/>
      <c r="I111" s="396"/>
      <c r="J111" s="397"/>
      <c r="K111" s="124"/>
      <c r="L111" s="124"/>
      <c r="M111" s="124"/>
      <c r="N111" s="124"/>
    </row>
    <row r="112" spans="1:14">
      <c r="A112" s="50"/>
      <c r="B112" s="140"/>
      <c r="C112" s="79"/>
      <c r="D112" s="140"/>
      <c r="E112" s="15"/>
      <c r="F112" s="15"/>
      <c r="G112" s="945"/>
      <c r="H112" s="946"/>
      <c r="I112" s="396"/>
      <c r="J112" s="397"/>
      <c r="K112" s="124"/>
      <c r="L112" s="124"/>
      <c r="M112" s="124"/>
      <c r="N112" s="124"/>
    </row>
    <row r="113" spans="1:17">
      <c r="A113" s="97"/>
      <c r="B113" s="10"/>
      <c r="C113" s="17"/>
      <c r="D113" s="10"/>
      <c r="E113" s="17"/>
      <c r="F113" s="17"/>
      <c r="G113" s="941"/>
      <c r="H113" s="941"/>
      <c r="I113" s="396"/>
      <c r="J113" s="397"/>
      <c r="K113" s="124"/>
      <c r="L113" s="124"/>
      <c r="M113" s="124"/>
      <c r="N113" s="124"/>
    </row>
    <row r="114" spans="1:17">
      <c r="A114" s="50"/>
      <c r="B114" s="140"/>
      <c r="C114" s="79"/>
      <c r="D114" s="140"/>
      <c r="E114" s="15"/>
      <c r="F114" s="15"/>
      <c r="G114" s="945"/>
      <c r="H114" s="946"/>
      <c r="I114" s="396"/>
      <c r="J114" s="397"/>
      <c r="K114" s="124"/>
      <c r="L114" s="124"/>
      <c r="M114" s="124"/>
      <c r="N114" s="124"/>
    </row>
    <row r="115" spans="1:17">
      <c r="A115" s="97"/>
      <c r="B115" s="10"/>
      <c r="C115" s="17"/>
      <c r="D115" s="10"/>
      <c r="E115" s="17"/>
      <c r="F115" s="17"/>
      <c r="G115" s="941"/>
      <c r="H115" s="941"/>
      <c r="I115" s="396"/>
      <c r="J115" s="397"/>
      <c r="K115" s="124"/>
      <c r="L115" s="124"/>
      <c r="M115" s="124"/>
      <c r="N115" s="124"/>
    </row>
    <row r="116" spans="1:17">
      <c r="A116" s="50"/>
      <c r="B116" s="140"/>
      <c r="C116" s="79"/>
      <c r="D116" s="140"/>
      <c r="E116" s="15"/>
      <c r="F116" s="15"/>
      <c r="G116" s="945"/>
      <c r="H116" s="946"/>
      <c r="I116" s="396"/>
      <c r="J116" s="397"/>
      <c r="K116" s="124"/>
      <c r="L116" s="124"/>
      <c r="M116" s="124"/>
      <c r="N116" s="124"/>
    </row>
    <row r="117" spans="1:17">
      <c r="A117" s="97"/>
      <c r="B117" s="10"/>
      <c r="C117" s="17"/>
      <c r="D117" s="10"/>
      <c r="E117" s="17"/>
      <c r="F117" s="17"/>
      <c r="G117" s="941"/>
      <c r="H117" s="941"/>
      <c r="I117" s="396"/>
      <c r="J117" s="397"/>
      <c r="K117" s="124"/>
      <c r="L117" s="124"/>
      <c r="M117" s="124"/>
      <c r="N117" s="124"/>
    </row>
    <row r="118" spans="1:17">
      <c r="A118" s="50"/>
      <c r="B118" s="140"/>
      <c r="C118" s="79"/>
      <c r="D118" s="140"/>
      <c r="E118" s="15"/>
      <c r="F118" s="15"/>
      <c r="G118" s="945"/>
      <c r="H118" s="946"/>
      <c r="I118" s="396"/>
      <c r="J118" s="397"/>
      <c r="K118" s="124"/>
      <c r="L118" s="124"/>
      <c r="M118" s="124"/>
      <c r="N118" s="124"/>
    </row>
    <row r="119" spans="1:17">
      <c r="A119" s="97"/>
      <c r="B119" s="10"/>
      <c r="C119" s="17"/>
      <c r="D119" s="10"/>
      <c r="E119" s="17"/>
      <c r="F119" s="17"/>
      <c r="G119" s="941"/>
      <c r="H119" s="941"/>
      <c r="I119" s="396"/>
      <c r="J119" s="397"/>
      <c r="K119" s="124"/>
      <c r="L119" s="124"/>
      <c r="M119" s="124"/>
      <c r="N119" s="124"/>
    </row>
    <row r="120" spans="1:17">
      <c r="A120" s="50"/>
      <c r="B120" s="140"/>
      <c r="C120" s="79"/>
      <c r="D120" s="140"/>
      <c r="E120" s="15"/>
      <c r="F120" s="15"/>
      <c r="G120" s="945"/>
      <c r="H120" s="946"/>
      <c r="I120" s="396"/>
      <c r="J120" s="397"/>
      <c r="K120" s="124"/>
      <c r="L120" s="124"/>
      <c r="M120" s="124"/>
      <c r="N120" s="124"/>
    </row>
    <row r="121" spans="1:17">
      <c r="A121" s="97"/>
      <c r="B121" s="10"/>
      <c r="C121" s="17"/>
      <c r="D121" s="10"/>
      <c r="E121" s="17"/>
      <c r="F121" s="17"/>
      <c r="G121" s="941"/>
      <c r="H121" s="941"/>
      <c r="I121" s="396"/>
      <c r="J121" s="397"/>
      <c r="K121" s="124"/>
      <c r="L121" s="124"/>
      <c r="M121" s="124"/>
      <c r="N121" s="124"/>
    </row>
    <row r="122" spans="1:17">
      <c r="A122" s="50"/>
      <c r="B122" s="140"/>
      <c r="C122" s="79"/>
      <c r="D122" s="140"/>
      <c r="E122" s="15"/>
      <c r="F122" s="15"/>
      <c r="G122" s="945"/>
      <c r="H122" s="946"/>
      <c r="I122" s="396"/>
      <c r="J122" s="397"/>
      <c r="K122" s="124"/>
      <c r="L122" s="124"/>
      <c r="M122" s="124"/>
      <c r="N122" s="124"/>
    </row>
    <row r="123" spans="1:17" ht="15.75" thickBot="1">
      <c r="A123" s="97"/>
      <c r="B123" s="10"/>
      <c r="C123" s="17"/>
      <c r="D123" s="10"/>
      <c r="E123" s="17"/>
      <c r="F123" s="17"/>
      <c r="G123" s="941"/>
      <c r="H123" s="941"/>
      <c r="I123" s="396"/>
      <c r="J123" s="397"/>
      <c r="K123" s="124"/>
      <c r="L123" s="124"/>
      <c r="M123" s="124"/>
      <c r="N123" s="124"/>
    </row>
    <row r="124" spans="1:17" ht="15.75" thickBot="1">
      <c r="A124" s="1104" t="s">
        <v>20</v>
      </c>
      <c r="B124" s="1104"/>
      <c r="C124" s="1104"/>
      <c r="D124" s="1104"/>
      <c r="E124" s="1104"/>
      <c r="F124" s="1104"/>
      <c r="G124" s="1104"/>
      <c r="H124" s="758"/>
      <c r="I124" s="409"/>
      <c r="J124" s="397"/>
      <c r="K124" s="124"/>
      <c r="L124" s="124"/>
      <c r="M124" s="124"/>
      <c r="N124" s="124"/>
    </row>
    <row r="125" spans="1:17" ht="15.75" thickBot="1">
      <c r="A125" s="1105" t="s">
        <v>21</v>
      </c>
      <c r="B125" s="1106"/>
      <c r="C125" s="1106"/>
      <c r="D125" s="1106"/>
      <c r="E125" s="1106"/>
      <c r="F125" s="1106"/>
      <c r="G125" s="1107"/>
      <c r="H125" s="786"/>
      <c r="I125" s="409"/>
      <c r="J125" s="397"/>
      <c r="K125" s="124"/>
      <c r="L125" s="124"/>
      <c r="M125" s="124"/>
      <c r="N125" s="124"/>
    </row>
    <row r="126" spans="1:17">
      <c r="A126" s="50"/>
      <c r="B126" s="140"/>
      <c r="C126" s="79"/>
      <c r="D126" s="140"/>
      <c r="E126" s="15"/>
      <c r="F126" s="15"/>
      <c r="G126" s="945"/>
      <c r="H126" s="946"/>
      <c r="I126" s="409"/>
      <c r="J126" s="397"/>
      <c r="K126" s="124"/>
      <c r="L126" s="124"/>
      <c r="M126" s="124"/>
      <c r="N126" s="124"/>
    </row>
    <row r="127" spans="1:17">
      <c r="A127" s="97" t="s">
        <v>2539</v>
      </c>
      <c r="B127" s="10"/>
      <c r="C127" s="17" t="s">
        <v>2540</v>
      </c>
      <c r="D127" s="10" t="s">
        <v>936</v>
      </c>
      <c r="E127" s="17" t="s">
        <v>946</v>
      </c>
      <c r="F127" s="17">
        <v>24</v>
      </c>
      <c r="G127" s="941"/>
      <c r="H127" s="941"/>
      <c r="I127" s="409"/>
      <c r="J127" s="397"/>
      <c r="K127" s="124"/>
      <c r="L127" s="124"/>
      <c r="M127" s="124"/>
      <c r="N127" s="124"/>
    </row>
    <row r="128" spans="1:17">
      <c r="A128" s="50"/>
      <c r="B128" s="140"/>
      <c r="C128" s="79"/>
      <c r="D128" s="140"/>
      <c r="E128" s="15"/>
      <c r="F128" s="15"/>
      <c r="G128" s="945"/>
      <c r="H128" s="946"/>
      <c r="I128" s="409"/>
      <c r="J128" s="397"/>
      <c r="K128" s="124"/>
      <c r="L128" s="124"/>
      <c r="M128" s="124"/>
      <c r="N128" s="124"/>
      <c r="Q128" s="156"/>
    </row>
    <row r="129" spans="1:18" ht="36.75" customHeight="1">
      <c r="A129" s="97" t="s">
        <v>2541</v>
      </c>
      <c r="B129" s="10"/>
      <c r="C129" s="17" t="s">
        <v>2542</v>
      </c>
      <c r="D129" s="10" t="s">
        <v>953</v>
      </c>
      <c r="E129" s="17" t="s">
        <v>946</v>
      </c>
      <c r="F129" s="17">
        <v>24</v>
      </c>
      <c r="G129" s="941"/>
      <c r="H129" s="941"/>
      <c r="I129" s="409"/>
      <c r="J129" s="397"/>
      <c r="K129" s="124"/>
      <c r="L129" s="124"/>
      <c r="M129" s="124"/>
      <c r="N129" s="124"/>
      <c r="Q129" s="156"/>
      <c r="R129" s="177"/>
    </row>
    <row r="130" spans="1:18">
      <c r="A130" s="50"/>
      <c r="B130" s="140"/>
      <c r="C130" s="79"/>
      <c r="D130" s="140"/>
      <c r="E130" s="15"/>
      <c r="F130" s="15"/>
      <c r="G130" s="945"/>
      <c r="H130" s="946"/>
      <c r="I130" s="409"/>
      <c r="J130" s="397"/>
      <c r="K130" s="124"/>
      <c r="L130" s="124"/>
      <c r="M130" s="124"/>
      <c r="N130" s="124"/>
      <c r="Q130" s="156"/>
      <c r="R130" s="177"/>
    </row>
    <row r="131" spans="1:18" ht="27">
      <c r="A131" s="97" t="s">
        <v>2543</v>
      </c>
      <c r="B131" s="10"/>
      <c r="C131" s="17" t="s">
        <v>2544</v>
      </c>
      <c r="D131" s="10" t="s">
        <v>954</v>
      </c>
      <c r="E131" s="17" t="s">
        <v>946</v>
      </c>
      <c r="F131" s="17">
        <v>24</v>
      </c>
      <c r="G131" s="941"/>
      <c r="H131" s="941"/>
      <c r="I131" s="409"/>
      <c r="J131" s="397"/>
      <c r="K131" s="124"/>
      <c r="L131" s="124"/>
      <c r="M131" s="124"/>
      <c r="N131" s="124"/>
      <c r="Q131" s="156"/>
      <c r="R131" s="177"/>
    </row>
    <row r="132" spans="1:18">
      <c r="A132" s="50"/>
      <c r="B132" s="140"/>
      <c r="C132" s="79"/>
      <c r="D132" s="140"/>
      <c r="E132" s="15"/>
      <c r="F132" s="15"/>
      <c r="G132" s="945"/>
      <c r="H132" s="946"/>
      <c r="I132" s="409"/>
      <c r="J132" s="397"/>
      <c r="K132" s="124"/>
      <c r="L132" s="124"/>
      <c r="M132" s="124"/>
      <c r="N132" s="124"/>
      <c r="Q132" s="156"/>
      <c r="R132" s="177"/>
    </row>
    <row r="133" spans="1:18">
      <c r="A133" s="97" t="s">
        <v>2545</v>
      </c>
      <c r="B133" s="41"/>
      <c r="C133" s="17" t="s">
        <v>955</v>
      </c>
      <c r="D133" s="10" t="s">
        <v>956</v>
      </c>
      <c r="E133" s="17" t="s">
        <v>946</v>
      </c>
      <c r="F133" s="17">
        <v>24</v>
      </c>
      <c r="G133" s="941"/>
      <c r="H133" s="941"/>
      <c r="I133" s="409"/>
      <c r="J133" s="397"/>
      <c r="K133" s="124"/>
      <c r="L133" s="124"/>
      <c r="M133" s="124"/>
      <c r="N133" s="124"/>
      <c r="Q133" s="156"/>
    </row>
    <row r="134" spans="1:18">
      <c r="A134" s="50"/>
      <c r="B134" s="140"/>
      <c r="C134" s="79"/>
      <c r="D134" s="140"/>
      <c r="E134" s="15"/>
      <c r="F134" s="15"/>
      <c r="G134" s="945"/>
      <c r="H134" s="946"/>
      <c r="I134" s="409"/>
      <c r="J134" s="397"/>
      <c r="K134" s="124"/>
      <c r="L134" s="124"/>
      <c r="M134" s="124"/>
      <c r="N134" s="124"/>
    </row>
    <row r="135" spans="1:18" ht="63.75" customHeight="1">
      <c r="A135" s="97"/>
      <c r="B135" s="10"/>
      <c r="C135" s="123" t="s">
        <v>2546</v>
      </c>
      <c r="D135" s="41" t="s">
        <v>957</v>
      </c>
      <c r="E135" s="9"/>
      <c r="F135" s="9"/>
      <c r="G135" s="941"/>
      <c r="H135" s="942"/>
      <c r="I135" s="409"/>
      <c r="J135" s="397"/>
      <c r="K135" s="124"/>
      <c r="L135" s="124"/>
      <c r="M135" s="124"/>
      <c r="N135" s="124"/>
    </row>
    <row r="136" spans="1:18">
      <c r="A136" s="50"/>
      <c r="B136" s="140"/>
      <c r="C136" s="79"/>
      <c r="D136" s="140"/>
      <c r="E136" s="15"/>
      <c r="F136" s="15"/>
      <c r="G136" s="945"/>
      <c r="H136" s="946"/>
      <c r="I136" s="409"/>
      <c r="J136" s="397"/>
      <c r="K136" s="124"/>
      <c r="L136" s="124"/>
      <c r="M136" s="124"/>
      <c r="N136" s="124"/>
    </row>
    <row r="137" spans="1:18">
      <c r="A137" s="97" t="s">
        <v>2547</v>
      </c>
      <c r="B137" s="10"/>
      <c r="C137" s="17"/>
      <c r="D137" s="10" t="s">
        <v>958</v>
      </c>
      <c r="E137" s="17" t="s">
        <v>946</v>
      </c>
      <c r="F137" s="17">
        <v>24</v>
      </c>
      <c r="G137" s="941"/>
      <c r="H137" s="941"/>
      <c r="I137" s="409"/>
      <c r="J137" s="397"/>
      <c r="K137" s="124"/>
      <c r="L137" s="124"/>
      <c r="M137" s="124"/>
      <c r="N137" s="124"/>
    </row>
    <row r="138" spans="1:18">
      <c r="A138" s="50"/>
      <c r="B138" s="140"/>
      <c r="C138" s="79"/>
      <c r="D138" s="140"/>
      <c r="E138" s="15"/>
      <c r="F138" s="15"/>
      <c r="G138" s="945"/>
      <c r="H138" s="946"/>
      <c r="I138" s="409"/>
      <c r="J138" s="397"/>
      <c r="K138" s="124"/>
      <c r="L138" s="124"/>
      <c r="M138" s="124"/>
      <c r="N138" s="124"/>
    </row>
    <row r="139" spans="1:18">
      <c r="A139" s="97" t="s">
        <v>2548</v>
      </c>
      <c r="B139" s="10"/>
      <c r="C139" s="17"/>
      <c r="D139" s="10" t="s">
        <v>959</v>
      </c>
      <c r="E139" s="17" t="s">
        <v>946</v>
      </c>
      <c r="F139" s="17">
        <v>24</v>
      </c>
      <c r="G139" s="941"/>
      <c r="H139" s="941"/>
      <c r="I139" s="409"/>
      <c r="J139" s="397"/>
      <c r="K139" s="124"/>
      <c r="L139" s="124"/>
      <c r="M139" s="124"/>
      <c r="N139" s="124"/>
    </row>
    <row r="140" spans="1:18">
      <c r="A140" s="50"/>
      <c r="B140" s="140"/>
      <c r="C140" s="79"/>
      <c r="D140" s="140"/>
      <c r="E140" s="15"/>
      <c r="F140" s="15"/>
      <c r="G140" s="945"/>
      <c r="H140" s="946"/>
      <c r="I140" s="409"/>
      <c r="J140" s="397"/>
      <c r="K140" s="124"/>
      <c r="L140" s="124"/>
      <c r="M140" s="124"/>
      <c r="N140" s="124"/>
    </row>
    <row r="141" spans="1:18">
      <c r="A141" s="97" t="s">
        <v>2549</v>
      </c>
      <c r="B141" s="10"/>
      <c r="C141" s="17"/>
      <c r="D141" s="10" t="s">
        <v>960</v>
      </c>
      <c r="E141" s="17" t="s">
        <v>946</v>
      </c>
      <c r="F141" s="17">
        <v>24</v>
      </c>
      <c r="G141" s="941"/>
      <c r="H141" s="941"/>
      <c r="I141" s="409"/>
      <c r="J141" s="397"/>
      <c r="K141" s="124"/>
      <c r="L141" s="124"/>
      <c r="M141" s="124"/>
      <c r="N141" s="124"/>
    </row>
    <row r="142" spans="1:18">
      <c r="A142" s="50"/>
      <c r="B142" s="140"/>
      <c r="C142" s="79"/>
      <c r="D142" s="140"/>
      <c r="E142" s="15"/>
      <c r="F142" s="15"/>
      <c r="G142" s="945"/>
      <c r="H142" s="946"/>
      <c r="I142" s="409"/>
      <c r="J142" s="397"/>
      <c r="K142" s="124"/>
      <c r="L142" s="124"/>
      <c r="M142" s="124"/>
      <c r="N142" s="124"/>
    </row>
    <row r="143" spans="1:18">
      <c r="A143" s="97" t="s">
        <v>2550</v>
      </c>
      <c r="B143" s="10"/>
      <c r="C143" s="17" t="s">
        <v>961</v>
      </c>
      <c r="D143" s="10" t="s">
        <v>2551</v>
      </c>
      <c r="E143" s="17" t="s">
        <v>946</v>
      </c>
      <c r="F143" s="17">
        <v>24</v>
      </c>
      <c r="G143" s="941"/>
      <c r="H143" s="941"/>
      <c r="I143" s="409"/>
      <c r="J143" s="397"/>
      <c r="K143" s="124"/>
      <c r="L143" s="124"/>
      <c r="M143" s="124"/>
      <c r="N143" s="124"/>
    </row>
    <row r="144" spans="1:18">
      <c r="A144" s="50"/>
      <c r="B144" s="140"/>
      <c r="C144" s="79"/>
      <c r="D144" s="140"/>
      <c r="E144" s="15"/>
      <c r="F144" s="15"/>
      <c r="G144" s="945"/>
      <c r="H144" s="946"/>
      <c r="I144" s="409"/>
      <c r="J144" s="397"/>
      <c r="K144" s="124"/>
      <c r="L144" s="124"/>
      <c r="M144" s="124"/>
      <c r="N144" s="124"/>
    </row>
    <row r="145" spans="1:14">
      <c r="A145" s="97" t="s">
        <v>2552</v>
      </c>
      <c r="B145" s="10"/>
      <c r="C145" s="17" t="s">
        <v>2553</v>
      </c>
      <c r="D145" s="10" t="s">
        <v>2554</v>
      </c>
      <c r="E145" s="17" t="s">
        <v>946</v>
      </c>
      <c r="F145" s="17">
        <v>24</v>
      </c>
      <c r="G145" s="941"/>
      <c r="H145" s="941"/>
      <c r="I145" s="409"/>
      <c r="J145" s="397"/>
      <c r="K145" s="124"/>
      <c r="L145" s="124"/>
      <c r="M145" s="124"/>
      <c r="N145" s="124"/>
    </row>
    <row r="146" spans="1:14">
      <c r="A146" s="50"/>
      <c r="B146" s="140"/>
      <c r="C146" s="79"/>
      <c r="D146" s="140"/>
      <c r="E146" s="79"/>
      <c r="F146" s="79"/>
      <c r="G146" s="945"/>
      <c r="H146" s="946"/>
      <c r="I146" s="409"/>
      <c r="J146" s="397"/>
      <c r="K146" s="124"/>
      <c r="L146" s="124"/>
      <c r="M146" s="124"/>
      <c r="N146" s="124"/>
    </row>
    <row r="147" spans="1:14">
      <c r="A147" s="97"/>
      <c r="B147" s="10"/>
      <c r="C147" s="17"/>
      <c r="D147" s="10"/>
      <c r="E147" s="17"/>
      <c r="F147" s="17"/>
      <c r="G147" s="941"/>
      <c r="H147" s="942"/>
      <c r="I147" s="409"/>
      <c r="J147" s="397"/>
      <c r="K147" s="124"/>
      <c r="L147" s="124"/>
      <c r="M147" s="124"/>
      <c r="N147" s="124"/>
    </row>
    <row r="148" spans="1:14">
      <c r="A148" s="50"/>
      <c r="B148" s="140"/>
      <c r="C148" s="79"/>
      <c r="D148" s="140"/>
      <c r="E148" s="79"/>
      <c r="F148" s="79"/>
      <c r="G148" s="945"/>
      <c r="H148" s="946"/>
      <c r="I148" s="409"/>
      <c r="J148" s="397"/>
      <c r="K148" s="124"/>
      <c r="L148" s="124"/>
      <c r="M148" s="124"/>
      <c r="N148" s="124"/>
    </row>
    <row r="149" spans="1:14">
      <c r="A149" s="97"/>
      <c r="B149" s="10"/>
      <c r="C149" s="17"/>
      <c r="D149" s="10"/>
      <c r="E149" s="17"/>
      <c r="F149" s="17"/>
      <c r="G149" s="941"/>
      <c r="H149" s="942"/>
      <c r="I149" s="409"/>
      <c r="J149" s="397"/>
      <c r="K149" s="124"/>
      <c r="L149" s="124"/>
      <c r="M149" s="124"/>
      <c r="N149" s="124"/>
    </row>
    <row r="150" spans="1:14">
      <c r="A150" s="50"/>
      <c r="B150" s="140"/>
      <c r="C150" s="79"/>
      <c r="D150" s="140"/>
      <c r="E150" s="79"/>
      <c r="F150" s="79"/>
      <c r="G150" s="945"/>
      <c r="H150" s="946"/>
      <c r="I150" s="409"/>
      <c r="J150" s="397"/>
      <c r="K150" s="124"/>
      <c r="L150" s="124"/>
      <c r="M150" s="124"/>
      <c r="N150" s="124"/>
    </row>
    <row r="151" spans="1:14">
      <c r="A151" s="97"/>
      <c r="B151" s="10"/>
      <c r="C151" s="17"/>
      <c r="D151" s="10"/>
      <c r="E151" s="17"/>
      <c r="F151" s="17"/>
      <c r="G151" s="941"/>
      <c r="H151" s="942"/>
      <c r="I151" s="409"/>
      <c r="J151" s="397"/>
      <c r="K151" s="124"/>
      <c r="L151" s="124"/>
      <c r="M151" s="124"/>
      <c r="N151" s="124"/>
    </row>
    <row r="152" spans="1:14">
      <c r="A152" s="50"/>
      <c r="B152" s="140"/>
      <c r="C152" s="79"/>
      <c r="D152" s="140"/>
      <c r="E152" s="79"/>
      <c r="F152" s="79"/>
      <c r="G152" s="945"/>
      <c r="H152" s="946"/>
      <c r="I152" s="409"/>
      <c r="J152" s="397"/>
      <c r="K152" s="124"/>
      <c r="L152" s="124"/>
      <c r="M152" s="124"/>
      <c r="N152" s="124"/>
    </row>
    <row r="153" spans="1:14">
      <c r="A153" s="97"/>
      <c r="B153" s="10"/>
      <c r="C153" s="17"/>
      <c r="D153" s="10"/>
      <c r="E153" s="17"/>
      <c r="F153" s="17"/>
      <c r="G153" s="941"/>
      <c r="H153" s="942"/>
      <c r="I153" s="409"/>
      <c r="J153" s="397"/>
      <c r="K153" s="124"/>
      <c r="L153" s="124"/>
      <c r="M153" s="124"/>
      <c r="N153" s="124"/>
    </row>
    <row r="154" spans="1:14">
      <c r="A154" s="50"/>
      <c r="B154" s="140"/>
      <c r="C154" s="79"/>
      <c r="D154" s="140"/>
      <c r="E154" s="79"/>
      <c r="F154" s="79"/>
      <c r="G154" s="945"/>
      <c r="H154" s="946"/>
      <c r="I154" s="409"/>
      <c r="J154" s="397"/>
      <c r="K154" s="124"/>
      <c r="L154" s="124"/>
      <c r="M154" s="124"/>
      <c r="N154" s="124"/>
    </row>
    <row r="155" spans="1:14">
      <c r="A155" s="97"/>
      <c r="B155" s="10"/>
      <c r="C155" s="17"/>
      <c r="D155" s="10"/>
      <c r="E155" s="17"/>
      <c r="F155" s="17"/>
      <c r="G155" s="941"/>
      <c r="H155" s="942"/>
      <c r="I155" s="409"/>
      <c r="J155" s="397"/>
      <c r="K155" s="124"/>
      <c r="L155" s="124"/>
      <c r="M155" s="124"/>
      <c r="N155" s="124"/>
    </row>
    <row r="156" spans="1:14">
      <c r="A156" s="50"/>
      <c r="B156" s="140"/>
      <c r="C156" s="79"/>
      <c r="D156" s="140"/>
      <c r="E156" s="79"/>
      <c r="F156" s="79"/>
      <c r="G156" s="945"/>
      <c r="H156" s="946"/>
      <c r="I156" s="409"/>
      <c r="J156" s="397"/>
      <c r="K156" s="124"/>
      <c r="L156" s="124"/>
      <c r="M156" s="124"/>
      <c r="N156" s="124"/>
    </row>
    <row r="157" spans="1:14">
      <c r="A157" s="97"/>
      <c r="B157" s="10"/>
      <c r="C157" s="17"/>
      <c r="D157" s="10"/>
      <c r="E157" s="17"/>
      <c r="F157" s="17"/>
      <c r="G157" s="941"/>
      <c r="H157" s="942"/>
      <c r="I157" s="409"/>
      <c r="J157" s="397"/>
      <c r="K157" s="124"/>
      <c r="L157" s="124"/>
      <c r="M157" s="124"/>
      <c r="N157" s="124"/>
    </row>
    <row r="158" spans="1:14">
      <c r="A158" s="50"/>
      <c r="B158" s="140"/>
      <c r="C158" s="79"/>
      <c r="D158" s="140"/>
      <c r="E158" s="79"/>
      <c r="F158" s="79"/>
      <c r="G158" s="945"/>
      <c r="H158" s="946"/>
      <c r="I158" s="409"/>
      <c r="J158" s="397"/>
      <c r="K158" s="124"/>
      <c r="L158" s="124"/>
      <c r="M158" s="124"/>
      <c r="N158" s="124"/>
    </row>
    <row r="159" spans="1:14">
      <c r="A159" s="97"/>
      <c r="B159" s="10"/>
      <c r="C159" s="17"/>
      <c r="D159" s="10"/>
      <c r="E159" s="17"/>
      <c r="F159" s="17"/>
      <c r="G159" s="941"/>
      <c r="H159" s="942"/>
      <c r="I159" s="409"/>
      <c r="J159" s="397"/>
      <c r="K159" s="124"/>
      <c r="L159" s="124"/>
      <c r="M159" s="124"/>
      <c r="N159" s="124"/>
    </row>
    <row r="160" spans="1:14">
      <c r="A160" s="50"/>
      <c r="B160" s="140"/>
      <c r="C160" s="79"/>
      <c r="D160" s="140"/>
      <c r="E160" s="79"/>
      <c r="F160" s="79"/>
      <c r="G160" s="945"/>
      <c r="H160" s="946"/>
      <c r="I160" s="409"/>
      <c r="J160" s="397"/>
      <c r="K160" s="124"/>
      <c r="L160" s="124"/>
      <c r="M160" s="124"/>
      <c r="N160" s="124"/>
    </row>
    <row r="161" spans="1:14">
      <c r="A161" s="97"/>
      <c r="B161" s="10"/>
      <c r="C161" s="17"/>
      <c r="D161" s="10"/>
      <c r="E161" s="17"/>
      <c r="F161" s="17"/>
      <c r="G161" s="941"/>
      <c r="H161" s="942"/>
      <c r="I161" s="409"/>
      <c r="J161" s="397"/>
      <c r="K161" s="124"/>
      <c r="L161" s="124"/>
      <c r="M161" s="124"/>
      <c r="N161" s="124"/>
    </row>
    <row r="162" spans="1:14">
      <c r="A162" s="50"/>
      <c r="B162" s="140"/>
      <c r="C162" s="79"/>
      <c r="D162" s="140"/>
      <c r="E162" s="79"/>
      <c r="F162" s="79"/>
      <c r="G162" s="945"/>
      <c r="H162" s="946"/>
      <c r="I162" s="409"/>
      <c r="J162" s="397"/>
      <c r="K162" s="124"/>
      <c r="L162" s="124"/>
      <c r="M162" s="124"/>
      <c r="N162" s="124"/>
    </row>
    <row r="163" spans="1:14">
      <c r="A163" s="97"/>
      <c r="B163" s="10"/>
      <c r="C163" s="17"/>
      <c r="D163" s="10"/>
      <c r="E163" s="17"/>
      <c r="F163" s="17"/>
      <c r="G163" s="941"/>
      <c r="H163" s="942"/>
      <c r="I163" s="409"/>
      <c r="J163" s="397"/>
      <c r="K163" s="124"/>
      <c r="L163" s="124"/>
      <c r="M163" s="124"/>
      <c r="N163" s="124"/>
    </row>
    <row r="164" spans="1:14">
      <c r="A164" s="50"/>
      <c r="B164" s="140"/>
      <c r="C164" s="79"/>
      <c r="D164" s="140"/>
      <c r="E164" s="79"/>
      <c r="F164" s="79"/>
      <c r="G164" s="945"/>
      <c r="H164" s="946"/>
      <c r="I164" s="409"/>
      <c r="J164" s="397"/>
      <c r="K164" s="124"/>
      <c r="L164" s="124"/>
      <c r="M164" s="124"/>
      <c r="N164" s="124"/>
    </row>
    <row r="165" spans="1:14">
      <c r="A165" s="97"/>
      <c r="B165" s="10"/>
      <c r="C165" s="17"/>
      <c r="D165" s="10"/>
      <c r="E165" s="17"/>
      <c r="F165" s="17"/>
      <c r="G165" s="941"/>
      <c r="H165" s="942"/>
      <c r="I165" s="409"/>
      <c r="J165" s="397"/>
      <c r="K165" s="124"/>
      <c r="L165" s="124"/>
      <c r="M165" s="124"/>
      <c r="N165" s="124"/>
    </row>
    <row r="166" spans="1:14">
      <c r="A166" s="50"/>
      <c r="B166" s="140"/>
      <c r="C166" s="79"/>
      <c r="D166" s="140"/>
      <c r="E166" s="79"/>
      <c r="F166" s="79"/>
      <c r="G166" s="945"/>
      <c r="H166" s="946"/>
      <c r="I166" s="409"/>
      <c r="J166" s="397"/>
      <c r="K166" s="124"/>
      <c r="L166" s="124"/>
      <c r="M166" s="124"/>
      <c r="N166" s="124"/>
    </row>
    <row r="167" spans="1:14">
      <c r="A167" s="97"/>
      <c r="B167" s="10"/>
      <c r="C167" s="17"/>
      <c r="D167" s="10"/>
      <c r="E167" s="17"/>
      <c r="F167" s="17"/>
      <c r="G167" s="941"/>
      <c r="H167" s="942"/>
      <c r="I167" s="409"/>
      <c r="J167" s="397"/>
      <c r="K167" s="124"/>
      <c r="L167" s="124"/>
      <c r="M167" s="124"/>
      <c r="N167" s="124"/>
    </row>
    <row r="168" spans="1:14">
      <c r="A168" s="50"/>
      <c r="B168" s="140"/>
      <c r="C168" s="79"/>
      <c r="D168" s="140"/>
      <c r="E168" s="15"/>
      <c r="F168" s="15"/>
      <c r="G168" s="945"/>
      <c r="H168" s="946"/>
      <c r="I168" s="396"/>
      <c r="J168" s="397"/>
      <c r="K168" s="124"/>
      <c r="L168" s="124"/>
      <c r="M168" s="124"/>
      <c r="N168" s="124"/>
    </row>
    <row r="169" spans="1:14">
      <c r="A169" s="97"/>
      <c r="B169" s="10"/>
      <c r="C169" s="17"/>
      <c r="D169" s="10"/>
      <c r="E169" s="17"/>
      <c r="F169" s="17"/>
      <c r="G169" s="941"/>
      <c r="H169" s="941"/>
      <c r="I169" s="396"/>
      <c r="J169" s="397"/>
      <c r="K169" s="124"/>
      <c r="L169" s="124"/>
      <c r="M169" s="124"/>
      <c r="N169" s="124"/>
    </row>
    <row r="170" spans="1:14">
      <c r="A170" s="50"/>
      <c r="B170" s="140"/>
      <c r="C170" s="79"/>
      <c r="D170" s="140"/>
      <c r="E170" s="15"/>
      <c r="F170" s="15"/>
      <c r="G170" s="945"/>
      <c r="H170" s="946"/>
      <c r="I170" s="396"/>
      <c r="J170" s="397"/>
      <c r="K170" s="124"/>
      <c r="L170" s="124"/>
      <c r="M170" s="124"/>
      <c r="N170" s="124"/>
    </row>
    <row r="171" spans="1:14">
      <c r="A171" s="97"/>
      <c r="B171" s="41"/>
      <c r="C171" s="123"/>
      <c r="D171" s="41"/>
      <c r="E171" s="9"/>
      <c r="F171" s="9"/>
      <c r="G171" s="941"/>
      <c r="H171" s="942"/>
      <c r="I171" s="396"/>
      <c r="J171" s="397"/>
      <c r="K171" s="124"/>
      <c r="L171" s="124"/>
      <c r="M171" s="124"/>
      <c r="N171" s="124"/>
    </row>
    <row r="172" spans="1:14">
      <c r="A172" s="50"/>
      <c r="B172" s="140"/>
      <c r="C172" s="79"/>
      <c r="D172" s="140"/>
      <c r="E172" s="15"/>
      <c r="F172" s="15"/>
      <c r="G172" s="945"/>
      <c r="H172" s="946"/>
      <c r="I172" s="396"/>
      <c r="J172" s="397"/>
      <c r="K172" s="124"/>
      <c r="L172" s="124"/>
      <c r="M172" s="124"/>
      <c r="N172" s="124"/>
    </row>
    <row r="173" spans="1:14">
      <c r="A173" s="97"/>
      <c r="B173" s="10"/>
      <c r="C173" s="17"/>
      <c r="D173" s="10"/>
      <c r="E173" s="17"/>
      <c r="F173" s="17"/>
      <c r="G173" s="941"/>
      <c r="H173" s="941"/>
      <c r="I173" s="396"/>
      <c r="J173" s="397"/>
      <c r="K173" s="124"/>
      <c r="L173" s="124"/>
      <c r="M173" s="124"/>
      <c r="N173" s="124"/>
    </row>
    <row r="174" spans="1:14">
      <c r="A174" s="50"/>
      <c r="B174" s="140"/>
      <c r="C174" s="79"/>
      <c r="D174" s="140"/>
      <c r="E174" s="15"/>
      <c r="F174" s="15"/>
      <c r="G174" s="945"/>
      <c r="H174" s="946"/>
      <c r="I174" s="396"/>
      <c r="J174" s="397"/>
      <c r="K174" s="124"/>
      <c r="L174" s="124"/>
      <c r="M174" s="124"/>
      <c r="N174" s="124"/>
    </row>
    <row r="175" spans="1:14">
      <c r="A175" s="97"/>
      <c r="B175" s="10"/>
      <c r="C175" s="17"/>
      <c r="D175" s="10"/>
      <c r="E175" s="17"/>
      <c r="F175" s="17"/>
      <c r="G175" s="941"/>
      <c r="H175" s="941"/>
      <c r="I175" s="396"/>
      <c r="J175" s="397"/>
      <c r="K175" s="124"/>
      <c r="L175" s="124"/>
      <c r="M175" s="124"/>
      <c r="N175" s="124"/>
    </row>
    <row r="176" spans="1:14">
      <c r="A176" s="50"/>
      <c r="B176" s="140"/>
      <c r="C176" s="79"/>
      <c r="D176" s="140"/>
      <c r="E176" s="15"/>
      <c r="F176" s="15"/>
      <c r="G176" s="945"/>
      <c r="H176" s="946"/>
      <c r="I176" s="396"/>
      <c r="J176" s="397"/>
      <c r="K176" s="124"/>
      <c r="L176" s="124"/>
      <c r="M176" s="124"/>
      <c r="N176" s="124"/>
    </row>
    <row r="177" spans="1:14">
      <c r="A177" s="97"/>
      <c r="B177" s="10"/>
      <c r="C177" s="17"/>
      <c r="D177" s="10"/>
      <c r="E177" s="17"/>
      <c r="F177" s="17"/>
      <c r="G177" s="941"/>
      <c r="H177" s="941"/>
      <c r="I177" s="396"/>
      <c r="J177" s="397"/>
      <c r="K177" s="124"/>
      <c r="L177" s="124"/>
      <c r="M177" s="124"/>
      <c r="N177" s="124"/>
    </row>
    <row r="178" spans="1:14">
      <c r="A178" s="50"/>
      <c r="B178" s="140"/>
      <c r="C178" s="79"/>
      <c r="D178" s="140"/>
      <c r="E178" s="15"/>
      <c r="F178" s="15"/>
      <c r="G178" s="945"/>
      <c r="H178" s="946"/>
      <c r="I178" s="396"/>
      <c r="J178" s="397"/>
      <c r="K178" s="124"/>
      <c r="L178" s="124"/>
      <c r="M178" s="124"/>
      <c r="N178" s="124"/>
    </row>
    <row r="179" spans="1:14">
      <c r="A179" s="97"/>
      <c r="B179" s="10"/>
      <c r="C179" s="17"/>
      <c r="D179" s="10"/>
      <c r="E179" s="17"/>
      <c r="F179" s="17"/>
      <c r="G179" s="941"/>
      <c r="H179" s="941"/>
      <c r="I179" s="396"/>
      <c r="J179" s="397"/>
      <c r="K179" s="124"/>
      <c r="L179" s="124"/>
      <c r="M179" s="124"/>
      <c r="N179" s="124"/>
    </row>
    <row r="180" spans="1:14">
      <c r="A180" s="50"/>
      <c r="B180" s="140"/>
      <c r="C180" s="79"/>
      <c r="D180" s="140"/>
      <c r="E180" s="15"/>
      <c r="F180" s="15"/>
      <c r="G180" s="945"/>
      <c r="H180" s="946"/>
      <c r="I180" s="396"/>
      <c r="J180" s="397"/>
      <c r="K180" s="124"/>
      <c r="L180" s="124"/>
      <c r="M180" s="124"/>
      <c r="N180" s="124"/>
    </row>
    <row r="181" spans="1:14">
      <c r="A181" s="97"/>
      <c r="B181" s="10"/>
      <c r="C181" s="17"/>
      <c r="D181" s="10"/>
      <c r="E181" s="17"/>
      <c r="F181" s="17"/>
      <c r="G181" s="941"/>
      <c r="H181" s="941"/>
      <c r="I181" s="396"/>
      <c r="J181" s="397"/>
      <c r="K181" s="124"/>
      <c r="L181" s="124"/>
      <c r="M181" s="124"/>
      <c r="N181" s="124"/>
    </row>
    <row r="182" spans="1:14">
      <c r="A182" s="50"/>
      <c r="B182" s="140"/>
      <c r="C182" s="79"/>
      <c r="D182" s="140"/>
      <c r="E182" s="15"/>
      <c r="F182" s="15"/>
      <c r="G182" s="945"/>
      <c r="H182" s="946"/>
      <c r="I182" s="396"/>
      <c r="J182" s="397"/>
      <c r="K182" s="124"/>
      <c r="L182" s="124"/>
      <c r="M182" s="124"/>
      <c r="N182" s="124"/>
    </row>
    <row r="183" spans="1:14">
      <c r="A183" s="97"/>
      <c r="B183" s="10"/>
      <c r="C183" s="17"/>
      <c r="D183" s="10"/>
      <c r="E183" s="17"/>
      <c r="F183" s="17"/>
      <c r="G183" s="941"/>
      <c r="H183" s="941"/>
      <c r="I183" s="396"/>
      <c r="J183" s="397"/>
      <c r="K183" s="124"/>
      <c r="L183" s="124"/>
      <c r="M183" s="124"/>
      <c r="N183" s="124"/>
    </row>
    <row r="184" spans="1:14">
      <c r="A184" s="50"/>
      <c r="B184" s="140"/>
      <c r="C184" s="79"/>
      <c r="D184" s="140"/>
      <c r="E184" s="15"/>
      <c r="F184" s="15"/>
      <c r="G184" s="945"/>
      <c r="H184" s="946"/>
      <c r="I184" s="396"/>
      <c r="J184" s="397"/>
      <c r="K184" s="124"/>
      <c r="L184" s="124"/>
      <c r="M184" s="124"/>
      <c r="N184" s="124"/>
    </row>
    <row r="185" spans="1:14">
      <c r="A185" s="97"/>
      <c r="B185" s="41"/>
      <c r="C185" s="123"/>
      <c r="D185" s="41"/>
      <c r="E185" s="9"/>
      <c r="F185" s="9"/>
      <c r="G185" s="941"/>
      <c r="H185" s="942"/>
      <c r="I185" s="396"/>
      <c r="J185" s="397"/>
      <c r="K185" s="124"/>
      <c r="L185" s="124"/>
      <c r="M185" s="124"/>
      <c r="N185" s="124"/>
    </row>
    <row r="186" spans="1:14">
      <c r="A186" s="50"/>
      <c r="B186" s="140"/>
      <c r="C186" s="79"/>
      <c r="D186" s="140"/>
      <c r="E186" s="15"/>
      <c r="F186" s="15"/>
      <c r="G186" s="945"/>
      <c r="H186" s="946"/>
      <c r="I186" s="396"/>
      <c r="J186" s="397"/>
      <c r="K186" s="124"/>
      <c r="L186" s="124"/>
      <c r="M186" s="124"/>
      <c r="N186" s="124"/>
    </row>
    <row r="187" spans="1:14" ht="15.75" thickBot="1">
      <c r="A187" s="97"/>
      <c r="B187" s="10"/>
      <c r="C187" s="17"/>
      <c r="D187" s="10"/>
      <c r="E187" s="17"/>
      <c r="F187" s="17"/>
      <c r="G187" s="941"/>
      <c r="H187" s="941"/>
      <c r="I187" s="396"/>
      <c r="J187" s="397"/>
      <c r="K187" s="124"/>
      <c r="L187" s="124"/>
      <c r="M187" s="124"/>
      <c r="N187" s="124"/>
    </row>
    <row r="188" spans="1:14" ht="15.75" thickBot="1">
      <c r="A188" s="1108" t="s">
        <v>39</v>
      </c>
      <c r="B188" s="1108"/>
      <c r="C188" s="1108"/>
      <c r="D188" s="1108"/>
      <c r="E188" s="1108"/>
      <c r="F188" s="1108"/>
      <c r="G188" s="1108"/>
      <c r="H188" s="758"/>
    </row>
  </sheetData>
  <sheetProtection algorithmName="SHA-512" hashValue="D/i/yQwlGxNGejaODgLYFer8GGAMt5YPBa0fhMjT214cL5XlVbqQRXSGbZU5vFjkBplv1g9wKOkYQM2XAozGSw==" saltValue="UaBsGQzehuEOOJ+aRebLcQ==" spinCount="100000" sheet="1" objects="1" scenarios="1"/>
  <mergeCells count="8">
    <mergeCell ref="A63:G63"/>
    <mergeCell ref="A64:G64"/>
    <mergeCell ref="A124:G124"/>
    <mergeCell ref="A188:G188"/>
    <mergeCell ref="C1:H1"/>
    <mergeCell ref="C2:H2"/>
    <mergeCell ref="A3:B3"/>
    <mergeCell ref="A125:G125"/>
  </mergeCells>
  <pageMargins left="0.70866141732283472" right="0.70866141732283472" top="0.74803149606299213" bottom="0.74803149606299213" header="0.31496062992125984" footer="0.31496062992125984"/>
  <pageSetup paperSize="9" scale="59" firstPageNumber="19" fitToHeight="0" orientation="portrait" useFirstPageNumber="1" r:id="rId1"/>
  <headerFooter>
    <oddFooter xml:space="preserve">&amp;RC. &amp;P
</oddFooter>
  </headerFooter>
  <rowBreaks count="2" manualBreakCount="2">
    <brk id="63" max="7" man="1"/>
    <brk id="124" max="7" man="1"/>
  </rowBreaks>
  <colBreaks count="1" manualBreakCount="1">
    <brk id="8"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FAD40F-4832-4239-AD21-192C5196C592}">
  <sheetPr>
    <tabColor theme="9"/>
    <pageSetUpPr fitToPage="1"/>
  </sheetPr>
  <dimension ref="A1:AT295"/>
  <sheetViews>
    <sheetView view="pageBreakPreview" topLeftCell="A12" zoomScale="70" zoomScaleNormal="100" zoomScaleSheetLayoutView="70" workbookViewId="0">
      <selection activeCell="G29" sqref="G29:H33"/>
    </sheetView>
  </sheetViews>
  <sheetFormatPr defaultRowHeight="15"/>
  <cols>
    <col min="1" max="1" width="12.42578125" style="332" customWidth="1"/>
    <col min="2" max="2" width="6.5703125" style="62" customWidth="1"/>
    <col min="3" max="3" width="11.85546875" style="62" customWidth="1"/>
    <col min="4" max="4" width="33.140625" style="56" customWidth="1"/>
    <col min="5" max="5" width="7.5703125" style="152" customWidth="1"/>
    <col min="6" max="6" width="8.5703125" style="56" customWidth="1"/>
    <col min="7" max="8" width="30.7109375" style="153" customWidth="1"/>
    <col min="9" max="9" width="11.140625" bestFit="1" customWidth="1"/>
    <col min="10" max="10" width="16.140625" bestFit="1" customWidth="1"/>
    <col min="11" max="11" width="29" bestFit="1" customWidth="1"/>
    <col min="12" max="12" width="19.5703125" bestFit="1" customWidth="1"/>
    <col min="13" max="13" width="16.5703125" bestFit="1" customWidth="1"/>
    <col min="14" max="14" width="14" customWidth="1"/>
    <col min="15" max="15" width="12.5703125" customWidth="1"/>
    <col min="16" max="16" width="12.85546875" bestFit="1" customWidth="1"/>
    <col min="17" max="17" width="14.140625" bestFit="1" customWidth="1"/>
    <col min="18" max="18" width="13.28515625" bestFit="1" customWidth="1"/>
    <col min="19" max="19" width="12.28515625" customWidth="1"/>
    <col min="20" max="20" width="14.28515625" customWidth="1"/>
    <col min="26" max="26" width="22" bestFit="1" customWidth="1"/>
  </cols>
  <sheetData>
    <row r="1" spans="1:46" ht="27" customHeight="1">
      <c r="A1" s="1127" t="s">
        <v>916</v>
      </c>
      <c r="B1" s="1127"/>
      <c r="C1" s="1128" t="s">
        <v>3488</v>
      </c>
      <c r="D1" s="1128"/>
      <c r="E1" s="1128"/>
      <c r="F1" s="1128"/>
      <c r="G1" s="1128"/>
      <c r="H1" s="1128"/>
      <c r="K1" s="415"/>
      <c r="L1" s="415"/>
      <c r="M1" s="415"/>
      <c r="N1" s="415"/>
    </row>
    <row r="2" spans="1:46">
      <c r="A2" s="1129" t="s">
        <v>1184</v>
      </c>
      <c r="B2" s="1129"/>
      <c r="C2" s="1130" t="str">
        <f>'1; P&amp;G '!$C$2</f>
        <v>UGU-07-1734-2026</v>
      </c>
      <c r="D2" s="1130"/>
      <c r="E2" s="1130"/>
      <c r="F2" s="1130"/>
      <c r="G2" s="1130"/>
      <c r="H2" s="1130"/>
      <c r="K2" s="88"/>
      <c r="L2" s="88"/>
      <c r="M2" s="89"/>
      <c r="N2" s="89"/>
    </row>
    <row r="3" spans="1:46" ht="15.75" thickBot="1">
      <c r="A3" s="1103" t="s">
        <v>917</v>
      </c>
      <c r="B3" s="1103"/>
      <c r="C3" s="1103" t="str">
        <f>D5</f>
        <v>SCHEDULE 2: EARTHWORKS (PIPE TRENCHES)</v>
      </c>
      <c r="D3" s="1103"/>
      <c r="E3" s="1103"/>
      <c r="F3" s="1103"/>
      <c r="G3" s="1103"/>
      <c r="H3" s="1103"/>
      <c r="K3" s="416"/>
      <c r="L3" s="417"/>
      <c r="M3" s="95"/>
      <c r="N3" s="417"/>
      <c r="O3" s="80"/>
    </row>
    <row r="4" spans="1:46" ht="15.75" thickBot="1">
      <c r="A4" s="1" t="s">
        <v>0</v>
      </c>
      <c r="B4" s="2" t="s">
        <v>1</v>
      </c>
      <c r="C4" s="2" t="s">
        <v>2</v>
      </c>
      <c r="D4" s="2" t="s">
        <v>3</v>
      </c>
      <c r="E4" s="2" t="s">
        <v>4</v>
      </c>
      <c r="F4" s="2" t="s">
        <v>5</v>
      </c>
      <c r="G4" s="81" t="s">
        <v>6</v>
      </c>
      <c r="H4" s="81" t="s">
        <v>7</v>
      </c>
      <c r="K4" s="416"/>
      <c r="L4" s="417"/>
      <c r="M4" s="95"/>
      <c r="N4" s="417"/>
    </row>
    <row r="5" spans="1:46" ht="27">
      <c r="A5" s="83" t="s">
        <v>201</v>
      </c>
      <c r="B5" s="84"/>
      <c r="C5" s="85" t="s">
        <v>125</v>
      </c>
      <c r="D5" s="86" t="s">
        <v>1185</v>
      </c>
      <c r="E5" s="84"/>
      <c r="F5" s="84"/>
      <c r="G5" s="87"/>
      <c r="H5" s="87"/>
      <c r="K5" s="416"/>
      <c r="L5" s="417"/>
      <c r="M5" s="95"/>
      <c r="N5" s="417"/>
      <c r="O5" s="1124"/>
    </row>
    <row r="6" spans="1:46">
      <c r="A6" s="91"/>
      <c r="B6" s="92"/>
      <c r="C6" s="92"/>
      <c r="D6" s="93"/>
      <c r="E6" s="92"/>
      <c r="F6" s="92"/>
      <c r="G6" s="94"/>
      <c r="H6" s="94"/>
      <c r="K6" s="416"/>
      <c r="L6" s="417"/>
      <c r="M6" s="95"/>
      <c r="N6" s="417"/>
      <c r="O6" s="1124"/>
    </row>
    <row r="7" spans="1:46">
      <c r="A7" s="97" t="s">
        <v>206</v>
      </c>
      <c r="B7" s="98" t="s">
        <v>1</v>
      </c>
      <c r="C7" s="98" t="s">
        <v>174</v>
      </c>
      <c r="D7" s="68" t="s">
        <v>127</v>
      </c>
      <c r="E7" s="98" t="s">
        <v>128</v>
      </c>
      <c r="F7" s="99">
        <v>51710</v>
      </c>
      <c r="G7" s="100"/>
      <c r="H7" s="100"/>
      <c r="I7" s="101"/>
      <c r="K7" s="416"/>
      <c r="L7" s="417"/>
      <c r="M7" s="95"/>
      <c r="N7" s="417"/>
      <c r="O7" s="1124"/>
    </row>
    <row r="8" spans="1:46">
      <c r="A8" s="91"/>
      <c r="B8" s="92"/>
      <c r="C8" s="92"/>
      <c r="D8" s="93"/>
      <c r="E8" s="92"/>
      <c r="F8" s="92"/>
      <c r="G8" s="102"/>
      <c r="H8" s="102"/>
      <c r="K8" s="416"/>
      <c r="L8" s="417"/>
      <c r="M8" s="95"/>
      <c r="N8" s="417"/>
      <c r="O8" s="1124"/>
      <c r="S8" s="103"/>
      <c r="T8" s="90"/>
      <c r="V8" s="103"/>
      <c r="W8" s="90"/>
    </row>
    <row r="9" spans="1:46" ht="27">
      <c r="A9" s="97" t="s">
        <v>207</v>
      </c>
      <c r="B9" s="98" t="s">
        <v>1</v>
      </c>
      <c r="C9" s="98" t="s">
        <v>249</v>
      </c>
      <c r="D9" s="68" t="s">
        <v>130</v>
      </c>
      <c r="E9" s="98" t="s">
        <v>131</v>
      </c>
      <c r="F9" s="98">
        <v>185</v>
      </c>
      <c r="G9" s="105"/>
      <c r="H9" s="105"/>
      <c r="K9" s="103"/>
      <c r="L9" s="417"/>
      <c r="M9" s="95"/>
      <c r="N9" s="417"/>
      <c r="O9" s="1124"/>
      <c r="S9" s="103"/>
      <c r="T9" s="90"/>
      <c r="V9" s="103"/>
      <c r="W9" s="90"/>
    </row>
    <row r="10" spans="1:46">
      <c r="A10" s="91"/>
      <c r="B10" s="92"/>
      <c r="C10" s="92"/>
      <c r="D10" s="93"/>
      <c r="E10" s="92"/>
      <c r="F10" s="92"/>
      <c r="G10" s="102"/>
      <c r="H10" s="102"/>
      <c r="K10" s="103"/>
      <c r="L10" s="417"/>
      <c r="M10" s="95"/>
      <c r="N10" s="417"/>
      <c r="O10" s="1124"/>
      <c r="S10" s="103"/>
      <c r="T10" s="90"/>
      <c r="V10" s="103"/>
      <c r="W10" s="90"/>
    </row>
    <row r="11" spans="1:46" ht="27">
      <c r="A11" s="97" t="s">
        <v>209</v>
      </c>
      <c r="B11" s="418"/>
      <c r="C11" s="45" t="s">
        <v>962</v>
      </c>
      <c r="D11" s="44" t="s">
        <v>133</v>
      </c>
      <c r="E11" s="45" t="s">
        <v>134</v>
      </c>
      <c r="F11" s="99">
        <v>51710</v>
      </c>
      <c r="G11" s="107"/>
      <c r="H11" s="107"/>
      <c r="I11" s="101"/>
      <c r="K11" s="103"/>
      <c r="L11" s="417"/>
      <c r="M11" s="95"/>
      <c r="N11" s="417"/>
      <c r="O11" s="1124"/>
      <c r="S11" s="103"/>
      <c r="T11" s="90"/>
      <c r="V11" s="103"/>
      <c r="W11" s="90"/>
    </row>
    <row r="12" spans="1:46">
      <c r="A12" s="50"/>
      <c r="B12" s="419"/>
      <c r="C12" s="325"/>
      <c r="D12" s="13"/>
      <c r="E12" s="325"/>
      <c r="F12" s="420"/>
      <c r="G12" s="421"/>
      <c r="H12" s="421"/>
      <c r="I12" s="101"/>
      <c r="K12" s="103"/>
      <c r="L12" s="417"/>
      <c r="M12" s="95"/>
      <c r="N12" s="417"/>
      <c r="O12" s="1124"/>
      <c r="S12" s="22"/>
      <c r="V12" s="22"/>
    </row>
    <row r="13" spans="1:46">
      <c r="A13" s="97" t="s">
        <v>210</v>
      </c>
      <c r="B13" s="418"/>
      <c r="C13" s="45" t="s">
        <v>963</v>
      </c>
      <c r="D13" s="44" t="s">
        <v>964</v>
      </c>
      <c r="E13" s="45" t="s">
        <v>12</v>
      </c>
      <c r="F13" s="106">
        <v>469.5</v>
      </c>
      <c r="G13" s="107"/>
      <c r="H13" s="107"/>
      <c r="I13" s="101"/>
      <c r="K13" s="103"/>
      <c r="L13" s="417"/>
      <c r="M13" s="95"/>
      <c r="N13" s="417"/>
      <c r="O13" s="1124"/>
      <c r="S13" s="22"/>
      <c r="V13" s="22"/>
    </row>
    <row r="14" spans="1:46">
      <c r="A14" s="91"/>
      <c r="B14" s="92"/>
      <c r="C14" s="92"/>
      <c r="D14" s="93"/>
      <c r="E14" s="92"/>
      <c r="F14" s="92"/>
      <c r="G14" s="102"/>
      <c r="H14" s="102"/>
      <c r="I14" s="101"/>
      <c r="K14" s="103"/>
      <c r="L14" s="417"/>
      <c r="M14" s="95"/>
      <c r="N14" s="417"/>
      <c r="O14" s="1124"/>
      <c r="S14" s="22"/>
      <c r="V14" s="22"/>
    </row>
    <row r="15" spans="1:46">
      <c r="A15" s="97" t="s">
        <v>211</v>
      </c>
      <c r="B15" s="418"/>
      <c r="C15" s="45" t="s">
        <v>965</v>
      </c>
      <c r="D15" s="44" t="s">
        <v>139</v>
      </c>
      <c r="E15" s="45" t="s">
        <v>12</v>
      </c>
      <c r="F15" s="106">
        <v>150</v>
      </c>
      <c r="G15" s="107"/>
      <c r="H15" s="107"/>
      <c r="K15" s="90"/>
      <c r="L15" s="422"/>
      <c r="M15" s="82"/>
      <c r="N15" s="422"/>
      <c r="O15" s="1124"/>
    </row>
    <row r="16" spans="1:46">
      <c r="A16" s="91"/>
      <c r="B16" s="92"/>
      <c r="C16" s="92"/>
      <c r="D16" s="93"/>
      <c r="E16" s="92"/>
      <c r="F16" s="92"/>
      <c r="G16" s="102"/>
      <c r="H16" s="102"/>
      <c r="AR16" s="1119"/>
      <c r="AS16" s="1125"/>
      <c r="AT16" s="1120"/>
    </row>
    <row r="17" spans="1:46" ht="28.5" customHeight="1">
      <c r="A17" s="97" t="s">
        <v>212</v>
      </c>
      <c r="B17" s="418"/>
      <c r="C17" s="45" t="s">
        <v>966</v>
      </c>
      <c r="D17" s="44" t="s">
        <v>141</v>
      </c>
      <c r="E17" s="45" t="s">
        <v>12</v>
      </c>
      <c r="F17" s="106">
        <v>600</v>
      </c>
      <c r="G17" s="107"/>
      <c r="H17" s="107"/>
      <c r="K17" s="82"/>
      <c r="L17" s="1126"/>
      <c r="M17" s="1120"/>
      <c r="N17" s="1126"/>
      <c r="O17" s="1120"/>
      <c r="P17" s="1126"/>
      <c r="Q17" s="1120"/>
      <c r="R17" s="1126"/>
      <c r="S17" s="1120"/>
      <c r="T17" s="1126"/>
      <c r="U17" s="1120"/>
      <c r="V17" s="1126"/>
      <c r="W17" s="1120"/>
      <c r="X17" s="1119"/>
      <c r="Y17" s="1120"/>
      <c r="Z17" s="1119"/>
      <c r="AA17" s="1120"/>
      <c r="AB17" s="1119"/>
      <c r="AC17" s="1120"/>
      <c r="AD17" s="1119"/>
      <c r="AE17" s="1120"/>
      <c r="AF17" s="1119"/>
      <c r="AG17" s="1120"/>
      <c r="AH17" s="1119"/>
      <c r="AI17" s="1120"/>
      <c r="AJ17" s="1119"/>
      <c r="AK17" s="1120"/>
      <c r="AR17" s="82"/>
      <c r="AS17" s="82"/>
      <c r="AT17" s="82"/>
    </row>
    <row r="18" spans="1:46">
      <c r="A18" s="50"/>
      <c r="B18" s="92"/>
      <c r="C18" s="92"/>
      <c r="D18" s="93"/>
      <c r="E18" s="92"/>
      <c r="F18" s="92"/>
      <c r="G18" s="102"/>
      <c r="H18" s="102"/>
      <c r="K18" s="82"/>
      <c r="L18" s="111"/>
      <c r="M18" s="417"/>
      <c r="N18" s="111"/>
      <c r="O18" s="90"/>
      <c r="P18" s="111"/>
      <c r="Q18" s="90"/>
      <c r="R18" s="111"/>
      <c r="S18" s="90"/>
      <c r="T18" s="111"/>
      <c r="U18" s="90"/>
      <c r="V18" s="111"/>
      <c r="W18" s="90"/>
      <c r="X18" s="111"/>
      <c r="Y18" s="90"/>
      <c r="Z18" s="111"/>
      <c r="AA18" s="90"/>
      <c r="AB18" s="111"/>
      <c r="AC18" s="90"/>
      <c r="AD18" s="111"/>
      <c r="AE18" s="90"/>
      <c r="AF18" s="111"/>
      <c r="AG18" s="90"/>
      <c r="AH18" s="111"/>
      <c r="AI18" s="90"/>
      <c r="AJ18" s="111"/>
      <c r="AK18" s="90"/>
      <c r="AR18" s="82"/>
      <c r="AS18" s="90"/>
      <c r="AT18" s="90"/>
    </row>
    <row r="19" spans="1:46" ht="26.25" customHeight="1">
      <c r="A19" s="97" t="s">
        <v>214</v>
      </c>
      <c r="B19" s="418"/>
      <c r="C19" s="45" t="s">
        <v>967</v>
      </c>
      <c r="D19" s="44" t="s">
        <v>968</v>
      </c>
      <c r="E19" s="45" t="s">
        <v>57</v>
      </c>
      <c r="F19" s="106">
        <v>1</v>
      </c>
      <c r="G19" s="107">
        <v>600000</v>
      </c>
      <c r="H19" s="107">
        <f>G19*F19</f>
        <v>600000</v>
      </c>
      <c r="K19" s="112"/>
      <c r="L19" s="111"/>
      <c r="M19" s="417"/>
      <c r="N19" s="111"/>
      <c r="O19" s="90"/>
      <c r="P19" s="111"/>
      <c r="Q19" s="90"/>
      <c r="R19" s="111"/>
      <c r="S19" s="90"/>
      <c r="T19" s="111"/>
      <c r="U19" s="90"/>
      <c r="V19" s="111"/>
      <c r="W19" s="90"/>
      <c r="X19" s="111"/>
      <c r="Y19" s="90"/>
      <c r="Z19" s="111"/>
      <c r="AA19" s="90"/>
      <c r="AB19" s="111"/>
      <c r="AC19" s="90"/>
      <c r="AD19" s="111"/>
      <c r="AE19" s="90"/>
      <c r="AF19" s="111"/>
      <c r="AG19" s="90"/>
      <c r="AH19" s="111"/>
      <c r="AI19" s="90"/>
      <c r="AJ19" s="111"/>
      <c r="AK19" s="90"/>
      <c r="AR19" s="112"/>
      <c r="AS19" s="90"/>
      <c r="AT19" s="90"/>
    </row>
    <row r="20" spans="1:46">
      <c r="A20" s="91"/>
      <c r="B20" s="92"/>
      <c r="C20" s="92"/>
      <c r="D20" s="93"/>
      <c r="E20" s="92"/>
      <c r="F20" s="92"/>
      <c r="G20" s="102"/>
      <c r="H20" s="102"/>
      <c r="K20" s="82"/>
      <c r="L20" s="111"/>
      <c r="M20" s="417"/>
      <c r="N20" s="111"/>
      <c r="O20" s="90"/>
      <c r="P20" s="111"/>
      <c r="Q20" s="90"/>
      <c r="R20" s="111"/>
      <c r="S20" s="90"/>
      <c r="T20" s="111"/>
      <c r="U20" s="90"/>
      <c r="V20" s="111"/>
      <c r="W20" s="90"/>
      <c r="X20" s="111"/>
      <c r="Y20" s="90"/>
      <c r="Z20" s="111"/>
      <c r="AA20" s="90"/>
      <c r="AB20" s="111"/>
      <c r="AC20" s="90"/>
      <c r="AD20" s="111"/>
      <c r="AE20" s="90"/>
      <c r="AF20" s="111"/>
      <c r="AG20" s="90"/>
      <c r="AH20" s="111"/>
      <c r="AI20" s="90"/>
      <c r="AJ20" s="111"/>
      <c r="AK20" s="90"/>
      <c r="AR20" s="82"/>
      <c r="AS20" s="90"/>
      <c r="AT20" s="90"/>
    </row>
    <row r="21" spans="1:46" ht="27">
      <c r="A21" s="97" t="s">
        <v>216</v>
      </c>
      <c r="B21" s="418"/>
      <c r="C21" s="45"/>
      <c r="D21" s="44" t="s">
        <v>2614</v>
      </c>
      <c r="E21" s="45" t="s">
        <v>59</v>
      </c>
      <c r="F21" s="424">
        <f>H19</f>
        <v>600000</v>
      </c>
      <c r="G21" s="107"/>
      <c r="H21" s="107"/>
      <c r="K21" s="82"/>
      <c r="L21" s="111"/>
      <c r="M21" s="417"/>
      <c r="N21" s="111"/>
      <c r="O21" s="90"/>
      <c r="P21" s="111"/>
      <c r="Q21" s="90"/>
      <c r="R21" s="111"/>
      <c r="S21" s="90"/>
      <c r="T21" s="111"/>
      <c r="U21" s="90"/>
      <c r="V21" s="111"/>
      <c r="W21" s="90"/>
      <c r="X21" s="111"/>
      <c r="Y21" s="90"/>
      <c r="Z21" s="111"/>
      <c r="AA21" s="90"/>
      <c r="AB21" s="111"/>
      <c r="AC21" s="90"/>
      <c r="AD21" s="111"/>
      <c r="AE21" s="90"/>
      <c r="AF21" s="111"/>
      <c r="AG21" s="90"/>
      <c r="AH21" s="111"/>
      <c r="AI21" s="90"/>
      <c r="AJ21" s="111"/>
      <c r="AK21" s="90"/>
      <c r="AR21" s="82"/>
      <c r="AS21" s="90"/>
      <c r="AT21" s="90"/>
    </row>
    <row r="22" spans="1:46">
      <c r="A22" s="91"/>
      <c r="B22" s="92"/>
      <c r="C22" s="92"/>
      <c r="D22" s="93"/>
      <c r="E22" s="92"/>
      <c r="F22" s="92"/>
      <c r="G22" s="102"/>
      <c r="H22" s="102"/>
      <c r="K22" s="82"/>
      <c r="L22" s="111"/>
      <c r="M22" s="417"/>
      <c r="N22" s="111"/>
      <c r="O22" s="90"/>
      <c r="P22" s="111"/>
      <c r="Q22" s="90"/>
      <c r="R22" s="111"/>
      <c r="S22" s="90"/>
      <c r="T22" s="111"/>
      <c r="U22" s="90"/>
      <c r="V22" s="111"/>
      <c r="W22" s="90"/>
      <c r="X22" s="111"/>
      <c r="Y22" s="90"/>
      <c r="Z22" s="111"/>
      <c r="AA22" s="90"/>
      <c r="AB22" s="111"/>
      <c r="AC22" s="90"/>
      <c r="AD22" s="111"/>
      <c r="AE22" s="90"/>
      <c r="AF22" s="111"/>
      <c r="AG22" s="90"/>
      <c r="AH22" s="111"/>
      <c r="AI22" s="90"/>
      <c r="AJ22" s="111"/>
      <c r="AK22" s="90"/>
      <c r="AR22" s="82"/>
      <c r="AS22" s="90"/>
      <c r="AT22" s="90"/>
    </row>
    <row r="23" spans="1:46" ht="25.5" customHeight="1">
      <c r="A23" s="97"/>
      <c r="B23" s="98"/>
      <c r="C23" s="115" t="s">
        <v>142</v>
      </c>
      <c r="D23" s="63" t="s">
        <v>143</v>
      </c>
      <c r="E23" s="115"/>
      <c r="F23" s="98"/>
      <c r="G23" s="105"/>
      <c r="H23" s="105"/>
      <c r="K23" s="82"/>
      <c r="L23" s="111"/>
      <c r="M23" s="417"/>
      <c r="N23" s="111"/>
      <c r="O23" s="90"/>
      <c r="P23" s="111"/>
      <c r="Q23" s="90"/>
      <c r="R23" s="111"/>
      <c r="S23" s="90"/>
      <c r="T23" s="111"/>
      <c r="U23" s="90"/>
      <c r="V23" s="111"/>
      <c r="W23" s="90"/>
      <c r="X23" s="111"/>
      <c r="Y23" s="90"/>
      <c r="Z23" s="111"/>
      <c r="AA23" s="90"/>
      <c r="AB23" s="111"/>
      <c r="AC23" s="90"/>
      <c r="AD23" s="111"/>
      <c r="AE23" s="90"/>
      <c r="AF23" s="111"/>
      <c r="AG23" s="90"/>
      <c r="AH23" s="111"/>
      <c r="AI23" s="90"/>
      <c r="AJ23" s="111"/>
      <c r="AK23" s="90"/>
      <c r="AR23" s="82"/>
      <c r="AS23" s="90"/>
      <c r="AT23" s="90"/>
    </row>
    <row r="24" spans="1:46">
      <c r="A24" s="91"/>
      <c r="B24" s="67"/>
      <c r="C24" s="67"/>
      <c r="D24" s="66"/>
      <c r="E24" s="67"/>
      <c r="F24" s="67"/>
      <c r="G24" s="117"/>
      <c r="H24" s="117"/>
      <c r="K24" s="82"/>
      <c r="L24" s="111"/>
      <c r="M24" s="417"/>
      <c r="N24" s="111"/>
      <c r="O24" s="90"/>
      <c r="P24" s="111"/>
      <c r="Q24" s="90"/>
      <c r="R24" s="111"/>
      <c r="S24" s="90"/>
      <c r="T24" s="111"/>
      <c r="U24" s="90"/>
      <c r="V24" s="111"/>
      <c r="W24" s="90"/>
      <c r="X24" s="111"/>
      <c r="Y24" s="90"/>
      <c r="Z24" s="111"/>
      <c r="AA24" s="90"/>
      <c r="AB24" s="111"/>
      <c r="AC24" s="90"/>
      <c r="AD24" s="111"/>
      <c r="AE24" s="90"/>
      <c r="AF24" s="111"/>
      <c r="AG24" s="90"/>
      <c r="AH24" s="111"/>
      <c r="AI24" s="90"/>
      <c r="AJ24" s="111"/>
      <c r="AK24" s="90"/>
      <c r="AR24" s="82"/>
      <c r="AS24" s="90"/>
      <c r="AT24" s="90"/>
    </row>
    <row r="25" spans="1:46">
      <c r="A25" s="97" t="s">
        <v>228</v>
      </c>
      <c r="B25" s="17"/>
      <c r="C25" s="17"/>
      <c r="D25" s="41" t="s">
        <v>145</v>
      </c>
      <c r="E25" s="17"/>
      <c r="F25" s="17"/>
      <c r="G25" s="19"/>
      <c r="H25" s="19"/>
      <c r="K25" s="82"/>
      <c r="L25" s="111"/>
      <c r="M25" s="417"/>
      <c r="N25" s="111"/>
      <c r="O25" s="90"/>
      <c r="P25" s="111"/>
      <c r="Q25" s="90"/>
      <c r="R25" s="111"/>
      <c r="S25" s="90"/>
      <c r="T25" s="111"/>
      <c r="U25" s="90"/>
      <c r="V25" s="111"/>
      <c r="W25" s="90"/>
      <c r="X25" s="111"/>
      <c r="Y25" s="90"/>
      <c r="Z25" s="111"/>
      <c r="AA25" s="90"/>
      <c r="AB25" s="111"/>
      <c r="AC25" s="90"/>
      <c r="AD25" s="111"/>
      <c r="AE25" s="90"/>
      <c r="AF25" s="111"/>
      <c r="AG25" s="90"/>
      <c r="AH25" s="111"/>
      <c r="AI25" s="90"/>
      <c r="AJ25" s="111"/>
      <c r="AK25" s="90"/>
      <c r="AR25" s="82"/>
      <c r="AS25" s="90"/>
      <c r="AT25" s="90"/>
    </row>
    <row r="26" spans="1:46">
      <c r="A26" s="50"/>
      <c r="B26" s="79"/>
      <c r="C26" s="79"/>
      <c r="D26" s="425"/>
      <c r="E26" s="79"/>
      <c r="F26" s="79"/>
      <c r="G26" s="23"/>
      <c r="H26" s="23"/>
      <c r="K26" s="110"/>
      <c r="L26" s="111"/>
      <c r="M26" s="417"/>
      <c r="N26" s="111"/>
      <c r="O26" s="90"/>
      <c r="P26" s="111"/>
      <c r="Q26" s="90"/>
      <c r="R26" s="111"/>
      <c r="S26" s="90"/>
      <c r="T26" s="111"/>
      <c r="U26" s="90"/>
      <c r="V26" s="111"/>
      <c r="W26" s="90"/>
      <c r="X26" s="111"/>
      <c r="Y26" s="90"/>
      <c r="Z26" s="111"/>
      <c r="AA26" s="90"/>
      <c r="AB26" s="111"/>
      <c r="AC26" s="90"/>
      <c r="AD26" s="111"/>
      <c r="AE26" s="90"/>
      <c r="AF26" s="111"/>
      <c r="AG26" s="90"/>
      <c r="AH26" s="111"/>
      <c r="AI26" s="90"/>
      <c r="AJ26" s="111"/>
      <c r="AK26" s="90"/>
      <c r="AR26" s="82"/>
      <c r="AS26" s="90"/>
      <c r="AT26" s="90"/>
    </row>
    <row r="27" spans="1:46" ht="75.75" customHeight="1">
      <c r="A27" s="97"/>
      <c r="B27" s="17"/>
      <c r="C27" s="123" t="s">
        <v>969</v>
      </c>
      <c r="D27" s="41" t="s">
        <v>970</v>
      </c>
      <c r="E27" s="17"/>
      <c r="F27" s="17"/>
      <c r="G27" s="19"/>
      <c r="H27" s="19"/>
      <c r="L27" s="116"/>
      <c r="M27" s="90"/>
      <c r="N27" s="116"/>
      <c r="O27" s="90"/>
      <c r="P27" s="116"/>
      <c r="Q27" s="90"/>
      <c r="R27" s="116"/>
      <c r="S27" s="90"/>
      <c r="T27" s="116"/>
      <c r="U27" s="90"/>
      <c r="V27" s="116"/>
      <c r="W27" s="90"/>
      <c r="X27" s="116"/>
      <c r="Y27" s="90"/>
      <c r="Z27" s="116"/>
      <c r="AA27" s="90"/>
      <c r="AB27" s="116"/>
      <c r="AC27" s="90"/>
      <c r="AD27" s="116"/>
      <c r="AE27" s="90"/>
      <c r="AF27" s="116"/>
      <c r="AG27" s="90"/>
      <c r="AH27" s="116"/>
      <c r="AI27" s="90"/>
      <c r="AJ27" s="116"/>
      <c r="AK27" s="90"/>
      <c r="AR27" s="82"/>
      <c r="AS27" s="90"/>
      <c r="AT27" s="90"/>
    </row>
    <row r="28" spans="1:46">
      <c r="A28" s="91"/>
      <c r="B28" s="67"/>
      <c r="C28" s="67"/>
      <c r="D28" s="66"/>
      <c r="E28" s="67"/>
      <c r="F28" s="67"/>
      <c r="G28" s="117"/>
      <c r="H28" s="117"/>
      <c r="L28" s="118"/>
      <c r="M28" s="119"/>
      <c r="N28" s="118"/>
      <c r="P28" s="118"/>
      <c r="AR28" s="82"/>
      <c r="AS28" s="90"/>
      <c r="AT28" s="90"/>
    </row>
    <row r="29" spans="1:46" ht="27" customHeight="1">
      <c r="A29" s="97" t="s">
        <v>232</v>
      </c>
      <c r="B29" s="123" t="s">
        <v>1</v>
      </c>
      <c r="C29" s="123"/>
      <c r="D29" s="10" t="s">
        <v>147</v>
      </c>
      <c r="E29" s="17" t="s">
        <v>12</v>
      </c>
      <c r="F29" s="126">
        <v>140</v>
      </c>
      <c r="G29" s="19"/>
      <c r="H29" s="19"/>
      <c r="I29" s="124"/>
      <c r="K29" s="120"/>
      <c r="L29" s="1122"/>
      <c r="M29" s="1123"/>
      <c r="N29" s="1124"/>
      <c r="AR29" s="82"/>
      <c r="AS29" s="90"/>
      <c r="AT29" s="90"/>
    </row>
    <row r="30" spans="1:46" ht="15.75">
      <c r="A30" s="91"/>
      <c r="B30" s="67"/>
      <c r="C30" s="67"/>
      <c r="D30" s="66"/>
      <c r="E30" s="67"/>
      <c r="F30" s="67"/>
      <c r="G30" s="117"/>
      <c r="H30" s="117"/>
      <c r="I30" s="124"/>
      <c r="K30" s="120"/>
      <c r="L30" s="120"/>
      <c r="M30" s="120"/>
      <c r="N30" s="1124"/>
      <c r="AR30" s="82"/>
      <c r="AS30" s="90"/>
      <c r="AT30" s="90"/>
    </row>
    <row r="31" spans="1:46" ht="24" customHeight="1">
      <c r="A31" s="97" t="s">
        <v>233</v>
      </c>
      <c r="B31" s="17"/>
      <c r="C31" s="123"/>
      <c r="D31" s="10" t="s">
        <v>148</v>
      </c>
      <c r="E31" s="17" t="s">
        <v>12</v>
      </c>
      <c r="F31" s="126">
        <v>40</v>
      </c>
      <c r="G31" s="19"/>
      <c r="H31" s="19"/>
      <c r="I31" s="124"/>
      <c r="K31" s="120"/>
      <c r="L31" s="120"/>
      <c r="M31" s="125"/>
      <c r="N31" s="1124"/>
      <c r="AR31" s="82"/>
      <c r="AS31" s="90"/>
      <c r="AT31" s="90"/>
    </row>
    <row r="32" spans="1:46" ht="15.75">
      <c r="A32" s="91"/>
      <c r="B32" s="67"/>
      <c r="C32" s="67"/>
      <c r="D32" s="66"/>
      <c r="E32" s="67"/>
      <c r="F32" s="67"/>
      <c r="G32" s="117"/>
      <c r="H32" s="117"/>
      <c r="I32" s="124"/>
      <c r="K32" s="120"/>
      <c r="L32" s="127"/>
      <c r="M32" s="128"/>
      <c r="N32" s="1124"/>
    </row>
    <row r="33" spans="1:36" ht="27.75" customHeight="1">
      <c r="A33" s="97" t="s">
        <v>235</v>
      </c>
      <c r="B33" s="17"/>
      <c r="C33" s="17"/>
      <c r="D33" s="10" t="s">
        <v>149</v>
      </c>
      <c r="E33" s="17" t="s">
        <v>12</v>
      </c>
      <c r="F33" s="126">
        <v>20</v>
      </c>
      <c r="G33" s="19"/>
      <c r="H33" s="19"/>
      <c r="I33" s="124"/>
      <c r="K33" s="120"/>
      <c r="L33" s="127"/>
      <c r="M33" s="128"/>
      <c r="N33" s="1124"/>
    </row>
    <row r="34" spans="1:36" ht="15.75">
      <c r="A34" s="91"/>
      <c r="B34" s="67"/>
      <c r="C34" s="67"/>
      <c r="D34" s="66"/>
      <c r="E34" s="67"/>
      <c r="F34" s="67"/>
      <c r="G34" s="117"/>
      <c r="H34" s="117"/>
      <c r="I34" s="124"/>
      <c r="K34" s="120"/>
      <c r="L34" s="127"/>
      <c r="M34" s="128"/>
      <c r="N34" s="1124"/>
    </row>
    <row r="35" spans="1:36">
      <c r="A35" s="97"/>
      <c r="B35" s="17"/>
      <c r="C35" s="17"/>
      <c r="D35" s="10"/>
      <c r="E35" s="17"/>
      <c r="F35" s="126"/>
      <c r="G35" s="19"/>
      <c r="H35" s="19"/>
      <c r="I35" s="124"/>
    </row>
    <row r="36" spans="1:36" ht="15.75">
      <c r="A36" s="91"/>
      <c r="B36" s="67"/>
      <c r="C36" s="67"/>
      <c r="D36" s="66"/>
      <c r="E36" s="67"/>
      <c r="F36" s="67"/>
      <c r="G36" s="117"/>
      <c r="H36" s="117"/>
      <c r="I36" s="124"/>
      <c r="K36" s="129"/>
      <c r="L36" s="130"/>
      <c r="M36" s="130"/>
      <c r="N36" s="130"/>
      <c r="O36" s="130"/>
      <c r="P36" s="130"/>
      <c r="Q36" s="130"/>
      <c r="R36" s="130"/>
      <c r="S36" s="130"/>
      <c r="T36" s="426"/>
      <c r="U36" s="1121"/>
    </row>
    <row r="37" spans="1:36" ht="15.75">
      <c r="A37" s="97"/>
      <c r="B37" s="17"/>
      <c r="C37" s="17"/>
      <c r="D37" s="10"/>
      <c r="E37" s="17"/>
      <c r="F37" s="126"/>
      <c r="G37" s="19"/>
      <c r="H37" s="19"/>
      <c r="I37" s="124"/>
      <c r="K37" s="427"/>
      <c r="L37" s="428"/>
      <c r="M37" s="428"/>
      <c r="N37" s="428"/>
      <c r="O37" s="428"/>
      <c r="P37" s="428"/>
      <c r="Q37" s="429"/>
      <c r="R37" s="429"/>
      <c r="S37" s="429"/>
      <c r="T37" s="430"/>
      <c r="U37" s="1121"/>
    </row>
    <row r="38" spans="1:36" ht="15.75">
      <c r="A38" s="91"/>
      <c r="B38" s="79"/>
      <c r="C38" s="79"/>
      <c r="D38" s="140"/>
      <c r="E38" s="79"/>
      <c r="F38" s="141"/>
      <c r="G38" s="23"/>
      <c r="H38" s="23"/>
      <c r="I38" s="124"/>
      <c r="K38" s="432"/>
      <c r="L38" s="433"/>
      <c r="M38" s="433"/>
      <c r="N38" s="433"/>
      <c r="O38" s="433"/>
      <c r="P38" s="433"/>
      <c r="Q38" s="433"/>
      <c r="R38" s="433"/>
      <c r="S38" s="433"/>
      <c r="T38" s="430"/>
      <c r="U38" s="1121"/>
    </row>
    <row r="39" spans="1:36" ht="15.75">
      <c r="A39" s="97"/>
      <c r="B39" s="17"/>
      <c r="C39" s="17"/>
      <c r="D39" s="10"/>
      <c r="E39" s="17"/>
      <c r="F39" s="126"/>
      <c r="G39" s="19"/>
      <c r="H39" s="19"/>
      <c r="I39" s="124"/>
      <c r="K39" s="432"/>
      <c r="L39" s="434"/>
      <c r="M39" s="434"/>
      <c r="N39" s="434"/>
      <c r="O39" s="434"/>
      <c r="P39" s="434"/>
      <c r="Q39" s="434"/>
      <c r="R39" s="434"/>
      <c r="S39" s="434"/>
      <c r="T39" s="430"/>
      <c r="U39" s="1121"/>
    </row>
    <row r="40" spans="1:36" ht="15.75">
      <c r="A40" s="91"/>
      <c r="B40" s="79"/>
      <c r="C40" s="79"/>
      <c r="D40" s="140"/>
      <c r="E40" s="67"/>
      <c r="F40" s="67"/>
      <c r="G40" s="117"/>
      <c r="H40" s="117"/>
      <c r="I40" s="124"/>
      <c r="K40" s="432"/>
      <c r="L40" s="430"/>
      <c r="M40" s="430"/>
      <c r="N40" s="430"/>
      <c r="O40" s="430"/>
      <c r="P40" s="430"/>
      <c r="Q40" s="430"/>
      <c r="R40" s="430"/>
      <c r="S40" s="430"/>
      <c r="T40" s="430"/>
      <c r="U40" s="1121"/>
    </row>
    <row r="41" spans="1:36" ht="15.75">
      <c r="A41" s="97"/>
      <c r="B41" s="17"/>
      <c r="C41" s="17"/>
      <c r="D41" s="10"/>
      <c r="E41" s="17"/>
      <c r="F41" s="126"/>
      <c r="G41" s="19"/>
      <c r="H41" s="19"/>
      <c r="I41" s="124"/>
      <c r="K41" s="435"/>
      <c r="L41" s="133"/>
      <c r="M41" s="133"/>
      <c r="N41" s="133"/>
      <c r="O41" s="133"/>
      <c r="P41" s="133"/>
      <c r="Q41" s="134"/>
      <c r="R41" s="134"/>
      <c r="S41" s="134"/>
      <c r="T41" s="436"/>
      <c r="U41" s="1121"/>
      <c r="Z41" s="120"/>
      <c r="AA41" s="127"/>
      <c r="AB41" s="127"/>
      <c r="AC41" s="127"/>
      <c r="AD41" s="120"/>
      <c r="AE41" s="120"/>
      <c r="AF41" s="143"/>
      <c r="AG41" s="143"/>
      <c r="AH41" s="143"/>
      <c r="AI41" s="143"/>
      <c r="AJ41" s="136"/>
    </row>
    <row r="42" spans="1:36" ht="15.75">
      <c r="A42" s="91"/>
      <c r="B42" s="79"/>
      <c r="C42" s="79"/>
      <c r="D42" s="66"/>
      <c r="E42" s="67"/>
      <c r="F42" s="67"/>
      <c r="G42" s="117"/>
      <c r="H42" s="117"/>
      <c r="I42" s="124"/>
      <c r="K42" s="120"/>
      <c r="L42" s="137"/>
      <c r="M42" s="137"/>
      <c r="N42" s="137"/>
      <c r="O42" s="137"/>
      <c r="P42" s="137"/>
      <c r="Q42" s="137"/>
      <c r="R42" s="137"/>
      <c r="S42" s="137"/>
      <c r="T42" s="139"/>
      <c r="U42" s="1121"/>
      <c r="Z42" s="120"/>
      <c r="AA42" s="127"/>
      <c r="AB42" s="127"/>
      <c r="AC42" s="127"/>
      <c r="AD42" s="120"/>
      <c r="AE42" s="120"/>
      <c r="AF42" s="143"/>
      <c r="AG42" s="143"/>
      <c r="AH42" s="143"/>
      <c r="AI42" s="143"/>
      <c r="AJ42" s="136"/>
    </row>
    <row r="43" spans="1:36" ht="15.75">
      <c r="A43" s="97"/>
      <c r="B43" s="17"/>
      <c r="C43" s="17"/>
      <c r="D43" s="10"/>
      <c r="E43" s="17"/>
      <c r="F43" s="126"/>
      <c r="G43" s="19"/>
      <c r="H43" s="19"/>
      <c r="I43" s="124"/>
      <c r="K43" s="120"/>
      <c r="L43" s="138"/>
      <c r="M43" s="138"/>
      <c r="N43" s="138"/>
      <c r="O43" s="138"/>
      <c r="P43" s="138"/>
      <c r="Q43" s="144"/>
      <c r="R43" s="144"/>
      <c r="S43" s="144"/>
      <c r="T43" s="139"/>
      <c r="U43" s="1121"/>
      <c r="Z43" s="120"/>
      <c r="AA43" s="127"/>
      <c r="AB43" s="127"/>
      <c r="AC43" s="127"/>
      <c r="AD43" s="120"/>
      <c r="AE43" s="120"/>
      <c r="AF43" s="143"/>
      <c r="AG43" s="143"/>
      <c r="AH43" s="143"/>
      <c r="AI43" s="143"/>
      <c r="AJ43" s="136"/>
    </row>
    <row r="44" spans="1:36" ht="15.75">
      <c r="A44" s="91"/>
      <c r="B44" s="67"/>
      <c r="C44" s="67"/>
      <c r="D44" s="66"/>
      <c r="E44" s="67"/>
      <c r="F44" s="67"/>
      <c r="G44" s="117"/>
      <c r="H44" s="117"/>
      <c r="K44" s="120"/>
      <c r="L44" s="437"/>
      <c r="M44" s="437"/>
      <c r="N44" s="437"/>
      <c r="O44" s="437"/>
      <c r="P44" s="437"/>
      <c r="Q44" s="437"/>
      <c r="R44" s="437"/>
      <c r="S44" s="437"/>
      <c r="T44" s="438"/>
      <c r="U44" s="1121"/>
      <c r="Z44" s="120"/>
      <c r="AA44" s="127"/>
      <c r="AB44" s="127"/>
      <c r="AC44" s="127"/>
      <c r="AD44" s="127"/>
      <c r="AE44" s="127"/>
      <c r="AF44" s="145"/>
      <c r="AG44" s="145"/>
      <c r="AH44" s="145"/>
      <c r="AI44" s="143"/>
      <c r="AJ44" s="136"/>
    </row>
    <row r="45" spans="1:36" ht="16.5" thickBot="1">
      <c r="A45" s="97"/>
      <c r="B45" s="17"/>
      <c r="C45" s="17"/>
      <c r="D45" s="10"/>
      <c r="E45" s="17"/>
      <c r="F45" s="126"/>
      <c r="G45" s="19"/>
      <c r="H45" s="19"/>
      <c r="K45" s="435"/>
      <c r="L45" s="133"/>
      <c r="M45" s="133"/>
      <c r="N45" s="133"/>
      <c r="O45" s="133"/>
      <c r="P45" s="133"/>
      <c r="Q45" s="134"/>
      <c r="R45" s="134"/>
      <c r="S45" s="134"/>
      <c r="T45" s="436"/>
      <c r="U45" s="1121"/>
      <c r="Z45" s="120"/>
      <c r="AA45" s="127"/>
      <c r="AB45" s="127"/>
      <c r="AC45" s="127"/>
      <c r="AD45" s="127"/>
      <c r="AE45" s="127"/>
      <c r="AF45" s="145"/>
      <c r="AG45" s="145"/>
      <c r="AH45" s="145"/>
      <c r="AI45" s="143"/>
      <c r="AJ45" s="136"/>
    </row>
    <row r="46" spans="1:36" ht="16.5" thickBot="1">
      <c r="A46" s="1104" t="s">
        <v>20</v>
      </c>
      <c r="B46" s="1104"/>
      <c r="C46" s="1104"/>
      <c r="D46" s="1104"/>
      <c r="E46" s="1104"/>
      <c r="F46" s="1104"/>
      <c r="G46" s="1104"/>
      <c r="H46" s="36"/>
      <c r="K46" s="120"/>
      <c r="L46" s="137"/>
      <c r="M46" s="137"/>
      <c r="N46" s="137"/>
      <c r="O46" s="137"/>
      <c r="P46" s="137"/>
      <c r="Q46" s="137"/>
      <c r="R46" s="137"/>
      <c r="S46" s="137"/>
      <c r="T46" s="139"/>
      <c r="U46" s="1121"/>
      <c r="Z46" s="120"/>
      <c r="AA46" s="127"/>
      <c r="AB46" s="127"/>
      <c r="AC46" s="127"/>
      <c r="AD46" s="127"/>
      <c r="AE46" s="127"/>
      <c r="AF46" s="145"/>
      <c r="AG46" s="145"/>
      <c r="AH46" s="145"/>
      <c r="AI46" s="143"/>
      <c r="AJ46" s="136"/>
    </row>
    <row r="47" spans="1:36" ht="16.5" thickBot="1">
      <c r="A47" s="1113" t="s">
        <v>21</v>
      </c>
      <c r="B47" s="1114"/>
      <c r="C47" s="1114"/>
      <c r="D47" s="1114"/>
      <c r="E47" s="1114"/>
      <c r="F47" s="1114"/>
      <c r="G47" s="1115"/>
      <c r="H47" s="37"/>
      <c r="I47" s="124"/>
      <c r="K47" s="120"/>
      <c r="L47" s="138"/>
      <c r="M47" s="138"/>
      <c r="N47" s="138"/>
      <c r="O47" s="138"/>
      <c r="P47" s="138"/>
      <c r="Q47" s="138"/>
      <c r="R47" s="138"/>
      <c r="S47" s="138"/>
      <c r="T47" s="139"/>
      <c r="U47" s="1121"/>
    </row>
    <row r="48" spans="1:36" ht="64.5" customHeight="1">
      <c r="A48" s="97"/>
      <c r="B48" s="17"/>
      <c r="C48" s="123" t="s">
        <v>969</v>
      </c>
      <c r="D48" s="41" t="s">
        <v>971</v>
      </c>
      <c r="E48" s="17"/>
      <c r="F48" s="17"/>
      <c r="G48" s="19"/>
      <c r="H48" s="19"/>
      <c r="I48" s="124"/>
      <c r="K48" s="120"/>
      <c r="L48" s="437"/>
      <c r="M48" s="437"/>
      <c r="N48" s="437"/>
      <c r="O48" s="437"/>
      <c r="P48" s="437"/>
      <c r="Q48" s="437"/>
      <c r="R48" s="437"/>
      <c r="S48" s="437"/>
      <c r="T48" s="438"/>
      <c r="U48" s="1121"/>
    </row>
    <row r="49" spans="1:21" ht="15.75">
      <c r="A49" s="91"/>
      <c r="B49" s="67"/>
      <c r="C49" s="67"/>
      <c r="D49" s="66"/>
      <c r="E49" s="67"/>
      <c r="F49" s="67"/>
      <c r="G49" s="117"/>
      <c r="H49" s="117"/>
      <c r="I49" s="124"/>
      <c r="K49" s="427"/>
      <c r="L49" s="428"/>
      <c r="M49" s="428"/>
      <c r="N49" s="428"/>
      <c r="O49" s="428"/>
      <c r="P49" s="428"/>
      <c r="Q49" s="429"/>
      <c r="R49" s="429"/>
      <c r="S49" s="429"/>
      <c r="T49" s="430"/>
      <c r="U49" s="1121"/>
    </row>
    <row r="50" spans="1:21" ht="26.25" customHeight="1">
      <c r="A50" s="97" t="s">
        <v>238</v>
      </c>
      <c r="B50" s="123" t="s">
        <v>1</v>
      </c>
      <c r="C50" s="123"/>
      <c r="D50" s="10" t="s">
        <v>147</v>
      </c>
      <c r="E50" s="17" t="s">
        <v>12</v>
      </c>
      <c r="F50" s="126">
        <v>4200</v>
      </c>
      <c r="G50" s="19"/>
      <c r="H50" s="19"/>
      <c r="I50" s="124"/>
      <c r="K50" s="432"/>
      <c r="L50" s="433"/>
      <c r="M50" s="433"/>
      <c r="N50" s="433"/>
      <c r="O50" s="433"/>
      <c r="P50" s="433"/>
      <c r="Q50" s="433"/>
      <c r="R50" s="433"/>
      <c r="S50" s="433"/>
      <c r="T50" s="430"/>
      <c r="U50" s="1121"/>
    </row>
    <row r="51" spans="1:21" ht="15.75">
      <c r="A51" s="91"/>
      <c r="B51" s="67"/>
      <c r="C51" s="67"/>
      <c r="D51" s="66"/>
      <c r="E51" s="67"/>
      <c r="F51" s="67"/>
      <c r="G51" s="117"/>
      <c r="H51" s="117"/>
      <c r="I51" s="124"/>
      <c r="K51" s="432"/>
      <c r="L51" s="434"/>
      <c r="M51" s="434"/>
      <c r="N51" s="434"/>
      <c r="O51" s="434"/>
      <c r="P51" s="434"/>
      <c r="Q51" s="434"/>
      <c r="R51" s="434"/>
      <c r="S51" s="434"/>
      <c r="T51" s="430"/>
      <c r="U51" s="1121"/>
    </row>
    <row r="52" spans="1:21" ht="33.75" customHeight="1">
      <c r="A52" s="97" t="s">
        <v>239</v>
      </c>
      <c r="B52" s="17"/>
      <c r="C52" s="123"/>
      <c r="D52" s="10" t="s">
        <v>148</v>
      </c>
      <c r="E52" s="17" t="s">
        <v>12</v>
      </c>
      <c r="F52" s="126">
        <v>1200</v>
      </c>
      <c r="G52" s="19"/>
      <c r="H52" s="19"/>
      <c r="I52" s="124"/>
      <c r="K52" s="432"/>
      <c r="L52" s="430"/>
      <c r="M52" s="430"/>
      <c r="N52" s="430"/>
      <c r="O52" s="430"/>
      <c r="P52" s="430"/>
      <c r="Q52" s="430"/>
      <c r="R52" s="430"/>
      <c r="S52" s="430"/>
      <c r="T52" s="430"/>
      <c r="U52" s="1121"/>
    </row>
    <row r="53" spans="1:21" ht="15.75">
      <c r="A53" s="91"/>
      <c r="B53" s="67"/>
      <c r="C53" s="67"/>
      <c r="D53" s="66"/>
      <c r="E53" s="67"/>
      <c r="F53" s="67"/>
      <c r="G53" s="117"/>
      <c r="H53" s="117"/>
      <c r="I53" s="124"/>
      <c r="K53" s="129"/>
      <c r="L53" s="146"/>
      <c r="M53" s="146"/>
      <c r="N53" s="146"/>
      <c r="O53" s="146"/>
      <c r="P53" s="146"/>
      <c r="Q53" s="146"/>
      <c r="R53" s="146"/>
      <c r="S53" s="146"/>
      <c r="T53" s="146"/>
    </row>
    <row r="54" spans="1:21" ht="26.25" customHeight="1">
      <c r="A54" s="97" t="s">
        <v>241</v>
      </c>
      <c r="B54" s="17"/>
      <c r="C54" s="17"/>
      <c r="D54" s="10" t="s">
        <v>149</v>
      </c>
      <c r="E54" s="17" t="s">
        <v>12</v>
      </c>
      <c r="F54" s="126">
        <v>600</v>
      </c>
      <c r="G54" s="19"/>
      <c r="H54" s="19"/>
      <c r="I54" s="124"/>
      <c r="K54" s="120"/>
      <c r="L54" s="127"/>
      <c r="M54" s="127"/>
      <c r="N54" s="127"/>
      <c r="O54" s="127"/>
      <c r="P54" s="127"/>
      <c r="Q54" s="145"/>
      <c r="R54" s="145"/>
      <c r="S54" s="145"/>
      <c r="T54" s="139"/>
    </row>
    <row r="55" spans="1:21" ht="15.75">
      <c r="A55" s="91"/>
      <c r="B55" s="67"/>
      <c r="C55" s="67"/>
      <c r="D55" s="66"/>
      <c r="E55" s="67"/>
      <c r="F55" s="67"/>
      <c r="G55" s="117"/>
      <c r="H55" s="117"/>
      <c r="I55" s="124"/>
      <c r="K55" s="120"/>
      <c r="L55" s="127"/>
      <c r="M55" s="127"/>
      <c r="N55" s="127"/>
      <c r="O55" s="127"/>
      <c r="P55" s="127"/>
      <c r="Q55" s="145"/>
      <c r="R55" s="145"/>
      <c r="S55" s="145"/>
      <c r="T55" s="437"/>
    </row>
    <row r="56" spans="1:21" ht="31.5" customHeight="1">
      <c r="A56" s="97" t="s">
        <v>242</v>
      </c>
      <c r="B56" s="17"/>
      <c r="C56" s="17"/>
      <c r="D56" s="10" t="s">
        <v>150</v>
      </c>
      <c r="E56" s="17" t="s">
        <v>12</v>
      </c>
      <c r="F56" s="126">
        <v>50</v>
      </c>
      <c r="G56" s="19"/>
      <c r="H56" s="19"/>
      <c r="I56" s="124"/>
      <c r="K56" s="120"/>
      <c r="L56" s="127"/>
      <c r="M56" s="127"/>
      <c r="N56" s="127"/>
      <c r="O56" s="127"/>
      <c r="P56" s="127"/>
      <c r="Q56" s="145"/>
      <c r="R56" s="145"/>
      <c r="S56" s="145"/>
      <c r="T56" s="437"/>
    </row>
    <row r="57" spans="1:21" ht="12" customHeight="1">
      <c r="A57" s="91"/>
      <c r="B57" s="67"/>
      <c r="C57" s="67"/>
      <c r="D57" s="66"/>
      <c r="E57" s="67"/>
      <c r="F57" s="67"/>
      <c r="G57" s="117"/>
      <c r="H57" s="117"/>
      <c r="I57" s="124"/>
      <c r="K57" s="120"/>
      <c r="L57" s="127"/>
      <c r="M57" s="127"/>
      <c r="N57" s="127"/>
      <c r="O57" s="127"/>
      <c r="P57" s="127"/>
      <c r="Q57" s="145"/>
      <c r="R57" s="145"/>
      <c r="S57" s="145"/>
      <c r="T57" s="437"/>
    </row>
    <row r="58" spans="1:21" ht="15.75">
      <c r="A58" s="97"/>
      <c r="B58" s="17"/>
      <c r="C58" s="17"/>
      <c r="D58" s="10"/>
      <c r="E58" s="17"/>
      <c r="F58" s="126"/>
      <c r="G58" s="19"/>
      <c r="H58" s="19"/>
      <c r="I58" s="124"/>
      <c r="K58" s="120"/>
      <c r="L58" s="127"/>
      <c r="M58" s="127"/>
      <c r="N58" s="127"/>
      <c r="O58" s="127"/>
      <c r="P58" s="127"/>
      <c r="Q58" s="145"/>
      <c r="R58" s="145"/>
      <c r="S58" s="145"/>
      <c r="T58" s="437"/>
    </row>
    <row r="59" spans="1:21" ht="15.75">
      <c r="A59" s="91"/>
      <c r="B59" s="67"/>
      <c r="C59" s="67"/>
      <c r="D59" s="140"/>
      <c r="E59" s="67"/>
      <c r="F59" s="67"/>
      <c r="G59" s="117"/>
      <c r="H59" s="117"/>
      <c r="I59" s="124"/>
      <c r="K59" s="120"/>
      <c r="L59" s="127"/>
      <c r="M59" s="127"/>
      <c r="N59" s="127"/>
      <c r="O59" s="127"/>
      <c r="P59" s="127"/>
      <c r="Q59" s="145"/>
      <c r="R59" s="145"/>
      <c r="S59" s="145"/>
      <c r="T59" s="437"/>
    </row>
    <row r="60" spans="1:21" ht="15.75">
      <c r="A60" s="97"/>
      <c r="B60" s="17"/>
      <c r="C60" s="17"/>
      <c r="D60" s="10"/>
      <c r="E60" s="17"/>
      <c r="F60" s="126"/>
      <c r="G60" s="19"/>
      <c r="H60" s="19"/>
      <c r="I60" s="124"/>
      <c r="K60" s="120"/>
      <c r="L60" s="127"/>
      <c r="M60" s="127"/>
      <c r="N60" s="127"/>
      <c r="O60" s="127"/>
      <c r="P60" s="127"/>
      <c r="Q60" s="145"/>
      <c r="R60" s="145"/>
      <c r="S60" s="145"/>
      <c r="T60" s="437"/>
    </row>
    <row r="61" spans="1:21">
      <c r="A61" s="91"/>
      <c r="B61" s="79"/>
      <c r="C61" s="79"/>
      <c r="D61" s="140"/>
      <c r="E61" s="67"/>
      <c r="F61" s="67"/>
      <c r="G61" s="117"/>
      <c r="H61" s="117"/>
      <c r="I61" s="124"/>
      <c r="L61" s="150"/>
    </row>
    <row r="62" spans="1:21">
      <c r="A62" s="97"/>
      <c r="B62" s="17"/>
      <c r="C62" s="17"/>
      <c r="D62" s="10"/>
      <c r="E62" s="17"/>
      <c r="F62" s="126"/>
      <c r="G62" s="19"/>
      <c r="H62" s="19"/>
      <c r="I62" s="124"/>
      <c r="K62" s="22"/>
    </row>
    <row r="63" spans="1:21" ht="15.75">
      <c r="A63" s="91"/>
      <c r="B63" s="79"/>
      <c r="C63" s="79"/>
      <c r="D63" s="66"/>
      <c r="E63" s="67"/>
      <c r="F63" s="67"/>
      <c r="G63" s="117"/>
      <c r="H63" s="117"/>
      <c r="I63" s="124"/>
      <c r="K63" s="805"/>
      <c r="L63" s="177"/>
      <c r="M63" s="177"/>
      <c r="N63" s="177"/>
      <c r="O63" s="177"/>
      <c r="P63" s="177"/>
      <c r="Q63" s="177"/>
      <c r="R63" s="177"/>
      <c r="S63" s="177"/>
    </row>
    <row r="64" spans="1:21" ht="75.75" customHeight="1">
      <c r="A64" s="97"/>
      <c r="B64" s="17"/>
      <c r="C64" s="123" t="s">
        <v>969</v>
      </c>
      <c r="D64" s="41" t="s">
        <v>972</v>
      </c>
      <c r="E64" s="17"/>
      <c r="F64" s="17"/>
      <c r="G64" s="19"/>
      <c r="H64" s="19"/>
      <c r="I64" s="124"/>
    </row>
    <row r="65" spans="1:9">
      <c r="A65" s="91"/>
      <c r="B65" s="67"/>
      <c r="C65" s="67"/>
      <c r="D65" s="66"/>
      <c r="E65" s="67"/>
      <c r="F65" s="67"/>
      <c r="G65" s="117"/>
      <c r="H65" s="117"/>
      <c r="I65" s="124"/>
    </row>
    <row r="66" spans="1:9" ht="24" customHeight="1">
      <c r="A66" s="97" t="s">
        <v>973</v>
      </c>
      <c r="B66" s="17" t="s">
        <v>1</v>
      </c>
      <c r="C66" s="17"/>
      <c r="D66" s="10" t="s">
        <v>147</v>
      </c>
      <c r="E66" s="17" t="s">
        <v>12</v>
      </c>
      <c r="F66" s="126">
        <v>1428</v>
      </c>
      <c r="G66" s="19"/>
      <c r="H66" s="19"/>
      <c r="I66" s="124"/>
    </row>
    <row r="67" spans="1:9">
      <c r="A67" s="91"/>
      <c r="B67" s="67"/>
      <c r="C67" s="67"/>
      <c r="D67" s="66"/>
      <c r="E67" s="67"/>
      <c r="F67" s="67"/>
      <c r="G67" s="117"/>
      <c r="H67" s="117"/>
      <c r="I67" s="124"/>
    </row>
    <row r="68" spans="1:9" ht="30" customHeight="1">
      <c r="A68" s="97" t="s">
        <v>974</v>
      </c>
      <c r="B68" s="17"/>
      <c r="C68" s="17"/>
      <c r="D68" s="10" t="s">
        <v>148</v>
      </c>
      <c r="E68" s="17" t="s">
        <v>12</v>
      </c>
      <c r="F68" s="126">
        <v>408</v>
      </c>
      <c r="G68" s="19"/>
      <c r="H68" s="19"/>
      <c r="I68" s="124"/>
    </row>
    <row r="69" spans="1:9">
      <c r="A69" s="91"/>
      <c r="B69" s="67"/>
      <c r="C69" s="67"/>
      <c r="D69" s="66"/>
      <c r="E69" s="67"/>
      <c r="F69" s="67"/>
      <c r="G69" s="117"/>
      <c r="H69" s="117"/>
      <c r="I69" s="124"/>
    </row>
    <row r="70" spans="1:9" ht="29.25" customHeight="1">
      <c r="A70" s="97" t="s">
        <v>975</v>
      </c>
      <c r="B70" s="17"/>
      <c r="C70" s="17"/>
      <c r="D70" s="10" t="s">
        <v>149</v>
      </c>
      <c r="E70" s="17" t="s">
        <v>12</v>
      </c>
      <c r="F70" s="126">
        <v>204</v>
      </c>
      <c r="G70" s="19"/>
      <c r="H70" s="19"/>
      <c r="I70" s="124"/>
    </row>
    <row r="71" spans="1:9">
      <c r="A71" s="91"/>
      <c r="B71" s="67"/>
      <c r="C71" s="67"/>
      <c r="D71" s="66"/>
      <c r="E71" s="67"/>
      <c r="F71" s="67"/>
      <c r="G71" s="117"/>
      <c r="H71" s="117"/>
      <c r="I71" s="124"/>
    </row>
    <row r="72" spans="1:9" ht="36" customHeight="1">
      <c r="A72" s="97" t="s">
        <v>976</v>
      </c>
      <c r="B72" s="17"/>
      <c r="C72" s="17"/>
      <c r="D72" s="10" t="s">
        <v>150</v>
      </c>
      <c r="E72" s="17" t="s">
        <v>12</v>
      </c>
      <c r="F72" s="126">
        <v>10</v>
      </c>
      <c r="G72" s="19"/>
      <c r="H72" s="19"/>
      <c r="I72" s="124"/>
    </row>
    <row r="73" spans="1:9">
      <c r="A73" s="91"/>
      <c r="B73" s="67"/>
      <c r="C73" s="67"/>
      <c r="D73" s="66"/>
      <c r="E73" s="67"/>
      <c r="F73" s="67"/>
      <c r="G73" s="117"/>
      <c r="H73" s="117"/>
      <c r="I73" s="124"/>
    </row>
    <row r="74" spans="1:9">
      <c r="A74" s="97"/>
      <c r="B74" s="17"/>
      <c r="C74" s="17"/>
      <c r="D74" s="10"/>
      <c r="E74" s="17"/>
      <c r="F74" s="126"/>
      <c r="G74" s="19"/>
      <c r="H74" s="19"/>
      <c r="I74" s="124"/>
    </row>
    <row r="75" spans="1:9">
      <c r="A75" s="91"/>
      <c r="B75" s="67"/>
      <c r="C75" s="67"/>
      <c r="D75" s="140"/>
      <c r="E75" s="67"/>
      <c r="F75" s="67"/>
      <c r="G75" s="117"/>
      <c r="H75" s="117"/>
      <c r="I75" s="124"/>
    </row>
    <row r="76" spans="1:9">
      <c r="A76" s="97"/>
      <c r="B76" s="17"/>
      <c r="C76" s="17"/>
      <c r="D76" s="10"/>
      <c r="E76" s="17"/>
      <c r="F76" s="126"/>
      <c r="G76" s="19"/>
      <c r="H76" s="19"/>
      <c r="I76" s="124"/>
    </row>
    <row r="77" spans="1:9" ht="15.75" thickBot="1">
      <c r="A77" s="91"/>
      <c r="B77" s="67"/>
      <c r="C77" s="67"/>
      <c r="D77" s="140"/>
      <c r="E77" s="67"/>
      <c r="F77" s="67"/>
      <c r="G77" s="117"/>
      <c r="H77" s="117"/>
      <c r="I77" s="124"/>
    </row>
    <row r="78" spans="1:9" ht="15.75" thickBot="1">
      <c r="A78" s="1116" t="s">
        <v>20</v>
      </c>
      <c r="B78" s="1117"/>
      <c r="C78" s="1117"/>
      <c r="D78" s="1117"/>
      <c r="E78" s="1117"/>
      <c r="F78" s="1117"/>
      <c r="G78" s="1118"/>
      <c r="H78" s="36"/>
    </row>
    <row r="79" spans="1:9" ht="15.75" thickBot="1">
      <c r="A79" s="1113" t="s">
        <v>21</v>
      </c>
      <c r="B79" s="1114"/>
      <c r="C79" s="1114"/>
      <c r="D79" s="1114"/>
      <c r="E79" s="1114"/>
      <c r="F79" s="1114"/>
      <c r="G79" s="1115"/>
      <c r="H79" s="37"/>
      <c r="I79" s="124"/>
    </row>
    <row r="80" spans="1:9" ht="72" customHeight="1">
      <c r="A80" s="97"/>
      <c r="B80" s="17"/>
      <c r="C80" s="123" t="s">
        <v>969</v>
      </c>
      <c r="D80" s="41" t="s">
        <v>977</v>
      </c>
      <c r="E80" s="17"/>
      <c r="F80" s="17"/>
      <c r="G80" s="19"/>
      <c r="H80" s="19"/>
      <c r="I80" s="124"/>
    </row>
    <row r="81" spans="1:9">
      <c r="A81" s="91"/>
      <c r="B81" s="67"/>
      <c r="C81" s="67"/>
      <c r="D81" s="66"/>
      <c r="E81" s="67"/>
      <c r="F81" s="67"/>
      <c r="G81" s="117"/>
      <c r="H81" s="117"/>
      <c r="I81" s="124"/>
    </row>
    <row r="82" spans="1:9" ht="21" customHeight="1">
      <c r="A82" s="97" t="s">
        <v>978</v>
      </c>
      <c r="B82" s="123" t="s">
        <v>1</v>
      </c>
      <c r="C82" s="123"/>
      <c r="D82" s="10" t="s">
        <v>147</v>
      </c>
      <c r="E82" s="17" t="s">
        <v>12</v>
      </c>
      <c r="F82" s="126">
        <v>210</v>
      </c>
      <c r="G82" s="19"/>
      <c r="H82" s="19"/>
      <c r="I82" s="124"/>
    </row>
    <row r="83" spans="1:9">
      <c r="A83" s="91"/>
      <c r="B83" s="67"/>
      <c r="C83" s="67"/>
      <c r="D83" s="66"/>
      <c r="E83" s="67"/>
      <c r="F83" s="67"/>
      <c r="G83" s="117"/>
      <c r="H83" s="117"/>
      <c r="I83" s="124"/>
    </row>
    <row r="84" spans="1:9" ht="24" customHeight="1">
      <c r="A84" s="97" t="s">
        <v>979</v>
      </c>
      <c r="B84" s="17"/>
      <c r="C84" s="123"/>
      <c r="D84" s="10" t="s">
        <v>148</v>
      </c>
      <c r="E84" s="17" t="s">
        <v>12</v>
      </c>
      <c r="F84" s="126">
        <v>60</v>
      </c>
      <c r="G84" s="19"/>
      <c r="H84" s="19"/>
      <c r="I84" s="124"/>
    </row>
    <row r="85" spans="1:9">
      <c r="A85" s="91"/>
      <c r="B85" s="67"/>
      <c r="C85" s="67"/>
      <c r="D85" s="66"/>
      <c r="E85" s="67"/>
      <c r="F85" s="67"/>
      <c r="G85" s="117"/>
      <c r="H85" s="117"/>
      <c r="I85" s="124"/>
    </row>
    <row r="86" spans="1:9" ht="26.25" customHeight="1">
      <c r="A86" s="97" t="s">
        <v>980</v>
      </c>
      <c r="B86" s="17"/>
      <c r="C86" s="17"/>
      <c r="D86" s="10" t="s">
        <v>149</v>
      </c>
      <c r="E86" s="17" t="s">
        <v>12</v>
      </c>
      <c r="F86" s="126">
        <v>30</v>
      </c>
      <c r="G86" s="19"/>
      <c r="H86" s="19"/>
      <c r="I86" s="124"/>
    </row>
    <row r="87" spans="1:9">
      <c r="A87" s="91"/>
      <c r="B87" s="67"/>
      <c r="C87" s="67"/>
      <c r="D87" s="66"/>
      <c r="E87" s="67"/>
      <c r="F87" s="67"/>
      <c r="G87" s="117"/>
      <c r="H87" s="117"/>
      <c r="I87" s="124"/>
    </row>
    <row r="88" spans="1:9" ht="27" customHeight="1">
      <c r="A88" s="97" t="s">
        <v>981</v>
      </c>
      <c r="B88" s="17"/>
      <c r="C88" s="17"/>
      <c r="D88" s="10" t="s">
        <v>150</v>
      </c>
      <c r="E88" s="17" t="s">
        <v>12</v>
      </c>
      <c r="F88" s="126">
        <v>10</v>
      </c>
      <c r="G88" s="19"/>
      <c r="H88" s="19"/>
      <c r="I88" s="124"/>
    </row>
    <row r="89" spans="1:9">
      <c r="A89" s="91"/>
      <c r="B89" s="67"/>
      <c r="C89" s="67"/>
      <c r="D89" s="66"/>
      <c r="E89" s="67"/>
      <c r="F89" s="67"/>
      <c r="G89" s="117"/>
      <c r="H89" s="117"/>
      <c r="I89" s="124"/>
    </row>
    <row r="90" spans="1:9">
      <c r="A90" s="97"/>
      <c r="B90" s="17"/>
      <c r="C90" s="17"/>
      <c r="D90" s="10"/>
      <c r="E90" s="17"/>
      <c r="F90" s="126"/>
      <c r="G90" s="19"/>
      <c r="H90" s="19"/>
      <c r="I90" s="124"/>
    </row>
    <row r="91" spans="1:9">
      <c r="A91" s="91"/>
      <c r="B91" s="67"/>
      <c r="C91" s="67"/>
      <c r="D91" s="140"/>
      <c r="E91" s="67"/>
      <c r="F91" s="67"/>
      <c r="G91" s="117"/>
      <c r="H91" s="117"/>
      <c r="I91" s="124"/>
    </row>
    <row r="92" spans="1:9">
      <c r="A92" s="97"/>
      <c r="B92" s="17"/>
      <c r="C92" s="17"/>
      <c r="D92" s="10"/>
      <c r="E92" s="17"/>
      <c r="F92" s="126"/>
      <c r="G92" s="19"/>
      <c r="H92" s="19"/>
    </row>
    <row r="93" spans="1:9">
      <c r="A93" s="91"/>
      <c r="B93" s="67"/>
      <c r="C93" s="67"/>
      <c r="D93" s="66"/>
      <c r="E93" s="67"/>
      <c r="F93" s="67"/>
      <c r="G93" s="117"/>
      <c r="H93" s="117"/>
    </row>
    <row r="94" spans="1:9" ht="69" customHeight="1">
      <c r="A94" s="97"/>
      <c r="B94" s="17"/>
      <c r="C94" s="123" t="s">
        <v>969</v>
      </c>
      <c r="D94" s="41" t="s">
        <v>982</v>
      </c>
      <c r="E94" s="17"/>
      <c r="F94" s="17"/>
      <c r="G94" s="19"/>
      <c r="H94" s="19"/>
      <c r="I94" s="124"/>
    </row>
    <row r="95" spans="1:9">
      <c r="A95" s="91"/>
      <c r="B95" s="67"/>
      <c r="C95" s="67"/>
      <c r="D95" s="66"/>
      <c r="E95" s="67"/>
      <c r="F95" s="67"/>
      <c r="G95" s="117"/>
      <c r="H95" s="117"/>
      <c r="I95" s="124"/>
    </row>
    <row r="96" spans="1:9" ht="31.5" customHeight="1">
      <c r="A96" s="97" t="s">
        <v>983</v>
      </c>
      <c r="B96" s="17" t="s">
        <v>1</v>
      </c>
      <c r="C96" s="17"/>
      <c r="D96" s="10" t="s">
        <v>147</v>
      </c>
      <c r="E96" s="17" t="s">
        <v>12</v>
      </c>
      <c r="F96" s="126">
        <v>210</v>
      </c>
      <c r="G96" s="19"/>
      <c r="H96" s="19"/>
      <c r="I96" s="124"/>
    </row>
    <row r="97" spans="1:9">
      <c r="A97" s="91"/>
      <c r="B97" s="67"/>
      <c r="C97" s="67"/>
      <c r="D97" s="66"/>
      <c r="E97" s="67"/>
      <c r="F97" s="67"/>
      <c r="G97" s="117"/>
      <c r="H97" s="117"/>
      <c r="I97" s="124"/>
    </row>
    <row r="98" spans="1:9" ht="22.5" customHeight="1">
      <c r="A98" s="97" t="s">
        <v>984</v>
      </c>
      <c r="B98" s="17"/>
      <c r="C98" s="17"/>
      <c r="D98" s="10" t="s">
        <v>148</v>
      </c>
      <c r="E98" s="17" t="s">
        <v>12</v>
      </c>
      <c r="F98" s="126">
        <v>60</v>
      </c>
      <c r="G98" s="19"/>
      <c r="H98" s="19"/>
      <c r="I98" s="124"/>
    </row>
    <row r="99" spans="1:9">
      <c r="A99" s="91"/>
      <c r="B99" s="67"/>
      <c r="C99" s="67"/>
      <c r="D99" s="66"/>
      <c r="E99" s="67"/>
      <c r="F99" s="67"/>
      <c r="G99" s="117"/>
      <c r="H99" s="117"/>
      <c r="I99" s="124"/>
    </row>
    <row r="100" spans="1:9" ht="33" customHeight="1">
      <c r="A100" s="97" t="s">
        <v>985</v>
      </c>
      <c r="B100" s="17"/>
      <c r="C100" s="17"/>
      <c r="D100" s="10" t="s">
        <v>149</v>
      </c>
      <c r="E100" s="17" t="s">
        <v>12</v>
      </c>
      <c r="F100" s="126">
        <v>30</v>
      </c>
      <c r="G100" s="19"/>
      <c r="H100" s="19"/>
      <c r="I100" s="124"/>
    </row>
    <row r="101" spans="1:9">
      <c r="A101" s="91"/>
      <c r="B101" s="67"/>
      <c r="C101" s="67"/>
      <c r="D101" s="66"/>
      <c r="E101" s="67"/>
      <c r="F101" s="67"/>
      <c r="G101" s="117"/>
      <c r="H101" s="117"/>
      <c r="I101" s="124"/>
    </row>
    <row r="102" spans="1:9" ht="27.75" customHeight="1">
      <c r="A102" s="97" t="s">
        <v>986</v>
      </c>
      <c r="B102" s="17"/>
      <c r="C102" s="17"/>
      <c r="D102" s="10" t="s">
        <v>150</v>
      </c>
      <c r="E102" s="17" t="s">
        <v>12</v>
      </c>
      <c r="F102" s="126">
        <v>10</v>
      </c>
      <c r="G102" s="19"/>
      <c r="H102" s="19"/>
      <c r="I102" s="124"/>
    </row>
    <row r="103" spans="1:9">
      <c r="A103" s="91"/>
      <c r="B103" s="67"/>
      <c r="C103" s="67"/>
      <c r="D103" s="66"/>
      <c r="E103" s="67"/>
      <c r="F103" s="67"/>
      <c r="G103" s="117"/>
      <c r="H103" s="117"/>
      <c r="I103" s="124"/>
    </row>
    <row r="104" spans="1:9">
      <c r="A104" s="97"/>
      <c r="B104" s="17"/>
      <c r="C104" s="17"/>
      <c r="D104" s="10"/>
      <c r="E104" s="17"/>
      <c r="F104" s="126"/>
      <c r="G104" s="19"/>
      <c r="H104" s="19"/>
      <c r="I104" s="124"/>
    </row>
    <row r="105" spans="1:9">
      <c r="A105" s="91"/>
      <c r="B105" s="67"/>
      <c r="C105" s="67"/>
      <c r="D105" s="66"/>
      <c r="E105" s="67"/>
      <c r="F105" s="67"/>
      <c r="G105" s="117"/>
      <c r="H105" s="117"/>
      <c r="I105" s="124"/>
    </row>
    <row r="106" spans="1:9">
      <c r="A106" s="97"/>
      <c r="B106" s="17"/>
      <c r="C106" s="17"/>
      <c r="D106" s="10"/>
      <c r="E106" s="17"/>
      <c r="F106" s="126"/>
      <c r="G106" s="19"/>
      <c r="H106" s="19"/>
      <c r="I106" s="124"/>
    </row>
    <row r="107" spans="1:9" ht="15.75" thickBot="1">
      <c r="A107" s="50"/>
      <c r="B107" s="79"/>
      <c r="C107" s="79"/>
      <c r="D107" s="140"/>
      <c r="E107" s="79"/>
      <c r="F107" s="141"/>
      <c r="G107" s="23"/>
      <c r="H107" s="23"/>
    </row>
    <row r="108" spans="1:9" ht="15.75" thickBot="1">
      <c r="A108" s="1116" t="s">
        <v>20</v>
      </c>
      <c r="B108" s="1117"/>
      <c r="C108" s="1117"/>
      <c r="D108" s="1117"/>
      <c r="E108" s="1117"/>
      <c r="F108" s="1117"/>
      <c r="G108" s="1118"/>
      <c r="H108" s="36"/>
    </row>
    <row r="109" spans="1:9" ht="15.75" thickBot="1">
      <c r="A109" s="1113" t="s">
        <v>21</v>
      </c>
      <c r="B109" s="1114"/>
      <c r="C109" s="1114"/>
      <c r="D109" s="1114"/>
      <c r="E109" s="1114"/>
      <c r="F109" s="1114"/>
      <c r="G109" s="1115"/>
      <c r="H109" s="37"/>
    </row>
    <row r="110" spans="1:9" ht="69" customHeight="1">
      <c r="A110" s="97"/>
      <c r="B110" s="17"/>
      <c r="C110" s="123" t="s">
        <v>969</v>
      </c>
      <c r="D110" s="41" t="s">
        <v>987</v>
      </c>
      <c r="E110" s="17"/>
      <c r="F110" s="17"/>
      <c r="G110" s="19"/>
      <c r="H110" s="19"/>
    </row>
    <row r="111" spans="1:9">
      <c r="A111" s="91"/>
      <c r="B111" s="67"/>
      <c r="C111" s="67"/>
      <c r="D111" s="66"/>
      <c r="E111" s="67"/>
      <c r="F111" s="67"/>
      <c r="G111" s="117"/>
      <c r="H111" s="117"/>
    </row>
    <row r="112" spans="1:9" ht="26.25" customHeight="1">
      <c r="A112" s="97" t="s">
        <v>988</v>
      </c>
      <c r="B112" s="123" t="s">
        <v>1</v>
      </c>
      <c r="C112" s="123"/>
      <c r="D112" s="10" t="s">
        <v>147</v>
      </c>
      <c r="E112" s="17" t="s">
        <v>12</v>
      </c>
      <c r="F112" s="126">
        <v>315</v>
      </c>
      <c r="G112" s="19"/>
      <c r="H112" s="19"/>
      <c r="I112" s="124"/>
    </row>
    <row r="113" spans="1:9">
      <c r="A113" s="91"/>
      <c r="B113" s="67"/>
      <c r="C113" s="67"/>
      <c r="D113" s="66"/>
      <c r="E113" s="67"/>
      <c r="F113" s="67"/>
      <c r="G113" s="117"/>
      <c r="H113" s="117"/>
      <c r="I113" s="124"/>
    </row>
    <row r="114" spans="1:9" ht="25.5" customHeight="1">
      <c r="A114" s="97" t="s">
        <v>989</v>
      </c>
      <c r="B114" s="17"/>
      <c r="C114" s="123"/>
      <c r="D114" s="10" t="s">
        <v>148</v>
      </c>
      <c r="E114" s="17" t="s">
        <v>12</v>
      </c>
      <c r="F114" s="126">
        <v>90</v>
      </c>
      <c r="G114" s="19"/>
      <c r="H114" s="19"/>
      <c r="I114" s="124"/>
    </row>
    <row r="115" spans="1:9">
      <c r="A115" s="91"/>
      <c r="B115" s="67"/>
      <c r="C115" s="67"/>
      <c r="D115" s="66"/>
      <c r="E115" s="67"/>
      <c r="F115" s="67"/>
      <c r="G115" s="117"/>
      <c r="H115" s="117"/>
      <c r="I115" s="124"/>
    </row>
    <row r="116" spans="1:9" ht="26.25" customHeight="1">
      <c r="A116" s="97" t="s">
        <v>990</v>
      </c>
      <c r="B116" s="17"/>
      <c r="C116" s="17"/>
      <c r="D116" s="10" t="s">
        <v>149</v>
      </c>
      <c r="E116" s="17" t="s">
        <v>12</v>
      </c>
      <c r="F116" s="126">
        <v>45</v>
      </c>
      <c r="G116" s="19"/>
      <c r="H116" s="19"/>
      <c r="I116" s="124"/>
    </row>
    <row r="117" spans="1:9">
      <c r="A117" s="91"/>
      <c r="B117" s="67"/>
      <c r="C117" s="67"/>
      <c r="D117" s="66"/>
      <c r="E117" s="67"/>
      <c r="F117" s="67"/>
      <c r="G117" s="117"/>
      <c r="H117" s="117"/>
      <c r="I117" s="124"/>
    </row>
    <row r="118" spans="1:9" ht="28.5" customHeight="1">
      <c r="A118" s="97" t="s">
        <v>991</v>
      </c>
      <c r="B118" s="17"/>
      <c r="C118" s="17"/>
      <c r="D118" s="10" t="s">
        <v>150</v>
      </c>
      <c r="E118" s="17" t="s">
        <v>12</v>
      </c>
      <c r="F118" s="126">
        <v>10</v>
      </c>
      <c r="G118" s="19"/>
      <c r="H118" s="19"/>
      <c r="I118" s="124"/>
    </row>
    <row r="119" spans="1:9">
      <c r="A119" s="91"/>
      <c r="B119" s="67"/>
      <c r="C119" s="67"/>
      <c r="D119" s="66"/>
      <c r="E119" s="67"/>
      <c r="F119" s="67"/>
      <c r="G119" s="117"/>
      <c r="H119" s="117"/>
      <c r="I119" s="124"/>
    </row>
    <row r="120" spans="1:9">
      <c r="A120" s="97"/>
      <c r="B120" s="17"/>
      <c r="C120" s="17"/>
      <c r="D120" s="10"/>
      <c r="E120" s="17"/>
      <c r="F120" s="126"/>
      <c r="G120" s="19"/>
      <c r="H120" s="19"/>
      <c r="I120" s="124"/>
    </row>
    <row r="121" spans="1:9">
      <c r="A121" s="91"/>
      <c r="B121" s="67"/>
      <c r="C121" s="67"/>
      <c r="D121" s="140"/>
      <c r="E121" s="67"/>
      <c r="F121" s="67"/>
      <c r="G121" s="117"/>
      <c r="H121" s="117"/>
      <c r="I121" s="124"/>
    </row>
    <row r="122" spans="1:9">
      <c r="A122" s="97"/>
      <c r="B122" s="17"/>
      <c r="C122" s="17"/>
      <c r="D122" s="10"/>
      <c r="E122" s="17"/>
      <c r="F122" s="126"/>
      <c r="G122" s="19"/>
      <c r="H122" s="19"/>
      <c r="I122" s="124"/>
    </row>
    <row r="123" spans="1:9">
      <c r="A123" s="91"/>
      <c r="B123" s="67"/>
      <c r="C123" s="67"/>
      <c r="D123" s="140"/>
      <c r="E123" s="67"/>
      <c r="F123" s="67"/>
      <c r="G123" s="117"/>
      <c r="H123" s="117"/>
      <c r="I123" s="124"/>
    </row>
    <row r="124" spans="1:9" ht="77.25" customHeight="1">
      <c r="A124" s="97"/>
      <c r="B124" s="17"/>
      <c r="C124" s="123" t="s">
        <v>969</v>
      </c>
      <c r="D124" s="41" t="s">
        <v>992</v>
      </c>
      <c r="E124" s="17"/>
      <c r="F124" s="17"/>
      <c r="G124" s="19"/>
      <c r="H124" s="19"/>
      <c r="I124" s="124"/>
    </row>
    <row r="125" spans="1:9">
      <c r="A125" s="91"/>
      <c r="B125" s="67"/>
      <c r="C125" s="67"/>
      <c r="D125" s="66"/>
      <c r="E125" s="67"/>
      <c r="F125" s="67"/>
      <c r="G125" s="117"/>
      <c r="H125" s="117"/>
      <c r="I125" s="124"/>
    </row>
    <row r="126" spans="1:9" ht="23.25" customHeight="1">
      <c r="A126" s="97" t="s">
        <v>993</v>
      </c>
      <c r="B126" s="17" t="s">
        <v>1</v>
      </c>
      <c r="C126" s="17"/>
      <c r="D126" s="10" t="s">
        <v>147</v>
      </c>
      <c r="E126" s="17" t="s">
        <v>12</v>
      </c>
      <c r="F126" s="126">
        <v>140</v>
      </c>
      <c r="G126" s="19"/>
      <c r="H126" s="19"/>
      <c r="I126" s="124"/>
    </row>
    <row r="127" spans="1:9">
      <c r="A127" s="91"/>
      <c r="B127" s="67"/>
      <c r="C127" s="67"/>
      <c r="D127" s="66"/>
      <c r="E127" s="67"/>
      <c r="F127" s="67"/>
      <c r="G127" s="117"/>
      <c r="H127" s="117"/>
      <c r="I127" s="124"/>
    </row>
    <row r="128" spans="1:9" ht="26.25" customHeight="1">
      <c r="A128" s="97" t="s">
        <v>994</v>
      </c>
      <c r="B128" s="17"/>
      <c r="C128" s="17"/>
      <c r="D128" s="10" t="s">
        <v>148</v>
      </c>
      <c r="E128" s="17" t="s">
        <v>12</v>
      </c>
      <c r="F128" s="126">
        <v>40</v>
      </c>
      <c r="G128" s="19"/>
      <c r="H128" s="19"/>
      <c r="I128" s="124"/>
    </row>
    <row r="129" spans="1:16">
      <c r="A129" s="91"/>
      <c r="B129" s="67"/>
      <c r="C129" s="67"/>
      <c r="D129" s="66"/>
      <c r="E129" s="67"/>
      <c r="F129" s="67"/>
      <c r="G129" s="117"/>
      <c r="H129" s="117"/>
      <c r="I129" s="124"/>
    </row>
    <row r="130" spans="1:16" ht="25.5" customHeight="1">
      <c r="A130" s="97" t="s">
        <v>995</v>
      </c>
      <c r="B130" s="17"/>
      <c r="C130" s="17"/>
      <c r="D130" s="10" t="s">
        <v>149</v>
      </c>
      <c r="E130" s="17" t="s">
        <v>12</v>
      </c>
      <c r="F130" s="126">
        <v>20</v>
      </c>
      <c r="G130" s="19"/>
      <c r="H130" s="19"/>
      <c r="I130" s="124"/>
    </row>
    <row r="131" spans="1:16">
      <c r="A131" s="91"/>
      <c r="B131" s="67"/>
      <c r="C131" s="67"/>
      <c r="D131" s="66"/>
      <c r="E131" s="67"/>
      <c r="F131" s="67"/>
      <c r="G131" s="117"/>
      <c r="H131" s="117"/>
      <c r="I131" s="124"/>
    </row>
    <row r="132" spans="1:16" ht="26.25" customHeight="1">
      <c r="A132" s="97" t="s">
        <v>1335</v>
      </c>
      <c r="B132" s="17"/>
      <c r="C132" s="17"/>
      <c r="D132" s="10" t="s">
        <v>150</v>
      </c>
      <c r="E132" s="17" t="s">
        <v>12</v>
      </c>
      <c r="F132" s="126">
        <v>10</v>
      </c>
      <c r="G132" s="19"/>
      <c r="H132" s="19"/>
      <c r="I132" s="124"/>
    </row>
    <row r="133" spans="1:16">
      <c r="A133" s="91"/>
      <c r="B133" s="67"/>
      <c r="C133" s="67"/>
      <c r="D133" s="66"/>
      <c r="E133" s="67"/>
      <c r="F133" s="67"/>
      <c r="G133" s="117"/>
      <c r="H133" s="117"/>
      <c r="I133" s="124"/>
    </row>
    <row r="134" spans="1:16">
      <c r="A134" s="97"/>
      <c r="B134" s="17"/>
      <c r="C134" s="17"/>
      <c r="D134" s="10"/>
      <c r="E134" s="17"/>
      <c r="F134" s="126"/>
      <c r="G134" s="19"/>
      <c r="H134" s="19"/>
      <c r="I134" s="124"/>
    </row>
    <row r="135" spans="1:16">
      <c r="A135" s="91"/>
      <c r="B135" s="67"/>
      <c r="C135" s="67"/>
      <c r="D135" s="140"/>
      <c r="E135" s="67"/>
      <c r="F135" s="67"/>
      <c r="G135" s="117"/>
      <c r="H135" s="117"/>
      <c r="I135" s="124"/>
    </row>
    <row r="136" spans="1:16">
      <c r="A136" s="97"/>
      <c r="B136" s="17"/>
      <c r="C136" s="17"/>
      <c r="D136" s="10"/>
      <c r="E136" s="17"/>
      <c r="F136" s="126"/>
      <c r="G136" s="19"/>
      <c r="H136" s="19"/>
      <c r="I136" s="124"/>
    </row>
    <row r="137" spans="1:16" ht="15.75" thickBot="1">
      <c r="A137" s="91"/>
      <c r="B137" s="67"/>
      <c r="C137" s="67"/>
      <c r="D137" s="140"/>
      <c r="E137" s="67"/>
      <c r="F137" s="67"/>
      <c r="G137" s="117"/>
      <c r="H137" s="117"/>
      <c r="I137" s="124"/>
    </row>
    <row r="138" spans="1:16" ht="15.75" thickBot="1">
      <c r="A138" s="1116" t="s">
        <v>20</v>
      </c>
      <c r="B138" s="1117"/>
      <c r="C138" s="1117"/>
      <c r="D138" s="1117"/>
      <c r="E138" s="1117"/>
      <c r="F138" s="1117"/>
      <c r="G138" s="1118"/>
      <c r="H138" s="36"/>
    </row>
    <row r="139" spans="1:16" ht="15.75" thickBot="1">
      <c r="A139" s="1105" t="s">
        <v>21</v>
      </c>
      <c r="B139" s="1106"/>
      <c r="C139" s="1106"/>
      <c r="D139" s="1106"/>
      <c r="E139" s="1106"/>
      <c r="F139" s="1106"/>
      <c r="G139" s="1107"/>
      <c r="H139" s="37"/>
      <c r="I139" s="124"/>
    </row>
    <row r="140" spans="1:16">
      <c r="A140" s="50"/>
      <c r="B140" s="79"/>
      <c r="C140" s="79"/>
      <c r="D140" s="140"/>
      <c r="E140" s="79"/>
      <c r="F140" s="141"/>
      <c r="G140" s="934"/>
      <c r="H140" s="934"/>
      <c r="I140" s="124"/>
    </row>
    <row r="141" spans="1:16" ht="27" customHeight="1">
      <c r="A141" s="97" t="s">
        <v>996</v>
      </c>
      <c r="B141" s="17"/>
      <c r="C141" s="123" t="s">
        <v>997</v>
      </c>
      <c r="D141" s="41" t="s">
        <v>2615</v>
      </c>
      <c r="E141" s="17"/>
      <c r="F141" s="17"/>
      <c r="G141" s="933"/>
      <c r="H141" s="933"/>
      <c r="I141" s="124"/>
    </row>
    <row r="142" spans="1:16">
      <c r="A142" s="91"/>
      <c r="B142" s="67"/>
      <c r="C142" s="67"/>
      <c r="D142" s="66"/>
      <c r="E142" s="67"/>
      <c r="F142" s="67"/>
      <c r="G142" s="932"/>
      <c r="H142" s="932"/>
      <c r="I142" s="124"/>
    </row>
    <row r="143" spans="1:16">
      <c r="A143" s="97" t="s">
        <v>998</v>
      </c>
      <c r="B143" s="17"/>
      <c r="C143" s="17"/>
      <c r="D143" s="10" t="s">
        <v>999</v>
      </c>
      <c r="E143" s="17" t="s">
        <v>154</v>
      </c>
      <c r="F143" s="126">
        <v>3296</v>
      </c>
      <c r="G143" s="950"/>
      <c r="H143" s="950"/>
      <c r="I143" s="124"/>
    </row>
    <row r="144" spans="1:16" ht="18" customHeight="1">
      <c r="A144" s="91"/>
      <c r="B144" s="67"/>
      <c r="C144" s="67"/>
      <c r="D144" s="66"/>
      <c r="E144" s="67"/>
      <c r="F144" s="67"/>
      <c r="G144" s="932"/>
      <c r="H144" s="932"/>
      <c r="I144" s="124"/>
      <c r="O144" s="124"/>
      <c r="P144" s="124"/>
    </row>
    <row r="145" spans="1:12" ht="29.25" customHeight="1">
      <c r="A145" s="97" t="s">
        <v>1000</v>
      </c>
      <c r="B145" s="17"/>
      <c r="C145" s="17"/>
      <c r="D145" s="10" t="s">
        <v>3240</v>
      </c>
      <c r="E145" s="17" t="s">
        <v>154</v>
      </c>
      <c r="F145" s="126">
        <v>165</v>
      </c>
      <c r="G145" s="950"/>
      <c r="H145" s="950"/>
      <c r="I145" s="124"/>
    </row>
    <row r="146" spans="1:12">
      <c r="A146" s="91"/>
      <c r="B146" s="67"/>
      <c r="C146" s="67"/>
      <c r="D146" s="66"/>
      <c r="E146" s="67"/>
      <c r="F146" s="67"/>
      <c r="G146" s="932"/>
      <c r="H146" s="932"/>
      <c r="I146" s="124"/>
    </row>
    <row r="147" spans="1:12" ht="29.25" customHeight="1">
      <c r="A147" s="97" t="s">
        <v>1001</v>
      </c>
      <c r="B147" s="17"/>
      <c r="C147" s="17"/>
      <c r="D147" s="10" t="s">
        <v>3247</v>
      </c>
      <c r="E147" s="17" t="s">
        <v>154</v>
      </c>
      <c r="F147" s="126">
        <v>7416</v>
      </c>
      <c r="G147" s="950"/>
      <c r="H147" s="950"/>
      <c r="I147" s="124"/>
      <c r="K147" s="26"/>
    </row>
    <row r="148" spans="1:12">
      <c r="A148" s="91"/>
      <c r="B148" s="67"/>
      <c r="C148" s="67"/>
      <c r="D148" s="66"/>
      <c r="E148" s="67"/>
      <c r="F148" s="67"/>
      <c r="G148" s="932"/>
      <c r="H148" s="932"/>
      <c r="I148" s="124"/>
    </row>
    <row r="149" spans="1:12">
      <c r="A149" s="97" t="s">
        <v>1002</v>
      </c>
      <c r="B149" s="17"/>
      <c r="C149" s="17"/>
      <c r="D149" s="7" t="s">
        <v>3241</v>
      </c>
      <c r="E149" s="17" t="s">
        <v>154</v>
      </c>
      <c r="F149" s="126">
        <v>824</v>
      </c>
      <c r="G149" s="933"/>
      <c r="H149" s="933"/>
      <c r="I149" s="101"/>
      <c r="J149" s="147"/>
    </row>
    <row r="150" spans="1:12">
      <c r="A150" s="91"/>
      <c r="B150" s="67"/>
      <c r="C150" s="67"/>
      <c r="D150" s="66"/>
      <c r="E150" s="67"/>
      <c r="F150" s="67"/>
      <c r="G150" s="932"/>
      <c r="H150" s="932"/>
      <c r="J150" s="147"/>
    </row>
    <row r="151" spans="1:12">
      <c r="A151" s="97" t="s">
        <v>1003</v>
      </c>
      <c r="B151" s="17"/>
      <c r="C151" s="17"/>
      <c r="D151" s="7" t="s">
        <v>3242</v>
      </c>
      <c r="E151" s="17" t="s">
        <v>154</v>
      </c>
      <c r="F151" s="126">
        <v>824</v>
      </c>
      <c r="G151" s="933"/>
      <c r="H151" s="933"/>
      <c r="I151" s="101"/>
      <c r="J151" s="147"/>
      <c r="L151" s="177"/>
    </row>
    <row r="152" spans="1:12">
      <c r="A152" s="91"/>
      <c r="B152" s="67"/>
      <c r="C152" s="67"/>
      <c r="D152" s="66"/>
      <c r="E152" s="67"/>
      <c r="F152" s="67"/>
      <c r="G152" s="932"/>
      <c r="H152" s="932"/>
      <c r="I152" s="124"/>
    </row>
    <row r="153" spans="1:12" ht="40.5" customHeight="1">
      <c r="A153" s="97" t="s">
        <v>1005</v>
      </c>
      <c r="B153" s="17"/>
      <c r="C153" s="17" t="s">
        <v>1004</v>
      </c>
      <c r="D153" s="10" t="s">
        <v>3243</v>
      </c>
      <c r="E153" s="17" t="s">
        <v>154</v>
      </c>
      <c r="F153" s="126">
        <v>824</v>
      </c>
      <c r="G153" s="933"/>
      <c r="H153" s="933"/>
      <c r="I153" s="148"/>
      <c r="K153" s="90"/>
      <c r="L153" s="90"/>
    </row>
    <row r="154" spans="1:12">
      <c r="A154" s="91"/>
      <c r="B154" s="67"/>
      <c r="C154" s="67"/>
      <c r="D154" s="66"/>
      <c r="E154" s="67"/>
      <c r="F154" s="67"/>
      <c r="G154" s="932"/>
      <c r="H154" s="932"/>
      <c r="I154" s="124"/>
      <c r="K154" s="90"/>
      <c r="L154" s="90"/>
    </row>
    <row r="155" spans="1:12" ht="27">
      <c r="A155" s="97" t="s">
        <v>1006</v>
      </c>
      <c r="B155" s="123"/>
      <c r="C155" s="123"/>
      <c r="D155" s="10" t="s">
        <v>3244</v>
      </c>
      <c r="E155" s="17" t="s">
        <v>154</v>
      </c>
      <c r="F155" s="126">
        <v>1000</v>
      </c>
      <c r="G155" s="933"/>
      <c r="H155" s="933"/>
      <c r="K155" s="90"/>
      <c r="L155" s="90"/>
    </row>
    <row r="156" spans="1:12">
      <c r="A156" s="91"/>
      <c r="B156" s="149"/>
      <c r="C156" s="149"/>
      <c r="D156" s="66"/>
      <c r="E156" s="67"/>
      <c r="F156" s="67"/>
      <c r="G156" s="935"/>
      <c r="H156" s="935"/>
      <c r="K156" s="90"/>
      <c r="L156" s="90"/>
    </row>
    <row r="157" spans="1:12" ht="27">
      <c r="A157" s="97" t="s">
        <v>3246</v>
      </c>
      <c r="B157" s="123"/>
      <c r="C157" s="123"/>
      <c r="D157" s="10" t="s">
        <v>3245</v>
      </c>
      <c r="E157" s="17" t="s">
        <v>154</v>
      </c>
      <c r="F157" s="126">
        <v>165</v>
      </c>
      <c r="G157" s="933"/>
      <c r="H157" s="933"/>
      <c r="J157" s="147"/>
      <c r="K157" s="90"/>
      <c r="L157" s="90"/>
    </row>
    <row r="158" spans="1:12">
      <c r="A158" s="91"/>
      <c r="B158" s="149"/>
      <c r="C158" s="149"/>
      <c r="D158" s="66"/>
      <c r="E158" s="67"/>
      <c r="F158" s="67"/>
      <c r="G158" s="935"/>
      <c r="H158" s="935"/>
    </row>
    <row r="159" spans="1:12">
      <c r="A159" s="97" t="s">
        <v>1007</v>
      </c>
      <c r="B159" s="17"/>
      <c r="C159" s="123" t="s">
        <v>938</v>
      </c>
      <c r="D159" s="41" t="s">
        <v>162</v>
      </c>
      <c r="E159" s="17"/>
      <c r="F159" s="10"/>
      <c r="G159" s="936"/>
      <c r="H159" s="936"/>
      <c r="I159" s="124"/>
    </row>
    <row r="160" spans="1:12">
      <c r="A160" s="91"/>
      <c r="B160" s="67"/>
      <c r="C160" s="67"/>
      <c r="D160" s="66"/>
      <c r="E160" s="67"/>
      <c r="F160" s="67"/>
      <c r="G160" s="938"/>
      <c r="H160" s="938"/>
      <c r="I160" s="124"/>
    </row>
    <row r="161" spans="1:10" ht="30.75" customHeight="1">
      <c r="A161" s="97"/>
      <c r="B161" s="17"/>
      <c r="C161" s="123" t="s">
        <v>1008</v>
      </c>
      <c r="D161" s="41" t="s">
        <v>164</v>
      </c>
      <c r="E161" s="17"/>
      <c r="F161" s="10"/>
      <c r="G161" s="936"/>
      <c r="H161" s="936"/>
      <c r="I161" s="124"/>
    </row>
    <row r="162" spans="1:10">
      <c r="A162" s="91"/>
      <c r="B162" s="67"/>
      <c r="C162" s="67"/>
      <c r="D162" s="66"/>
      <c r="E162" s="67"/>
      <c r="F162" s="67"/>
      <c r="G162" s="938"/>
      <c r="H162" s="938"/>
      <c r="I162" s="124"/>
    </row>
    <row r="163" spans="1:10" ht="25.5" customHeight="1">
      <c r="A163" s="97" t="s">
        <v>1009</v>
      </c>
      <c r="B163" s="17"/>
      <c r="C163" s="17" t="s">
        <v>165</v>
      </c>
      <c r="D163" s="10" t="s">
        <v>3248</v>
      </c>
      <c r="E163" s="17" t="s">
        <v>154</v>
      </c>
      <c r="F163" s="126">
        <v>1285</v>
      </c>
      <c r="G163" s="933"/>
      <c r="H163" s="933"/>
      <c r="I163" s="124"/>
    </row>
    <row r="164" spans="1:10">
      <c r="A164" s="91"/>
      <c r="B164" s="67"/>
      <c r="C164" s="67"/>
      <c r="D164" s="66"/>
      <c r="E164" s="67"/>
      <c r="F164" s="67"/>
      <c r="G164" s="932"/>
      <c r="H164" s="932"/>
      <c r="I164" s="124"/>
    </row>
    <row r="165" spans="1:10">
      <c r="A165" s="97" t="s">
        <v>1010</v>
      </c>
      <c r="B165" s="17"/>
      <c r="C165" s="17" t="s">
        <v>165</v>
      </c>
      <c r="D165" s="10" t="s">
        <v>3249</v>
      </c>
      <c r="E165" s="17" t="s">
        <v>154</v>
      </c>
      <c r="F165" s="126">
        <v>9640</v>
      </c>
      <c r="G165" s="933"/>
      <c r="H165" s="933"/>
      <c r="I165" s="124"/>
    </row>
    <row r="166" spans="1:10">
      <c r="A166" s="91"/>
      <c r="B166" s="67"/>
      <c r="C166" s="67"/>
      <c r="D166" s="66"/>
      <c r="E166" s="67"/>
      <c r="F166" s="67"/>
      <c r="G166" s="932"/>
      <c r="H166" s="932"/>
      <c r="I166" s="124"/>
    </row>
    <row r="167" spans="1:10">
      <c r="A167" s="97" t="s">
        <v>3251</v>
      </c>
      <c r="B167" s="17"/>
      <c r="C167" s="17" t="s">
        <v>165</v>
      </c>
      <c r="D167" s="10" t="s">
        <v>3250</v>
      </c>
      <c r="E167" s="17" t="s">
        <v>154</v>
      </c>
      <c r="F167" s="126">
        <v>1928</v>
      </c>
      <c r="G167" s="933"/>
      <c r="H167" s="933"/>
      <c r="I167" s="124"/>
    </row>
    <row r="168" spans="1:10">
      <c r="A168" s="91"/>
      <c r="B168" s="67"/>
      <c r="C168" s="67"/>
      <c r="D168" s="66"/>
      <c r="E168" s="67"/>
      <c r="F168" s="67"/>
      <c r="G168" s="932"/>
      <c r="H168" s="932"/>
      <c r="I168" s="124"/>
    </row>
    <row r="169" spans="1:10" ht="42.75" customHeight="1">
      <c r="A169" s="97" t="s">
        <v>3252</v>
      </c>
      <c r="B169" s="17"/>
      <c r="C169" s="17" t="s">
        <v>166</v>
      </c>
      <c r="D169" s="10" t="s">
        <v>1337</v>
      </c>
      <c r="E169" s="17" t="s">
        <v>154</v>
      </c>
      <c r="F169" s="126">
        <v>1170</v>
      </c>
      <c r="G169" s="933"/>
      <c r="H169" s="933"/>
      <c r="I169" s="124"/>
    </row>
    <row r="170" spans="1:10">
      <c r="A170" s="91"/>
      <c r="B170" s="67"/>
      <c r="C170" s="67"/>
      <c r="D170" s="66"/>
      <c r="E170" s="67"/>
      <c r="F170" s="67"/>
      <c r="G170" s="932"/>
      <c r="H170" s="932"/>
      <c r="I170" s="124"/>
    </row>
    <row r="171" spans="1:10">
      <c r="A171" s="97" t="s">
        <v>1011</v>
      </c>
      <c r="B171" s="17"/>
      <c r="C171" s="17" t="s">
        <v>168</v>
      </c>
      <c r="D171" s="41" t="s">
        <v>169</v>
      </c>
      <c r="E171" s="17"/>
      <c r="F171" s="17"/>
      <c r="G171" s="933"/>
      <c r="H171" s="933"/>
      <c r="I171" s="124"/>
    </row>
    <row r="172" spans="1:10">
      <c r="A172" s="91"/>
      <c r="B172" s="67"/>
      <c r="C172" s="67"/>
      <c r="D172" s="66"/>
      <c r="E172" s="67"/>
      <c r="F172" s="67"/>
      <c r="G172" s="932"/>
      <c r="H172" s="932"/>
      <c r="I172" s="124"/>
    </row>
    <row r="173" spans="1:10" ht="40.5" customHeight="1">
      <c r="A173" s="97" t="s">
        <v>1012</v>
      </c>
      <c r="B173" s="17"/>
      <c r="C173" s="17"/>
      <c r="D173" s="10" t="s">
        <v>1338</v>
      </c>
      <c r="E173" s="17"/>
      <c r="F173" s="126"/>
      <c r="G173" s="933"/>
      <c r="H173" s="933"/>
      <c r="I173" s="124"/>
    </row>
    <row r="174" spans="1:10">
      <c r="A174" s="91"/>
      <c r="B174" s="67"/>
      <c r="C174" s="67"/>
      <c r="D174" s="66"/>
      <c r="E174" s="67"/>
      <c r="F174" s="67"/>
      <c r="G174" s="932"/>
      <c r="H174" s="932"/>
      <c r="I174" s="124"/>
    </row>
    <row r="175" spans="1:10" ht="26.25" customHeight="1">
      <c r="A175" s="97" t="s">
        <v>1013</v>
      </c>
      <c r="B175" s="17"/>
      <c r="C175" s="17"/>
      <c r="D175" s="10" t="s">
        <v>170</v>
      </c>
      <c r="E175" s="17" t="s">
        <v>12</v>
      </c>
      <c r="F175" s="126">
        <v>960</v>
      </c>
      <c r="G175" s="933"/>
      <c r="H175" s="933"/>
      <c r="I175" s="124"/>
      <c r="J175" s="150"/>
    </row>
    <row r="176" spans="1:10">
      <c r="A176" s="91"/>
      <c r="B176" s="67"/>
      <c r="C176" s="67"/>
      <c r="D176" s="66"/>
      <c r="E176" s="67"/>
      <c r="F176" s="67"/>
      <c r="G176" s="932"/>
      <c r="H176" s="932"/>
    </row>
    <row r="177" spans="1:10" ht="27" customHeight="1">
      <c r="A177" s="97" t="s">
        <v>1014</v>
      </c>
      <c r="B177" s="17"/>
      <c r="C177" s="17"/>
      <c r="D177" s="10" t="s">
        <v>1015</v>
      </c>
      <c r="E177" s="17" t="s">
        <v>12</v>
      </c>
      <c r="F177" s="126">
        <v>480</v>
      </c>
      <c r="G177" s="933"/>
      <c r="H177" s="933"/>
      <c r="I177" s="124"/>
      <c r="J177" s="150"/>
    </row>
    <row r="178" spans="1:10">
      <c r="A178" s="91"/>
      <c r="B178" s="67"/>
      <c r="C178" s="67"/>
      <c r="D178" s="66"/>
      <c r="E178" s="67"/>
      <c r="F178" s="67"/>
      <c r="G178" s="932"/>
      <c r="H178" s="932"/>
      <c r="I178" s="124"/>
    </row>
    <row r="179" spans="1:10" ht="25.5" customHeight="1">
      <c r="A179" s="97" t="s">
        <v>1016</v>
      </c>
      <c r="B179" s="17"/>
      <c r="C179" s="17"/>
      <c r="D179" s="10" t="s">
        <v>1017</v>
      </c>
      <c r="E179" s="17" t="s">
        <v>12</v>
      </c>
      <c r="F179" s="126">
        <v>1</v>
      </c>
      <c r="G179" s="933"/>
      <c r="H179" s="933"/>
      <c r="I179" s="124"/>
    </row>
    <row r="180" spans="1:10">
      <c r="A180" s="91"/>
      <c r="B180" s="67"/>
      <c r="C180" s="67"/>
      <c r="D180" s="66"/>
      <c r="E180" s="67"/>
      <c r="F180" s="67"/>
      <c r="G180" s="932"/>
      <c r="H180" s="932"/>
      <c r="I180" s="124"/>
    </row>
    <row r="181" spans="1:10" ht="24.75" customHeight="1">
      <c r="A181" s="97" t="s">
        <v>1018</v>
      </c>
      <c r="B181" s="17"/>
      <c r="C181" s="17"/>
      <c r="D181" s="10" t="s">
        <v>1019</v>
      </c>
      <c r="E181" s="17" t="s">
        <v>12</v>
      </c>
      <c r="F181" s="17">
        <v>1</v>
      </c>
      <c r="G181" s="933"/>
      <c r="H181" s="933"/>
      <c r="I181" s="124"/>
    </row>
    <row r="182" spans="1:10">
      <c r="A182" s="91"/>
      <c r="B182" s="67"/>
      <c r="C182" s="67"/>
      <c r="D182" s="66"/>
      <c r="E182" s="67"/>
      <c r="F182" s="67"/>
      <c r="G182" s="932"/>
      <c r="H182" s="932"/>
      <c r="I182" s="124"/>
    </row>
    <row r="183" spans="1:10" ht="27" customHeight="1">
      <c r="A183" s="97" t="s">
        <v>1020</v>
      </c>
      <c r="B183" s="17"/>
      <c r="C183" s="17"/>
      <c r="D183" s="10" t="s">
        <v>1021</v>
      </c>
      <c r="E183" s="17" t="s">
        <v>12</v>
      </c>
      <c r="F183" s="17">
        <v>1</v>
      </c>
      <c r="G183" s="933"/>
      <c r="H183" s="933"/>
      <c r="I183" s="124"/>
    </row>
    <row r="184" spans="1:10">
      <c r="A184" s="91"/>
      <c r="B184" s="67"/>
      <c r="C184" s="67"/>
      <c r="D184" s="66"/>
      <c r="E184" s="67"/>
      <c r="F184" s="67"/>
      <c r="G184" s="932"/>
      <c r="H184" s="932"/>
      <c r="I184" s="124"/>
    </row>
    <row r="185" spans="1:10" ht="32.25" customHeight="1">
      <c r="A185" s="97" t="s">
        <v>1022</v>
      </c>
      <c r="B185" s="17"/>
      <c r="C185" s="17"/>
      <c r="D185" s="10" t="s">
        <v>1023</v>
      </c>
      <c r="E185" s="17" t="s">
        <v>12</v>
      </c>
      <c r="F185" s="17">
        <v>1</v>
      </c>
      <c r="G185" s="933"/>
      <c r="H185" s="933"/>
      <c r="I185" s="124"/>
    </row>
    <row r="186" spans="1:10">
      <c r="A186" s="91"/>
      <c r="B186" s="67"/>
      <c r="C186" s="67"/>
      <c r="D186" s="66"/>
      <c r="E186" s="67"/>
      <c r="F186" s="67"/>
      <c r="G186" s="932"/>
      <c r="H186" s="932"/>
      <c r="I186" s="124"/>
    </row>
    <row r="187" spans="1:10" ht="26.25" customHeight="1" thickBot="1">
      <c r="A187" s="97" t="s">
        <v>1024</v>
      </c>
      <c r="B187" s="17"/>
      <c r="C187" s="17"/>
      <c r="D187" s="10" t="s">
        <v>1025</v>
      </c>
      <c r="E187" s="17" t="s">
        <v>12</v>
      </c>
      <c r="F187" s="17">
        <v>1</v>
      </c>
      <c r="G187" s="933"/>
      <c r="H187" s="933"/>
      <c r="I187" s="124"/>
    </row>
    <row r="188" spans="1:10" ht="15.75" thickBot="1">
      <c r="A188" s="1104" t="s">
        <v>20</v>
      </c>
      <c r="B188" s="1104"/>
      <c r="C188" s="1104"/>
      <c r="D188" s="1104"/>
      <c r="E188" s="1104"/>
      <c r="F188" s="1104"/>
      <c r="G188" s="1104"/>
      <c r="H188" s="36"/>
    </row>
    <row r="189" spans="1:10" ht="15.75" thickBot="1">
      <c r="A189" s="1105" t="s">
        <v>21</v>
      </c>
      <c r="B189" s="1106"/>
      <c r="C189" s="1106"/>
      <c r="D189" s="1106"/>
      <c r="E189" s="1106"/>
      <c r="F189" s="1106"/>
      <c r="G189" s="1107"/>
      <c r="H189" s="37"/>
    </row>
    <row r="190" spans="1:10" ht="45" customHeight="1">
      <c r="A190" s="97" t="s">
        <v>1026</v>
      </c>
      <c r="B190" s="17"/>
      <c r="C190" s="123" t="s">
        <v>1027</v>
      </c>
      <c r="D190" s="41" t="s">
        <v>1028</v>
      </c>
      <c r="E190" s="17"/>
      <c r="F190" s="17"/>
      <c r="G190" s="933"/>
      <c r="H190" s="933"/>
    </row>
    <row r="191" spans="1:10">
      <c r="A191" s="91"/>
      <c r="B191" s="67"/>
      <c r="C191" s="67"/>
      <c r="D191" s="66"/>
      <c r="E191" s="67"/>
      <c r="F191" s="67"/>
      <c r="G191" s="932"/>
      <c r="H191" s="932"/>
    </row>
    <row r="192" spans="1:10" ht="27">
      <c r="A192" s="97"/>
      <c r="B192" s="17"/>
      <c r="C192" s="123" t="s">
        <v>1029</v>
      </c>
      <c r="D192" s="41" t="s">
        <v>1030</v>
      </c>
      <c r="E192" s="17"/>
      <c r="F192" s="17"/>
      <c r="G192" s="951"/>
      <c r="H192" s="951"/>
    </row>
    <row r="193" spans="1:10">
      <c r="A193" s="91"/>
      <c r="B193" s="67"/>
      <c r="C193" s="67"/>
      <c r="D193" s="66"/>
      <c r="E193" s="67"/>
      <c r="F193" s="67"/>
      <c r="G193" s="932"/>
      <c r="H193" s="932"/>
      <c r="I193" s="124"/>
      <c r="J193" s="177"/>
    </row>
    <row r="194" spans="1:10">
      <c r="A194" s="97" t="s">
        <v>1031</v>
      </c>
      <c r="B194" s="9" t="s">
        <v>1</v>
      </c>
      <c r="C194" s="17"/>
      <c r="D194" s="10" t="s">
        <v>1032</v>
      </c>
      <c r="E194" s="17" t="s">
        <v>171</v>
      </c>
      <c r="F194" s="17">
        <v>190</v>
      </c>
      <c r="G194" s="933"/>
      <c r="H194" s="933"/>
      <c r="I194" s="124"/>
    </row>
    <row r="195" spans="1:10">
      <c r="A195" s="91"/>
      <c r="B195" s="67"/>
      <c r="C195" s="67"/>
      <c r="D195" s="66"/>
      <c r="E195" s="67"/>
      <c r="F195" s="67"/>
      <c r="G195" s="932"/>
      <c r="H195" s="932"/>
      <c r="I195" s="124"/>
    </row>
    <row r="196" spans="1:10">
      <c r="A196" s="97" t="s">
        <v>1033</v>
      </c>
      <c r="B196" s="17"/>
      <c r="C196" s="17"/>
      <c r="D196" s="10" t="s">
        <v>1034</v>
      </c>
      <c r="E196" s="17" t="s">
        <v>171</v>
      </c>
      <c r="F196" s="17">
        <v>190</v>
      </c>
      <c r="G196" s="933"/>
      <c r="H196" s="933"/>
      <c r="I196" s="124"/>
    </row>
    <row r="197" spans="1:10">
      <c r="A197" s="91"/>
      <c r="B197" s="67"/>
      <c r="C197" s="67"/>
      <c r="D197" s="66"/>
      <c r="E197" s="67"/>
      <c r="F197" s="67"/>
      <c r="G197" s="932"/>
      <c r="H197" s="932"/>
      <c r="I197" s="124"/>
    </row>
    <row r="198" spans="1:10">
      <c r="A198" s="97" t="s">
        <v>1035</v>
      </c>
      <c r="B198" s="17"/>
      <c r="C198" s="17"/>
      <c r="D198" s="10" t="s">
        <v>1036</v>
      </c>
      <c r="E198" s="17" t="s">
        <v>171</v>
      </c>
      <c r="F198" s="17">
        <v>190</v>
      </c>
      <c r="G198" s="933"/>
      <c r="H198" s="933"/>
      <c r="I198" s="124"/>
    </row>
    <row r="199" spans="1:10">
      <c r="A199" s="91"/>
      <c r="B199" s="67"/>
      <c r="C199" s="67"/>
      <c r="D199" s="66"/>
      <c r="E199" s="67"/>
      <c r="F199" s="67"/>
      <c r="G199" s="932"/>
      <c r="H199" s="932"/>
      <c r="I199" s="124"/>
    </row>
    <row r="200" spans="1:10">
      <c r="A200" s="97" t="s">
        <v>1037</v>
      </c>
      <c r="B200" s="123"/>
      <c r="C200" s="123"/>
      <c r="D200" s="10" t="s">
        <v>1038</v>
      </c>
      <c r="E200" s="17" t="s">
        <v>171</v>
      </c>
      <c r="F200" s="17">
        <v>190</v>
      </c>
      <c r="G200" s="933"/>
      <c r="H200" s="933"/>
      <c r="I200" s="124"/>
    </row>
    <row r="201" spans="1:10">
      <c r="A201" s="91"/>
      <c r="B201" s="149"/>
      <c r="C201" s="149"/>
      <c r="D201" s="66"/>
      <c r="E201" s="67"/>
      <c r="F201" s="67"/>
      <c r="G201" s="935"/>
      <c r="H201" s="935"/>
      <c r="I201" s="124"/>
    </row>
    <row r="202" spans="1:10">
      <c r="A202" s="97" t="s">
        <v>1039</v>
      </c>
      <c r="B202" s="123"/>
      <c r="C202" s="123"/>
      <c r="D202" s="10" t="s">
        <v>1040</v>
      </c>
      <c r="E202" s="17" t="s">
        <v>171</v>
      </c>
      <c r="F202" s="17">
        <v>190</v>
      </c>
      <c r="G202" s="933"/>
      <c r="H202" s="933"/>
      <c r="I202" s="124"/>
    </row>
    <row r="203" spans="1:10">
      <c r="A203" s="91"/>
      <c r="B203" s="149"/>
      <c r="C203" s="149"/>
      <c r="D203" s="66"/>
      <c r="E203" s="67"/>
      <c r="F203" s="67"/>
      <c r="G203" s="935"/>
      <c r="H203" s="935"/>
      <c r="I203" s="124"/>
    </row>
    <row r="204" spans="1:10">
      <c r="A204" s="97" t="s">
        <v>1041</v>
      </c>
      <c r="B204" s="123"/>
      <c r="C204" s="123"/>
      <c r="D204" s="10" t="s">
        <v>1042</v>
      </c>
      <c r="E204" s="17" t="s">
        <v>171</v>
      </c>
      <c r="F204" s="17">
        <v>5</v>
      </c>
      <c r="G204" s="933"/>
      <c r="H204" s="933"/>
      <c r="I204" s="124"/>
    </row>
    <row r="205" spans="1:10">
      <c r="A205" s="91"/>
      <c r="B205" s="149"/>
      <c r="C205" s="149"/>
      <c r="D205" s="66"/>
      <c r="E205" s="67"/>
      <c r="F205" s="67"/>
      <c r="G205" s="935"/>
      <c r="H205" s="935"/>
      <c r="I205" s="124"/>
    </row>
    <row r="206" spans="1:10">
      <c r="A206" s="97" t="s">
        <v>1043</v>
      </c>
      <c r="B206" s="123"/>
      <c r="C206" s="123"/>
      <c r="D206" s="10" t="s">
        <v>1044</v>
      </c>
      <c r="E206" s="17" t="s">
        <v>171</v>
      </c>
      <c r="F206" s="17">
        <v>190</v>
      </c>
      <c r="G206" s="933"/>
      <c r="H206" s="933"/>
      <c r="I206" s="124"/>
    </row>
    <row r="207" spans="1:10">
      <c r="A207" s="91"/>
      <c r="B207" s="149"/>
      <c r="C207" s="149"/>
      <c r="D207" s="66"/>
      <c r="E207" s="67"/>
      <c r="F207" s="67"/>
      <c r="G207" s="935"/>
      <c r="H207" s="935"/>
      <c r="I207" s="124"/>
    </row>
    <row r="208" spans="1:10" ht="23.25" customHeight="1">
      <c r="A208" s="97"/>
      <c r="B208" s="17"/>
      <c r="C208" s="123" t="s">
        <v>1045</v>
      </c>
      <c r="D208" s="41" t="s">
        <v>1046</v>
      </c>
      <c r="E208" s="17"/>
      <c r="F208" s="17"/>
      <c r="G208" s="933"/>
      <c r="H208" s="933"/>
      <c r="I208" s="124"/>
    </row>
    <row r="209" spans="1:9">
      <c r="A209" s="50"/>
      <c r="B209" s="79"/>
      <c r="C209" s="79"/>
      <c r="D209" s="140"/>
      <c r="E209" s="79"/>
      <c r="F209" s="79"/>
      <c r="G209" s="952"/>
      <c r="H209" s="952"/>
      <c r="I209" s="124"/>
    </row>
    <row r="210" spans="1:9">
      <c r="A210" s="97" t="s">
        <v>1047</v>
      </c>
      <c r="B210" s="9" t="s">
        <v>1</v>
      </c>
      <c r="C210" s="17"/>
      <c r="D210" s="10" t="s">
        <v>1032</v>
      </c>
      <c r="E210" s="17" t="s">
        <v>12</v>
      </c>
      <c r="F210" s="17">
        <v>600</v>
      </c>
      <c r="G210" s="933"/>
      <c r="H210" s="933"/>
      <c r="I210" s="124"/>
    </row>
    <row r="211" spans="1:9">
      <c r="A211" s="50"/>
      <c r="B211" s="79"/>
      <c r="C211" s="79"/>
      <c r="D211" s="66"/>
      <c r="E211" s="79"/>
      <c r="F211" s="79"/>
      <c r="G211" s="952"/>
      <c r="H211" s="952"/>
      <c r="I211" s="124"/>
    </row>
    <row r="212" spans="1:9">
      <c r="A212" s="97" t="s">
        <v>1048</v>
      </c>
      <c r="B212" s="9" t="s">
        <v>1049</v>
      </c>
      <c r="C212" s="17"/>
      <c r="D212" s="10" t="s">
        <v>1034</v>
      </c>
      <c r="E212" s="17" t="s">
        <v>12</v>
      </c>
      <c r="F212" s="17">
        <v>600</v>
      </c>
      <c r="G212" s="933"/>
      <c r="H212" s="933"/>
    </row>
    <row r="213" spans="1:9">
      <c r="A213" s="50"/>
      <c r="B213" s="15"/>
      <c r="C213" s="79"/>
      <c r="D213" s="66"/>
      <c r="E213" s="79"/>
      <c r="F213" s="79"/>
      <c r="G213" s="934"/>
      <c r="H213" s="934"/>
      <c r="I213" s="124"/>
    </row>
    <row r="214" spans="1:9">
      <c r="A214" s="97" t="s">
        <v>1050</v>
      </c>
      <c r="B214" s="9" t="s">
        <v>1049</v>
      </c>
      <c r="C214" s="17"/>
      <c r="D214" s="10" t="s">
        <v>1036</v>
      </c>
      <c r="E214" s="17" t="s">
        <v>12</v>
      </c>
      <c r="F214" s="17">
        <v>600</v>
      </c>
      <c r="G214" s="933"/>
      <c r="H214" s="933"/>
      <c r="I214" s="124"/>
    </row>
    <row r="215" spans="1:9">
      <c r="A215" s="50"/>
      <c r="B215" s="15"/>
      <c r="C215" s="79"/>
      <c r="D215" s="66"/>
      <c r="E215" s="79"/>
      <c r="F215" s="79"/>
      <c r="G215" s="934"/>
      <c r="H215" s="934"/>
      <c r="I215" s="124"/>
    </row>
    <row r="216" spans="1:9">
      <c r="A216" s="97" t="s">
        <v>1051</v>
      </c>
      <c r="B216" s="9" t="s">
        <v>1049</v>
      </c>
      <c r="C216" s="17"/>
      <c r="D216" s="10" t="s">
        <v>1038</v>
      </c>
      <c r="E216" s="17" t="s">
        <v>12</v>
      </c>
      <c r="F216" s="17">
        <v>600</v>
      </c>
      <c r="G216" s="933"/>
      <c r="H216" s="933"/>
      <c r="I216" s="124"/>
    </row>
    <row r="217" spans="1:9">
      <c r="A217" s="50"/>
      <c r="B217" s="15"/>
      <c r="C217" s="79"/>
      <c r="D217" s="66"/>
      <c r="E217" s="79"/>
      <c r="F217" s="79"/>
      <c r="G217" s="934"/>
      <c r="H217" s="934"/>
      <c r="I217" s="124"/>
    </row>
    <row r="218" spans="1:9">
      <c r="A218" s="97" t="s">
        <v>1052</v>
      </c>
      <c r="B218" s="9" t="s">
        <v>1049</v>
      </c>
      <c r="C218" s="17"/>
      <c r="D218" s="10" t="s">
        <v>1040</v>
      </c>
      <c r="E218" s="17" t="s">
        <v>12</v>
      </c>
      <c r="F218" s="17">
        <v>600</v>
      </c>
      <c r="G218" s="933"/>
      <c r="H218" s="933"/>
      <c r="I218" s="124"/>
    </row>
    <row r="219" spans="1:9">
      <c r="A219" s="50"/>
      <c r="B219" s="15"/>
      <c r="C219" s="79"/>
      <c r="D219" s="66"/>
      <c r="E219" s="79"/>
      <c r="F219" s="79"/>
      <c r="G219" s="934"/>
      <c r="H219" s="934"/>
      <c r="I219" s="124"/>
    </row>
    <row r="220" spans="1:9">
      <c r="A220" s="97" t="s">
        <v>1053</v>
      </c>
      <c r="B220" s="9" t="s">
        <v>1049</v>
      </c>
      <c r="C220" s="17"/>
      <c r="D220" s="10" t="s">
        <v>1042</v>
      </c>
      <c r="E220" s="17" t="s">
        <v>12</v>
      </c>
      <c r="F220" s="17">
        <v>10</v>
      </c>
      <c r="G220" s="933"/>
      <c r="H220" s="933"/>
      <c r="I220" s="124"/>
    </row>
    <row r="221" spans="1:9">
      <c r="A221" s="50"/>
      <c r="B221" s="15"/>
      <c r="C221" s="79"/>
      <c r="D221" s="66"/>
      <c r="E221" s="79"/>
      <c r="F221" s="79"/>
      <c r="G221" s="934"/>
      <c r="H221" s="934"/>
      <c r="I221" s="124"/>
    </row>
    <row r="222" spans="1:9">
      <c r="A222" s="97" t="s">
        <v>1054</v>
      </c>
      <c r="B222" s="9" t="s">
        <v>1049</v>
      </c>
      <c r="C222" s="17"/>
      <c r="D222" s="10" t="s">
        <v>1044</v>
      </c>
      <c r="E222" s="17" t="s">
        <v>12</v>
      </c>
      <c r="F222" s="17">
        <v>600</v>
      </c>
      <c r="G222" s="933"/>
      <c r="H222" s="933"/>
      <c r="I222" s="124"/>
    </row>
    <row r="223" spans="1:9">
      <c r="A223" s="50"/>
      <c r="B223" s="79"/>
      <c r="C223" s="79"/>
      <c r="D223" s="140"/>
      <c r="E223" s="79"/>
      <c r="F223" s="79"/>
      <c r="G223" s="952"/>
      <c r="H223" s="952"/>
      <c r="I223" s="124"/>
    </row>
    <row r="224" spans="1:9">
      <c r="A224" s="97" t="s">
        <v>1055</v>
      </c>
      <c r="B224" s="17"/>
      <c r="C224" s="123"/>
      <c r="D224" s="41" t="s">
        <v>1056</v>
      </c>
      <c r="E224" s="17"/>
      <c r="F224" s="10"/>
      <c r="G224" s="951"/>
      <c r="H224" s="951"/>
      <c r="I224" s="124"/>
    </row>
    <row r="225" spans="1:9">
      <c r="A225" s="50"/>
      <c r="B225" s="79"/>
      <c r="C225" s="79"/>
      <c r="D225" s="140"/>
      <c r="E225" s="79"/>
      <c r="F225" s="79"/>
      <c r="G225" s="952"/>
      <c r="H225" s="952"/>
      <c r="I225" s="124"/>
    </row>
    <row r="226" spans="1:9" ht="28.5" customHeight="1">
      <c r="A226" s="97" t="s">
        <v>1057</v>
      </c>
      <c r="B226" s="17"/>
      <c r="C226" s="151" t="s">
        <v>1058</v>
      </c>
      <c r="D226" s="68" t="s">
        <v>1059</v>
      </c>
      <c r="E226" s="17" t="s">
        <v>12</v>
      </c>
      <c r="F226" s="17">
        <v>90</v>
      </c>
      <c r="G226" s="933"/>
      <c r="H226" s="933"/>
      <c r="I226" s="124"/>
    </row>
    <row r="227" spans="1:9">
      <c r="A227" s="50"/>
      <c r="B227" s="79"/>
      <c r="C227" s="29"/>
      <c r="D227" s="28"/>
      <c r="E227" s="79"/>
      <c r="F227" s="79"/>
      <c r="G227" s="952"/>
      <c r="H227" s="952"/>
      <c r="I227" s="124"/>
    </row>
    <row r="228" spans="1:9">
      <c r="A228" s="97"/>
      <c r="B228" s="17"/>
      <c r="C228" s="45"/>
      <c r="D228" s="68"/>
      <c r="E228" s="9"/>
      <c r="F228" s="9"/>
      <c r="G228" s="933"/>
      <c r="H228" s="933"/>
      <c r="I228" s="124"/>
    </row>
    <row r="229" spans="1:9">
      <c r="A229" s="50"/>
      <c r="B229" s="79"/>
      <c r="C229" s="29"/>
      <c r="D229" s="28"/>
      <c r="E229" s="79"/>
      <c r="F229" s="79"/>
      <c r="G229" s="952"/>
      <c r="H229" s="952"/>
      <c r="I229" s="124"/>
    </row>
    <row r="230" spans="1:9" ht="15.75" thickBot="1">
      <c r="A230" s="97"/>
      <c r="B230" s="17"/>
      <c r="C230" s="45"/>
      <c r="D230" s="68"/>
      <c r="E230" s="9"/>
      <c r="F230" s="9"/>
      <c r="G230" s="933"/>
      <c r="H230" s="933"/>
      <c r="I230" s="124"/>
    </row>
    <row r="231" spans="1:9" ht="15.75" thickBot="1">
      <c r="A231" s="1104" t="s">
        <v>20</v>
      </c>
      <c r="B231" s="1104"/>
      <c r="C231" s="1104"/>
      <c r="D231" s="1104"/>
      <c r="E231" s="1104"/>
      <c r="F231" s="1104"/>
      <c r="G231" s="1104"/>
      <c r="H231" s="36"/>
      <c r="I231" s="124"/>
    </row>
    <row r="232" spans="1:9" ht="15.75" thickBot="1">
      <c r="A232" s="1105" t="s">
        <v>21</v>
      </c>
      <c r="B232" s="1106"/>
      <c r="C232" s="1106"/>
      <c r="D232" s="1106"/>
      <c r="E232" s="1106"/>
      <c r="F232" s="1106"/>
      <c r="G232" s="1107"/>
      <c r="H232" s="37"/>
      <c r="I232" s="124"/>
    </row>
    <row r="233" spans="1:9" ht="27">
      <c r="A233" s="97" t="s">
        <v>1060</v>
      </c>
      <c r="B233" s="17"/>
      <c r="C233" s="439"/>
      <c r="D233" s="68" t="s">
        <v>1061</v>
      </c>
      <c r="E233" s="9" t="s">
        <v>134</v>
      </c>
      <c r="F233" s="440">
        <v>90</v>
      </c>
      <c r="G233" s="933"/>
      <c r="H233" s="933"/>
      <c r="I233" s="148"/>
    </row>
    <row r="234" spans="1:9">
      <c r="A234" s="50"/>
      <c r="B234" s="79"/>
      <c r="C234" s="12"/>
      <c r="D234" s="441"/>
      <c r="E234" s="15"/>
      <c r="F234" s="15"/>
      <c r="G234" s="952"/>
      <c r="H234" s="952"/>
      <c r="I234" s="148"/>
    </row>
    <row r="235" spans="1:9" ht="27">
      <c r="A235" s="97" t="s">
        <v>1062</v>
      </c>
      <c r="B235" s="17"/>
      <c r="C235" s="439"/>
      <c r="D235" s="68" t="s">
        <v>1063</v>
      </c>
      <c r="E235" s="9" t="s">
        <v>134</v>
      </c>
      <c r="F235" s="9">
        <v>90</v>
      </c>
      <c r="G235" s="933"/>
      <c r="H235" s="933"/>
      <c r="I235" s="148"/>
    </row>
    <row r="236" spans="1:9">
      <c r="A236" s="50"/>
      <c r="B236" s="442"/>
      <c r="C236" s="442"/>
      <c r="D236" s="443"/>
      <c r="E236" s="442"/>
      <c r="F236" s="442"/>
      <c r="G236" s="953"/>
      <c r="H236" s="953"/>
      <c r="I236" s="148"/>
    </row>
    <row r="237" spans="1:9" ht="27">
      <c r="A237" s="97" t="s">
        <v>1064</v>
      </c>
      <c r="B237" s="17"/>
      <c r="C237" s="9" t="s">
        <v>1065</v>
      </c>
      <c r="D237" s="10" t="s">
        <v>1339</v>
      </c>
      <c r="E237" s="9" t="s">
        <v>154</v>
      </c>
      <c r="F237" s="440">
        <v>9</v>
      </c>
      <c r="G237" s="933"/>
      <c r="H237" s="933"/>
      <c r="I237" s="148"/>
    </row>
    <row r="238" spans="1:9">
      <c r="A238" s="50"/>
      <c r="B238" s="79"/>
      <c r="C238" s="15"/>
      <c r="D238" s="336"/>
      <c r="E238" s="15"/>
      <c r="F238" s="15"/>
      <c r="G238" s="952"/>
      <c r="H238" s="952"/>
      <c r="I238" s="148"/>
    </row>
    <row r="239" spans="1:9" ht="27">
      <c r="A239" s="97" t="s">
        <v>1066</v>
      </c>
      <c r="B239" s="17"/>
      <c r="C239" s="9" t="s">
        <v>1067</v>
      </c>
      <c r="D239" s="10" t="s">
        <v>1340</v>
      </c>
      <c r="E239" s="9" t="s">
        <v>154</v>
      </c>
      <c r="F239" s="9">
        <v>9</v>
      </c>
      <c r="G239" s="951"/>
      <c r="H239" s="951"/>
      <c r="I239" s="148"/>
    </row>
    <row r="240" spans="1:9">
      <c r="A240" s="50"/>
      <c r="B240" s="79"/>
      <c r="C240" s="15"/>
      <c r="D240" s="336"/>
      <c r="E240" s="15"/>
      <c r="F240" s="15"/>
      <c r="G240" s="952"/>
      <c r="H240" s="952"/>
      <c r="I240" s="148"/>
    </row>
    <row r="241" spans="1:10" ht="40.5">
      <c r="A241" s="97" t="s">
        <v>1068</v>
      </c>
      <c r="B241" s="17"/>
      <c r="C241" s="9" t="s">
        <v>1069</v>
      </c>
      <c r="D241" s="10" t="s">
        <v>2616</v>
      </c>
      <c r="E241" s="9" t="s">
        <v>154</v>
      </c>
      <c r="F241" s="9">
        <v>9</v>
      </c>
      <c r="G241" s="933"/>
      <c r="H241" s="933"/>
      <c r="I241" s="148"/>
    </row>
    <row r="242" spans="1:10">
      <c r="A242" s="50"/>
      <c r="B242" s="79"/>
      <c r="C242" s="15"/>
      <c r="D242" s="336"/>
      <c r="E242" s="15"/>
      <c r="F242" s="15"/>
      <c r="G242" s="952"/>
      <c r="H242" s="952"/>
      <c r="I242" s="148"/>
    </row>
    <row r="243" spans="1:10" ht="54.75" customHeight="1">
      <c r="A243" s="97" t="s">
        <v>1336</v>
      </c>
      <c r="B243" s="17"/>
      <c r="C243" s="9" t="s">
        <v>1070</v>
      </c>
      <c r="D243" s="10" t="s">
        <v>2617</v>
      </c>
      <c r="E243" s="9" t="s">
        <v>154</v>
      </c>
      <c r="F243" s="9">
        <v>9</v>
      </c>
      <c r="G243" s="933"/>
      <c r="H243" s="933"/>
      <c r="I243" s="148"/>
    </row>
    <row r="244" spans="1:10">
      <c r="A244" s="50"/>
      <c r="B244" s="79"/>
      <c r="C244" s="12"/>
      <c r="D244" s="13"/>
      <c r="E244" s="15"/>
      <c r="F244" s="15"/>
      <c r="G244" s="952"/>
      <c r="H244" s="952"/>
      <c r="I244" s="124"/>
    </row>
    <row r="245" spans="1:10" ht="27">
      <c r="A245" s="97" t="s">
        <v>1071</v>
      </c>
      <c r="B245" s="17"/>
      <c r="C245" s="17" t="s">
        <v>1072</v>
      </c>
      <c r="D245" s="444" t="s">
        <v>1073</v>
      </c>
      <c r="E245" s="45"/>
      <c r="F245" s="9"/>
      <c r="G245" s="933"/>
      <c r="H245" s="933"/>
      <c r="I245" s="124"/>
    </row>
    <row r="246" spans="1:10">
      <c r="A246" s="50"/>
      <c r="B246" s="79"/>
      <c r="C246" s="15"/>
      <c r="D246" s="336"/>
      <c r="E246" s="15"/>
      <c r="F246" s="15"/>
      <c r="G246" s="952"/>
      <c r="H246" s="952"/>
      <c r="I246" s="124"/>
    </row>
    <row r="247" spans="1:10">
      <c r="A247" s="97" t="s">
        <v>1074</v>
      </c>
      <c r="B247" s="123"/>
      <c r="C247" s="9"/>
      <c r="D247" s="444" t="s">
        <v>1078</v>
      </c>
      <c r="E247" s="45" t="s">
        <v>134</v>
      </c>
      <c r="F247" s="440">
        <v>50</v>
      </c>
      <c r="G247" s="933"/>
      <c r="H247" s="933"/>
      <c r="I247" s="124"/>
    </row>
    <row r="248" spans="1:10">
      <c r="A248" s="50"/>
      <c r="B248" s="375"/>
      <c r="C248" s="15"/>
      <c r="D248" s="445"/>
      <c r="E248" s="325"/>
      <c r="F248" s="15"/>
      <c r="G248" s="934"/>
      <c r="H248" s="934"/>
      <c r="I248" s="124"/>
    </row>
    <row r="249" spans="1:10">
      <c r="A249" s="97" t="s">
        <v>1075</v>
      </c>
      <c r="B249" s="123"/>
      <c r="C249" s="9"/>
      <c r="D249" s="444" t="s">
        <v>1080</v>
      </c>
      <c r="E249" s="45" t="s">
        <v>134</v>
      </c>
      <c r="F249" s="440">
        <v>50</v>
      </c>
      <c r="G249" s="933"/>
      <c r="H249" s="933"/>
      <c r="I249" s="124"/>
    </row>
    <row r="250" spans="1:10">
      <c r="A250" s="50"/>
      <c r="B250" s="375"/>
      <c r="C250" s="15"/>
      <c r="D250" s="445"/>
      <c r="E250" s="325"/>
      <c r="F250" s="15"/>
      <c r="G250" s="934"/>
      <c r="H250" s="934"/>
    </row>
    <row r="251" spans="1:10" ht="65.25" customHeight="1">
      <c r="A251" s="97"/>
      <c r="B251" s="17"/>
      <c r="C251" s="9" t="s">
        <v>1076</v>
      </c>
      <c r="D251" s="444" t="s">
        <v>2618</v>
      </c>
      <c r="E251" s="45"/>
      <c r="F251" s="9"/>
      <c r="G251" s="933"/>
      <c r="H251" s="933"/>
    </row>
    <row r="252" spans="1:10">
      <c r="A252" s="50"/>
      <c r="B252" s="79"/>
      <c r="C252" s="15"/>
      <c r="D252" s="446"/>
      <c r="E252" s="325"/>
      <c r="F252" s="15"/>
      <c r="G252" s="952"/>
      <c r="H252" s="952"/>
      <c r="J252" s="150"/>
    </row>
    <row r="253" spans="1:10">
      <c r="A253" s="97" t="s">
        <v>1077</v>
      </c>
      <c r="B253" s="17"/>
      <c r="C253" s="9"/>
      <c r="D253" s="444" t="s">
        <v>1078</v>
      </c>
      <c r="E253" s="45" t="s">
        <v>134</v>
      </c>
      <c r="F253" s="9">
        <v>50</v>
      </c>
      <c r="G253" s="933"/>
      <c r="H253" s="933"/>
      <c r="I253" s="124"/>
    </row>
    <row r="254" spans="1:10">
      <c r="A254" s="50"/>
      <c r="B254" s="79"/>
      <c r="C254" s="15"/>
      <c r="D254" s="445"/>
      <c r="E254" s="325"/>
      <c r="F254" s="15"/>
      <c r="G254" s="952"/>
      <c r="H254" s="952"/>
      <c r="I254" s="124"/>
      <c r="J254" s="150"/>
    </row>
    <row r="255" spans="1:10">
      <c r="A255" s="97" t="s">
        <v>1079</v>
      </c>
      <c r="B255" s="17"/>
      <c r="C255" s="9"/>
      <c r="D255" s="444" t="s">
        <v>1080</v>
      </c>
      <c r="E255" s="45" t="s">
        <v>134</v>
      </c>
      <c r="F255" s="9">
        <v>50</v>
      </c>
      <c r="G255" s="933"/>
      <c r="H255" s="933"/>
      <c r="I255" s="124"/>
    </row>
    <row r="256" spans="1:10">
      <c r="A256" s="50"/>
      <c r="B256" s="79"/>
      <c r="C256" s="79"/>
      <c r="D256" s="445"/>
      <c r="E256" s="29"/>
      <c r="F256" s="15"/>
      <c r="G256" s="952"/>
      <c r="H256" s="952"/>
      <c r="I256" s="124"/>
    </row>
    <row r="257" spans="1:14" ht="27">
      <c r="A257" s="97" t="s">
        <v>2976</v>
      </c>
      <c r="B257" s="17"/>
      <c r="C257" s="9"/>
      <c r="D257" s="444" t="s">
        <v>2978</v>
      </c>
      <c r="E257" s="45" t="s">
        <v>12</v>
      </c>
      <c r="F257" s="9">
        <v>50</v>
      </c>
      <c r="G257" s="933"/>
      <c r="H257" s="933"/>
      <c r="I257" s="124"/>
    </row>
    <row r="258" spans="1:14">
      <c r="A258" s="50"/>
      <c r="B258" s="79"/>
      <c r="C258" s="79"/>
      <c r="D258" s="445"/>
      <c r="E258" s="79"/>
      <c r="F258" s="15"/>
      <c r="G258" s="952"/>
      <c r="H258" s="952"/>
      <c r="I258" s="124"/>
    </row>
    <row r="259" spans="1:14" ht="38.25" customHeight="1">
      <c r="A259" s="97" t="s">
        <v>1081</v>
      </c>
      <c r="B259" s="17"/>
      <c r="C259" s="9" t="s">
        <v>1082</v>
      </c>
      <c r="D259" s="7" t="s">
        <v>1083</v>
      </c>
      <c r="E259" s="9" t="s">
        <v>134</v>
      </c>
      <c r="F259" s="9">
        <v>50</v>
      </c>
      <c r="G259" s="933"/>
      <c r="H259" s="933"/>
      <c r="I259" s="124"/>
    </row>
    <row r="260" spans="1:14">
      <c r="A260" s="50"/>
      <c r="B260" s="79"/>
      <c r="C260" s="12"/>
      <c r="D260" s="13"/>
      <c r="E260" s="15"/>
      <c r="F260" s="15"/>
      <c r="G260" s="952"/>
      <c r="H260" s="952"/>
      <c r="I260" s="124"/>
    </row>
    <row r="261" spans="1:14" ht="27">
      <c r="A261" s="97" t="s">
        <v>1084</v>
      </c>
      <c r="B261" s="17"/>
      <c r="C261" s="9" t="s">
        <v>1085</v>
      </c>
      <c r="D261" s="7" t="s">
        <v>1086</v>
      </c>
      <c r="E261" s="9" t="s">
        <v>134</v>
      </c>
      <c r="F261" s="9">
        <v>50</v>
      </c>
      <c r="G261" s="933"/>
      <c r="H261" s="933"/>
      <c r="I261" s="124"/>
    </row>
    <row r="262" spans="1:14">
      <c r="A262" s="50"/>
      <c r="B262" s="79"/>
      <c r="C262" s="15"/>
      <c r="D262" s="140"/>
      <c r="E262" s="15"/>
      <c r="F262" s="15"/>
      <c r="G262" s="952"/>
      <c r="H262" s="952"/>
      <c r="I262" s="124"/>
    </row>
    <row r="263" spans="1:14" ht="27" customHeight="1">
      <c r="A263" s="97" t="s">
        <v>1087</v>
      </c>
      <c r="B263" s="17"/>
      <c r="C263" s="9" t="s">
        <v>1088</v>
      </c>
      <c r="D263" s="7" t="s">
        <v>1089</v>
      </c>
      <c r="E263" s="9" t="s">
        <v>12</v>
      </c>
      <c r="F263" s="9">
        <v>50</v>
      </c>
      <c r="G263" s="933"/>
      <c r="H263" s="933"/>
      <c r="I263" s="124"/>
    </row>
    <row r="264" spans="1:14">
      <c r="A264" s="50"/>
      <c r="B264" s="79"/>
      <c r="C264" s="79"/>
      <c r="D264" s="140"/>
      <c r="E264" s="79"/>
      <c r="F264" s="15"/>
      <c r="G264" s="952"/>
      <c r="H264" s="952"/>
      <c r="I264" s="124"/>
    </row>
    <row r="265" spans="1:14" ht="24.75" customHeight="1">
      <c r="A265" s="97" t="s">
        <v>1090</v>
      </c>
      <c r="B265" s="17"/>
      <c r="C265" s="9" t="s">
        <v>1091</v>
      </c>
      <c r="D265" s="7" t="s">
        <v>1092</v>
      </c>
      <c r="E265" s="9" t="s">
        <v>12</v>
      </c>
      <c r="F265" s="9">
        <v>50</v>
      </c>
      <c r="G265" s="933"/>
      <c r="H265" s="951"/>
      <c r="I265" s="124"/>
      <c r="K265" s="90"/>
      <c r="L265" s="154"/>
      <c r="M265" s="154"/>
      <c r="N265" s="154"/>
    </row>
    <row r="266" spans="1:14">
      <c r="A266" s="447"/>
      <c r="B266" s="442"/>
      <c r="C266" s="442"/>
      <c r="D266" s="443"/>
      <c r="E266" s="442"/>
      <c r="F266" s="442"/>
      <c r="G266" s="954"/>
      <c r="H266" s="954"/>
      <c r="K266" s="154"/>
      <c r="L266" s="154"/>
      <c r="M266" s="154"/>
      <c r="N266" s="154"/>
    </row>
    <row r="267" spans="1:14">
      <c r="A267" s="97"/>
      <c r="B267" s="17"/>
      <c r="C267" s="9"/>
      <c r="D267" s="7"/>
      <c r="E267" s="9"/>
      <c r="F267" s="9"/>
      <c r="G267" s="933"/>
      <c r="H267" s="951"/>
      <c r="K267" s="154"/>
      <c r="L267" s="154"/>
      <c r="M267" s="154"/>
      <c r="N267" s="154"/>
    </row>
    <row r="268" spans="1:14">
      <c r="A268" s="447"/>
      <c r="B268" s="442"/>
      <c r="C268" s="442"/>
      <c r="D268" s="443"/>
      <c r="E268" s="442"/>
      <c r="F268" s="442"/>
      <c r="G268" s="954"/>
      <c r="H268" s="954"/>
      <c r="K268" s="154"/>
      <c r="L268" s="154"/>
      <c r="M268" s="154"/>
      <c r="N268" s="154"/>
    </row>
    <row r="269" spans="1:14" ht="15.75" thickBot="1">
      <c r="A269" s="97"/>
      <c r="B269" s="17"/>
      <c r="C269" s="9"/>
      <c r="D269" s="7"/>
      <c r="E269" s="9"/>
      <c r="F269" s="9"/>
      <c r="G269" s="933"/>
      <c r="H269" s="951"/>
      <c r="K269" s="154"/>
      <c r="L269" s="154"/>
      <c r="M269" s="154"/>
      <c r="N269" s="154"/>
    </row>
    <row r="270" spans="1:14" ht="15.75" thickBot="1">
      <c r="A270" s="1110" t="s">
        <v>39</v>
      </c>
      <c r="B270" s="1111"/>
      <c r="C270" s="1111"/>
      <c r="D270" s="1111"/>
      <c r="E270" s="1111"/>
      <c r="F270" s="1111"/>
      <c r="G270" s="1112"/>
      <c r="H270" s="36"/>
      <c r="K270" s="154"/>
      <c r="L270" s="154"/>
      <c r="M270" s="154"/>
      <c r="N270" s="154"/>
    </row>
    <row r="271" spans="1:14">
      <c r="I271" s="124"/>
      <c r="K271" s="154"/>
      <c r="L271" s="154"/>
      <c r="M271" s="154"/>
      <c r="N271" s="154"/>
    </row>
    <row r="272" spans="1:14">
      <c r="I272" s="124"/>
      <c r="K272" s="154"/>
      <c r="L272" s="154"/>
      <c r="M272" s="154"/>
      <c r="N272" s="154"/>
    </row>
    <row r="273" spans="9:14">
      <c r="I273" s="124"/>
    </row>
    <row r="274" spans="9:14">
      <c r="I274" s="124"/>
    </row>
    <row r="275" spans="9:14">
      <c r="I275" s="124"/>
    </row>
    <row r="281" spans="9:14">
      <c r="J281" s="150"/>
    </row>
    <row r="285" spans="9:14">
      <c r="K285" s="90"/>
      <c r="L285" s="154"/>
      <c r="M285" s="154"/>
      <c r="N285" s="154"/>
    </row>
    <row r="286" spans="9:14">
      <c r="K286" s="154"/>
      <c r="L286" s="154"/>
      <c r="M286" s="154"/>
      <c r="N286" s="154"/>
    </row>
    <row r="287" spans="9:14">
      <c r="J287" s="150"/>
      <c r="K287" s="154"/>
      <c r="L287" s="154"/>
      <c r="M287" s="154"/>
      <c r="N287" s="154"/>
    </row>
    <row r="288" spans="9:14">
      <c r="K288" s="154"/>
      <c r="L288" s="154"/>
      <c r="M288" s="154"/>
      <c r="N288" s="154"/>
    </row>
    <row r="289" spans="10:14">
      <c r="J289" s="150"/>
      <c r="K289" s="154"/>
      <c r="L289" s="154"/>
      <c r="M289" s="154"/>
      <c r="N289" s="154"/>
    </row>
    <row r="290" spans="10:14">
      <c r="K290" s="154"/>
      <c r="L290" s="154"/>
      <c r="M290" s="154"/>
      <c r="N290" s="154"/>
    </row>
    <row r="291" spans="10:14">
      <c r="K291" s="154"/>
      <c r="L291" s="154"/>
      <c r="M291" s="154"/>
      <c r="N291" s="154"/>
    </row>
    <row r="292" spans="10:14">
      <c r="K292" s="154"/>
      <c r="L292" s="154"/>
      <c r="M292" s="154"/>
      <c r="N292" s="154"/>
    </row>
    <row r="293" spans="10:14">
      <c r="J293" s="150"/>
    </row>
    <row r="295" spans="10:14">
      <c r="J295" s="150"/>
    </row>
  </sheetData>
  <sheetProtection algorithmName="SHA-512" hashValue="LHktwNmTP6Itdj9fsZHbNKaCZ6syo7WFV3Fi6FzT9KXXjxO/xLFVGRxILkBpuHy/QnidhX2s1n5yiGd7xtgwTg==" saltValue="S/oJTf5NMq2JHEsERoHboQ==" spinCount="100000" sheet="1" objects="1" scenarios="1"/>
  <mergeCells count="37">
    <mergeCell ref="A1:B1"/>
    <mergeCell ref="C1:H1"/>
    <mergeCell ref="A2:B2"/>
    <mergeCell ref="C2:H2"/>
    <mergeCell ref="A3:B3"/>
    <mergeCell ref="C3:H3"/>
    <mergeCell ref="AJ17:AK17"/>
    <mergeCell ref="L29:M29"/>
    <mergeCell ref="N29:N34"/>
    <mergeCell ref="O5:O15"/>
    <mergeCell ref="AR16:AT16"/>
    <mergeCell ref="L17:M17"/>
    <mergeCell ref="N17:O17"/>
    <mergeCell ref="P17:Q17"/>
    <mergeCell ref="R17:S17"/>
    <mergeCell ref="T17:U17"/>
    <mergeCell ref="V17:W17"/>
    <mergeCell ref="X17:Y17"/>
    <mergeCell ref="Z17:AA17"/>
    <mergeCell ref="A108:G108"/>
    <mergeCell ref="AB17:AC17"/>
    <mergeCell ref="AD17:AE17"/>
    <mergeCell ref="AF17:AG17"/>
    <mergeCell ref="AH17:AI17"/>
    <mergeCell ref="U36:U52"/>
    <mergeCell ref="A46:G46"/>
    <mergeCell ref="A47:G47"/>
    <mergeCell ref="A78:G78"/>
    <mergeCell ref="A79:G79"/>
    <mergeCell ref="A232:G232"/>
    <mergeCell ref="A270:G270"/>
    <mergeCell ref="A109:G109"/>
    <mergeCell ref="A138:G138"/>
    <mergeCell ref="A139:G139"/>
    <mergeCell ref="A188:G188"/>
    <mergeCell ref="A189:G189"/>
    <mergeCell ref="A231:G231"/>
  </mergeCells>
  <pageMargins left="0.70866141732283472" right="0.70866141732283472" top="0.74803149606299213" bottom="0.74803149606299213" header="0.31496062992125984" footer="0.31496062992125984"/>
  <pageSetup paperSize="9" scale="61" firstPageNumber="22" fitToHeight="0" orientation="portrait" r:id="rId1"/>
  <headerFooter>
    <oddFooter xml:space="preserve">&amp;RC. &amp;P
</oddFooter>
  </headerFooter>
  <rowBreaks count="6" manualBreakCount="6">
    <brk id="46" max="7" man="1"/>
    <brk id="78" max="7" man="1"/>
    <brk id="108" max="7" man="1"/>
    <brk id="138" max="7" man="1"/>
    <brk id="188" max="7" man="1"/>
    <brk id="231" max="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7DC9DD-7FDE-4418-B84F-3682E6C1358C}">
  <sheetPr>
    <tabColor theme="9"/>
    <pageSetUpPr fitToPage="1"/>
  </sheetPr>
  <dimension ref="A1:U49"/>
  <sheetViews>
    <sheetView view="pageBreakPreview" zoomScale="25" zoomScaleNormal="100" zoomScaleSheetLayoutView="25" workbookViewId="0">
      <selection activeCell="G87" sqref="A87:H120"/>
    </sheetView>
  </sheetViews>
  <sheetFormatPr defaultRowHeight="15"/>
  <cols>
    <col min="1" max="1" width="6.5703125" style="152" customWidth="1"/>
    <col min="2" max="2" width="8.85546875" style="152" customWidth="1"/>
    <col min="3" max="3" width="14.42578125" style="62" bestFit="1" customWidth="1"/>
    <col min="4" max="4" width="35.42578125" style="56" bestFit="1" customWidth="1"/>
    <col min="5" max="5" width="7.5703125" style="62" customWidth="1"/>
    <col min="6" max="6" width="8.5703125" style="56" customWidth="1"/>
    <col min="7" max="8" width="30.7109375" style="56" customWidth="1"/>
    <col min="9" max="9" width="11.5703125" style="156" bestFit="1" customWidth="1"/>
    <col min="11" max="11" width="26" customWidth="1"/>
    <col min="12" max="14" width="10" customWidth="1"/>
    <col min="15" max="15" width="15.7109375" bestFit="1" customWidth="1"/>
    <col min="17" max="17" width="10.5703125" bestFit="1" customWidth="1"/>
    <col min="19" max="19" width="22.42578125" bestFit="1" customWidth="1"/>
    <col min="21" max="21" width="11.140625" bestFit="1" customWidth="1"/>
  </cols>
  <sheetData>
    <row r="1" spans="1:21" ht="30.75" customHeight="1">
      <c r="A1" s="649" t="s">
        <v>916</v>
      </c>
      <c r="B1" s="651"/>
      <c r="C1" s="1109" t="s">
        <v>3488</v>
      </c>
      <c r="D1" s="1109"/>
      <c r="E1" s="1109"/>
      <c r="F1" s="1109"/>
      <c r="G1" s="1109"/>
      <c r="H1" s="1109"/>
    </row>
    <row r="2" spans="1:21" ht="14.45" customHeight="1">
      <c r="A2" s="1099" t="s">
        <v>1184</v>
      </c>
      <c r="B2" s="1099"/>
      <c r="C2" s="1099" t="str">
        <f>'1; P&amp;G '!$C$2</f>
        <v>UGU-07-1734-2026</v>
      </c>
      <c r="D2" s="1099"/>
      <c r="E2" s="1099"/>
      <c r="F2" s="1099"/>
      <c r="G2" s="1099"/>
      <c r="H2" s="1099"/>
    </row>
    <row r="3" spans="1:21" ht="15.75" thickBot="1">
      <c r="A3" s="1103" t="s">
        <v>917</v>
      </c>
      <c r="B3" s="1103"/>
      <c r="C3" s="1103" t="str">
        <f>D5</f>
        <v>SCHEDULE 3: BEDDING (PIPES)</v>
      </c>
      <c r="D3" s="1103"/>
      <c r="E3" s="1103"/>
      <c r="F3" s="1103"/>
      <c r="G3" s="1103"/>
      <c r="H3" s="1103"/>
    </row>
    <row r="4" spans="1:21" ht="30" customHeight="1" thickBot="1">
      <c r="A4" s="158" t="s">
        <v>0</v>
      </c>
      <c r="B4" s="158" t="s">
        <v>1</v>
      </c>
      <c r="C4" s="158" t="s">
        <v>2</v>
      </c>
      <c r="D4" s="158" t="s">
        <v>3</v>
      </c>
      <c r="E4" s="158" t="s">
        <v>4</v>
      </c>
      <c r="F4" s="158" t="s">
        <v>5</v>
      </c>
      <c r="G4" s="158" t="s">
        <v>6</v>
      </c>
      <c r="H4" s="2" t="s">
        <v>7</v>
      </c>
    </row>
    <row r="5" spans="1:21">
      <c r="A5" s="163"/>
      <c r="B5" s="160"/>
      <c r="C5" s="163" t="s">
        <v>172</v>
      </c>
      <c r="D5" s="162" t="s">
        <v>1321</v>
      </c>
      <c r="E5" s="163"/>
      <c r="F5" s="161"/>
      <c r="G5" s="955"/>
      <c r="H5" s="955"/>
    </row>
    <row r="6" spans="1:21">
      <c r="A6" s="169"/>
      <c r="B6" s="78"/>
      <c r="C6" s="167"/>
      <c r="D6" s="168"/>
      <c r="E6" s="169"/>
      <c r="F6" s="167"/>
      <c r="G6" s="956"/>
      <c r="H6" s="956"/>
    </row>
    <row r="7" spans="1:21" ht="30" customHeight="1">
      <c r="A7" s="39">
        <v>3.1</v>
      </c>
      <c r="B7" s="9"/>
      <c r="C7" s="18"/>
      <c r="D7" s="174" t="s">
        <v>1332</v>
      </c>
      <c r="E7" s="165"/>
      <c r="F7" s="18"/>
      <c r="G7" s="957"/>
      <c r="H7" s="957"/>
      <c r="K7" s="88"/>
      <c r="L7" s="170"/>
      <c r="M7" s="170"/>
      <c r="N7" s="170"/>
      <c r="O7" s="88"/>
      <c r="P7" s="1124"/>
    </row>
    <row r="8" spans="1:21">
      <c r="A8" s="169"/>
      <c r="B8" s="78"/>
      <c r="C8" s="167"/>
      <c r="D8" s="168"/>
      <c r="E8" s="169"/>
      <c r="F8" s="167"/>
      <c r="G8" s="956"/>
      <c r="H8" s="956"/>
      <c r="K8" s="103"/>
      <c r="L8" s="90"/>
      <c r="M8" s="90"/>
      <c r="N8" s="90"/>
      <c r="O8" s="90"/>
      <c r="P8" s="1124"/>
      <c r="U8" s="156"/>
    </row>
    <row r="9" spans="1:21" ht="52.5" customHeight="1">
      <c r="A9" s="39"/>
      <c r="B9" s="9"/>
      <c r="C9" s="18" t="s">
        <v>174</v>
      </c>
      <c r="D9" s="174" t="s">
        <v>175</v>
      </c>
      <c r="E9" s="165"/>
      <c r="F9" s="18"/>
      <c r="G9" s="957"/>
      <c r="H9" s="957"/>
      <c r="K9" s="171"/>
      <c r="L9" s="172"/>
      <c r="M9" s="172"/>
      <c r="N9" s="172"/>
      <c r="O9" s="90"/>
      <c r="P9" s="1124"/>
      <c r="U9" s="156"/>
    </row>
    <row r="10" spans="1:21">
      <c r="A10" s="169"/>
      <c r="B10" s="78"/>
      <c r="C10" s="167"/>
      <c r="D10" s="168"/>
      <c r="E10" s="169"/>
      <c r="F10" s="451"/>
      <c r="G10" s="958"/>
      <c r="H10" s="956"/>
      <c r="K10" s="171"/>
      <c r="L10" s="173"/>
      <c r="M10" s="173"/>
      <c r="N10" s="173"/>
      <c r="O10" s="90"/>
      <c r="P10" s="1124"/>
    </row>
    <row r="11" spans="1:21">
      <c r="A11" s="39" t="s">
        <v>1224</v>
      </c>
      <c r="B11" s="9"/>
      <c r="C11" s="18"/>
      <c r="D11" s="178" t="s">
        <v>176</v>
      </c>
      <c r="E11" s="39" t="s">
        <v>154</v>
      </c>
      <c r="F11" s="179">
        <v>18</v>
      </c>
      <c r="G11" s="959"/>
      <c r="H11" s="960"/>
      <c r="I11" s="101"/>
      <c r="K11" s="171"/>
      <c r="L11" s="175"/>
      <c r="M11" s="175"/>
      <c r="N11" s="175"/>
      <c r="O11" s="90"/>
      <c r="P11" s="1124"/>
    </row>
    <row r="12" spans="1:21">
      <c r="A12" s="169"/>
      <c r="B12" s="78"/>
      <c r="C12" s="167"/>
      <c r="D12" s="168"/>
      <c r="E12" s="169"/>
      <c r="F12" s="451"/>
      <c r="G12" s="961"/>
      <c r="H12" s="962"/>
      <c r="I12"/>
      <c r="K12" s="171"/>
      <c r="L12" s="176"/>
      <c r="M12" s="176"/>
      <c r="N12" s="176"/>
      <c r="O12" s="90"/>
      <c r="P12" s="1124"/>
      <c r="Q12" s="177"/>
      <c r="S12" s="171"/>
      <c r="U12" s="90"/>
    </row>
    <row r="13" spans="1:21" ht="15.75">
      <c r="A13" s="39" t="s">
        <v>1375</v>
      </c>
      <c r="B13" s="9"/>
      <c r="C13" s="18"/>
      <c r="D13" s="178" t="s">
        <v>177</v>
      </c>
      <c r="E13" s="39" t="s">
        <v>154</v>
      </c>
      <c r="F13" s="179">
        <v>460</v>
      </c>
      <c r="G13" s="959"/>
      <c r="H13" s="960"/>
      <c r="I13" s="101"/>
      <c r="K13" s="180"/>
      <c r="L13" s="181"/>
      <c r="M13" s="181"/>
      <c r="N13" s="181"/>
      <c r="O13" s="182"/>
      <c r="P13" s="1124"/>
      <c r="S13" s="180"/>
      <c r="U13" s="182"/>
    </row>
    <row r="14" spans="1:21" ht="15.75">
      <c r="A14" s="169"/>
      <c r="B14" s="78"/>
      <c r="C14" s="167"/>
      <c r="D14" s="168"/>
      <c r="E14" s="169"/>
      <c r="F14" s="451"/>
      <c r="G14" s="961"/>
      <c r="H14" s="962"/>
      <c r="I14"/>
      <c r="K14" s="180"/>
      <c r="L14" s="181"/>
      <c r="M14" s="181"/>
      <c r="N14" s="181"/>
      <c r="O14" s="182"/>
      <c r="P14" s="1124"/>
      <c r="S14" s="180"/>
      <c r="U14" s="182"/>
    </row>
    <row r="15" spans="1:21" ht="15.75">
      <c r="A15" s="39"/>
      <c r="B15" s="9"/>
      <c r="C15" s="18" t="s">
        <v>178</v>
      </c>
      <c r="D15" s="164" t="s">
        <v>179</v>
      </c>
      <c r="E15" s="39"/>
      <c r="F15" s="18"/>
      <c r="G15" s="959"/>
      <c r="H15" s="960"/>
      <c r="I15"/>
      <c r="K15" s="180"/>
      <c r="L15" s="181"/>
      <c r="M15" s="181"/>
      <c r="N15" s="181"/>
      <c r="O15" s="127"/>
      <c r="P15" s="1124"/>
      <c r="S15" s="180"/>
      <c r="U15" s="127"/>
    </row>
    <row r="16" spans="1:21" ht="15.75">
      <c r="A16" s="169"/>
      <c r="B16" s="78"/>
      <c r="C16" s="167"/>
      <c r="D16" s="168"/>
      <c r="E16" s="169"/>
      <c r="F16" s="451"/>
      <c r="G16" s="961"/>
      <c r="H16" s="962"/>
      <c r="I16"/>
      <c r="K16" s="171"/>
      <c r="L16" s="183"/>
      <c r="M16" s="183"/>
      <c r="N16" s="181"/>
      <c r="O16" s="120"/>
      <c r="P16" s="1124"/>
      <c r="S16" s="171"/>
      <c r="U16" s="120"/>
    </row>
    <row r="17" spans="1:21" ht="15.75">
      <c r="A17" s="39" t="s">
        <v>1377</v>
      </c>
      <c r="B17" s="9"/>
      <c r="C17" s="18"/>
      <c r="D17" s="178" t="s">
        <v>1093</v>
      </c>
      <c r="E17" s="39" t="s">
        <v>154</v>
      </c>
      <c r="F17" s="179">
        <v>18</v>
      </c>
      <c r="G17" s="959"/>
      <c r="H17" s="960"/>
      <c r="I17" s="101"/>
      <c r="K17" s="171"/>
      <c r="L17" s="176"/>
      <c r="M17" s="176"/>
      <c r="N17" s="176"/>
      <c r="O17" s="120"/>
      <c r="P17" s="1124"/>
      <c r="Q17" s="177"/>
      <c r="S17" s="180"/>
      <c r="U17" s="184"/>
    </row>
    <row r="18" spans="1:21">
      <c r="A18" s="169"/>
      <c r="B18" s="78"/>
      <c r="C18" s="167"/>
      <c r="D18" s="168"/>
      <c r="E18" s="169"/>
      <c r="F18" s="167"/>
      <c r="G18" s="961"/>
      <c r="H18" s="962"/>
      <c r="I18"/>
      <c r="K18" s="180"/>
      <c r="L18" s="181"/>
      <c r="M18" s="181"/>
      <c r="N18" s="181"/>
      <c r="O18" s="184"/>
      <c r="P18" s="1124"/>
      <c r="S18" s="180"/>
      <c r="U18" s="184"/>
    </row>
    <row r="19" spans="1:21">
      <c r="A19" s="39" t="s">
        <v>1376</v>
      </c>
      <c r="B19" s="9"/>
      <c r="C19" s="18"/>
      <c r="D19" s="178" t="s">
        <v>1094</v>
      </c>
      <c r="E19" s="39" t="s">
        <v>154</v>
      </c>
      <c r="F19" s="179">
        <v>153</v>
      </c>
      <c r="G19" s="959"/>
      <c r="H19" s="960"/>
      <c r="I19" s="101"/>
      <c r="K19" s="180"/>
      <c r="L19" s="181"/>
      <c r="M19" s="181"/>
      <c r="N19" s="181"/>
      <c r="O19" s="184"/>
      <c r="P19" s="1124"/>
      <c r="S19" s="180"/>
      <c r="U19" s="184"/>
    </row>
    <row r="20" spans="1:21">
      <c r="A20" s="169"/>
      <c r="B20" s="78"/>
      <c r="C20" s="167"/>
      <c r="D20" s="168"/>
      <c r="E20" s="169"/>
      <c r="F20" s="167"/>
      <c r="G20" s="961"/>
      <c r="H20" s="963"/>
      <c r="I20"/>
      <c r="K20" s="180"/>
      <c r="L20" s="181"/>
      <c r="M20" s="181"/>
      <c r="N20" s="181"/>
      <c r="O20" s="184"/>
      <c r="P20" s="1124"/>
    </row>
    <row r="21" spans="1:21" ht="28.5" customHeight="1">
      <c r="A21" s="39"/>
      <c r="B21" s="9"/>
      <c r="C21" s="18" t="s">
        <v>182</v>
      </c>
      <c r="D21" s="174" t="s">
        <v>183</v>
      </c>
      <c r="E21" s="39"/>
      <c r="F21" s="449"/>
      <c r="G21" s="960"/>
      <c r="H21" s="960"/>
      <c r="I21"/>
    </row>
    <row r="22" spans="1:21">
      <c r="A22" s="169"/>
      <c r="B22" s="78"/>
      <c r="C22" s="167"/>
      <c r="D22" s="168"/>
      <c r="E22" s="169"/>
      <c r="F22" s="451"/>
      <c r="G22" s="961"/>
      <c r="H22" s="962"/>
      <c r="I22"/>
    </row>
    <row r="23" spans="1:21">
      <c r="A23" s="39"/>
      <c r="B23" s="9"/>
      <c r="C23" s="18"/>
      <c r="D23" s="164" t="s">
        <v>184</v>
      </c>
      <c r="E23" s="39"/>
      <c r="F23" s="18"/>
      <c r="G23" s="959"/>
      <c r="H23" s="960"/>
      <c r="I23"/>
    </row>
    <row r="24" spans="1:21">
      <c r="A24" s="169"/>
      <c r="B24" s="78"/>
      <c r="C24" s="167"/>
      <c r="D24" s="168"/>
      <c r="E24" s="169"/>
      <c r="F24" s="451"/>
      <c r="G24" s="961"/>
      <c r="H24" s="962"/>
      <c r="I24"/>
    </row>
    <row r="25" spans="1:21">
      <c r="A25" s="39" t="s">
        <v>1378</v>
      </c>
      <c r="B25" s="9"/>
      <c r="C25" s="18"/>
      <c r="D25" s="178" t="s">
        <v>1093</v>
      </c>
      <c r="E25" s="39" t="s">
        <v>154</v>
      </c>
      <c r="F25" s="179">
        <v>3535</v>
      </c>
      <c r="G25" s="964"/>
      <c r="H25" s="960"/>
      <c r="I25" s="186"/>
    </row>
    <row r="26" spans="1:21">
      <c r="A26" s="169"/>
      <c r="B26" s="78"/>
      <c r="C26" s="167"/>
      <c r="D26" s="168"/>
      <c r="E26" s="169"/>
      <c r="F26" s="167"/>
      <c r="G26" s="961"/>
      <c r="H26" s="962"/>
      <c r="I26"/>
    </row>
    <row r="27" spans="1:21">
      <c r="A27" s="39" t="s">
        <v>1379</v>
      </c>
      <c r="B27" s="9"/>
      <c r="C27" s="18"/>
      <c r="D27" s="178" t="s">
        <v>1094</v>
      </c>
      <c r="E27" s="39" t="s">
        <v>154</v>
      </c>
      <c r="F27" s="179">
        <v>921</v>
      </c>
      <c r="G27" s="964"/>
      <c r="H27" s="960"/>
      <c r="I27" s="101"/>
    </row>
    <row r="28" spans="1:21">
      <c r="A28" s="169"/>
      <c r="B28" s="78"/>
      <c r="C28" s="167"/>
      <c r="D28" s="168"/>
      <c r="E28" s="169"/>
      <c r="F28" s="167"/>
      <c r="G28" s="961"/>
      <c r="H28" s="963"/>
      <c r="K28" s="88"/>
      <c r="L28" s="170"/>
      <c r="M28" s="170"/>
      <c r="N28" s="170"/>
      <c r="O28" s="88"/>
      <c r="P28" s="1124"/>
    </row>
    <row r="29" spans="1:21">
      <c r="A29" s="39"/>
      <c r="B29" s="9"/>
      <c r="C29" s="18" t="s">
        <v>186</v>
      </c>
      <c r="D29" s="178" t="s">
        <v>187</v>
      </c>
      <c r="E29" s="39"/>
      <c r="F29" s="179"/>
      <c r="G29" s="964"/>
      <c r="H29" s="960"/>
      <c r="I29" s="101"/>
      <c r="K29" s="103"/>
      <c r="L29" s="90"/>
      <c r="M29" s="90"/>
      <c r="N29" s="90"/>
      <c r="O29" s="90"/>
      <c r="P29" s="1124"/>
    </row>
    <row r="30" spans="1:21">
      <c r="A30" s="169"/>
      <c r="B30" s="78"/>
      <c r="C30" s="167"/>
      <c r="D30" s="168"/>
      <c r="E30" s="169"/>
      <c r="F30" s="167"/>
      <c r="G30" s="961"/>
      <c r="H30" s="963"/>
      <c r="K30" s="171"/>
      <c r="L30" s="172"/>
      <c r="M30" s="172"/>
      <c r="N30" s="172"/>
      <c r="O30" s="90"/>
      <c r="P30" s="1124"/>
    </row>
    <row r="31" spans="1:21">
      <c r="A31" s="39" t="s">
        <v>1380</v>
      </c>
      <c r="B31" s="9"/>
      <c r="C31" s="18"/>
      <c r="D31" s="178" t="s">
        <v>188</v>
      </c>
      <c r="E31" s="39" t="s">
        <v>154</v>
      </c>
      <c r="F31" s="179">
        <v>48</v>
      </c>
      <c r="G31" s="964"/>
      <c r="H31" s="959"/>
      <c r="K31" s="171"/>
      <c r="L31" s="173"/>
      <c r="M31" s="173"/>
      <c r="N31" s="173"/>
      <c r="O31" s="90"/>
      <c r="P31" s="1124"/>
    </row>
    <row r="32" spans="1:21">
      <c r="A32" s="169"/>
      <c r="B32" s="78"/>
      <c r="C32" s="167"/>
      <c r="D32" s="168"/>
      <c r="E32" s="169"/>
      <c r="F32" s="167"/>
      <c r="G32" s="961"/>
      <c r="H32" s="963"/>
      <c r="K32" s="171"/>
      <c r="L32" s="187"/>
      <c r="M32" s="187"/>
      <c r="N32" s="175"/>
      <c r="O32" s="90"/>
      <c r="P32" s="1124"/>
    </row>
    <row r="33" spans="1:16">
      <c r="A33" s="39" t="s">
        <v>1381</v>
      </c>
      <c r="B33" s="9"/>
      <c r="C33" s="18"/>
      <c r="D33" s="178" t="s">
        <v>189</v>
      </c>
      <c r="E33" s="39" t="s">
        <v>154</v>
      </c>
      <c r="F33" s="179">
        <v>240</v>
      </c>
      <c r="G33" s="964"/>
      <c r="H33" s="959"/>
      <c r="K33" s="171"/>
      <c r="L33" s="176"/>
      <c r="M33" s="176"/>
      <c r="N33" s="176"/>
      <c r="O33" s="90"/>
      <c r="P33" s="1124"/>
    </row>
    <row r="34" spans="1:16" ht="15.75">
      <c r="A34" s="169"/>
      <c r="B34" s="78"/>
      <c r="C34" s="167"/>
      <c r="D34" s="168"/>
      <c r="E34" s="169"/>
      <c r="F34" s="451"/>
      <c r="G34" s="958"/>
      <c r="H34" s="965"/>
      <c r="K34" s="180"/>
      <c r="L34" s="181"/>
      <c r="M34" s="181"/>
      <c r="N34" s="181"/>
      <c r="O34" s="182"/>
      <c r="P34" s="1124"/>
    </row>
    <row r="35" spans="1:16" ht="15.75">
      <c r="A35" s="39" t="s">
        <v>1382</v>
      </c>
      <c r="B35" s="9"/>
      <c r="C35" s="18"/>
      <c r="D35" s="178" t="s">
        <v>190</v>
      </c>
      <c r="E35" s="45" t="s">
        <v>134</v>
      </c>
      <c r="F35" s="179">
        <v>1640</v>
      </c>
      <c r="G35" s="964"/>
      <c r="H35" s="959"/>
      <c r="K35" s="88"/>
      <c r="L35" s="188"/>
      <c r="M35" s="188"/>
      <c r="N35" s="181"/>
      <c r="O35" s="182"/>
      <c r="P35" s="1124"/>
    </row>
    <row r="36" spans="1:16" ht="15.75">
      <c r="A36" s="169"/>
      <c r="B36" s="78"/>
      <c r="C36" s="167"/>
      <c r="D36" s="168"/>
      <c r="E36" s="169"/>
      <c r="F36" s="451"/>
      <c r="G36" s="958"/>
      <c r="H36" s="965"/>
      <c r="K36" s="171"/>
      <c r="L36" s="172"/>
      <c r="M36" s="172"/>
      <c r="N36" s="172"/>
      <c r="O36" s="127"/>
      <c r="P36" s="1124"/>
    </row>
    <row r="37" spans="1:16" ht="24.75" customHeight="1">
      <c r="A37" s="39" t="s">
        <v>1383</v>
      </c>
      <c r="B37" s="9" t="s">
        <v>191</v>
      </c>
      <c r="C37" s="191" t="s">
        <v>192</v>
      </c>
      <c r="D37" s="192" t="s">
        <v>193</v>
      </c>
      <c r="E37" s="193" t="s">
        <v>154</v>
      </c>
      <c r="F37" s="179">
        <v>55.088000000000008</v>
      </c>
      <c r="G37" s="964"/>
      <c r="H37" s="959"/>
      <c r="K37" s="171"/>
      <c r="L37" s="189"/>
      <c r="M37" s="189"/>
      <c r="N37" s="172"/>
      <c r="O37" s="127"/>
      <c r="P37" s="1124"/>
    </row>
    <row r="38" spans="1:16" ht="15.75">
      <c r="A38" s="169"/>
      <c r="B38" s="78"/>
      <c r="C38" s="167"/>
      <c r="D38" s="168"/>
      <c r="E38" s="169"/>
      <c r="F38" s="451"/>
      <c r="G38" s="958"/>
      <c r="H38" s="965"/>
      <c r="K38" s="180"/>
      <c r="L38" s="183"/>
      <c r="M38" s="183"/>
      <c r="N38" s="190"/>
      <c r="O38" s="127"/>
      <c r="P38" s="1124"/>
    </row>
    <row r="39" spans="1:16" ht="29.25" customHeight="1">
      <c r="A39" s="39" t="s">
        <v>1384</v>
      </c>
      <c r="B39" s="9" t="s">
        <v>191</v>
      </c>
      <c r="C39" s="18" t="s">
        <v>22</v>
      </c>
      <c r="D39" s="185" t="s">
        <v>194</v>
      </c>
      <c r="E39" s="39" t="s">
        <v>195</v>
      </c>
      <c r="F39" s="179">
        <v>3245</v>
      </c>
      <c r="G39" s="964"/>
      <c r="H39" s="959"/>
      <c r="K39" s="171"/>
      <c r="L39" s="183"/>
      <c r="M39" s="183"/>
      <c r="N39" s="181"/>
      <c r="O39" s="120"/>
      <c r="P39" s="1124"/>
    </row>
    <row r="40" spans="1:16" ht="15.75">
      <c r="A40" s="169"/>
      <c r="B40" s="78"/>
      <c r="C40" s="167"/>
      <c r="D40" s="168"/>
      <c r="E40" s="169"/>
      <c r="F40" s="451" t="s">
        <v>1095</v>
      </c>
      <c r="G40" s="958"/>
      <c r="H40" s="965"/>
      <c r="K40" s="180"/>
      <c r="L40" s="183"/>
      <c r="M40" s="183"/>
      <c r="N40" s="190"/>
      <c r="O40" s="127"/>
      <c r="P40" s="1124"/>
    </row>
    <row r="41" spans="1:16" ht="15.75">
      <c r="A41" s="39"/>
      <c r="B41" s="9"/>
      <c r="C41" s="18"/>
      <c r="D41" s="178"/>
      <c r="E41" s="39"/>
      <c r="F41" s="452"/>
      <c r="G41" s="966"/>
      <c r="H41" s="967"/>
      <c r="K41" s="171"/>
      <c r="L41" s="183"/>
      <c r="M41" s="183"/>
      <c r="N41" s="181"/>
      <c r="O41" s="120"/>
      <c r="P41" s="1124"/>
    </row>
    <row r="42" spans="1:16" ht="15.75">
      <c r="A42" s="30"/>
      <c r="B42" s="15"/>
      <c r="C42" s="194"/>
      <c r="D42" s="195"/>
      <c r="E42" s="30"/>
      <c r="F42" s="367"/>
      <c r="G42" s="968"/>
      <c r="H42" s="906"/>
      <c r="K42" s="180"/>
      <c r="L42" s="188"/>
      <c r="M42" s="188"/>
      <c r="N42" s="176"/>
      <c r="O42" s="120"/>
      <c r="P42" s="1124"/>
    </row>
    <row r="43" spans="1:16">
      <c r="A43" s="39"/>
      <c r="B43" s="9"/>
      <c r="C43" s="18"/>
      <c r="D43" s="178"/>
      <c r="E43" s="39"/>
      <c r="F43" s="452"/>
      <c r="G43" s="966"/>
      <c r="H43" s="967"/>
      <c r="K43" s="180"/>
      <c r="L43" s="183"/>
      <c r="M43" s="183"/>
      <c r="N43" s="181"/>
      <c r="O43" s="184"/>
      <c r="P43" s="1124"/>
    </row>
    <row r="44" spans="1:16">
      <c r="A44" s="30"/>
      <c r="B44" s="15"/>
      <c r="C44" s="194"/>
      <c r="D44" s="195"/>
      <c r="E44" s="30"/>
      <c r="F44" s="367"/>
      <c r="G44" s="968"/>
      <c r="H44" s="906"/>
      <c r="K44" s="180"/>
      <c r="L44" s="183"/>
      <c r="M44" s="183"/>
      <c r="N44" s="181"/>
      <c r="O44" s="184"/>
    </row>
    <row r="45" spans="1:16" ht="15.75" thickBot="1">
      <c r="A45" s="39"/>
      <c r="B45" s="9"/>
      <c r="C45" s="18"/>
      <c r="D45" s="178"/>
      <c r="E45" s="39"/>
      <c r="F45" s="452"/>
      <c r="G45" s="966"/>
      <c r="H45" s="967"/>
      <c r="K45" s="180"/>
      <c r="L45" s="183"/>
      <c r="M45" s="183"/>
      <c r="N45" s="176"/>
      <c r="O45" s="184"/>
    </row>
    <row r="46" spans="1:16" ht="15.75" thickBot="1">
      <c r="A46" s="1131" t="s">
        <v>39</v>
      </c>
      <c r="B46" s="1132"/>
      <c r="C46" s="1132"/>
      <c r="D46" s="1132"/>
      <c r="E46" s="1132"/>
      <c r="F46" s="1132"/>
      <c r="G46" s="1133"/>
      <c r="H46" s="51"/>
      <c r="K46" s="196"/>
    </row>
    <row r="47" spans="1:16" ht="15" customHeight="1">
      <c r="K47" s="196"/>
      <c r="M47" s="101"/>
    </row>
    <row r="49" spans="11:13">
      <c r="K49" s="196"/>
      <c r="L49" s="110"/>
      <c r="M49" s="197"/>
    </row>
  </sheetData>
  <sheetProtection algorithmName="SHA-512" hashValue="EXI0snNzFfkkJeM8zHcME3OjqItbhtwGvwToFuaYSotB2uY/VpP9DJECFYhSHookV/6GwhplFw/eq+5qWwMh6Q==" saltValue="8d77xTet9IG0O4JdjKKalg==" spinCount="100000" sheet="1" objects="1" scenarios="1"/>
  <mergeCells count="8">
    <mergeCell ref="P28:P43"/>
    <mergeCell ref="A46:G46"/>
    <mergeCell ref="C1:H1"/>
    <mergeCell ref="A2:B2"/>
    <mergeCell ref="C2:H2"/>
    <mergeCell ref="A3:B3"/>
    <mergeCell ref="C3:H3"/>
    <mergeCell ref="P7:P20"/>
  </mergeCells>
  <pageMargins left="0.70866141732283472" right="0.70866141732283472" top="0.74803149606299213" bottom="0.74803149606299213" header="0.31496062992125984" footer="0.31496062992125984"/>
  <pageSetup paperSize="9" scale="61" firstPageNumber="19" fitToHeight="0" orientation="portrait" r:id="rId1"/>
  <headerFooter>
    <oddFooter xml:space="preserve">&amp;RC. &amp;P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898200-31F7-4022-907C-6352F9061531}">
  <sheetPr>
    <tabColor theme="9"/>
    <pageSetUpPr fitToPage="1"/>
  </sheetPr>
  <dimension ref="A1:Z115"/>
  <sheetViews>
    <sheetView view="pageBreakPreview" topLeftCell="A27" zoomScale="40" zoomScaleNormal="100" zoomScaleSheetLayoutView="40" workbookViewId="0">
      <selection activeCell="G87" sqref="A87:H120"/>
    </sheetView>
  </sheetViews>
  <sheetFormatPr defaultRowHeight="15"/>
  <cols>
    <col min="1" max="1" width="8.42578125" style="61" customWidth="1"/>
    <col min="2" max="2" width="9.7109375" style="56" customWidth="1"/>
    <col min="3" max="3" width="13.28515625" style="152" customWidth="1"/>
    <col min="4" max="4" width="39.140625" style="56" bestFit="1" customWidth="1"/>
    <col min="5" max="5" width="7.5703125" style="62" customWidth="1"/>
    <col min="6" max="6" width="8.5703125" style="56" customWidth="1"/>
    <col min="7" max="8" width="30.7109375" style="153" customWidth="1"/>
    <col min="11" max="11" width="11.140625" bestFit="1" customWidth="1"/>
    <col min="13" max="13" width="13.42578125" bestFit="1" customWidth="1"/>
    <col min="17" max="17" width="15.85546875" bestFit="1" customWidth="1"/>
    <col min="24" max="24" width="14" bestFit="1" customWidth="1"/>
    <col min="25" max="25" width="18.85546875" bestFit="1" customWidth="1"/>
    <col min="26" max="26" width="15" bestFit="1" customWidth="1"/>
  </cols>
  <sheetData>
    <row r="1" spans="1:16" ht="30" customHeight="1">
      <c r="A1" s="1127" t="s">
        <v>916</v>
      </c>
      <c r="B1" s="1127"/>
      <c r="C1" s="1128" t="s">
        <v>3488</v>
      </c>
      <c r="D1" s="1128"/>
      <c r="E1" s="1128"/>
      <c r="F1" s="1128"/>
      <c r="G1" s="1128"/>
      <c r="H1" s="1128"/>
    </row>
    <row r="2" spans="1:16">
      <c r="A2" s="1127" t="s">
        <v>1184</v>
      </c>
      <c r="B2" s="1127"/>
      <c r="C2" s="1144" t="s">
        <v>3487</v>
      </c>
      <c r="D2" s="1144"/>
      <c r="E2" s="1144"/>
      <c r="F2" s="1144"/>
      <c r="G2" s="1144"/>
      <c r="H2" s="1144"/>
    </row>
    <row r="3" spans="1:16" ht="14.45" customHeight="1" thickBot="1">
      <c r="A3" s="1145" t="s">
        <v>917</v>
      </c>
      <c r="B3" s="1145"/>
      <c r="C3" s="1146" t="str">
        <f>D5</f>
        <v>SCHEDULE 4: SEWERS</v>
      </c>
      <c r="D3" s="1146"/>
      <c r="E3" s="1146"/>
      <c r="F3" s="1146"/>
      <c r="G3" s="1146"/>
      <c r="H3" s="1146"/>
    </row>
    <row r="4" spans="1:16" ht="30" customHeight="1" thickBot="1">
      <c r="A4" s="453" t="s">
        <v>0</v>
      </c>
      <c r="B4" s="394" t="s">
        <v>1</v>
      </c>
      <c r="C4" s="394" t="s">
        <v>2</v>
      </c>
      <c r="D4" s="394" t="s">
        <v>3</v>
      </c>
      <c r="E4" s="394" t="s">
        <v>4</v>
      </c>
      <c r="F4" s="394" t="s">
        <v>5</v>
      </c>
      <c r="G4" s="395" t="s">
        <v>6</v>
      </c>
      <c r="H4" s="395" t="s">
        <v>7</v>
      </c>
      <c r="I4" s="454"/>
    </row>
    <row r="5" spans="1:16" ht="16.5">
      <c r="A5" s="455"/>
      <c r="B5" s="401"/>
      <c r="C5" s="652" t="s">
        <v>1096</v>
      </c>
      <c r="D5" s="399" t="s">
        <v>1322</v>
      </c>
      <c r="E5" s="402"/>
      <c r="F5" s="402"/>
      <c r="G5" s="969"/>
      <c r="H5" s="969"/>
      <c r="I5" s="454"/>
    </row>
    <row r="6" spans="1:16" ht="16.5">
      <c r="A6" s="456"/>
      <c r="B6" s="457"/>
      <c r="C6" s="458"/>
      <c r="D6" s="457"/>
      <c r="E6" s="458"/>
      <c r="F6" s="457"/>
      <c r="G6" s="970"/>
      <c r="H6" s="970"/>
      <c r="I6" s="454"/>
    </row>
    <row r="7" spans="1:16" ht="22.5" customHeight="1">
      <c r="A7" s="459"/>
      <c r="B7" s="401"/>
      <c r="C7" s="652" t="s">
        <v>1097</v>
      </c>
      <c r="D7" s="399" t="s">
        <v>1098</v>
      </c>
      <c r="E7" s="402"/>
      <c r="F7" s="402"/>
      <c r="G7" s="971"/>
      <c r="H7" s="971"/>
      <c r="I7" s="454"/>
    </row>
    <row r="8" spans="1:16" ht="16.5">
      <c r="A8" s="456"/>
      <c r="B8" s="457"/>
      <c r="C8" s="458"/>
      <c r="D8" s="457"/>
      <c r="E8" s="458"/>
      <c r="F8" s="457"/>
      <c r="G8" s="970"/>
      <c r="H8" s="970"/>
      <c r="I8" s="454"/>
    </row>
    <row r="9" spans="1:16" ht="38.25">
      <c r="A9" s="459"/>
      <c r="B9" s="401"/>
      <c r="C9" s="652" t="s">
        <v>174</v>
      </c>
      <c r="D9" s="399" t="s">
        <v>1099</v>
      </c>
      <c r="E9" s="402"/>
      <c r="F9" s="402"/>
      <c r="G9" s="969"/>
      <c r="H9" s="969"/>
      <c r="I9" s="454"/>
    </row>
    <row r="10" spans="1:16" ht="16.5">
      <c r="A10" s="456"/>
      <c r="B10" s="457"/>
      <c r="C10" s="458"/>
      <c r="D10" s="457"/>
      <c r="E10" s="458"/>
      <c r="F10" s="457"/>
      <c r="G10" s="970"/>
      <c r="H10" s="970"/>
      <c r="I10" s="454"/>
    </row>
    <row r="11" spans="1:16" ht="25.5">
      <c r="A11" s="459" t="s">
        <v>294</v>
      </c>
      <c r="B11" s="401"/>
      <c r="C11" s="653"/>
      <c r="D11" s="460" t="s">
        <v>1100</v>
      </c>
      <c r="E11" s="461"/>
      <c r="F11" s="402"/>
      <c r="G11" s="969"/>
      <c r="H11" s="969"/>
      <c r="I11" s="454"/>
    </row>
    <row r="12" spans="1:16" ht="16.5">
      <c r="A12" s="456"/>
      <c r="B12" s="457"/>
      <c r="C12" s="458"/>
      <c r="D12" s="462"/>
      <c r="E12" s="463"/>
      <c r="F12" s="458"/>
      <c r="G12" s="972"/>
      <c r="H12" s="972"/>
      <c r="I12" s="454"/>
      <c r="M12" s="110"/>
      <c r="P12" s="464"/>
    </row>
    <row r="13" spans="1:16">
      <c r="A13" s="459" t="s">
        <v>1229</v>
      </c>
      <c r="B13" s="401"/>
      <c r="C13" s="402"/>
      <c r="D13" s="465" t="s">
        <v>1101</v>
      </c>
      <c r="E13" s="398" t="s">
        <v>12</v>
      </c>
      <c r="F13" s="466">
        <v>200</v>
      </c>
      <c r="G13" s="973"/>
      <c r="H13" s="973"/>
    </row>
    <row r="14" spans="1:16">
      <c r="A14" s="456"/>
      <c r="B14" s="457"/>
      <c r="C14" s="458"/>
      <c r="D14" s="462"/>
      <c r="E14" s="463"/>
      <c r="F14" s="458"/>
      <c r="G14" s="972"/>
      <c r="H14" s="972"/>
    </row>
    <row r="15" spans="1:16" ht="16.5">
      <c r="A15" s="459" t="s">
        <v>1385</v>
      </c>
      <c r="B15" s="401"/>
      <c r="C15" s="402"/>
      <c r="D15" s="465" t="s">
        <v>1102</v>
      </c>
      <c r="E15" s="398" t="s">
        <v>12</v>
      </c>
      <c r="F15" s="466">
        <v>6000</v>
      </c>
      <c r="G15" s="973"/>
      <c r="H15" s="973"/>
      <c r="I15" s="467"/>
    </row>
    <row r="16" spans="1:16">
      <c r="A16" s="456"/>
      <c r="B16" s="457"/>
      <c r="C16" s="458"/>
      <c r="D16" s="468"/>
      <c r="E16" s="469"/>
      <c r="F16" s="457"/>
      <c r="G16" s="974"/>
      <c r="H16" s="974"/>
      <c r="I16" s="470"/>
    </row>
    <row r="17" spans="1:26" ht="16.5">
      <c r="A17" s="459" t="s">
        <v>1386</v>
      </c>
      <c r="B17" s="401"/>
      <c r="C17" s="402"/>
      <c r="D17" s="465" t="s">
        <v>1103</v>
      </c>
      <c r="E17" s="398" t="s">
        <v>12</v>
      </c>
      <c r="F17" s="466">
        <v>2040</v>
      </c>
      <c r="G17" s="973"/>
      <c r="H17" s="973"/>
      <c r="I17" s="467"/>
    </row>
    <row r="18" spans="1:26">
      <c r="A18" s="456"/>
      <c r="B18" s="457"/>
      <c r="C18" s="458"/>
      <c r="D18" s="468"/>
      <c r="E18" s="471"/>
      <c r="F18" s="457"/>
      <c r="G18" s="974"/>
      <c r="H18" s="974"/>
      <c r="I18" s="470"/>
    </row>
    <row r="19" spans="1:26" ht="16.5">
      <c r="A19" s="459" t="s">
        <v>1387</v>
      </c>
      <c r="B19" s="401"/>
      <c r="C19" s="402"/>
      <c r="D19" s="465" t="s">
        <v>1104</v>
      </c>
      <c r="E19" s="398" t="s">
        <v>12</v>
      </c>
      <c r="F19" s="466">
        <v>300</v>
      </c>
      <c r="G19" s="973"/>
      <c r="H19" s="973"/>
      <c r="I19" s="467"/>
    </row>
    <row r="20" spans="1:26">
      <c r="A20" s="456"/>
      <c r="B20" s="457"/>
      <c r="C20" s="458"/>
      <c r="D20" s="457"/>
      <c r="E20" s="458"/>
      <c r="F20" s="458"/>
      <c r="G20" s="974"/>
      <c r="H20" s="974"/>
      <c r="I20" s="470"/>
    </row>
    <row r="21" spans="1:26" ht="16.5">
      <c r="A21" s="459" t="s">
        <v>1388</v>
      </c>
      <c r="B21" s="401"/>
      <c r="C21" s="402"/>
      <c r="D21" s="401" t="s">
        <v>1105</v>
      </c>
      <c r="E21" s="402" t="s">
        <v>12</v>
      </c>
      <c r="F21" s="466">
        <v>450</v>
      </c>
      <c r="G21" s="973"/>
      <c r="H21" s="973"/>
      <c r="I21" s="467"/>
    </row>
    <row r="22" spans="1:26">
      <c r="A22" s="456"/>
      <c r="B22" s="457"/>
      <c r="C22" s="458"/>
      <c r="D22" s="457"/>
      <c r="E22" s="458"/>
      <c r="F22" s="457"/>
      <c r="G22" s="974"/>
      <c r="H22" s="974"/>
      <c r="I22" s="470"/>
    </row>
    <row r="23" spans="1:26" ht="16.5">
      <c r="A23" s="459" t="s">
        <v>1389</v>
      </c>
      <c r="B23" s="401"/>
      <c r="C23" s="402"/>
      <c r="D23" s="465" t="s">
        <v>1106</v>
      </c>
      <c r="E23" s="398" t="s">
        <v>12</v>
      </c>
      <c r="F23" s="466">
        <v>450</v>
      </c>
      <c r="G23" s="975"/>
      <c r="H23" s="973"/>
      <c r="I23" s="467"/>
    </row>
    <row r="24" spans="1:26">
      <c r="A24" s="456"/>
      <c r="B24" s="457"/>
      <c r="C24" s="458"/>
      <c r="D24" s="457"/>
      <c r="E24" s="458"/>
      <c r="F24" s="457"/>
      <c r="G24" s="974"/>
      <c r="H24" s="974"/>
      <c r="I24" s="470"/>
    </row>
    <row r="25" spans="1:26" ht="25.5">
      <c r="A25" s="459" t="s">
        <v>297</v>
      </c>
      <c r="B25" s="401"/>
      <c r="C25" s="402"/>
      <c r="D25" s="460" t="s">
        <v>1107</v>
      </c>
      <c r="E25" s="398"/>
      <c r="F25" s="466"/>
      <c r="G25" s="975"/>
      <c r="H25" s="973"/>
      <c r="I25" s="470"/>
    </row>
    <row r="26" spans="1:26">
      <c r="A26" s="456"/>
      <c r="B26" s="457"/>
      <c r="C26" s="458"/>
      <c r="D26" s="457"/>
      <c r="E26" s="458"/>
      <c r="F26" s="457"/>
      <c r="G26" s="974"/>
      <c r="H26" s="974"/>
      <c r="I26" s="470"/>
      <c r="P26" s="464"/>
    </row>
    <row r="27" spans="1:26" ht="16.5">
      <c r="A27" s="459" t="s">
        <v>1230</v>
      </c>
      <c r="B27" s="401"/>
      <c r="C27" s="402"/>
      <c r="D27" s="465" t="s">
        <v>1108</v>
      </c>
      <c r="E27" s="398" t="s">
        <v>12</v>
      </c>
      <c r="F27" s="466">
        <v>200</v>
      </c>
      <c r="G27" s="973"/>
      <c r="H27" s="973"/>
      <c r="I27" s="467"/>
    </row>
    <row r="28" spans="1:26">
      <c r="A28" s="456"/>
      <c r="B28" s="457"/>
      <c r="C28" s="458"/>
      <c r="D28" s="468"/>
      <c r="E28" s="469"/>
      <c r="F28" s="457"/>
      <c r="G28" s="974"/>
      <c r="H28" s="974"/>
      <c r="I28" s="470"/>
    </row>
    <row r="29" spans="1:26" ht="16.5">
      <c r="A29" s="459" t="s">
        <v>1390</v>
      </c>
      <c r="B29" s="401"/>
      <c r="C29" s="402"/>
      <c r="D29" s="465" t="s">
        <v>1109</v>
      </c>
      <c r="E29" s="398" t="s">
        <v>12</v>
      </c>
      <c r="F29" s="466">
        <v>110</v>
      </c>
      <c r="G29" s="973"/>
      <c r="H29" s="973"/>
      <c r="I29" s="467"/>
    </row>
    <row r="30" spans="1:26">
      <c r="A30" s="456"/>
      <c r="B30" s="457"/>
      <c r="C30" s="458"/>
      <c r="D30" s="468"/>
      <c r="E30" s="471"/>
      <c r="F30" s="457"/>
      <c r="G30" s="974"/>
      <c r="H30" s="974"/>
      <c r="I30" s="470"/>
    </row>
    <row r="31" spans="1:26" ht="16.5">
      <c r="A31" s="487" t="s">
        <v>299</v>
      </c>
      <c r="B31" s="488"/>
      <c r="C31" s="654"/>
      <c r="D31" s="489" t="s">
        <v>1110</v>
      </c>
      <c r="E31" s="478"/>
      <c r="F31" s="478"/>
      <c r="G31" s="976"/>
      <c r="H31" s="976"/>
      <c r="I31" s="467"/>
    </row>
    <row r="32" spans="1:26">
      <c r="A32" s="490"/>
      <c r="B32" s="482"/>
      <c r="C32" s="655"/>
      <c r="D32" s="480"/>
      <c r="E32" s="481"/>
      <c r="F32" s="482"/>
      <c r="G32" s="977"/>
      <c r="H32" s="977"/>
      <c r="I32" s="470"/>
      <c r="K32" s="156"/>
      <c r="L32" s="156"/>
      <c r="W32" s="1143"/>
      <c r="X32" s="1143"/>
      <c r="Y32" s="1143"/>
      <c r="Z32" s="1143"/>
    </row>
    <row r="33" spans="1:26" ht="38.25">
      <c r="A33" s="487"/>
      <c r="B33" s="488"/>
      <c r="C33" s="654"/>
      <c r="D33" s="489" t="s">
        <v>1111</v>
      </c>
      <c r="E33" s="478"/>
      <c r="F33" s="478"/>
      <c r="G33" s="976"/>
      <c r="H33" s="976"/>
      <c r="I33" s="467"/>
      <c r="K33" s="156"/>
      <c r="W33" s="1137"/>
    </row>
    <row r="34" spans="1:26">
      <c r="A34" s="490"/>
      <c r="B34" s="482"/>
      <c r="C34" s="655"/>
      <c r="D34" s="480"/>
      <c r="E34" s="481"/>
      <c r="F34" s="482"/>
      <c r="G34" s="977"/>
      <c r="H34" s="977"/>
      <c r="I34" s="470"/>
      <c r="W34" s="1137"/>
    </row>
    <row r="35" spans="1:26" ht="16.5">
      <c r="A35" s="491" t="s">
        <v>1231</v>
      </c>
      <c r="B35" s="488"/>
      <c r="C35" s="654"/>
      <c r="D35" s="477" t="s">
        <v>1112</v>
      </c>
      <c r="E35" s="478" t="s">
        <v>14</v>
      </c>
      <c r="F35" s="479">
        <v>75</v>
      </c>
      <c r="G35" s="978"/>
      <c r="H35" s="978"/>
      <c r="I35" s="467"/>
      <c r="W35" s="1137"/>
    </row>
    <row r="36" spans="1:26">
      <c r="A36" s="490"/>
      <c r="B36" s="482"/>
      <c r="C36" s="655"/>
      <c r="D36" s="480"/>
      <c r="E36" s="481"/>
      <c r="F36" s="482"/>
      <c r="G36" s="979"/>
      <c r="H36" s="979"/>
      <c r="I36" s="470"/>
      <c r="W36" s="1137"/>
      <c r="Z36" s="474"/>
    </row>
    <row r="37" spans="1:26" ht="16.5">
      <c r="A37" s="491" t="s">
        <v>1232</v>
      </c>
      <c r="B37" s="488"/>
      <c r="C37" s="654"/>
      <c r="D37" s="494" t="s">
        <v>1113</v>
      </c>
      <c r="E37" s="495" t="s">
        <v>14</v>
      </c>
      <c r="F37" s="496">
        <v>81</v>
      </c>
      <c r="G37" s="980"/>
      <c r="H37" s="980"/>
      <c r="I37" s="467"/>
      <c r="W37" s="1137"/>
      <c r="Z37" s="474"/>
    </row>
    <row r="38" spans="1:26" ht="16.5">
      <c r="A38" s="490"/>
      <c r="B38" s="482"/>
      <c r="C38" s="655"/>
      <c r="D38" s="480"/>
      <c r="E38" s="481"/>
      <c r="F38" s="482"/>
      <c r="G38" s="979"/>
      <c r="H38" s="979"/>
      <c r="I38" s="454"/>
      <c r="W38" s="1137"/>
      <c r="Z38" s="474"/>
    </row>
    <row r="39" spans="1:26" ht="16.5">
      <c r="A39" s="491" t="s">
        <v>1233</v>
      </c>
      <c r="B39" s="488"/>
      <c r="C39" s="654"/>
      <c r="D39" s="477" t="s">
        <v>1114</v>
      </c>
      <c r="E39" s="478" t="s">
        <v>14</v>
      </c>
      <c r="F39" s="497">
        <v>19</v>
      </c>
      <c r="G39" s="978"/>
      <c r="H39" s="978"/>
      <c r="I39" s="454"/>
      <c r="W39" s="1137"/>
      <c r="Z39" s="474"/>
    </row>
    <row r="40" spans="1:26" ht="16.5">
      <c r="A40" s="490"/>
      <c r="B40" s="482"/>
      <c r="C40" s="655"/>
      <c r="D40" s="480"/>
      <c r="E40" s="481"/>
      <c r="F40" s="482"/>
      <c r="G40" s="979"/>
      <c r="H40" s="979"/>
      <c r="I40" s="454"/>
      <c r="W40" s="1137"/>
      <c r="Z40" s="474"/>
    </row>
    <row r="41" spans="1:26" ht="16.5">
      <c r="A41" s="491" t="s">
        <v>1234</v>
      </c>
      <c r="B41" s="488"/>
      <c r="C41" s="654"/>
      <c r="D41" s="477" t="s">
        <v>1115</v>
      </c>
      <c r="E41" s="478" t="s">
        <v>14</v>
      </c>
      <c r="F41" s="497">
        <v>9</v>
      </c>
      <c r="G41" s="978"/>
      <c r="H41" s="978"/>
      <c r="I41" s="454"/>
      <c r="W41" s="1137"/>
      <c r="Z41" s="474"/>
    </row>
    <row r="42" spans="1:26" ht="16.5">
      <c r="A42" s="490"/>
      <c r="B42" s="482"/>
      <c r="C42" s="655"/>
      <c r="D42" s="480"/>
      <c r="E42" s="481"/>
      <c r="F42" s="482"/>
      <c r="G42" s="979"/>
      <c r="H42" s="979"/>
      <c r="I42" s="454"/>
      <c r="W42" s="1137"/>
      <c r="Z42" s="474"/>
    </row>
    <row r="43" spans="1:26" ht="16.5">
      <c r="A43" s="491" t="s">
        <v>1391</v>
      </c>
      <c r="B43" s="488"/>
      <c r="C43" s="654"/>
      <c r="D43" s="477" t="s">
        <v>1116</v>
      </c>
      <c r="E43" s="478" t="s">
        <v>14</v>
      </c>
      <c r="F43" s="497">
        <v>4</v>
      </c>
      <c r="G43" s="978"/>
      <c r="H43" s="978"/>
      <c r="I43" s="454"/>
      <c r="W43" s="1137"/>
      <c r="Z43" s="474"/>
    </row>
    <row r="44" spans="1:26" ht="16.5">
      <c r="A44" s="456"/>
      <c r="B44" s="457"/>
      <c r="C44" s="458"/>
      <c r="D44" s="472"/>
      <c r="E44" s="458"/>
      <c r="F44" s="457"/>
      <c r="G44" s="974"/>
      <c r="H44" s="974"/>
      <c r="I44" s="454"/>
      <c r="W44" s="1137"/>
      <c r="Z44" s="474"/>
    </row>
    <row r="45" spans="1:26" ht="16.5" customHeight="1">
      <c r="A45" s="459"/>
      <c r="B45" s="401"/>
      <c r="C45" s="402"/>
      <c r="D45" s="401"/>
      <c r="E45" s="402"/>
      <c r="F45" s="466"/>
      <c r="G45" s="978"/>
      <c r="H45" s="973"/>
      <c r="I45" s="454"/>
      <c r="K45" s="124"/>
      <c r="L45" s="124"/>
      <c r="M45" s="101"/>
      <c r="N45" s="101"/>
      <c r="W45" s="1137"/>
      <c r="Z45" s="474"/>
    </row>
    <row r="46" spans="1:26" ht="16.5">
      <c r="A46" s="456"/>
      <c r="B46" s="473"/>
      <c r="C46" s="458"/>
      <c r="D46" s="468"/>
      <c r="E46" s="469"/>
      <c r="F46" s="457"/>
      <c r="G46" s="974"/>
      <c r="H46" s="974"/>
      <c r="I46" s="454"/>
      <c r="W46" s="1137"/>
      <c r="Z46" s="474"/>
    </row>
    <row r="47" spans="1:26">
      <c r="A47" s="459"/>
      <c r="B47" s="476"/>
      <c r="C47" s="402"/>
      <c r="D47" s="477"/>
      <c r="E47" s="478"/>
      <c r="F47" s="479"/>
      <c r="G47" s="978"/>
      <c r="H47" s="978"/>
      <c r="W47" s="1137"/>
      <c r="Z47" s="474"/>
    </row>
    <row r="48" spans="1:26" ht="16.5">
      <c r="A48" s="456"/>
      <c r="B48" s="473"/>
      <c r="C48" s="458"/>
      <c r="D48" s="480"/>
      <c r="E48" s="481"/>
      <c r="F48" s="482"/>
      <c r="G48" s="979"/>
      <c r="H48" s="979"/>
      <c r="I48" s="454"/>
      <c r="K48" s="156"/>
      <c r="L48" s="156"/>
      <c r="W48" s="1138"/>
      <c r="Z48" s="474"/>
    </row>
    <row r="49" spans="1:26" ht="16.5">
      <c r="A49" s="459"/>
      <c r="B49" s="476"/>
      <c r="C49" s="402"/>
      <c r="D49" s="477"/>
      <c r="E49" s="478"/>
      <c r="F49" s="479"/>
      <c r="G49" s="978"/>
      <c r="H49" s="978"/>
      <c r="I49" s="454"/>
      <c r="K49" s="124"/>
      <c r="L49" s="124"/>
      <c r="M49" s="101"/>
      <c r="N49" s="101"/>
      <c r="W49" s="1138"/>
      <c r="Z49" s="474"/>
    </row>
    <row r="50" spans="1:26" ht="17.25" thickBot="1">
      <c r="A50" s="456"/>
      <c r="B50" s="473"/>
      <c r="C50" s="458"/>
      <c r="D50" s="483"/>
      <c r="E50" s="484"/>
      <c r="F50" s="473"/>
      <c r="G50" s="981"/>
      <c r="H50" s="981"/>
      <c r="I50" s="454"/>
      <c r="K50" s="124"/>
      <c r="L50" s="124"/>
      <c r="M50" s="101"/>
      <c r="N50" s="101"/>
      <c r="W50" s="1138"/>
      <c r="Z50" s="474"/>
    </row>
    <row r="51" spans="1:26" ht="17.25" thickBot="1">
      <c r="A51" s="1139" t="s">
        <v>20</v>
      </c>
      <c r="B51" s="1139"/>
      <c r="C51" s="1139"/>
      <c r="D51" s="1139"/>
      <c r="E51" s="1139"/>
      <c r="F51" s="1139"/>
      <c r="G51" s="1139"/>
      <c r="H51" s="485"/>
      <c r="I51" s="454"/>
      <c r="K51" s="124"/>
      <c r="L51" s="124"/>
      <c r="M51" s="101"/>
      <c r="N51" s="101"/>
      <c r="W51" s="1138"/>
      <c r="Z51" s="474"/>
    </row>
    <row r="52" spans="1:26" ht="15.75" thickBot="1">
      <c r="A52" s="1140" t="s">
        <v>21</v>
      </c>
      <c r="B52" s="1141"/>
      <c r="C52" s="1141"/>
      <c r="D52" s="1141"/>
      <c r="E52" s="1141"/>
      <c r="F52" s="1141"/>
      <c r="G52" s="1142"/>
      <c r="H52" s="486"/>
      <c r="I52" s="492"/>
      <c r="J52" s="493"/>
      <c r="M52" s="408"/>
      <c r="N52" s="408"/>
      <c r="O52" s="408"/>
      <c r="P52" s="408"/>
      <c r="Q52" s="408"/>
    </row>
    <row r="53" spans="1:26">
      <c r="A53" s="97"/>
      <c r="B53" s="10"/>
      <c r="C53" s="41"/>
      <c r="D53" s="41" t="s">
        <v>3255</v>
      </c>
      <c r="E53" s="17"/>
      <c r="F53" s="17"/>
      <c r="G53" s="982"/>
      <c r="H53" s="982"/>
    </row>
    <row r="54" spans="1:26">
      <c r="A54" s="656"/>
      <c r="B54" s="66"/>
      <c r="C54" s="66"/>
      <c r="D54" s="66"/>
      <c r="E54" s="66"/>
      <c r="F54" s="66"/>
      <c r="G54" s="937"/>
      <c r="H54" s="937"/>
    </row>
    <row r="55" spans="1:26">
      <c r="A55" s="97" t="s">
        <v>3286</v>
      </c>
      <c r="B55" s="10"/>
      <c r="C55" s="41" t="s">
        <v>1172</v>
      </c>
      <c r="D55" s="41" t="s">
        <v>1173</v>
      </c>
      <c r="E55" s="17"/>
      <c r="F55" s="126"/>
      <c r="G55" s="933"/>
      <c r="H55" s="933"/>
    </row>
    <row r="56" spans="1:26">
      <c r="A56" s="656"/>
      <c r="B56" s="66"/>
      <c r="C56" s="66"/>
      <c r="D56" s="66"/>
      <c r="E56" s="66"/>
      <c r="F56" s="66"/>
      <c r="G56" s="932"/>
      <c r="H56" s="932"/>
      <c r="J56" s="464"/>
    </row>
    <row r="57" spans="1:26" ht="27">
      <c r="A57" s="97" t="s">
        <v>3287</v>
      </c>
      <c r="B57" s="10"/>
      <c r="C57" s="10"/>
      <c r="D57" s="10" t="s">
        <v>1421</v>
      </c>
      <c r="E57" s="9" t="s">
        <v>12</v>
      </c>
      <c r="F57" s="126">
        <v>200</v>
      </c>
      <c r="G57" s="951"/>
      <c r="H57" s="951"/>
      <c r="J57" s="464"/>
      <c r="M57" s="559"/>
    </row>
    <row r="58" spans="1:26">
      <c r="A58" s="91"/>
      <c r="B58" s="66"/>
      <c r="C58" s="66"/>
      <c r="D58" s="66"/>
      <c r="E58" s="66"/>
      <c r="F58" s="66"/>
      <c r="G58" s="932"/>
      <c r="H58" s="932"/>
      <c r="J58" s="464"/>
    </row>
    <row r="59" spans="1:26" ht="27">
      <c r="A59" s="97" t="s">
        <v>3288</v>
      </c>
      <c r="B59" s="10"/>
      <c r="C59" s="10"/>
      <c r="D59" s="10" t="s">
        <v>1422</v>
      </c>
      <c r="E59" s="9" t="s">
        <v>12</v>
      </c>
      <c r="F59" s="126">
        <v>80</v>
      </c>
      <c r="G59" s="951"/>
      <c r="H59" s="951"/>
      <c r="J59" s="464"/>
    </row>
    <row r="60" spans="1:26">
      <c r="A60" s="91"/>
      <c r="B60" s="66"/>
      <c r="C60" s="66"/>
      <c r="D60" s="66"/>
      <c r="E60" s="66"/>
      <c r="F60" s="66"/>
      <c r="G60" s="932"/>
      <c r="H60" s="932"/>
      <c r="J60" s="464"/>
    </row>
    <row r="61" spans="1:26" ht="23.25" customHeight="1">
      <c r="A61" s="97" t="s">
        <v>3289</v>
      </c>
      <c r="B61" s="10"/>
      <c r="C61" s="10"/>
      <c r="D61" s="10" t="s">
        <v>1423</v>
      </c>
      <c r="E61" s="9" t="s">
        <v>12</v>
      </c>
      <c r="F61" s="126">
        <v>10</v>
      </c>
      <c r="G61" s="951"/>
      <c r="H61" s="951"/>
      <c r="J61" s="464"/>
      <c r="M61" s="559"/>
    </row>
    <row r="62" spans="1:26">
      <c r="A62" s="91"/>
      <c r="B62" s="66"/>
      <c r="C62" s="66"/>
      <c r="D62" s="66"/>
      <c r="E62" s="66"/>
      <c r="F62" s="66"/>
      <c r="G62" s="932"/>
      <c r="H62" s="932"/>
      <c r="J62" s="464"/>
    </row>
    <row r="63" spans="1:26" ht="27">
      <c r="A63" s="97" t="s">
        <v>3290</v>
      </c>
      <c r="B63" s="10"/>
      <c r="C63" s="10"/>
      <c r="D63" s="10" t="s">
        <v>1424</v>
      </c>
      <c r="E63" s="9" t="s">
        <v>12</v>
      </c>
      <c r="F63" s="126">
        <v>10</v>
      </c>
      <c r="G63" s="951"/>
      <c r="H63" s="951"/>
      <c r="J63" s="464"/>
    </row>
    <row r="64" spans="1:26">
      <c r="A64" s="91"/>
      <c r="B64" s="66"/>
      <c r="C64" s="66"/>
      <c r="D64" s="66"/>
      <c r="E64" s="66"/>
      <c r="F64" s="66"/>
      <c r="G64" s="932"/>
      <c r="H64" s="932"/>
      <c r="J64" s="464"/>
    </row>
    <row r="65" spans="1:10" ht="36" customHeight="1">
      <c r="A65" s="97" t="s">
        <v>302</v>
      </c>
      <c r="B65" s="10"/>
      <c r="C65" s="41" t="s">
        <v>1174</v>
      </c>
      <c r="D65" s="41" t="s">
        <v>1175</v>
      </c>
      <c r="E65" s="17"/>
      <c r="F65" s="126"/>
      <c r="G65" s="933"/>
      <c r="H65" s="933"/>
      <c r="J65" s="464"/>
    </row>
    <row r="66" spans="1:10">
      <c r="A66" s="656"/>
      <c r="B66" s="66"/>
      <c r="C66" s="66"/>
      <c r="D66" s="66"/>
      <c r="E66" s="66"/>
      <c r="F66" s="66"/>
      <c r="G66" s="932"/>
      <c r="H66" s="932"/>
    </row>
    <row r="67" spans="1:10">
      <c r="A67" s="97" t="s">
        <v>1237</v>
      </c>
      <c r="B67" s="10"/>
      <c r="C67" s="10" t="s">
        <v>1176</v>
      </c>
      <c r="D67" s="10" t="s">
        <v>1177</v>
      </c>
      <c r="E67" s="9" t="s">
        <v>34</v>
      </c>
      <c r="F67" s="126">
        <v>1</v>
      </c>
      <c r="G67" s="951"/>
      <c r="H67" s="951"/>
    </row>
    <row r="68" spans="1:10">
      <c r="A68" s="91"/>
      <c r="B68" s="66"/>
      <c r="C68" s="66"/>
      <c r="D68" s="66"/>
      <c r="E68" s="66"/>
      <c r="F68" s="66"/>
      <c r="G68" s="932"/>
      <c r="H68" s="932"/>
    </row>
    <row r="69" spans="1:10" ht="35.25" customHeight="1">
      <c r="A69" s="97"/>
      <c r="B69" s="10"/>
      <c r="C69" s="10" t="s">
        <v>1178</v>
      </c>
      <c r="D69" s="10" t="s">
        <v>1419</v>
      </c>
      <c r="E69" s="17"/>
      <c r="F69" s="126"/>
      <c r="G69" s="933"/>
      <c r="H69" s="933"/>
    </row>
    <row r="70" spans="1:10">
      <c r="A70" s="656"/>
      <c r="B70" s="66"/>
      <c r="C70" s="66"/>
      <c r="D70" s="66"/>
      <c r="E70" s="66"/>
      <c r="F70" s="66"/>
      <c r="G70" s="932"/>
      <c r="H70" s="932"/>
    </row>
    <row r="71" spans="1:10">
      <c r="A71" s="97" t="s">
        <v>1392</v>
      </c>
      <c r="B71" s="10"/>
      <c r="C71" s="10"/>
      <c r="D71" s="10" t="s">
        <v>1179</v>
      </c>
      <c r="E71" s="9" t="s">
        <v>12</v>
      </c>
      <c r="F71" s="126">
        <v>500</v>
      </c>
      <c r="G71" s="951"/>
      <c r="H71" s="951"/>
    </row>
    <row r="72" spans="1:10">
      <c r="A72" s="656"/>
      <c r="B72" s="66"/>
      <c r="C72" s="66"/>
      <c r="D72" s="517"/>
      <c r="E72" s="92"/>
      <c r="F72" s="66"/>
      <c r="G72" s="937"/>
      <c r="H72" s="937"/>
    </row>
    <row r="73" spans="1:10">
      <c r="A73" s="97" t="s">
        <v>1393</v>
      </c>
      <c r="B73" s="7"/>
      <c r="C73" s="7"/>
      <c r="D73" s="10" t="s">
        <v>1180</v>
      </c>
      <c r="E73" s="9" t="s">
        <v>171</v>
      </c>
      <c r="F73" s="126">
        <v>10</v>
      </c>
      <c r="G73" s="933"/>
      <c r="H73" s="933"/>
    </row>
    <row r="74" spans="1:10">
      <c r="A74" s="656"/>
      <c r="B74" s="66"/>
      <c r="C74" s="66"/>
      <c r="D74" s="517"/>
      <c r="E74" s="92"/>
      <c r="F74" s="66"/>
      <c r="G74" s="937"/>
      <c r="H74" s="937"/>
    </row>
    <row r="75" spans="1:10">
      <c r="A75" s="97" t="s">
        <v>1394</v>
      </c>
      <c r="B75" s="7"/>
      <c r="C75" s="7"/>
      <c r="D75" s="10" t="s">
        <v>1181</v>
      </c>
      <c r="E75" s="9" t="s">
        <v>171</v>
      </c>
      <c r="F75" s="126">
        <v>10</v>
      </c>
      <c r="G75" s="933"/>
      <c r="H75" s="933"/>
    </row>
    <row r="76" spans="1:10">
      <c r="A76" s="656"/>
      <c r="B76" s="66"/>
      <c r="C76" s="66"/>
      <c r="D76" s="517"/>
      <c r="E76" s="92"/>
      <c r="F76" s="66"/>
      <c r="G76" s="937"/>
      <c r="H76" s="937"/>
    </row>
    <row r="77" spans="1:10">
      <c r="A77" s="97" t="s">
        <v>1395</v>
      </c>
      <c r="B77" s="7"/>
      <c r="C77" s="7"/>
      <c r="D77" s="10" t="s">
        <v>1182</v>
      </c>
      <c r="E77" s="9" t="s">
        <v>1183</v>
      </c>
      <c r="F77" s="126">
        <v>500</v>
      </c>
      <c r="G77" s="933"/>
      <c r="H77" s="933"/>
    </row>
    <row r="78" spans="1:10">
      <c r="A78" s="656"/>
      <c r="B78" s="66"/>
      <c r="C78" s="66"/>
      <c r="D78" s="517"/>
      <c r="E78" s="92"/>
      <c r="F78" s="66"/>
      <c r="G78" s="937"/>
      <c r="H78" s="937"/>
    </row>
    <row r="79" spans="1:10" ht="19.5" customHeight="1">
      <c r="A79" s="499"/>
      <c r="B79" s="457"/>
      <c r="C79" s="458"/>
      <c r="D79" s="468"/>
      <c r="E79" s="469"/>
      <c r="F79" s="458"/>
      <c r="G79" s="974"/>
      <c r="H79" s="974"/>
      <c r="I79" s="454"/>
      <c r="J79" s="464"/>
    </row>
    <row r="80" spans="1:10" ht="16.5">
      <c r="A80" s="498"/>
      <c r="B80" s="401"/>
      <c r="C80" s="402"/>
      <c r="D80" s="465"/>
      <c r="E80" s="398"/>
      <c r="F80" s="402"/>
      <c r="G80" s="973"/>
      <c r="H80" s="983"/>
      <c r="I80" s="454"/>
      <c r="J80" s="464"/>
    </row>
    <row r="81" spans="1:10" ht="16.5">
      <c r="A81" s="499"/>
      <c r="B81" s="457"/>
      <c r="C81" s="458"/>
      <c r="D81" s="462"/>
      <c r="E81" s="463"/>
      <c r="F81" s="458"/>
      <c r="G81" s="974"/>
      <c r="H81" s="974"/>
      <c r="I81" s="454"/>
      <c r="J81" s="464"/>
    </row>
    <row r="82" spans="1:10" ht="16.5">
      <c r="A82" s="498"/>
      <c r="B82" s="401"/>
      <c r="C82" s="402"/>
      <c r="D82" s="465"/>
      <c r="E82" s="501"/>
      <c r="F82" s="461"/>
      <c r="G82" s="973"/>
      <c r="H82" s="983"/>
      <c r="I82" s="454"/>
      <c r="J82" s="464"/>
    </row>
    <row r="83" spans="1:10" ht="16.5">
      <c r="A83" s="499"/>
      <c r="B83" s="457"/>
      <c r="C83" s="458"/>
      <c r="D83" s="468"/>
      <c r="E83" s="469"/>
      <c r="F83" s="458"/>
      <c r="G83" s="974"/>
      <c r="H83" s="974"/>
      <c r="I83" s="454"/>
      <c r="J83" s="464"/>
    </row>
    <row r="84" spans="1:10" ht="16.5">
      <c r="A84" s="498"/>
      <c r="B84" s="401"/>
      <c r="C84" s="402"/>
      <c r="D84" s="465"/>
      <c r="E84" s="398"/>
      <c r="F84" s="402"/>
      <c r="G84" s="984"/>
      <c r="H84" s="983"/>
      <c r="I84" s="454"/>
      <c r="J84" s="464"/>
    </row>
    <row r="85" spans="1:10" ht="16.5">
      <c r="A85" s="499"/>
      <c r="B85" s="404"/>
      <c r="C85" s="410"/>
      <c r="D85" s="510"/>
      <c r="E85" s="403"/>
      <c r="F85" s="410"/>
      <c r="G85" s="985"/>
      <c r="H85" s="985"/>
      <c r="I85" s="454"/>
      <c r="J85" s="464"/>
    </row>
    <row r="86" spans="1:10" ht="16.5">
      <c r="A86" s="498"/>
      <c r="B86" s="401"/>
      <c r="C86" s="402"/>
      <c r="D86" s="465"/>
      <c r="E86" s="398"/>
      <c r="F86" s="402"/>
      <c r="G86" s="984"/>
      <c r="H86" s="983"/>
      <c r="I86" s="454"/>
      <c r="J86" s="464"/>
    </row>
    <row r="87" spans="1:10" ht="16.5">
      <c r="A87" s="499"/>
      <c r="B87" s="404"/>
      <c r="C87" s="410"/>
      <c r="D87" s="510"/>
      <c r="E87" s="403"/>
      <c r="F87" s="410"/>
      <c r="G87" s="985"/>
      <c r="H87" s="985"/>
      <c r="I87" s="454"/>
      <c r="J87" s="464"/>
    </row>
    <row r="88" spans="1:10" ht="16.5">
      <c r="A88" s="498"/>
      <c r="B88" s="401"/>
      <c r="C88" s="402"/>
      <c r="D88" s="465"/>
      <c r="E88" s="398"/>
      <c r="F88" s="402"/>
      <c r="G88" s="984"/>
      <c r="H88" s="983"/>
      <c r="I88" s="454"/>
      <c r="J88" s="464"/>
    </row>
    <row r="89" spans="1:10" ht="16.5">
      <c r="A89" s="499"/>
      <c r="B89" s="404"/>
      <c r="C89" s="410"/>
      <c r="D89" s="510"/>
      <c r="E89" s="403"/>
      <c r="F89" s="410"/>
      <c r="G89" s="985"/>
      <c r="H89" s="985"/>
      <c r="I89" s="454"/>
      <c r="J89" s="464"/>
    </row>
    <row r="90" spans="1:10" ht="15.75" customHeight="1">
      <c r="A90" s="498"/>
      <c r="B90" s="401"/>
      <c r="C90" s="402"/>
      <c r="D90" s="465"/>
      <c r="E90" s="398"/>
      <c r="F90" s="402"/>
      <c r="G90" s="984"/>
      <c r="H90" s="983"/>
      <c r="I90" s="454"/>
      <c r="J90" s="464"/>
    </row>
    <row r="91" spans="1:10" ht="15.75" customHeight="1">
      <c r="A91" s="499"/>
      <c r="B91" s="404"/>
      <c r="C91" s="410"/>
      <c r="D91" s="510"/>
      <c r="E91" s="403"/>
      <c r="F91" s="410"/>
      <c r="G91" s="985"/>
      <c r="H91" s="985"/>
    </row>
    <row r="92" spans="1:10" ht="15.75" thickBot="1">
      <c r="A92" s="459"/>
      <c r="B92" s="401"/>
      <c r="C92" s="402"/>
      <c r="D92" s="465"/>
      <c r="E92" s="398"/>
      <c r="F92" s="401"/>
      <c r="G92" s="971"/>
      <c r="H92" s="971"/>
    </row>
    <row r="93" spans="1:10" ht="15.75" thickBot="1">
      <c r="A93" s="1134" t="s">
        <v>39</v>
      </c>
      <c r="B93" s="1135"/>
      <c r="C93" s="1135"/>
      <c r="D93" s="1135"/>
      <c r="E93" s="1135"/>
      <c r="F93" s="1135"/>
      <c r="G93" s="1136"/>
      <c r="H93" s="485"/>
    </row>
    <row r="95" spans="1:10">
      <c r="C95" s="152" t="s">
        <v>1095</v>
      </c>
    </row>
    <row r="98" spans="9:17" ht="16.5">
      <c r="I98" s="454"/>
    </row>
    <row r="99" spans="9:17" ht="16.5">
      <c r="I99" s="511"/>
      <c r="J99" s="408"/>
      <c r="K99" s="408"/>
      <c r="L99" s="408"/>
      <c r="M99" s="408"/>
      <c r="N99" s="408"/>
      <c r="O99" s="408"/>
      <c r="P99" s="408"/>
      <c r="Q99" s="408"/>
    </row>
    <row r="100" spans="9:17" ht="17.25" customHeight="1">
      <c r="I100" s="511"/>
      <c r="J100" s="408"/>
      <c r="K100" s="408"/>
      <c r="L100" s="408"/>
      <c r="M100" s="408"/>
      <c r="N100" s="408"/>
      <c r="O100" s="408"/>
      <c r="P100" s="408"/>
      <c r="Q100" s="408"/>
    </row>
    <row r="101" spans="9:17" ht="16.5">
      <c r="I101" s="454"/>
    </row>
    <row r="102" spans="9:17" ht="15.75" customHeight="1">
      <c r="I102" s="454"/>
    </row>
    <row r="103" spans="9:17" ht="15.75" customHeight="1">
      <c r="I103" s="454"/>
    </row>
    <row r="104" spans="9:17" ht="16.5">
      <c r="I104" s="454"/>
    </row>
    <row r="105" spans="9:17" ht="16.5">
      <c r="I105" s="454"/>
    </row>
    <row r="106" spans="9:17" ht="16.5">
      <c r="I106" s="454"/>
    </row>
    <row r="107" spans="9:17" ht="16.5">
      <c r="I107" s="454"/>
    </row>
    <row r="108" spans="9:17" ht="16.5">
      <c r="I108" s="454"/>
    </row>
    <row r="109" spans="9:17" ht="16.5">
      <c r="I109" s="454"/>
    </row>
    <row r="110" spans="9:17" ht="16.5">
      <c r="I110" s="454"/>
    </row>
    <row r="111" spans="9:17" ht="16.5">
      <c r="I111" s="454"/>
    </row>
    <row r="112" spans="9:17" ht="16.5">
      <c r="I112" s="454"/>
    </row>
    <row r="113" spans="9:9" ht="16.5">
      <c r="I113" s="454"/>
    </row>
    <row r="114" spans="9:9" ht="16.5">
      <c r="I114" s="454"/>
    </row>
    <row r="115" spans="9:9" ht="16.5">
      <c r="I115" s="454"/>
    </row>
  </sheetData>
  <sheetProtection algorithmName="SHA-512" hashValue="7zzIL7+JiD696IdM2OptqD7sOsO6dg2jj4o5nznH8IhDpKDozkCBoLUiGli5TIdTpvAhTVXog6YL1HSlOMfiyg==" saltValue="+7MrMrTMlyejKid85xCLNw==" spinCount="100000" sheet="1" objects="1" scenarios="1"/>
  <mergeCells count="12">
    <mergeCell ref="W32:Z32"/>
    <mergeCell ref="A1:B1"/>
    <mergeCell ref="C1:H1"/>
    <mergeCell ref="A2:B2"/>
    <mergeCell ref="C2:H2"/>
    <mergeCell ref="A3:B3"/>
    <mergeCell ref="C3:H3"/>
    <mergeCell ref="A93:G93"/>
    <mergeCell ref="W33:W47"/>
    <mergeCell ref="W48:W51"/>
    <mergeCell ref="A51:G51"/>
    <mergeCell ref="A52:G52"/>
  </mergeCells>
  <pageMargins left="0.70866141732283472" right="0.70866141732283472" top="0.74803149606299213" bottom="0.74803149606299213" header="0.31496062992125984" footer="0.31496062992125984"/>
  <pageSetup paperSize="9" scale="58" firstPageNumber="19" fitToHeight="0" orientation="portrait" r:id="rId1"/>
  <headerFooter>
    <oddFooter xml:space="preserve">&amp;RC. &amp;P
</oddFooter>
  </headerFooter>
  <rowBreaks count="1" manualBreakCount="1">
    <brk id="51" max="7"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F70F0F-99BA-462C-B157-B2E7613C8DB8}">
  <sheetPr>
    <tabColor theme="9"/>
    <pageSetUpPr fitToPage="1"/>
  </sheetPr>
  <dimension ref="A1:U37"/>
  <sheetViews>
    <sheetView view="pageBreakPreview" zoomScale="40" zoomScaleNormal="100" zoomScaleSheetLayoutView="40" workbookViewId="0">
      <selection activeCell="G87" sqref="A87:H120"/>
    </sheetView>
  </sheetViews>
  <sheetFormatPr defaultRowHeight="15"/>
  <cols>
    <col min="1" max="1" width="6.85546875" style="56" customWidth="1"/>
    <col min="2" max="2" width="9.140625" style="56" customWidth="1"/>
    <col min="3" max="3" width="9.5703125" style="62" customWidth="1"/>
    <col min="4" max="4" width="33.140625" style="56" bestFit="1" customWidth="1"/>
    <col min="5" max="5" width="7.5703125" style="56" customWidth="1"/>
    <col min="6" max="6" width="8.5703125" style="56" customWidth="1"/>
    <col min="7" max="8" width="30.7109375" style="56" customWidth="1"/>
    <col min="11" max="11" width="24.5703125" customWidth="1"/>
    <col min="12" max="12" width="11.7109375" bestFit="1" customWidth="1"/>
    <col min="15" max="15" width="16.7109375" bestFit="1" customWidth="1"/>
    <col min="16" max="16" width="11.28515625" bestFit="1" customWidth="1"/>
    <col min="17" max="17" width="8.5703125" bestFit="1" customWidth="1"/>
    <col min="19" max="19" width="18.85546875" bestFit="1" customWidth="1"/>
    <col min="20" max="20" width="11.28515625" bestFit="1" customWidth="1"/>
  </cols>
  <sheetData>
    <row r="1" spans="1:21" ht="30" customHeight="1">
      <c r="A1" s="1099" t="s">
        <v>1327</v>
      </c>
      <c r="B1" s="1099"/>
      <c r="C1" s="1099" t="s">
        <v>3488</v>
      </c>
      <c r="D1" s="1099"/>
      <c r="E1" s="1099"/>
      <c r="F1" s="1099"/>
      <c r="G1" s="1099"/>
      <c r="H1" s="1099"/>
    </row>
    <row r="2" spans="1:21" ht="14.45" customHeight="1">
      <c r="A2" s="1099" t="s">
        <v>1184</v>
      </c>
      <c r="B2" s="1099"/>
      <c r="C2" s="1147" t="s">
        <v>3487</v>
      </c>
      <c r="D2" s="1099"/>
      <c r="E2" s="1099"/>
      <c r="F2" s="1099"/>
      <c r="G2" s="1099"/>
      <c r="H2" s="1099"/>
    </row>
    <row r="3" spans="1:21" ht="15.75" thickBot="1">
      <c r="A3" s="1103" t="s">
        <v>917</v>
      </c>
      <c r="B3" s="1103"/>
      <c r="C3" s="1103" t="str">
        <f>D5</f>
        <v>SCHEDULE 5: GABIONS AND PITCHING</v>
      </c>
      <c r="D3" s="1103"/>
      <c r="E3" s="1103"/>
      <c r="F3" s="1103"/>
      <c r="G3" s="1103"/>
      <c r="H3" s="1103"/>
    </row>
    <row r="4" spans="1:21" ht="30" customHeight="1" thickBot="1">
      <c r="A4" s="2" t="s">
        <v>0</v>
      </c>
      <c r="B4" s="2" t="s">
        <v>1</v>
      </c>
      <c r="C4" s="2" t="s">
        <v>2</v>
      </c>
      <c r="D4" s="2" t="s">
        <v>3</v>
      </c>
      <c r="E4" s="2" t="s">
        <v>4</v>
      </c>
      <c r="F4" s="2" t="s">
        <v>5</v>
      </c>
      <c r="G4" s="2" t="s">
        <v>6</v>
      </c>
      <c r="H4" s="2" t="s">
        <v>7</v>
      </c>
    </row>
    <row r="5" spans="1:21" ht="22.5" customHeight="1">
      <c r="A5" s="98"/>
      <c r="B5" s="7"/>
      <c r="C5" s="123" t="s">
        <v>1132</v>
      </c>
      <c r="D5" s="41" t="s">
        <v>1320</v>
      </c>
      <c r="E5" s="7"/>
      <c r="F5" s="7"/>
      <c r="G5" s="982"/>
      <c r="H5" s="982"/>
    </row>
    <row r="6" spans="1:21">
      <c r="A6" s="512"/>
      <c r="B6" s="450"/>
      <c r="C6" s="78"/>
      <c r="D6" s="66"/>
      <c r="E6" s="450"/>
      <c r="F6" s="450"/>
      <c r="G6" s="937"/>
      <c r="H6" s="937"/>
    </row>
    <row r="7" spans="1:21" ht="27" customHeight="1">
      <c r="A7" s="98">
        <v>5.0999999999999996</v>
      </c>
      <c r="B7" s="7"/>
      <c r="C7" s="123" t="s">
        <v>174</v>
      </c>
      <c r="D7" s="41" t="s">
        <v>1133</v>
      </c>
      <c r="E7" s="17"/>
      <c r="F7" s="17"/>
      <c r="G7" s="982"/>
      <c r="H7" s="982"/>
    </row>
    <row r="8" spans="1:21">
      <c r="A8" s="512"/>
      <c r="B8" s="450"/>
      <c r="C8" s="78"/>
      <c r="D8" s="66"/>
      <c r="E8" s="450"/>
      <c r="F8" s="450"/>
      <c r="G8" s="937"/>
      <c r="H8" s="937"/>
    </row>
    <row r="9" spans="1:21" ht="27" customHeight="1">
      <c r="A9" s="98" t="s">
        <v>1243</v>
      </c>
      <c r="B9" s="7"/>
      <c r="C9" s="123"/>
      <c r="D9" s="10" t="s">
        <v>1134</v>
      </c>
      <c r="E9" s="9" t="s">
        <v>154</v>
      </c>
      <c r="F9" s="9">
        <v>1500</v>
      </c>
      <c r="G9" s="933"/>
      <c r="H9" s="933"/>
      <c r="K9" s="513"/>
      <c r="L9" s="514"/>
      <c r="M9" s="513"/>
      <c r="N9" s="513"/>
      <c r="O9" s="513"/>
      <c r="P9" s="513"/>
    </row>
    <row r="10" spans="1:21">
      <c r="A10" s="512"/>
      <c r="B10" s="450"/>
      <c r="C10" s="78"/>
      <c r="D10" s="66"/>
      <c r="E10" s="450"/>
      <c r="F10" s="450"/>
      <c r="G10" s="932"/>
      <c r="H10" s="932"/>
      <c r="K10" s="513"/>
      <c r="L10" s="515"/>
      <c r="M10" s="513"/>
      <c r="N10" s="513"/>
      <c r="O10" s="513"/>
      <c r="P10" s="513"/>
    </row>
    <row r="11" spans="1:21">
      <c r="A11" s="98" t="s">
        <v>1245</v>
      </c>
      <c r="B11" s="17"/>
      <c r="C11" s="17"/>
      <c r="D11" s="10" t="s">
        <v>1135</v>
      </c>
      <c r="E11" s="9" t="s">
        <v>154</v>
      </c>
      <c r="F11" s="9">
        <v>100</v>
      </c>
      <c r="G11" s="951"/>
      <c r="H11" s="951"/>
      <c r="K11" s="513"/>
      <c r="L11" s="513"/>
      <c r="M11" s="513"/>
      <c r="N11" s="513"/>
      <c r="O11" s="513"/>
      <c r="P11" s="513"/>
    </row>
    <row r="12" spans="1:21">
      <c r="A12" s="92"/>
      <c r="B12" s="67"/>
      <c r="C12" s="67"/>
      <c r="D12" s="66"/>
      <c r="E12" s="67"/>
      <c r="F12" s="67"/>
      <c r="G12" s="932"/>
      <c r="H12" s="932"/>
      <c r="K12" s="513"/>
      <c r="L12" s="513"/>
      <c r="M12" s="513"/>
      <c r="N12" s="513"/>
      <c r="O12" s="513"/>
      <c r="P12" s="513"/>
    </row>
    <row r="13" spans="1:21">
      <c r="A13" s="98">
        <v>5.2</v>
      </c>
      <c r="B13" s="17"/>
      <c r="C13" s="123" t="s">
        <v>249</v>
      </c>
      <c r="D13" s="41" t="s">
        <v>1136</v>
      </c>
      <c r="E13" s="9"/>
      <c r="F13" s="17"/>
      <c r="G13" s="951"/>
      <c r="H13" s="951"/>
      <c r="K13" s="513"/>
      <c r="L13" s="513"/>
      <c r="M13" s="513"/>
      <c r="N13" s="513"/>
      <c r="O13" s="513"/>
      <c r="P13" s="513"/>
      <c r="Q13" s="513"/>
      <c r="S13" s="513"/>
      <c r="T13" s="513"/>
      <c r="U13" s="513"/>
    </row>
    <row r="14" spans="1:21">
      <c r="A14" s="92"/>
      <c r="B14" s="67"/>
      <c r="C14" s="67"/>
      <c r="D14" s="66"/>
      <c r="E14" s="67"/>
      <c r="F14" s="67"/>
      <c r="G14" s="932"/>
      <c r="H14" s="932"/>
      <c r="K14" s="513"/>
      <c r="L14" s="514"/>
      <c r="M14" s="513"/>
      <c r="N14" s="513"/>
      <c r="O14" s="513"/>
      <c r="P14" s="513"/>
      <c r="Q14" s="513"/>
      <c r="S14" s="513"/>
      <c r="T14" s="513"/>
      <c r="U14" s="513"/>
    </row>
    <row r="15" spans="1:21" ht="40.5">
      <c r="A15" s="98"/>
      <c r="B15" s="17"/>
      <c r="C15" s="17"/>
      <c r="D15" s="10" t="s">
        <v>1137</v>
      </c>
      <c r="E15" s="9"/>
      <c r="F15" s="17"/>
      <c r="G15" s="951"/>
      <c r="H15" s="951"/>
      <c r="K15" s="513"/>
      <c r="L15" s="513"/>
      <c r="M15" s="513"/>
      <c r="N15" s="513"/>
      <c r="O15" s="513"/>
      <c r="P15" s="513"/>
      <c r="Q15" s="513"/>
      <c r="S15" s="513"/>
      <c r="T15" s="513"/>
      <c r="U15" s="513"/>
    </row>
    <row r="16" spans="1:21">
      <c r="A16" s="92"/>
      <c r="B16" s="67"/>
      <c r="C16" s="67"/>
      <c r="D16" s="66"/>
      <c r="E16" s="67"/>
      <c r="F16" s="67"/>
      <c r="G16" s="932"/>
      <c r="H16" s="932"/>
      <c r="K16" s="513"/>
      <c r="L16" s="513"/>
      <c r="M16" s="513"/>
      <c r="N16" s="513"/>
      <c r="O16" s="513"/>
      <c r="P16" s="513"/>
      <c r="Q16" s="513"/>
      <c r="S16" s="513"/>
      <c r="T16" s="513"/>
      <c r="U16" s="513"/>
    </row>
    <row r="17" spans="1:16" ht="60.75" customHeight="1">
      <c r="A17" s="98"/>
      <c r="B17" s="17"/>
      <c r="C17" s="17"/>
      <c r="D17" s="10" t="s">
        <v>1138</v>
      </c>
      <c r="E17" s="9"/>
      <c r="F17" s="17"/>
      <c r="G17" s="933"/>
      <c r="H17" s="933"/>
      <c r="K17" s="513"/>
      <c r="L17" s="513"/>
      <c r="M17" s="513"/>
      <c r="N17" s="513"/>
      <c r="O17" s="513"/>
      <c r="P17" s="513"/>
    </row>
    <row r="18" spans="1:16">
      <c r="A18" s="92"/>
      <c r="B18" s="67"/>
      <c r="C18" s="67"/>
      <c r="D18" s="516"/>
      <c r="E18" s="67"/>
      <c r="F18" s="67"/>
      <c r="G18" s="932"/>
      <c r="H18" s="932"/>
      <c r="K18" s="513"/>
      <c r="L18" s="513"/>
      <c r="M18" s="513"/>
      <c r="N18" s="513"/>
      <c r="O18" s="513"/>
      <c r="P18" s="513"/>
    </row>
    <row r="19" spans="1:16">
      <c r="A19" s="98" t="s">
        <v>1247</v>
      </c>
      <c r="B19" s="7"/>
      <c r="C19" s="9"/>
      <c r="D19" s="10" t="s">
        <v>1139</v>
      </c>
      <c r="E19" s="9" t="s">
        <v>154</v>
      </c>
      <c r="F19" s="9">
        <v>1950</v>
      </c>
      <c r="G19" s="933"/>
      <c r="H19" s="933"/>
      <c r="K19" s="513"/>
      <c r="L19" s="513"/>
      <c r="M19" s="513"/>
      <c r="N19" s="513"/>
      <c r="O19" s="513"/>
      <c r="P19" s="513"/>
    </row>
    <row r="20" spans="1:16">
      <c r="A20" s="512"/>
      <c r="B20" s="450"/>
      <c r="C20" s="78"/>
      <c r="D20" s="517"/>
      <c r="E20" s="92"/>
      <c r="F20" s="67"/>
      <c r="G20" s="932"/>
      <c r="H20" s="932"/>
      <c r="K20" s="513"/>
      <c r="L20" s="513"/>
      <c r="M20" s="513"/>
      <c r="N20" s="513"/>
      <c r="O20" s="513"/>
      <c r="P20" s="513"/>
    </row>
    <row r="21" spans="1:16">
      <c r="A21" s="98" t="s">
        <v>1248</v>
      </c>
      <c r="B21" s="17"/>
      <c r="C21" s="17"/>
      <c r="D21" s="10" t="s">
        <v>1140</v>
      </c>
      <c r="E21" s="9" t="s">
        <v>154</v>
      </c>
      <c r="F21" s="9">
        <v>812</v>
      </c>
      <c r="G21" s="951"/>
      <c r="H21" s="951"/>
      <c r="K21" s="513"/>
      <c r="L21" s="513"/>
      <c r="M21" s="513"/>
      <c r="N21" s="513"/>
      <c r="O21" s="513"/>
      <c r="P21" s="513"/>
    </row>
    <row r="22" spans="1:16">
      <c r="A22" s="92"/>
      <c r="B22" s="67"/>
      <c r="C22" s="67"/>
      <c r="D22" s="66"/>
      <c r="E22" s="67"/>
      <c r="F22" s="67"/>
      <c r="G22" s="932"/>
      <c r="H22" s="932"/>
      <c r="K22" s="513"/>
      <c r="L22" s="513"/>
      <c r="M22" s="513"/>
      <c r="N22" s="513"/>
      <c r="O22" s="513"/>
      <c r="P22" s="513"/>
    </row>
    <row r="23" spans="1:16" ht="26.25" customHeight="1">
      <c r="A23" s="98">
        <v>5.3</v>
      </c>
      <c r="B23" s="17"/>
      <c r="C23" s="123" t="s">
        <v>192</v>
      </c>
      <c r="D23" s="518" t="s">
        <v>1141</v>
      </c>
      <c r="E23" s="45"/>
      <c r="F23" s="17"/>
      <c r="G23" s="951"/>
      <c r="H23" s="951"/>
      <c r="K23" s="513"/>
      <c r="L23" s="513"/>
      <c r="M23" s="513"/>
      <c r="N23" s="513"/>
      <c r="O23" s="513"/>
      <c r="P23" s="513"/>
    </row>
    <row r="24" spans="1:16">
      <c r="A24" s="92"/>
      <c r="B24" s="67"/>
      <c r="C24" s="67"/>
      <c r="D24" s="66"/>
      <c r="E24" s="67"/>
      <c r="F24" s="67"/>
      <c r="G24" s="932"/>
      <c r="H24" s="932"/>
    </row>
    <row r="25" spans="1:16" ht="30.75" customHeight="1">
      <c r="A25" s="98" t="s">
        <v>1249</v>
      </c>
      <c r="B25" s="7"/>
      <c r="C25" s="9"/>
      <c r="D25" s="10" t="s">
        <v>1142</v>
      </c>
      <c r="E25" s="9" t="s">
        <v>134</v>
      </c>
      <c r="F25" s="9">
        <v>4062</v>
      </c>
      <c r="G25" s="933"/>
      <c r="H25" s="933"/>
    </row>
    <row r="26" spans="1:16">
      <c r="A26" s="512"/>
      <c r="B26" s="450"/>
      <c r="C26" s="78"/>
      <c r="D26" s="66"/>
      <c r="E26" s="450"/>
      <c r="F26" s="450"/>
      <c r="G26" s="932"/>
      <c r="H26" s="932"/>
    </row>
    <row r="27" spans="1:16">
      <c r="A27" s="98">
        <v>5.4</v>
      </c>
      <c r="B27" s="7"/>
      <c r="C27" s="123" t="s">
        <v>22</v>
      </c>
      <c r="D27" s="41" t="s">
        <v>1143</v>
      </c>
      <c r="E27" s="17"/>
      <c r="F27" s="17"/>
      <c r="G27" s="933"/>
      <c r="H27" s="933"/>
    </row>
    <row r="28" spans="1:16">
      <c r="A28" s="29"/>
      <c r="B28" s="336"/>
      <c r="C28" s="375"/>
      <c r="D28" s="425"/>
      <c r="E28" s="79"/>
      <c r="F28" s="79"/>
      <c r="G28" s="934"/>
      <c r="H28" s="934"/>
    </row>
    <row r="29" spans="1:16">
      <c r="A29" s="98" t="s">
        <v>1250</v>
      </c>
      <c r="B29" s="17"/>
      <c r="C29" s="17"/>
      <c r="D29" s="10" t="s">
        <v>1144</v>
      </c>
      <c r="E29" s="9" t="s">
        <v>134</v>
      </c>
      <c r="F29" s="9">
        <v>140</v>
      </c>
      <c r="G29" s="933"/>
      <c r="H29" s="933"/>
    </row>
    <row r="30" spans="1:16">
      <c r="A30" s="29"/>
      <c r="B30" s="79"/>
      <c r="C30" s="79"/>
      <c r="D30" s="140"/>
      <c r="E30" s="15"/>
      <c r="F30" s="15" t="s">
        <v>69</v>
      </c>
      <c r="G30" s="986"/>
      <c r="H30" s="986"/>
    </row>
    <row r="31" spans="1:16">
      <c r="A31" s="98"/>
      <c r="B31" s="17"/>
      <c r="C31" s="17"/>
      <c r="D31" s="10"/>
      <c r="E31" s="9"/>
      <c r="F31" s="9"/>
      <c r="G31" s="982"/>
      <c r="H31" s="982"/>
    </row>
    <row r="32" spans="1:16">
      <c r="A32" s="29"/>
      <c r="B32" s="79"/>
      <c r="C32" s="79"/>
      <c r="D32" s="140"/>
      <c r="E32" s="15"/>
      <c r="F32" s="15"/>
      <c r="G32" s="986"/>
      <c r="H32" s="986"/>
    </row>
    <row r="33" spans="1:8">
      <c r="A33" s="98"/>
      <c r="B33" s="17"/>
      <c r="C33" s="17"/>
      <c r="D33" s="10"/>
      <c r="E33" s="9"/>
      <c r="F33" s="9"/>
      <c r="G33" s="982"/>
      <c r="H33" s="982"/>
    </row>
    <row r="34" spans="1:8">
      <c r="A34" s="29"/>
      <c r="B34" s="79"/>
      <c r="C34" s="79"/>
      <c r="D34" s="140"/>
      <c r="E34" s="15"/>
      <c r="F34" s="15"/>
      <c r="G34" s="986"/>
      <c r="H34" s="986"/>
    </row>
    <row r="35" spans="1:8">
      <c r="A35" s="98"/>
      <c r="B35" s="17"/>
      <c r="C35" s="17"/>
      <c r="D35" s="10"/>
      <c r="E35" s="9"/>
      <c r="F35" s="9"/>
      <c r="G35" s="982"/>
      <c r="H35" s="982"/>
    </row>
    <row r="36" spans="1:8" ht="15.75" thickBot="1">
      <c r="A36" s="29"/>
      <c r="B36" s="79"/>
      <c r="C36" s="79"/>
      <c r="D36" s="140"/>
      <c r="E36" s="15"/>
      <c r="F36" s="15"/>
      <c r="G36" s="986"/>
      <c r="H36" s="986"/>
    </row>
    <row r="37" spans="1:8" ht="15.75" customHeight="1" thickBot="1">
      <c r="A37" s="1110" t="s">
        <v>39</v>
      </c>
      <c r="B37" s="1111"/>
      <c r="C37" s="1111"/>
      <c r="D37" s="1111"/>
      <c r="E37" s="1111"/>
      <c r="F37" s="1111"/>
      <c r="G37" s="1112"/>
      <c r="H37" s="36"/>
    </row>
  </sheetData>
  <sheetProtection algorithmName="SHA-512" hashValue="FcyEXwum2UxQCGSgzbzcxnK/pRkIOBX6xaKjEoVuJUQd4TKVKt1EDVxPEhuvcBVGcNb1NLL8X0m6UOT4Lyh5oQ==" saltValue="DV3mIa3m3H/AQH7iKEo3jg==" spinCount="100000" sheet="1" objects="1" scenarios="1"/>
  <mergeCells count="7">
    <mergeCell ref="A37:G37"/>
    <mergeCell ref="A1:B1"/>
    <mergeCell ref="C1:H1"/>
    <mergeCell ref="A2:B2"/>
    <mergeCell ref="C2:H2"/>
    <mergeCell ref="A3:B3"/>
    <mergeCell ref="C3:H3"/>
  </mergeCells>
  <phoneticPr fontId="31" type="noConversion"/>
  <pageMargins left="0.70866141732283472" right="0.70866141732283472" top="0.74803149606299213" bottom="0.74803149606299213" header="0.31496062992125984" footer="0.31496062992125984"/>
  <pageSetup paperSize="9" scale="63" firstPageNumber="19" fitToHeight="0" orientation="portrait" r:id="rId1"/>
  <headerFooter>
    <oddFooter xml:space="preserve">&amp;RC. &amp;P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22D99-1C05-4613-8B7E-7CEF1BAC9CAD}">
  <sheetPr>
    <tabColor rgb="FF92D050"/>
    <pageSetUpPr fitToPage="1"/>
  </sheetPr>
  <dimension ref="A1:Q97"/>
  <sheetViews>
    <sheetView view="pageBreakPreview" zoomScale="25" zoomScaleNormal="100" zoomScaleSheetLayoutView="25" workbookViewId="0">
      <selection activeCell="G87" sqref="A87:H120"/>
    </sheetView>
  </sheetViews>
  <sheetFormatPr defaultColWidth="8.85546875" defaultRowHeight="15"/>
  <cols>
    <col min="1" max="1" width="12.28515625" style="61" bestFit="1" customWidth="1"/>
    <col min="2" max="2" width="6.5703125" style="56" customWidth="1"/>
    <col min="3" max="3" width="13" style="152" bestFit="1" customWidth="1"/>
    <col min="4" max="4" width="41" style="56" bestFit="1" customWidth="1"/>
    <col min="5" max="5" width="7.5703125" style="152" customWidth="1"/>
    <col min="6" max="6" width="8.5703125" style="152" customWidth="1"/>
    <col min="7" max="8" width="30.7109375" style="558" customWidth="1"/>
    <col min="12" max="12" width="21.5703125" bestFit="1" customWidth="1"/>
    <col min="20" max="20" width="12.28515625" bestFit="1" customWidth="1"/>
  </cols>
  <sheetData>
    <row r="1" spans="1:16" ht="33.75" customHeight="1">
      <c r="A1" s="1127" t="s">
        <v>916</v>
      </c>
      <c r="B1" s="1127"/>
      <c r="C1" s="1144" t="s">
        <v>3488</v>
      </c>
      <c r="D1" s="1144"/>
      <c r="E1" s="1144"/>
      <c r="F1" s="1144"/>
      <c r="G1" s="1144"/>
      <c r="H1" s="1144"/>
    </row>
    <row r="2" spans="1:16" ht="29.25" customHeight="1">
      <c r="A2" s="1127" t="s">
        <v>1184</v>
      </c>
      <c r="B2" s="1127"/>
      <c r="C2" s="1144" t="s">
        <v>3487</v>
      </c>
      <c r="D2" s="1144"/>
      <c r="E2" s="1144"/>
      <c r="F2" s="1144"/>
      <c r="G2" s="1144"/>
      <c r="H2" s="1144"/>
    </row>
    <row r="3" spans="1:16" ht="14.45" customHeight="1" thickBot="1">
      <c r="A3" s="1129" t="s">
        <v>917</v>
      </c>
      <c r="B3" s="1129"/>
      <c r="C3" s="1146" t="str">
        <f>D5</f>
        <v xml:space="preserve">SCHEDULE 6: PIPE JACKING </v>
      </c>
      <c r="D3" s="1146"/>
      <c r="E3" s="1146"/>
      <c r="F3" s="1146"/>
      <c r="G3" s="1146"/>
      <c r="H3" s="1146"/>
    </row>
    <row r="4" spans="1:16" ht="21.75" customHeight="1" thickBot="1">
      <c r="A4" s="453" t="s">
        <v>0</v>
      </c>
      <c r="B4" s="394" t="s">
        <v>1</v>
      </c>
      <c r="C4" s="394" t="s">
        <v>2</v>
      </c>
      <c r="D4" s="394" t="s">
        <v>3</v>
      </c>
      <c r="E4" s="394" t="s">
        <v>4</v>
      </c>
      <c r="F4" s="394" t="s">
        <v>5</v>
      </c>
      <c r="G4" s="395" t="s">
        <v>6</v>
      </c>
      <c r="H4" s="395" t="s">
        <v>7</v>
      </c>
    </row>
    <row r="5" spans="1:16">
      <c r="A5" s="519"/>
      <c r="B5" s="400"/>
      <c r="C5" s="652" t="s">
        <v>1145</v>
      </c>
      <c r="D5" s="520" t="s">
        <v>1323</v>
      </c>
      <c r="E5" s="461"/>
      <c r="F5" s="461"/>
      <c r="G5" s="987"/>
      <c r="H5" s="987"/>
    </row>
    <row r="6" spans="1:16">
      <c r="A6" s="521"/>
      <c r="B6" s="522"/>
      <c r="C6" s="406"/>
      <c r="D6" s="523"/>
      <c r="E6" s="524"/>
      <c r="F6" s="524"/>
      <c r="G6" s="988"/>
      <c r="H6" s="988"/>
    </row>
    <row r="7" spans="1:16">
      <c r="A7" s="525" t="s">
        <v>1396</v>
      </c>
      <c r="B7" s="401"/>
      <c r="C7" s="402" t="s">
        <v>174</v>
      </c>
      <c r="D7" s="399" t="s">
        <v>1146</v>
      </c>
      <c r="E7" s="526"/>
      <c r="F7" s="402"/>
      <c r="G7" s="987"/>
      <c r="H7" s="987"/>
    </row>
    <row r="8" spans="1:16">
      <c r="A8" s="521"/>
      <c r="B8" s="522"/>
      <c r="C8" s="406"/>
      <c r="D8" s="523"/>
      <c r="E8" s="524"/>
      <c r="F8" s="524"/>
      <c r="G8" s="988"/>
      <c r="H8" s="988"/>
    </row>
    <row r="9" spans="1:16">
      <c r="A9" s="525" t="s">
        <v>1258</v>
      </c>
      <c r="B9" s="401"/>
      <c r="C9" s="402"/>
      <c r="D9" s="401" t="s">
        <v>1147</v>
      </c>
      <c r="E9" s="526" t="s">
        <v>34</v>
      </c>
      <c r="F9" s="402">
        <v>1</v>
      </c>
      <c r="G9" s="989"/>
      <c r="H9" s="989"/>
      <c r="I9" s="20"/>
      <c r="J9" s="21"/>
      <c r="L9" s="22"/>
      <c r="N9" s="21"/>
      <c r="O9" s="22"/>
      <c r="P9" s="21"/>
    </row>
    <row r="10" spans="1:16">
      <c r="A10" s="521"/>
      <c r="B10" s="522"/>
      <c r="C10" s="406"/>
      <c r="D10" s="523"/>
      <c r="E10" s="524"/>
      <c r="F10" s="524"/>
      <c r="G10" s="990"/>
      <c r="H10" s="990"/>
      <c r="I10" s="20"/>
      <c r="J10" s="21"/>
      <c r="L10" s="22"/>
      <c r="N10" s="21"/>
      <c r="O10" s="22"/>
      <c r="P10" s="21"/>
    </row>
    <row r="11" spans="1:16" ht="25.5" customHeight="1">
      <c r="A11" s="525" t="s">
        <v>1259</v>
      </c>
      <c r="B11" s="401"/>
      <c r="C11" s="402"/>
      <c r="D11" s="401" t="s">
        <v>3278</v>
      </c>
      <c r="E11" s="526" t="s">
        <v>34</v>
      </c>
      <c r="F11" s="402">
        <v>1</v>
      </c>
      <c r="G11" s="989"/>
      <c r="H11" s="989"/>
      <c r="I11" s="20"/>
      <c r="J11" s="21"/>
      <c r="L11" s="22"/>
      <c r="N11" s="21"/>
      <c r="O11" s="22"/>
      <c r="P11" s="21"/>
    </row>
    <row r="12" spans="1:16">
      <c r="A12" s="521"/>
      <c r="B12" s="522"/>
      <c r="C12" s="406"/>
      <c r="D12" s="523"/>
      <c r="E12" s="524"/>
      <c r="F12" s="524"/>
      <c r="G12" s="990"/>
      <c r="H12" s="990"/>
      <c r="I12" s="20"/>
      <c r="J12" s="21"/>
      <c r="L12" s="22"/>
      <c r="N12" s="21"/>
      <c r="O12" s="22"/>
      <c r="P12" s="21"/>
    </row>
    <row r="13" spans="1:16" ht="38.25">
      <c r="A13" s="525" t="s">
        <v>1397</v>
      </c>
      <c r="B13" s="401"/>
      <c r="C13" s="652" t="s">
        <v>192</v>
      </c>
      <c r="D13" s="399" t="s">
        <v>1148</v>
      </c>
      <c r="E13" s="529"/>
      <c r="F13" s="402"/>
      <c r="G13" s="989"/>
      <c r="H13" s="989"/>
      <c r="I13" s="20"/>
      <c r="J13" s="21"/>
      <c r="L13" s="528"/>
      <c r="M13" s="528"/>
      <c r="N13" s="21"/>
      <c r="O13" s="22"/>
      <c r="P13" s="21"/>
    </row>
    <row r="14" spans="1:16">
      <c r="A14" s="521"/>
      <c r="B14" s="522"/>
      <c r="C14" s="406"/>
      <c r="D14" s="523"/>
      <c r="E14" s="524"/>
      <c r="F14" s="524"/>
      <c r="G14" s="990"/>
      <c r="H14" s="990"/>
      <c r="I14" s="20"/>
      <c r="J14" s="21"/>
      <c r="L14" s="22"/>
      <c r="N14" s="21"/>
      <c r="O14" s="22"/>
      <c r="P14" s="21"/>
    </row>
    <row r="15" spans="1:16">
      <c r="A15" s="525" t="s">
        <v>1260</v>
      </c>
      <c r="B15" s="401"/>
      <c r="C15" s="402"/>
      <c r="D15" s="401" t="s">
        <v>1149</v>
      </c>
      <c r="E15" s="526" t="s">
        <v>1150</v>
      </c>
      <c r="F15" s="402">
        <v>38</v>
      </c>
      <c r="G15" s="989"/>
      <c r="H15" s="989"/>
      <c r="I15" s="20"/>
      <c r="J15" s="24"/>
      <c r="N15" s="21"/>
      <c r="O15" s="22"/>
      <c r="P15" s="21"/>
    </row>
    <row r="16" spans="1:16">
      <c r="A16" s="521"/>
      <c r="B16" s="522"/>
      <c r="C16" s="406"/>
      <c r="D16" s="523"/>
      <c r="E16" s="524"/>
      <c r="F16" s="524"/>
      <c r="G16" s="990"/>
      <c r="H16" s="990"/>
      <c r="I16" s="20"/>
      <c r="J16" s="21"/>
      <c r="L16" s="22"/>
      <c r="N16" s="21"/>
      <c r="O16" s="21"/>
      <c r="P16" s="21"/>
    </row>
    <row r="17" spans="1:16">
      <c r="A17" s="525" t="s">
        <v>1261</v>
      </c>
      <c r="B17" s="401"/>
      <c r="C17" s="402"/>
      <c r="D17" s="401" t="s">
        <v>1151</v>
      </c>
      <c r="E17" s="526" t="s">
        <v>1150</v>
      </c>
      <c r="F17" s="402">
        <v>76</v>
      </c>
      <c r="G17" s="989"/>
      <c r="H17" s="989"/>
      <c r="I17" s="20"/>
      <c r="J17" s="24"/>
      <c r="L17" s="22"/>
      <c r="N17" s="21"/>
      <c r="O17" s="21"/>
      <c r="P17" s="21"/>
    </row>
    <row r="18" spans="1:16">
      <c r="A18" s="521"/>
      <c r="B18" s="522"/>
      <c r="C18" s="406"/>
      <c r="D18" s="523"/>
      <c r="E18" s="524"/>
      <c r="F18" s="524"/>
      <c r="G18" s="990"/>
      <c r="H18" s="990"/>
      <c r="I18" s="20"/>
      <c r="J18" s="21"/>
      <c r="K18" s="22"/>
      <c r="L18" s="22"/>
      <c r="N18" s="21"/>
      <c r="O18" s="21"/>
      <c r="P18" s="21"/>
    </row>
    <row r="19" spans="1:16">
      <c r="A19" s="525" t="s">
        <v>1398</v>
      </c>
      <c r="B19" s="401"/>
      <c r="C19" s="402"/>
      <c r="D19" s="401" t="s">
        <v>1152</v>
      </c>
      <c r="E19" s="526" t="s">
        <v>1150</v>
      </c>
      <c r="F19" s="402">
        <v>38</v>
      </c>
      <c r="G19" s="989"/>
      <c r="H19" s="989"/>
      <c r="I19" s="20"/>
      <c r="J19" s="150"/>
      <c r="K19" s="22"/>
      <c r="M19" s="21"/>
      <c r="N19" s="21"/>
      <c r="O19" s="21"/>
      <c r="P19" s="21"/>
    </row>
    <row r="20" spans="1:16">
      <c r="A20" s="521"/>
      <c r="B20" s="522"/>
      <c r="C20" s="406"/>
      <c r="D20" s="523"/>
      <c r="E20" s="524"/>
      <c r="F20" s="524"/>
      <c r="G20" s="990"/>
      <c r="H20" s="990"/>
      <c r="K20" s="22"/>
      <c r="M20" s="21"/>
      <c r="N20" s="21"/>
      <c r="O20" s="21"/>
      <c r="P20" s="21"/>
    </row>
    <row r="21" spans="1:16" ht="27.75">
      <c r="A21" s="525" t="s">
        <v>1399</v>
      </c>
      <c r="B21" s="401"/>
      <c r="C21" s="402"/>
      <c r="D21" s="401" t="s">
        <v>1153</v>
      </c>
      <c r="E21" s="526" t="s">
        <v>1150</v>
      </c>
      <c r="F21" s="402">
        <v>114</v>
      </c>
      <c r="G21" s="989"/>
      <c r="H21" s="989"/>
      <c r="I21" s="20"/>
      <c r="J21" s="24"/>
      <c r="K21" s="22"/>
      <c r="M21" s="21"/>
      <c r="N21" s="21"/>
      <c r="O21" s="21"/>
      <c r="P21" s="21"/>
    </row>
    <row r="22" spans="1:16">
      <c r="A22" s="521"/>
      <c r="B22" s="522"/>
      <c r="C22" s="406"/>
      <c r="D22" s="523"/>
      <c r="E22" s="524"/>
      <c r="F22" s="524"/>
      <c r="G22" s="990"/>
      <c r="H22" s="990"/>
      <c r="I22" s="20"/>
      <c r="J22" s="21"/>
      <c r="M22" s="21"/>
      <c r="N22" s="21"/>
      <c r="O22" s="21"/>
      <c r="P22" s="21"/>
    </row>
    <row r="23" spans="1:16" ht="45" customHeight="1">
      <c r="A23" s="525" t="s">
        <v>1400</v>
      </c>
      <c r="B23" s="401"/>
      <c r="C23" s="402"/>
      <c r="D23" s="401" t="s">
        <v>1154</v>
      </c>
      <c r="E23" s="526" t="s">
        <v>1150</v>
      </c>
      <c r="F23" s="402">
        <v>610</v>
      </c>
      <c r="G23" s="989"/>
      <c r="H23" s="989"/>
      <c r="I23" s="20"/>
      <c r="J23" s="24"/>
      <c r="M23" s="25"/>
      <c r="N23" s="25"/>
      <c r="O23" s="25"/>
      <c r="P23" s="25"/>
    </row>
    <row r="24" spans="1:16">
      <c r="A24" s="521"/>
      <c r="B24" s="522"/>
      <c r="C24" s="406"/>
      <c r="D24" s="523"/>
      <c r="E24" s="524"/>
      <c r="F24" s="524"/>
      <c r="G24" s="990"/>
      <c r="H24" s="990"/>
      <c r="I24" s="20"/>
      <c r="J24" s="21"/>
      <c r="M24" s="21"/>
      <c r="N24" s="21"/>
      <c r="O24" s="21"/>
      <c r="P24" s="21"/>
    </row>
    <row r="25" spans="1:16">
      <c r="A25" s="525" t="s">
        <v>1401</v>
      </c>
      <c r="B25" s="401"/>
      <c r="C25" s="402"/>
      <c r="D25" s="401" t="s">
        <v>1155</v>
      </c>
      <c r="E25" s="526" t="s">
        <v>1150</v>
      </c>
      <c r="F25" s="402">
        <v>38</v>
      </c>
      <c r="G25" s="989"/>
      <c r="H25" s="989"/>
      <c r="I25" s="20"/>
      <c r="J25" s="24"/>
      <c r="M25" s="25"/>
      <c r="N25" s="25"/>
      <c r="O25" s="25"/>
      <c r="P25" s="25"/>
    </row>
    <row r="26" spans="1:16">
      <c r="A26" s="521"/>
      <c r="B26" s="522"/>
      <c r="C26" s="406"/>
      <c r="D26" s="523"/>
      <c r="E26" s="524"/>
      <c r="F26" s="524"/>
      <c r="G26" s="990"/>
      <c r="H26" s="990"/>
      <c r="M26" s="21"/>
      <c r="N26" s="21"/>
      <c r="O26" s="21"/>
      <c r="P26" s="21"/>
    </row>
    <row r="27" spans="1:16" ht="22.5" customHeight="1">
      <c r="A27" s="525" t="s">
        <v>1402</v>
      </c>
      <c r="B27" s="401"/>
      <c r="C27" s="402"/>
      <c r="D27" s="401" t="s">
        <v>1156</v>
      </c>
      <c r="E27" s="526" t="s">
        <v>1157</v>
      </c>
      <c r="F27" s="402">
        <v>7624</v>
      </c>
      <c r="G27" s="989"/>
      <c r="H27" s="989"/>
      <c r="M27" s="21"/>
      <c r="N27" s="21"/>
      <c r="O27" s="21"/>
      <c r="P27" s="21"/>
    </row>
    <row r="28" spans="1:16">
      <c r="A28" s="521"/>
      <c r="B28" s="522"/>
      <c r="C28" s="406"/>
      <c r="D28" s="523"/>
      <c r="E28" s="524"/>
      <c r="F28" s="524"/>
      <c r="G28" s="990"/>
      <c r="H28" s="990"/>
      <c r="M28" s="21"/>
      <c r="N28" s="21"/>
      <c r="O28" s="21"/>
      <c r="P28" s="21"/>
    </row>
    <row r="29" spans="1:16" ht="24.75" customHeight="1">
      <c r="A29" s="525" t="s">
        <v>1403</v>
      </c>
      <c r="B29" s="401"/>
      <c r="C29" s="652" t="s">
        <v>249</v>
      </c>
      <c r="D29" s="399" t="s">
        <v>4127</v>
      </c>
      <c r="E29" s="526"/>
      <c r="F29" s="402"/>
      <c r="G29" s="989"/>
      <c r="H29" s="989"/>
      <c r="M29" s="21"/>
      <c r="N29" s="21"/>
      <c r="O29" s="21"/>
      <c r="P29" s="21"/>
    </row>
    <row r="30" spans="1:16">
      <c r="A30" s="521"/>
      <c r="B30" s="522"/>
      <c r="C30" s="406"/>
      <c r="D30" s="523"/>
      <c r="E30" s="524"/>
      <c r="F30" s="524"/>
      <c r="G30" s="990"/>
      <c r="H30" s="990"/>
      <c r="M30" s="25"/>
      <c r="N30" s="25"/>
      <c r="O30" s="25"/>
      <c r="P30" s="25"/>
    </row>
    <row r="31" spans="1:16">
      <c r="A31" s="525" t="s">
        <v>1262</v>
      </c>
      <c r="B31" s="401"/>
      <c r="C31" s="402"/>
      <c r="D31" s="401" t="s">
        <v>1158</v>
      </c>
      <c r="E31" s="526" t="s">
        <v>12</v>
      </c>
      <c r="F31" s="402">
        <v>1</v>
      </c>
      <c r="G31" s="989"/>
      <c r="H31" s="989"/>
      <c r="J31" s="464"/>
      <c r="L31" s="26"/>
      <c r="M31" s="25"/>
      <c r="N31" s="25"/>
      <c r="O31" s="25"/>
      <c r="P31" s="25"/>
    </row>
    <row r="32" spans="1:16">
      <c r="A32" s="521"/>
      <c r="B32" s="522"/>
      <c r="C32" s="406"/>
      <c r="D32" s="523"/>
      <c r="E32" s="524"/>
      <c r="F32" s="524"/>
      <c r="G32" s="990"/>
      <c r="H32" s="990"/>
      <c r="I32" s="20"/>
      <c r="J32" s="530"/>
      <c r="M32" s="25"/>
      <c r="N32" s="25"/>
      <c r="O32" s="25"/>
      <c r="P32" s="25"/>
    </row>
    <row r="33" spans="1:12">
      <c r="A33" s="525" t="s">
        <v>1263</v>
      </c>
      <c r="B33" s="401"/>
      <c r="C33" s="402"/>
      <c r="D33" s="401" t="s">
        <v>1159</v>
      </c>
      <c r="E33" s="526" t="s">
        <v>12</v>
      </c>
      <c r="F33" s="402">
        <v>1</v>
      </c>
      <c r="G33" s="989"/>
      <c r="H33" s="989"/>
      <c r="J33" s="464"/>
      <c r="L33" s="26"/>
    </row>
    <row r="34" spans="1:12">
      <c r="A34" s="521"/>
      <c r="B34" s="522"/>
      <c r="C34" s="406"/>
      <c r="D34" s="523"/>
      <c r="E34" s="524"/>
      <c r="F34" s="524"/>
      <c r="G34" s="990"/>
      <c r="H34" s="990"/>
      <c r="J34" s="464"/>
      <c r="L34" s="26"/>
    </row>
    <row r="35" spans="1:12">
      <c r="A35" s="525" t="s">
        <v>1264</v>
      </c>
      <c r="B35" s="401"/>
      <c r="C35" s="402"/>
      <c r="D35" s="401" t="s">
        <v>1160</v>
      </c>
      <c r="E35" s="526" t="s">
        <v>12</v>
      </c>
      <c r="F35" s="402">
        <v>1</v>
      </c>
      <c r="G35" s="989"/>
      <c r="H35" s="989"/>
      <c r="J35" s="464"/>
      <c r="L35" s="26"/>
    </row>
    <row r="36" spans="1:12">
      <c r="A36" s="521"/>
      <c r="B36" s="522"/>
      <c r="C36" s="406"/>
      <c r="D36" s="523"/>
      <c r="E36" s="524"/>
      <c r="F36" s="524"/>
      <c r="G36" s="990"/>
      <c r="H36" s="990"/>
      <c r="J36" s="464"/>
      <c r="L36" s="26"/>
    </row>
    <row r="37" spans="1:12">
      <c r="A37" s="525" t="s">
        <v>1265</v>
      </c>
      <c r="B37" s="401"/>
      <c r="C37" s="402"/>
      <c r="D37" s="401" t="s">
        <v>1161</v>
      </c>
      <c r="E37" s="526" t="s">
        <v>12</v>
      </c>
      <c r="F37" s="402">
        <v>1</v>
      </c>
      <c r="G37" s="989"/>
      <c r="H37" s="989"/>
      <c r="J37" s="464"/>
      <c r="L37" s="26"/>
    </row>
    <row r="38" spans="1:12">
      <c r="A38" s="521"/>
      <c r="B38" s="522"/>
      <c r="C38" s="406"/>
      <c r="D38" s="523"/>
      <c r="E38" s="524"/>
      <c r="F38" s="524"/>
      <c r="G38" s="990"/>
      <c r="H38" s="990"/>
      <c r="J38" s="464"/>
      <c r="L38" s="26"/>
    </row>
    <row r="39" spans="1:12">
      <c r="A39" s="525" t="s">
        <v>1404</v>
      </c>
      <c r="B39" s="401"/>
      <c r="C39" s="402"/>
      <c r="D39" s="401" t="s">
        <v>1162</v>
      </c>
      <c r="E39" s="526" t="s">
        <v>12</v>
      </c>
      <c r="F39" s="402">
        <v>1</v>
      </c>
      <c r="G39" s="989"/>
      <c r="H39" s="989"/>
      <c r="J39" s="464"/>
      <c r="L39" s="26"/>
    </row>
    <row r="40" spans="1:12">
      <c r="A40" s="521"/>
      <c r="B40" s="522"/>
      <c r="C40" s="406"/>
      <c r="D40" s="523"/>
      <c r="E40" s="524"/>
      <c r="F40" s="524"/>
      <c r="G40" s="990"/>
      <c r="H40" s="990"/>
      <c r="J40" s="464"/>
      <c r="L40" s="26"/>
    </row>
    <row r="41" spans="1:12">
      <c r="A41" s="525" t="s">
        <v>1405</v>
      </c>
      <c r="B41" s="401"/>
      <c r="C41" s="402"/>
      <c r="D41" s="401" t="s">
        <v>1163</v>
      </c>
      <c r="E41" s="526" t="s">
        <v>12</v>
      </c>
      <c r="F41" s="402">
        <v>1</v>
      </c>
      <c r="G41" s="989"/>
      <c r="H41" s="989"/>
      <c r="J41" s="464"/>
      <c r="L41" s="26"/>
    </row>
    <row r="42" spans="1:12">
      <c r="A42" s="521"/>
      <c r="B42" s="522"/>
      <c r="C42" s="406"/>
      <c r="D42" s="523"/>
      <c r="E42" s="524"/>
      <c r="F42" s="524"/>
      <c r="G42" s="990"/>
      <c r="H42" s="990"/>
      <c r="J42" s="464"/>
      <c r="L42" s="26"/>
    </row>
    <row r="43" spans="1:12">
      <c r="A43" s="525" t="s">
        <v>1406</v>
      </c>
      <c r="B43" s="401"/>
      <c r="C43" s="402"/>
      <c r="D43" s="401" t="s">
        <v>1164</v>
      </c>
      <c r="E43" s="526" t="s">
        <v>12</v>
      </c>
      <c r="F43" s="402">
        <v>18</v>
      </c>
      <c r="G43" s="989"/>
      <c r="H43" s="989"/>
      <c r="J43" s="464"/>
      <c r="L43" s="26"/>
    </row>
    <row r="44" spans="1:12">
      <c r="A44" s="521"/>
      <c r="B44" s="522"/>
      <c r="C44" s="406"/>
      <c r="D44" s="523"/>
      <c r="E44" s="524"/>
      <c r="F44" s="524"/>
      <c r="G44" s="990"/>
      <c r="H44" s="990"/>
      <c r="J44" s="464"/>
      <c r="L44" s="26"/>
    </row>
    <row r="45" spans="1:12">
      <c r="A45" s="525" t="s">
        <v>3274</v>
      </c>
      <c r="B45" s="401"/>
      <c r="C45" s="402"/>
      <c r="D45" s="401" t="s">
        <v>3276</v>
      </c>
      <c r="E45" s="526" t="s">
        <v>12</v>
      </c>
      <c r="F45" s="402">
        <v>36</v>
      </c>
      <c r="G45" s="989"/>
      <c r="H45" s="989"/>
      <c r="J45" s="464"/>
      <c r="L45" s="26"/>
    </row>
    <row r="46" spans="1:12">
      <c r="A46" s="521"/>
      <c r="B46" s="522"/>
      <c r="C46" s="406"/>
      <c r="D46" s="523"/>
      <c r="E46" s="524"/>
      <c r="F46" s="524"/>
      <c r="G46" s="990"/>
      <c r="H46" s="990"/>
      <c r="J46" s="464"/>
      <c r="L46" s="26"/>
    </row>
    <row r="47" spans="1:12">
      <c r="A47" s="525" t="s">
        <v>3275</v>
      </c>
      <c r="B47" s="401"/>
      <c r="C47" s="402"/>
      <c r="D47" s="401" t="s">
        <v>3277</v>
      </c>
      <c r="E47" s="526" t="s">
        <v>12</v>
      </c>
      <c r="F47" s="402">
        <v>306</v>
      </c>
      <c r="G47" s="989"/>
      <c r="H47" s="989"/>
      <c r="J47" s="464"/>
      <c r="L47" s="26"/>
    </row>
    <row r="48" spans="1:12">
      <c r="A48" s="521"/>
      <c r="B48" s="522"/>
      <c r="C48" s="406"/>
      <c r="D48" s="523"/>
      <c r="E48" s="524"/>
      <c r="F48" s="524"/>
      <c r="G48" s="990"/>
      <c r="H48" s="990"/>
    </row>
    <row r="49" spans="1:10" ht="32.25" customHeight="1">
      <c r="A49" s="525"/>
      <c r="B49" s="401"/>
      <c r="C49" s="402"/>
      <c r="D49" s="401"/>
      <c r="E49" s="526"/>
      <c r="F49" s="402"/>
      <c r="G49" s="989"/>
      <c r="H49" s="989"/>
    </row>
    <row r="50" spans="1:10">
      <c r="A50" s="531"/>
      <c r="B50" s="503"/>
      <c r="C50" s="403"/>
      <c r="D50" s="503"/>
      <c r="E50" s="532"/>
      <c r="F50" s="403"/>
      <c r="G50" s="991"/>
      <c r="H50" s="991"/>
    </row>
    <row r="51" spans="1:10" ht="15.75" thickBot="1">
      <c r="A51" s="525"/>
      <c r="B51" s="401"/>
      <c r="C51" s="402"/>
      <c r="D51" s="401"/>
      <c r="E51" s="526"/>
      <c r="F51" s="402"/>
      <c r="G51" s="989"/>
      <c r="H51" s="989"/>
    </row>
    <row r="52" spans="1:10" ht="15.75" thickBot="1">
      <c r="A52" s="1139" t="s">
        <v>20</v>
      </c>
      <c r="B52" s="1139"/>
      <c r="C52" s="1139"/>
      <c r="D52" s="1139"/>
      <c r="E52" s="1139"/>
      <c r="F52" s="1139"/>
      <c r="G52" s="1139"/>
      <c r="H52" s="533"/>
    </row>
    <row r="53" spans="1:10" ht="15.75" thickBot="1">
      <c r="A53" s="1140" t="s">
        <v>21</v>
      </c>
      <c r="B53" s="1140"/>
      <c r="C53" s="1140"/>
      <c r="D53" s="1140"/>
      <c r="E53" s="1140"/>
      <c r="F53" s="1140"/>
      <c r="G53" s="1140"/>
      <c r="H53" s="486"/>
    </row>
    <row r="54" spans="1:10">
      <c r="A54" s="531"/>
      <c r="B54" s="503"/>
      <c r="C54" s="403"/>
      <c r="D54" s="503"/>
      <c r="E54" s="532"/>
      <c r="F54" s="403"/>
      <c r="G54" s="991"/>
      <c r="H54" s="991"/>
    </row>
    <row r="55" spans="1:10" ht="25.5">
      <c r="A55" s="525" t="s">
        <v>1407</v>
      </c>
      <c r="B55" s="401"/>
      <c r="C55" s="652" t="s">
        <v>132</v>
      </c>
      <c r="D55" s="399" t="s">
        <v>1165</v>
      </c>
      <c r="E55" s="526"/>
      <c r="F55" s="402"/>
      <c r="G55" s="989"/>
      <c r="H55" s="989"/>
    </row>
    <row r="56" spans="1:10">
      <c r="A56" s="531"/>
      <c r="B56" s="503"/>
      <c r="C56" s="403"/>
      <c r="D56" s="503"/>
      <c r="E56" s="532"/>
      <c r="F56" s="403"/>
      <c r="G56" s="991"/>
      <c r="H56" s="991"/>
    </row>
    <row r="57" spans="1:10">
      <c r="A57" s="525" t="s">
        <v>1266</v>
      </c>
      <c r="B57" s="401"/>
      <c r="C57" s="402"/>
      <c r="D57" s="401" t="s">
        <v>1158</v>
      </c>
      <c r="E57" s="526" t="s">
        <v>12</v>
      </c>
      <c r="F57" s="402">
        <v>1</v>
      </c>
      <c r="G57" s="989"/>
      <c r="H57" s="989"/>
      <c r="J57" s="464"/>
    </row>
    <row r="58" spans="1:10">
      <c r="A58" s="531"/>
      <c r="B58" s="503"/>
      <c r="C58" s="403"/>
      <c r="D58" s="523"/>
      <c r="E58" s="532"/>
      <c r="F58" s="403"/>
      <c r="G58" s="991"/>
      <c r="H58" s="991"/>
      <c r="I58" s="20"/>
      <c r="J58" s="530"/>
    </row>
    <row r="59" spans="1:10">
      <c r="A59" s="525" t="s">
        <v>1267</v>
      </c>
      <c r="B59" s="401"/>
      <c r="C59" s="402"/>
      <c r="D59" s="401" t="s">
        <v>1159</v>
      </c>
      <c r="E59" s="526" t="s">
        <v>12</v>
      </c>
      <c r="F59" s="402">
        <v>1</v>
      </c>
      <c r="G59" s="989"/>
      <c r="H59" s="989"/>
      <c r="J59" s="464"/>
    </row>
    <row r="60" spans="1:10">
      <c r="A60" s="531"/>
      <c r="B60" s="503"/>
      <c r="C60" s="403"/>
      <c r="D60" s="523"/>
      <c r="E60" s="532"/>
      <c r="F60" s="403"/>
      <c r="G60" s="991"/>
      <c r="H60" s="991"/>
      <c r="J60" s="464"/>
    </row>
    <row r="61" spans="1:10">
      <c r="A61" s="525" t="s">
        <v>1408</v>
      </c>
      <c r="B61" s="401"/>
      <c r="C61" s="402"/>
      <c r="D61" s="401" t="s">
        <v>1160</v>
      </c>
      <c r="E61" s="526" t="s">
        <v>12</v>
      </c>
      <c r="F61" s="402">
        <v>1</v>
      </c>
      <c r="G61" s="989"/>
      <c r="H61" s="989"/>
      <c r="J61" s="464"/>
    </row>
    <row r="62" spans="1:10">
      <c r="A62" s="531"/>
      <c r="B62" s="503"/>
      <c r="C62" s="403"/>
      <c r="D62" s="523"/>
      <c r="E62" s="532"/>
      <c r="F62" s="403"/>
      <c r="G62" s="991"/>
      <c r="H62" s="992"/>
      <c r="J62" s="464"/>
    </row>
    <row r="63" spans="1:10">
      <c r="A63" s="525" t="s">
        <v>1409</v>
      </c>
      <c r="B63" s="401"/>
      <c r="C63" s="402"/>
      <c r="D63" s="401" t="s">
        <v>1161</v>
      </c>
      <c r="E63" s="526" t="s">
        <v>12</v>
      </c>
      <c r="F63" s="402">
        <v>1</v>
      </c>
      <c r="G63" s="989"/>
      <c r="H63" s="993"/>
      <c r="J63" s="464"/>
    </row>
    <row r="64" spans="1:10" ht="15.75" customHeight="1">
      <c r="A64" s="531"/>
      <c r="B64" s="503"/>
      <c r="C64" s="403"/>
      <c r="D64" s="523"/>
      <c r="E64" s="532"/>
      <c r="F64" s="403"/>
      <c r="G64" s="991"/>
      <c r="H64" s="992"/>
      <c r="J64" s="464"/>
    </row>
    <row r="65" spans="1:17">
      <c r="A65" s="525" t="s">
        <v>1410</v>
      </c>
      <c r="B65" s="401"/>
      <c r="C65" s="402"/>
      <c r="D65" s="401" t="s">
        <v>1162</v>
      </c>
      <c r="E65" s="526" t="s">
        <v>12</v>
      </c>
      <c r="F65" s="402">
        <v>1</v>
      </c>
      <c r="G65" s="989"/>
      <c r="H65" s="993"/>
      <c r="J65" s="464"/>
      <c r="K65" s="534"/>
      <c r="L65" s="535"/>
      <c r="M65" s="534"/>
      <c r="N65" s="536"/>
      <c r="O65" s="535"/>
      <c r="P65" s="537"/>
      <c r="Q65" s="538"/>
    </row>
    <row r="66" spans="1:17" ht="15.75" customHeight="1">
      <c r="A66" s="531"/>
      <c r="B66" s="503"/>
      <c r="C66" s="403"/>
      <c r="D66" s="523"/>
      <c r="E66" s="532"/>
      <c r="F66" s="403"/>
      <c r="G66" s="991"/>
      <c r="H66" s="992"/>
      <c r="J66" s="464"/>
      <c r="K66" s="534"/>
      <c r="L66" s="535"/>
      <c r="M66" s="534"/>
      <c r="N66" s="536"/>
      <c r="O66" s="535"/>
      <c r="P66" s="539"/>
      <c r="Q66" s="539"/>
    </row>
    <row r="67" spans="1:17" ht="15.75" customHeight="1">
      <c r="A67" s="525" t="s">
        <v>1411</v>
      </c>
      <c r="B67" s="401"/>
      <c r="C67" s="402"/>
      <c r="D67" s="401" t="s">
        <v>1163</v>
      </c>
      <c r="E67" s="526" t="s">
        <v>12</v>
      </c>
      <c r="F67" s="402">
        <v>1</v>
      </c>
      <c r="G67" s="989"/>
      <c r="H67" s="993"/>
      <c r="J67" s="464"/>
      <c r="K67" s="534"/>
      <c r="L67" s="535"/>
      <c r="M67" s="534"/>
      <c r="N67" s="540"/>
      <c r="O67" s="535"/>
      <c r="P67" s="539"/>
      <c r="Q67" s="538"/>
    </row>
    <row r="68" spans="1:17">
      <c r="A68" s="531"/>
      <c r="B68" s="503"/>
      <c r="C68" s="403"/>
      <c r="D68" s="523"/>
      <c r="E68" s="532"/>
      <c r="F68" s="403"/>
      <c r="G68" s="991"/>
      <c r="H68" s="992"/>
      <c r="J68" s="464"/>
      <c r="K68" s="534"/>
      <c r="L68" s="535"/>
      <c r="M68" s="534"/>
      <c r="N68" s="540"/>
      <c r="O68" s="535"/>
      <c r="P68" s="539"/>
      <c r="Q68" s="539"/>
    </row>
    <row r="69" spans="1:17">
      <c r="A69" s="525" t="s">
        <v>1412</v>
      </c>
      <c r="B69" s="541"/>
      <c r="C69" s="542"/>
      <c r="D69" s="401" t="s">
        <v>1164</v>
      </c>
      <c r="E69" s="542" t="s">
        <v>12</v>
      </c>
      <c r="F69" s="402">
        <v>18</v>
      </c>
      <c r="G69" s="989"/>
      <c r="H69" s="993"/>
      <c r="J69" s="464"/>
      <c r="K69" s="534"/>
      <c r="L69" s="535"/>
      <c r="M69" s="534"/>
      <c r="N69" s="540"/>
      <c r="O69" s="535"/>
      <c r="P69" s="539"/>
      <c r="Q69" s="538"/>
    </row>
    <row r="70" spans="1:17">
      <c r="A70" s="531"/>
      <c r="B70" s="404"/>
      <c r="C70" s="410"/>
      <c r="D70" s="523"/>
      <c r="E70" s="543"/>
      <c r="F70" s="410"/>
      <c r="G70" s="988"/>
      <c r="H70" s="992"/>
      <c r="J70" s="464"/>
      <c r="K70" s="534"/>
      <c r="L70" s="535"/>
      <c r="M70" s="534"/>
      <c r="N70" s="540"/>
      <c r="O70" s="535"/>
      <c r="P70" s="539"/>
      <c r="Q70" s="539"/>
    </row>
    <row r="71" spans="1:17">
      <c r="A71" s="525" t="s">
        <v>1413</v>
      </c>
      <c r="B71" s="541"/>
      <c r="C71" s="542"/>
      <c r="D71" s="401" t="s">
        <v>3276</v>
      </c>
      <c r="E71" s="542" t="s">
        <v>12</v>
      </c>
      <c r="F71" s="402">
        <v>36</v>
      </c>
      <c r="G71" s="989"/>
      <c r="H71" s="993"/>
      <c r="J71" s="464"/>
      <c r="K71" s="534"/>
      <c r="L71" s="535"/>
      <c r="M71" s="534"/>
      <c r="N71" s="544"/>
      <c r="O71" s="535"/>
      <c r="P71" s="539"/>
      <c r="Q71" s="539"/>
    </row>
    <row r="72" spans="1:17">
      <c r="A72" s="531"/>
      <c r="B72" s="404"/>
      <c r="C72" s="410"/>
      <c r="D72" s="523"/>
      <c r="E72" s="543"/>
      <c r="F72" s="410"/>
      <c r="G72" s="990"/>
      <c r="H72" s="992"/>
      <c r="J72" s="464"/>
      <c r="K72" s="534"/>
      <c r="L72" s="535"/>
      <c r="M72" s="534"/>
      <c r="N72" s="540"/>
      <c r="O72" s="535"/>
      <c r="P72" s="539"/>
      <c r="Q72" s="539"/>
    </row>
    <row r="73" spans="1:17" ht="18" customHeight="1">
      <c r="A73" s="525" t="s">
        <v>1414</v>
      </c>
      <c r="B73" s="541"/>
      <c r="C73" s="542"/>
      <c r="D73" s="401" t="s">
        <v>3277</v>
      </c>
      <c r="E73" s="527" t="s">
        <v>12</v>
      </c>
      <c r="F73" s="402">
        <v>306</v>
      </c>
      <c r="G73" s="989"/>
      <c r="H73" s="993"/>
      <c r="J73" s="464"/>
      <c r="K73" s="534"/>
      <c r="L73" s="535"/>
      <c r="M73" s="534"/>
      <c r="N73" s="540"/>
      <c r="O73" s="535"/>
      <c r="P73" s="539"/>
      <c r="Q73" s="539"/>
    </row>
    <row r="74" spans="1:17">
      <c r="A74" s="531"/>
      <c r="B74" s="503"/>
      <c r="C74" s="403"/>
      <c r="D74" s="503"/>
      <c r="E74" s="532"/>
      <c r="F74" s="403"/>
      <c r="G74" s="991"/>
      <c r="H74" s="992"/>
      <c r="J74" s="545"/>
      <c r="K74" s="534"/>
      <c r="L74" s="535"/>
      <c r="M74" s="534"/>
      <c r="N74" s="540"/>
      <c r="O74" s="535"/>
      <c r="P74" s="539"/>
      <c r="Q74" s="539"/>
    </row>
    <row r="75" spans="1:17" ht="27" customHeight="1">
      <c r="A75" s="525" t="s">
        <v>1415</v>
      </c>
      <c r="B75" s="401"/>
      <c r="C75" s="652" t="s">
        <v>1166</v>
      </c>
      <c r="D75" s="399" t="s">
        <v>1167</v>
      </c>
      <c r="E75" s="526"/>
      <c r="F75" s="402"/>
      <c r="G75" s="994"/>
      <c r="H75" s="989"/>
      <c r="J75" s="546"/>
      <c r="K75" s="547"/>
      <c r="L75" s="548"/>
      <c r="M75" s="547"/>
      <c r="N75" s="549"/>
      <c r="O75" s="548"/>
      <c r="P75" s="539"/>
      <c r="Q75" s="550"/>
    </row>
    <row r="76" spans="1:17">
      <c r="A76" s="531"/>
      <c r="B76" s="503"/>
      <c r="C76" s="403"/>
      <c r="D76" s="503"/>
      <c r="E76" s="532"/>
      <c r="F76" s="403"/>
      <c r="G76" s="991"/>
      <c r="H76" s="991"/>
    </row>
    <row r="77" spans="1:17" ht="25.5">
      <c r="A77" s="525" t="s">
        <v>1268</v>
      </c>
      <c r="B77" s="401"/>
      <c r="C77" s="402"/>
      <c r="D77" s="401" t="s">
        <v>1168</v>
      </c>
      <c r="E77" s="526" t="s">
        <v>34</v>
      </c>
      <c r="F77" s="402">
        <v>1</v>
      </c>
      <c r="G77" s="989"/>
      <c r="H77" s="989"/>
    </row>
    <row r="78" spans="1:17">
      <c r="A78" s="531"/>
      <c r="B78" s="503"/>
      <c r="C78" s="403"/>
      <c r="D78" s="503"/>
      <c r="E78" s="532"/>
      <c r="F78" s="403"/>
      <c r="G78" s="991"/>
      <c r="H78" s="991"/>
    </row>
    <row r="79" spans="1:17">
      <c r="A79" s="525" t="s">
        <v>1269</v>
      </c>
      <c r="B79" s="401"/>
      <c r="C79" s="402"/>
      <c r="D79" s="401" t="s">
        <v>1169</v>
      </c>
      <c r="E79" s="526" t="s">
        <v>1170</v>
      </c>
      <c r="F79" s="402">
        <v>40</v>
      </c>
      <c r="G79" s="989"/>
      <c r="H79" s="989"/>
    </row>
    <row r="80" spans="1:17">
      <c r="A80" s="531"/>
      <c r="B80" s="503"/>
      <c r="C80" s="403"/>
      <c r="D80" s="503"/>
      <c r="E80" s="532"/>
      <c r="F80" s="403"/>
      <c r="G80" s="991"/>
      <c r="H80" s="991"/>
    </row>
    <row r="81" spans="1:8">
      <c r="A81" s="525" t="s">
        <v>1416</v>
      </c>
      <c r="B81" s="401"/>
      <c r="C81" s="652" t="s">
        <v>1166</v>
      </c>
      <c r="D81" s="399" t="s">
        <v>1171</v>
      </c>
      <c r="E81" s="529"/>
      <c r="F81" s="402"/>
      <c r="G81" s="989"/>
      <c r="H81" s="989"/>
    </row>
    <row r="82" spans="1:8">
      <c r="A82" s="531"/>
      <c r="B82" s="503"/>
      <c r="C82" s="403"/>
      <c r="D82" s="503"/>
      <c r="E82" s="532"/>
      <c r="F82" s="403"/>
      <c r="G82" s="991"/>
      <c r="H82" s="991"/>
    </row>
    <row r="83" spans="1:8" ht="25.5">
      <c r="A83" s="525" t="s">
        <v>1270</v>
      </c>
      <c r="B83" s="401"/>
      <c r="C83" s="402"/>
      <c r="D83" s="401" t="s">
        <v>1168</v>
      </c>
      <c r="E83" s="526" t="s">
        <v>34</v>
      </c>
      <c r="F83" s="402">
        <v>1</v>
      </c>
      <c r="G83" s="989"/>
      <c r="H83" s="989"/>
    </row>
    <row r="84" spans="1:8">
      <c r="A84" s="531"/>
      <c r="B84" s="503"/>
      <c r="C84" s="403"/>
      <c r="D84" s="503"/>
      <c r="E84" s="532"/>
      <c r="F84" s="403"/>
      <c r="G84" s="991"/>
      <c r="H84" s="991"/>
    </row>
    <row r="85" spans="1:8">
      <c r="A85" s="551" t="s">
        <v>1417</v>
      </c>
      <c r="B85" s="552"/>
      <c r="C85" s="501"/>
      <c r="D85" s="552" t="s">
        <v>1169</v>
      </c>
      <c r="E85" s="553" t="s">
        <v>1170</v>
      </c>
      <c r="F85" s="501">
        <v>40</v>
      </c>
      <c r="G85" s="989"/>
      <c r="H85" s="995"/>
    </row>
    <row r="86" spans="1:8">
      <c r="A86" s="531"/>
      <c r="B86" s="503"/>
      <c r="C86" s="403"/>
      <c r="D86" s="503"/>
      <c r="E86" s="532"/>
      <c r="F86" s="403"/>
      <c r="G86" s="991"/>
      <c r="H86" s="991"/>
    </row>
    <row r="87" spans="1:8">
      <c r="A87" s="554"/>
      <c r="B87" s="555"/>
      <c r="C87" s="495"/>
      <c r="D87" s="556"/>
      <c r="E87" s="495"/>
      <c r="F87" s="495"/>
      <c r="G87" s="996"/>
      <c r="H87" s="996"/>
    </row>
    <row r="88" spans="1:8">
      <c r="A88" s="531"/>
      <c r="B88" s="503"/>
      <c r="C88" s="403"/>
      <c r="D88" s="503"/>
      <c r="E88" s="532"/>
      <c r="F88" s="403"/>
      <c r="G88" s="991"/>
      <c r="H88" s="991"/>
    </row>
    <row r="89" spans="1:8">
      <c r="A89" s="554"/>
      <c r="B89" s="555"/>
      <c r="C89" s="495"/>
      <c r="D89" s="556"/>
      <c r="E89" s="495"/>
      <c r="F89" s="495"/>
      <c r="G89" s="996"/>
      <c r="H89" s="996"/>
    </row>
    <row r="90" spans="1:8">
      <c r="A90" s="531"/>
      <c r="B90" s="503"/>
      <c r="C90" s="403"/>
      <c r="D90" s="503"/>
      <c r="E90" s="532"/>
      <c r="F90" s="403"/>
      <c r="G90" s="991"/>
      <c r="H90" s="991"/>
    </row>
    <row r="91" spans="1:8">
      <c r="A91" s="554"/>
      <c r="B91" s="555"/>
      <c r="C91" s="495"/>
      <c r="D91" s="556"/>
      <c r="E91" s="495"/>
      <c r="F91" s="495"/>
      <c r="G91" s="996"/>
      <c r="H91" s="996"/>
    </row>
    <row r="92" spans="1:8">
      <c r="A92" s="531"/>
      <c r="B92" s="503"/>
      <c r="C92" s="403"/>
      <c r="D92" s="503"/>
      <c r="E92" s="532"/>
      <c r="F92" s="403"/>
      <c r="G92" s="991"/>
      <c r="H92" s="991"/>
    </row>
    <row r="93" spans="1:8">
      <c r="A93" s="554"/>
      <c r="B93" s="555"/>
      <c r="C93" s="495"/>
      <c r="D93" s="556"/>
      <c r="E93" s="495"/>
      <c r="F93" s="495"/>
      <c r="G93" s="996"/>
      <c r="H93" s="996"/>
    </row>
    <row r="94" spans="1:8" ht="15.75" thickBot="1">
      <c r="A94" s="531"/>
      <c r="B94" s="503"/>
      <c r="C94" s="403"/>
      <c r="D94" s="503"/>
      <c r="E94" s="532"/>
      <c r="F94" s="403"/>
      <c r="G94" s="991"/>
      <c r="H94" s="991"/>
    </row>
    <row r="95" spans="1:8" ht="15.75" thickBot="1">
      <c r="A95" s="1148" t="s">
        <v>39</v>
      </c>
      <c r="B95" s="1148"/>
      <c r="C95" s="1148"/>
      <c r="D95" s="1148"/>
      <c r="E95" s="1148"/>
      <c r="F95" s="1148"/>
      <c r="G95" s="1148"/>
      <c r="H95" s="557"/>
    </row>
    <row r="97" ht="15" customHeight="1"/>
  </sheetData>
  <sheetProtection algorithmName="SHA-512" hashValue="sGrzG6szKoO9Erm254vfo4UVKjIHnaKHzyf+Wtcn8iCG1nSdzFoVy25vLqU9YSDiKlDy9YdXRUu/k4c8b/9EqQ==" saltValue="Qhr3xQw+79fo7M9d51oWtQ==" spinCount="100000" sheet="1" objects="1" scenarios="1"/>
  <mergeCells count="9">
    <mergeCell ref="A95:G95"/>
    <mergeCell ref="A2:B2"/>
    <mergeCell ref="C2:H2"/>
    <mergeCell ref="C3:H3"/>
    <mergeCell ref="A1:B1"/>
    <mergeCell ref="C1:H1"/>
    <mergeCell ref="A3:B3"/>
    <mergeCell ref="A52:G52"/>
    <mergeCell ref="A53:G53"/>
  </mergeCells>
  <phoneticPr fontId="31" type="noConversion"/>
  <pageMargins left="0.70866141732283472" right="0.70866141732283472" top="0.74803149606299213" bottom="0.74803149606299213" header="0.31496062992125984" footer="0.31496062992125984"/>
  <pageSetup paperSize="9" scale="57" firstPageNumber="19" fitToHeight="0" orientation="portrait" r:id="rId1"/>
  <headerFooter>
    <oddFooter xml:space="preserve">&amp;RC. &amp;P
</oddFooter>
  </headerFooter>
  <rowBreaks count="1" manualBreakCount="1">
    <brk id="52" max="7"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39807F-A7A1-4ADD-9C05-E07A066DBEEC}">
  <sheetPr>
    <tabColor theme="9"/>
    <pageSetUpPr fitToPage="1"/>
  </sheetPr>
  <dimension ref="A1:AT288"/>
  <sheetViews>
    <sheetView view="pageBreakPreview" topLeftCell="A173" zoomScale="25" zoomScaleNormal="100" zoomScaleSheetLayoutView="25" workbookViewId="0">
      <selection activeCell="G87" sqref="A87:H120"/>
    </sheetView>
  </sheetViews>
  <sheetFormatPr defaultRowHeight="15"/>
  <cols>
    <col min="1" max="1" width="12.42578125" style="332" customWidth="1"/>
    <col min="2" max="2" width="6.5703125" style="62" customWidth="1"/>
    <col min="3" max="3" width="14.42578125" style="62" bestFit="1" customWidth="1"/>
    <col min="4" max="4" width="33.140625" style="56" customWidth="1"/>
    <col min="5" max="5" width="7.5703125" style="152" customWidth="1"/>
    <col min="6" max="6" width="8.5703125" style="56" customWidth="1"/>
    <col min="7" max="8" width="30.7109375" style="153" customWidth="1"/>
    <col min="9" max="9" width="14" customWidth="1"/>
    <col min="10" max="10" width="16.140625" bestFit="1" customWidth="1"/>
    <col min="11" max="11" width="29" bestFit="1" customWidth="1"/>
    <col min="12" max="12" width="19.5703125" bestFit="1" customWidth="1"/>
    <col min="13" max="13" width="16.5703125" bestFit="1" customWidth="1"/>
    <col min="14" max="14" width="14" customWidth="1"/>
    <col min="15" max="15" width="12.5703125" customWidth="1"/>
    <col min="16" max="16" width="12.85546875" bestFit="1" customWidth="1"/>
    <col min="17" max="17" width="14.140625" bestFit="1" customWidth="1"/>
    <col min="18" max="18" width="13.28515625" bestFit="1" customWidth="1"/>
    <col min="19" max="19" width="12.28515625" customWidth="1"/>
    <col min="20" max="20" width="14.28515625" customWidth="1"/>
    <col min="26" max="26" width="22" bestFit="1" customWidth="1"/>
  </cols>
  <sheetData>
    <row r="1" spans="1:46" ht="27" customHeight="1">
      <c r="A1" s="1127" t="s">
        <v>916</v>
      </c>
      <c r="B1" s="1127"/>
      <c r="C1" s="1128" t="s">
        <v>3488</v>
      </c>
      <c r="D1" s="1128"/>
      <c r="E1" s="1128"/>
      <c r="F1" s="1128"/>
      <c r="G1" s="1128"/>
      <c r="H1" s="1128"/>
      <c r="K1" s="415"/>
      <c r="L1" s="415"/>
      <c r="M1" s="415"/>
      <c r="N1" s="415"/>
    </row>
    <row r="2" spans="1:46">
      <c r="A2" s="1129" t="s">
        <v>1184</v>
      </c>
      <c r="B2" s="1129"/>
      <c r="C2" s="1130" t="s">
        <v>3487</v>
      </c>
      <c r="D2" s="1130"/>
      <c r="E2" s="1130"/>
      <c r="F2" s="1130"/>
      <c r="G2" s="1130"/>
      <c r="H2" s="1130"/>
      <c r="K2" s="88"/>
      <c r="L2" s="88"/>
      <c r="M2" s="89"/>
      <c r="N2" s="89"/>
    </row>
    <row r="3" spans="1:46" ht="15.75" thickBot="1">
      <c r="A3" s="1103" t="s">
        <v>917</v>
      </c>
      <c r="B3" s="1103"/>
      <c r="C3" s="1103" t="str">
        <f>D5</f>
        <v>SCHEDULE 7: SEWER HOUSEHOLD CONNECTIONS</v>
      </c>
      <c r="D3" s="1103"/>
      <c r="E3" s="1103"/>
      <c r="F3" s="1103"/>
      <c r="G3" s="1103"/>
      <c r="H3" s="1103"/>
      <c r="K3" s="416"/>
      <c r="L3" s="417"/>
      <c r="M3" s="95"/>
      <c r="N3" s="417"/>
      <c r="O3" s="80"/>
    </row>
    <row r="4" spans="1:46" ht="15.75" thickBot="1">
      <c r="A4" s="1" t="s">
        <v>0</v>
      </c>
      <c r="B4" s="2" t="s">
        <v>1</v>
      </c>
      <c r="C4" s="2" t="s">
        <v>2</v>
      </c>
      <c r="D4" s="2" t="s">
        <v>3</v>
      </c>
      <c r="E4" s="2" t="s">
        <v>4</v>
      </c>
      <c r="F4" s="2" t="s">
        <v>5</v>
      </c>
      <c r="G4" s="81" t="s">
        <v>6</v>
      </c>
      <c r="H4" s="81" t="s">
        <v>7</v>
      </c>
      <c r="K4" s="416"/>
      <c r="L4" s="417"/>
      <c r="M4" s="95"/>
      <c r="N4" s="417"/>
    </row>
    <row r="5" spans="1:46" ht="27" customHeight="1">
      <c r="A5" s="83" t="s">
        <v>3260</v>
      </c>
      <c r="B5" s="84"/>
      <c r="C5" s="85"/>
      <c r="D5" s="86" t="s">
        <v>3239</v>
      </c>
      <c r="E5" s="84"/>
      <c r="F5" s="84"/>
      <c r="G5" s="925"/>
      <c r="H5" s="925"/>
      <c r="K5" s="90"/>
      <c r="L5" s="422"/>
      <c r="M5" s="82"/>
      <c r="N5" s="422"/>
      <c r="O5" s="804"/>
    </row>
    <row r="6" spans="1:46">
      <c r="A6" s="91"/>
      <c r="B6" s="92"/>
      <c r="C6" s="92"/>
      <c r="D6" s="93"/>
      <c r="E6" s="92"/>
      <c r="F6" s="92"/>
      <c r="G6" s="929"/>
      <c r="H6" s="929"/>
      <c r="K6" s="90"/>
      <c r="L6" s="422"/>
      <c r="M6" s="82"/>
      <c r="N6" s="422"/>
      <c r="O6" s="804"/>
    </row>
    <row r="7" spans="1:46" ht="27.75" customHeight="1">
      <c r="A7" s="97"/>
      <c r="B7" s="98"/>
      <c r="C7" s="115" t="s">
        <v>3256</v>
      </c>
      <c r="D7" s="63" t="s">
        <v>3257</v>
      </c>
      <c r="E7" s="98"/>
      <c r="F7" s="98"/>
      <c r="G7" s="930"/>
      <c r="H7" s="930"/>
      <c r="K7" s="82"/>
      <c r="L7" s="111"/>
      <c r="M7" s="417"/>
      <c r="N7" s="111"/>
      <c r="O7" s="90"/>
      <c r="P7" s="111"/>
      <c r="Q7" s="90"/>
      <c r="R7" s="111"/>
      <c r="S7" s="90"/>
      <c r="T7" s="111"/>
      <c r="U7" s="90"/>
      <c r="V7" s="111"/>
      <c r="W7" s="90"/>
      <c r="X7" s="111"/>
      <c r="Y7" s="90"/>
      <c r="Z7" s="111"/>
      <c r="AA7" s="90"/>
      <c r="AB7" s="111"/>
      <c r="AC7" s="90"/>
      <c r="AD7" s="111"/>
      <c r="AE7" s="90"/>
      <c r="AF7" s="111"/>
      <c r="AG7" s="90"/>
      <c r="AH7" s="111"/>
      <c r="AI7" s="90"/>
      <c r="AJ7" s="111"/>
      <c r="AK7" s="90"/>
      <c r="AR7" s="82"/>
      <c r="AS7" s="90"/>
      <c r="AT7" s="90"/>
    </row>
    <row r="8" spans="1:46">
      <c r="A8" s="91"/>
      <c r="B8" s="92"/>
      <c r="C8" s="92"/>
      <c r="D8" s="93"/>
      <c r="E8" s="92"/>
      <c r="F8" s="92"/>
      <c r="G8" s="929"/>
      <c r="H8" s="929"/>
      <c r="K8" s="82"/>
      <c r="L8" s="111"/>
      <c r="M8" s="417"/>
      <c r="N8" s="111"/>
      <c r="O8" s="90"/>
      <c r="P8" s="111"/>
      <c r="Q8" s="90"/>
      <c r="R8" s="111"/>
      <c r="S8" s="90"/>
      <c r="T8" s="111"/>
      <c r="U8" s="90"/>
      <c r="V8" s="111"/>
      <c r="W8" s="90"/>
      <c r="X8" s="111"/>
      <c r="Y8" s="90"/>
      <c r="Z8" s="111"/>
      <c r="AA8" s="90"/>
      <c r="AB8" s="111"/>
      <c r="AC8" s="90"/>
      <c r="AD8" s="111"/>
      <c r="AE8" s="90"/>
      <c r="AF8" s="111"/>
      <c r="AG8" s="90"/>
      <c r="AH8" s="111"/>
      <c r="AI8" s="90"/>
      <c r="AJ8" s="111"/>
      <c r="AK8" s="90"/>
      <c r="AR8" s="82"/>
      <c r="AS8" s="90"/>
      <c r="AT8" s="90"/>
    </row>
    <row r="9" spans="1:46">
      <c r="A9" s="97" t="s">
        <v>1271</v>
      </c>
      <c r="B9" s="98" t="s">
        <v>1</v>
      </c>
      <c r="C9" s="98" t="s">
        <v>174</v>
      </c>
      <c r="D9" s="68" t="s">
        <v>127</v>
      </c>
      <c r="E9" s="98" t="s">
        <v>128</v>
      </c>
      <c r="F9" s="99">
        <v>76538</v>
      </c>
      <c r="G9" s="928"/>
      <c r="H9" s="928"/>
      <c r="I9" s="101"/>
      <c r="K9" s="82"/>
      <c r="L9" s="1126"/>
      <c r="M9" s="1120"/>
      <c r="N9" s="1150"/>
      <c r="O9" s="1149"/>
      <c r="P9" s="799"/>
    </row>
    <row r="10" spans="1:46">
      <c r="A10" s="91"/>
      <c r="B10" s="92"/>
      <c r="C10" s="92"/>
      <c r="D10" s="93"/>
      <c r="E10" s="92"/>
      <c r="F10" s="92"/>
      <c r="G10" s="929"/>
      <c r="H10" s="929"/>
      <c r="K10" s="82"/>
      <c r="L10" s="111"/>
      <c r="M10" s="417"/>
      <c r="N10" s="800"/>
      <c r="P10" s="801"/>
      <c r="S10" s="22"/>
      <c r="V10" s="22"/>
    </row>
    <row r="11" spans="1:46" ht="27">
      <c r="A11" s="97" t="s">
        <v>1342</v>
      </c>
      <c r="B11" s="98" t="s">
        <v>1</v>
      </c>
      <c r="C11" s="98" t="s">
        <v>249</v>
      </c>
      <c r="D11" s="68" t="s">
        <v>130</v>
      </c>
      <c r="E11" s="98" t="s">
        <v>131</v>
      </c>
      <c r="F11" s="98">
        <v>185</v>
      </c>
      <c r="G11" s="930"/>
      <c r="H11" s="930"/>
      <c r="K11" s="112"/>
      <c r="L11" s="111"/>
      <c r="M11" s="417"/>
      <c r="N11" s="800"/>
      <c r="P11" s="801"/>
      <c r="S11" s="22"/>
      <c r="V11" s="22"/>
    </row>
    <row r="12" spans="1:46">
      <c r="A12" s="91"/>
      <c r="B12" s="92"/>
      <c r="C12" s="92"/>
      <c r="D12" s="93"/>
      <c r="E12" s="92"/>
      <c r="F12" s="92"/>
      <c r="G12" s="929"/>
      <c r="H12" s="929"/>
      <c r="K12" s="82"/>
      <c r="L12" s="111"/>
      <c r="M12" s="417"/>
      <c r="N12" s="800"/>
      <c r="P12" s="801"/>
      <c r="S12" s="22"/>
      <c r="V12" s="22"/>
    </row>
    <row r="13" spans="1:46" ht="27">
      <c r="A13" s="97" t="s">
        <v>1343</v>
      </c>
      <c r="B13" s="418"/>
      <c r="C13" s="45" t="s">
        <v>962</v>
      </c>
      <c r="D13" s="44" t="s">
        <v>133</v>
      </c>
      <c r="E13" s="45" t="s">
        <v>134</v>
      </c>
      <c r="F13" s="99">
        <v>76538</v>
      </c>
      <c r="G13" s="931"/>
      <c r="H13" s="931"/>
      <c r="I13" s="101"/>
      <c r="K13" s="82"/>
      <c r="L13" s="111"/>
      <c r="M13" s="417"/>
      <c r="N13" s="800"/>
      <c r="P13" s="801"/>
      <c r="S13" s="22"/>
      <c r="V13" s="22"/>
    </row>
    <row r="14" spans="1:46">
      <c r="A14" s="50"/>
      <c r="B14" s="419"/>
      <c r="C14" s="325"/>
      <c r="D14" s="13"/>
      <c r="E14" s="325"/>
      <c r="F14" s="420"/>
      <c r="G14" s="948"/>
      <c r="H14" s="948"/>
      <c r="I14" s="101"/>
      <c r="K14" s="82"/>
      <c r="L14" s="111"/>
      <c r="M14" s="417"/>
      <c r="N14" s="800"/>
      <c r="P14" s="801"/>
      <c r="S14" s="22"/>
      <c r="V14" s="22"/>
    </row>
    <row r="15" spans="1:46">
      <c r="A15" s="97" t="s">
        <v>1344</v>
      </c>
      <c r="B15" s="418"/>
      <c r="C15" s="45" t="s">
        <v>963</v>
      </c>
      <c r="D15" s="44" t="s">
        <v>964</v>
      </c>
      <c r="E15" s="45" t="s">
        <v>12</v>
      </c>
      <c r="F15" s="106">
        <v>3750</v>
      </c>
      <c r="G15" s="931"/>
      <c r="H15" s="931"/>
      <c r="I15" s="101"/>
      <c r="K15" s="82"/>
      <c r="L15" s="111"/>
      <c r="M15" s="417"/>
      <c r="N15" s="800"/>
      <c r="P15" s="801"/>
      <c r="S15" s="22"/>
      <c r="V15" s="22"/>
    </row>
    <row r="16" spans="1:46">
      <c r="A16" s="91"/>
      <c r="B16" s="92"/>
      <c r="C16" s="92"/>
      <c r="D16" s="93"/>
      <c r="E16" s="92"/>
      <c r="F16" s="92"/>
      <c r="G16" s="929"/>
      <c r="H16" s="929"/>
      <c r="I16" s="101"/>
      <c r="K16" s="82"/>
      <c r="L16" s="111"/>
      <c r="M16" s="417"/>
      <c r="N16" s="800"/>
      <c r="P16" s="801"/>
      <c r="S16" s="22"/>
      <c r="V16" s="22"/>
    </row>
    <row r="17" spans="1:46">
      <c r="A17" s="97" t="s">
        <v>3261</v>
      </c>
      <c r="B17" s="418"/>
      <c r="C17" s="45" t="s">
        <v>965</v>
      </c>
      <c r="D17" s="44" t="s">
        <v>139</v>
      </c>
      <c r="E17" s="45" t="s">
        <v>12</v>
      </c>
      <c r="F17" s="106">
        <v>150</v>
      </c>
      <c r="G17" s="931"/>
      <c r="H17" s="931"/>
      <c r="K17" s="82"/>
      <c r="L17" s="111"/>
      <c r="M17" s="417"/>
      <c r="N17" s="800"/>
      <c r="P17" s="801"/>
    </row>
    <row r="18" spans="1:46">
      <c r="A18" s="91"/>
      <c r="B18" s="92"/>
      <c r="C18" s="92"/>
      <c r="D18" s="93"/>
      <c r="E18" s="92"/>
      <c r="F18" s="92"/>
      <c r="G18" s="929"/>
      <c r="H18" s="929"/>
      <c r="K18" s="110"/>
      <c r="L18" s="111"/>
      <c r="M18" s="417"/>
      <c r="N18" s="800"/>
      <c r="P18" s="801"/>
      <c r="AR18" s="1149"/>
      <c r="AS18" s="1149"/>
      <c r="AT18" s="1149"/>
    </row>
    <row r="19" spans="1:46" ht="28.5" customHeight="1">
      <c r="A19" s="97" t="s">
        <v>3262</v>
      </c>
      <c r="B19" s="418"/>
      <c r="C19" s="45" t="s">
        <v>966</v>
      </c>
      <c r="D19" s="44" t="s">
        <v>141</v>
      </c>
      <c r="E19" s="45" t="s">
        <v>12</v>
      </c>
      <c r="F19" s="106">
        <v>1</v>
      </c>
      <c r="G19" s="931"/>
      <c r="H19" s="931"/>
      <c r="L19" s="116"/>
      <c r="M19" s="90"/>
      <c r="N19" s="802"/>
      <c r="P19" s="118"/>
      <c r="Q19" s="798"/>
      <c r="R19" s="1154"/>
      <c r="S19" s="1149"/>
      <c r="T19" s="1154"/>
      <c r="U19" s="1149"/>
      <c r="V19" s="1154"/>
      <c r="W19" s="1149"/>
      <c r="X19" s="1149"/>
      <c r="Y19" s="1149"/>
      <c r="Z19" s="1149"/>
      <c r="AA19" s="1149"/>
      <c r="AB19" s="1149"/>
      <c r="AC19" s="1149"/>
      <c r="AD19" s="1149"/>
      <c r="AE19" s="1149"/>
      <c r="AF19" s="1149"/>
      <c r="AG19" s="1149"/>
      <c r="AH19" s="1149"/>
      <c r="AI19" s="1149"/>
      <c r="AJ19" s="1149"/>
      <c r="AK19" s="1149"/>
      <c r="AR19" s="110"/>
      <c r="AS19" s="110"/>
      <c r="AT19" s="110"/>
    </row>
    <row r="20" spans="1:46">
      <c r="A20" s="423"/>
      <c r="B20" s="92"/>
      <c r="C20" s="92"/>
      <c r="D20" s="93"/>
      <c r="E20" s="92"/>
      <c r="F20" s="92"/>
      <c r="G20" s="929"/>
      <c r="H20" s="929"/>
      <c r="L20" s="118"/>
      <c r="M20" s="119"/>
      <c r="N20" s="118"/>
      <c r="P20" s="118"/>
      <c r="R20" s="801"/>
      <c r="T20" s="801"/>
      <c r="V20" s="801"/>
      <c r="X20" s="801"/>
      <c r="Z20" s="801"/>
      <c r="AB20" s="801"/>
      <c r="AD20" s="801"/>
      <c r="AF20" s="801"/>
      <c r="AH20" s="801"/>
      <c r="AJ20" s="801"/>
      <c r="AR20" s="110"/>
    </row>
    <row r="21" spans="1:46" ht="26.25" customHeight="1">
      <c r="A21" s="97" t="s">
        <v>3263</v>
      </c>
      <c r="B21" s="418"/>
      <c r="C21" s="45" t="s">
        <v>967</v>
      </c>
      <c r="D21" s="44" t="s">
        <v>968</v>
      </c>
      <c r="E21" s="45" t="s">
        <v>57</v>
      </c>
      <c r="F21" s="106">
        <v>1</v>
      </c>
      <c r="G21" s="931">
        <v>3000000</v>
      </c>
      <c r="H21" s="931">
        <f>G21*F21</f>
        <v>3000000</v>
      </c>
      <c r="K21" s="120"/>
      <c r="L21" s="1122"/>
      <c r="M21" s="1123"/>
      <c r="N21" s="1124"/>
      <c r="R21" s="801"/>
      <c r="T21" s="801"/>
      <c r="V21" s="801"/>
      <c r="X21" s="801"/>
      <c r="Z21" s="801"/>
      <c r="AB21" s="801"/>
      <c r="AD21" s="801"/>
      <c r="AF21" s="801"/>
      <c r="AH21" s="801"/>
      <c r="AJ21" s="801"/>
      <c r="AR21" s="113"/>
    </row>
    <row r="22" spans="1:46" ht="15.75">
      <c r="A22" s="91"/>
      <c r="B22" s="92"/>
      <c r="C22" s="92"/>
      <c r="D22" s="93"/>
      <c r="E22" s="92"/>
      <c r="F22" s="92"/>
      <c r="G22" s="929"/>
      <c r="H22" s="929"/>
      <c r="K22" s="120"/>
      <c r="L22" s="120"/>
      <c r="M22" s="120"/>
      <c r="N22" s="1124"/>
      <c r="R22" s="801"/>
      <c r="T22" s="801"/>
      <c r="V22" s="801"/>
      <c r="X22" s="801"/>
      <c r="Z22" s="801"/>
      <c r="AB22" s="801"/>
      <c r="AD22" s="801"/>
      <c r="AF22" s="801"/>
      <c r="AH22" s="801"/>
      <c r="AJ22" s="801"/>
      <c r="AR22" s="110"/>
    </row>
    <row r="23" spans="1:46" ht="27">
      <c r="A23" s="97" t="s">
        <v>3264</v>
      </c>
      <c r="B23" s="418"/>
      <c r="C23" s="45"/>
      <c r="D23" s="44" t="s">
        <v>2614</v>
      </c>
      <c r="E23" s="45" t="s">
        <v>59</v>
      </c>
      <c r="F23" s="424">
        <f>H21</f>
        <v>3000000</v>
      </c>
      <c r="G23" s="931"/>
      <c r="H23" s="931"/>
      <c r="K23" s="120"/>
      <c r="L23" s="120"/>
      <c r="M23" s="125"/>
      <c r="N23" s="1124"/>
      <c r="R23" s="801"/>
      <c r="T23" s="801"/>
      <c r="V23" s="801"/>
      <c r="X23" s="801"/>
      <c r="Z23" s="801"/>
      <c r="AB23" s="801"/>
      <c r="AD23" s="801"/>
      <c r="AF23" s="801"/>
      <c r="AH23" s="801"/>
      <c r="AJ23" s="801"/>
      <c r="AR23" s="110"/>
    </row>
    <row r="24" spans="1:46" ht="15.75">
      <c r="A24" s="91"/>
      <c r="B24" s="92"/>
      <c r="C24" s="92"/>
      <c r="D24" s="93"/>
      <c r="E24" s="92"/>
      <c r="F24" s="92"/>
      <c r="G24" s="929"/>
      <c r="H24" s="929"/>
      <c r="K24" s="120"/>
      <c r="L24" s="127"/>
      <c r="M24" s="128"/>
      <c r="N24" s="1124"/>
      <c r="R24" s="801"/>
      <c r="T24" s="801"/>
      <c r="V24" s="801"/>
      <c r="X24" s="801"/>
      <c r="Z24" s="801"/>
      <c r="AB24" s="801"/>
      <c r="AD24" s="801"/>
      <c r="AF24" s="801"/>
      <c r="AH24" s="801"/>
      <c r="AJ24" s="801"/>
      <c r="AR24" s="110"/>
    </row>
    <row r="25" spans="1:46" ht="36" customHeight="1">
      <c r="A25" s="97"/>
      <c r="B25" s="98"/>
      <c r="C25" s="115" t="s">
        <v>142</v>
      </c>
      <c r="D25" s="63" t="s">
        <v>143</v>
      </c>
      <c r="E25" s="115"/>
      <c r="F25" s="98"/>
      <c r="G25" s="930"/>
      <c r="H25" s="930"/>
      <c r="K25" s="120"/>
      <c r="L25" s="127"/>
      <c r="M25" s="128"/>
      <c r="N25" s="1124"/>
      <c r="R25" s="801"/>
      <c r="T25" s="801"/>
      <c r="V25" s="801"/>
      <c r="X25" s="801"/>
      <c r="Z25" s="801"/>
      <c r="AB25" s="801"/>
      <c r="AD25" s="801"/>
      <c r="AF25" s="801"/>
      <c r="AH25" s="801"/>
      <c r="AJ25" s="801"/>
      <c r="AR25" s="110"/>
    </row>
    <row r="26" spans="1:46" ht="15.75">
      <c r="A26" s="91"/>
      <c r="B26" s="67"/>
      <c r="C26" s="67"/>
      <c r="D26" s="66"/>
      <c r="E26" s="67"/>
      <c r="F26" s="67"/>
      <c r="G26" s="932"/>
      <c r="H26" s="932"/>
      <c r="K26" s="120"/>
      <c r="L26" s="127"/>
      <c r="M26" s="128"/>
      <c r="N26" s="1124"/>
      <c r="R26" s="801"/>
      <c r="T26" s="801"/>
      <c r="V26" s="801"/>
      <c r="X26" s="801"/>
      <c r="Z26" s="801"/>
      <c r="AB26" s="801"/>
      <c r="AD26" s="801"/>
      <c r="AF26" s="801"/>
      <c r="AH26" s="801"/>
      <c r="AJ26" s="801"/>
      <c r="AR26" s="110"/>
    </row>
    <row r="27" spans="1:46">
      <c r="A27" s="97" t="s">
        <v>1418</v>
      </c>
      <c r="B27" s="17"/>
      <c r="C27" s="17"/>
      <c r="D27" s="41" t="s">
        <v>145</v>
      </c>
      <c r="E27" s="17"/>
      <c r="F27" s="17"/>
      <c r="G27" s="933"/>
      <c r="H27" s="933"/>
      <c r="O27" s="801"/>
      <c r="Q27" s="801"/>
      <c r="S27" s="801"/>
      <c r="U27" s="801"/>
      <c r="W27" s="801"/>
      <c r="Y27" s="801"/>
      <c r="AA27" s="801"/>
      <c r="AC27" s="801"/>
      <c r="AE27" s="801"/>
      <c r="AM27" s="110"/>
    </row>
    <row r="28" spans="1:46" ht="15.75">
      <c r="A28" s="50"/>
      <c r="B28" s="79"/>
      <c r="C28" s="79"/>
      <c r="D28" s="425"/>
      <c r="E28" s="79"/>
      <c r="F28" s="79"/>
      <c r="G28" s="934"/>
      <c r="H28" s="934"/>
      <c r="K28" s="129"/>
      <c r="L28" s="130"/>
      <c r="M28" s="130"/>
      <c r="N28" s="130"/>
      <c r="O28" s="426"/>
      <c r="P28" s="803"/>
      <c r="Q28" s="801"/>
      <c r="S28" s="801"/>
      <c r="U28" s="801"/>
      <c r="W28" s="801"/>
      <c r="Y28" s="801"/>
      <c r="AA28" s="801"/>
      <c r="AC28" s="801"/>
      <c r="AE28" s="801"/>
      <c r="AM28" s="110"/>
    </row>
    <row r="29" spans="1:46" ht="66" customHeight="1">
      <c r="A29" s="97"/>
      <c r="B29" s="17"/>
      <c r="C29" s="123" t="s">
        <v>969</v>
      </c>
      <c r="D29" s="41" t="s">
        <v>970</v>
      </c>
      <c r="E29" s="17"/>
      <c r="F29" s="17"/>
      <c r="G29" s="933"/>
      <c r="H29" s="933"/>
      <c r="K29" s="427"/>
      <c r="L29" s="428"/>
      <c r="M29" s="428"/>
      <c r="N29" s="428"/>
      <c r="O29" s="430"/>
      <c r="P29" s="803"/>
      <c r="Q29" s="118"/>
      <c r="S29" s="118"/>
      <c r="U29" s="118"/>
      <c r="W29" s="118"/>
      <c r="Y29" s="118"/>
      <c r="AA29" s="118"/>
      <c r="AC29" s="118"/>
      <c r="AE29" s="118"/>
      <c r="AM29" s="110"/>
    </row>
    <row r="30" spans="1:46" ht="15.75">
      <c r="A30" s="91"/>
      <c r="B30" s="67"/>
      <c r="C30" s="67"/>
      <c r="D30" s="66"/>
      <c r="E30" s="67"/>
      <c r="F30" s="67"/>
      <c r="G30" s="932"/>
      <c r="H30" s="932"/>
      <c r="K30" s="432"/>
      <c r="L30" s="433"/>
      <c r="M30" s="433"/>
      <c r="N30" s="433"/>
      <c r="O30" s="430"/>
      <c r="P30" s="803"/>
      <c r="AM30" s="110"/>
    </row>
    <row r="31" spans="1:46" ht="27" customHeight="1">
      <c r="A31" s="97" t="s">
        <v>3265</v>
      </c>
      <c r="B31" s="123" t="s">
        <v>1</v>
      </c>
      <c r="C31" s="123"/>
      <c r="D31" s="10" t="s">
        <v>147</v>
      </c>
      <c r="E31" s="17" t="s">
        <v>12</v>
      </c>
      <c r="F31" s="126">
        <v>11375</v>
      </c>
      <c r="G31" s="933"/>
      <c r="H31" s="933"/>
      <c r="I31" s="124"/>
      <c r="K31" s="432"/>
      <c r="L31" s="434"/>
      <c r="M31" s="434"/>
      <c r="N31" s="434"/>
      <c r="O31" s="430"/>
      <c r="P31" s="803"/>
      <c r="AM31" s="110"/>
    </row>
    <row r="32" spans="1:46" ht="15.75">
      <c r="A32" s="91"/>
      <c r="B32" s="67"/>
      <c r="C32" s="67"/>
      <c r="D32" s="66"/>
      <c r="E32" s="67"/>
      <c r="F32" s="67"/>
      <c r="G32" s="932"/>
      <c r="H32" s="932"/>
      <c r="I32" s="124"/>
      <c r="K32" s="432"/>
      <c r="L32" s="430"/>
      <c r="M32" s="430"/>
      <c r="N32" s="430"/>
      <c r="O32" s="430"/>
      <c r="P32" s="803"/>
      <c r="AM32" s="110"/>
    </row>
    <row r="33" spans="1:39" ht="24" customHeight="1">
      <c r="A33" s="97" t="s">
        <v>1273</v>
      </c>
      <c r="B33" s="17"/>
      <c r="C33" s="123"/>
      <c r="D33" s="10" t="s">
        <v>148</v>
      </c>
      <c r="E33" s="17" t="s">
        <v>12</v>
      </c>
      <c r="F33" s="126">
        <v>3250</v>
      </c>
      <c r="G33" s="933"/>
      <c r="H33" s="933"/>
      <c r="I33" s="124"/>
      <c r="K33" s="435"/>
      <c r="L33" s="133"/>
      <c r="M33" s="133"/>
      <c r="N33" s="133"/>
      <c r="O33" s="436"/>
      <c r="P33" s="803"/>
      <c r="AM33" s="110"/>
    </row>
    <row r="34" spans="1:39" ht="15.75">
      <c r="A34" s="91"/>
      <c r="B34" s="67"/>
      <c r="C34" s="67"/>
      <c r="D34" s="66"/>
      <c r="E34" s="67"/>
      <c r="F34" s="67"/>
      <c r="G34" s="932"/>
      <c r="H34" s="932"/>
      <c r="I34" s="124"/>
      <c r="K34" s="129"/>
      <c r="L34" s="146"/>
      <c r="M34" s="146"/>
      <c r="N34" s="146"/>
      <c r="O34" s="146"/>
    </row>
    <row r="35" spans="1:39" ht="27.75" customHeight="1">
      <c r="A35" s="97" t="s">
        <v>1420</v>
      </c>
      <c r="B35" s="17"/>
      <c r="C35" s="17"/>
      <c r="D35" s="10" t="s">
        <v>149</v>
      </c>
      <c r="E35" s="17" t="s">
        <v>12</v>
      </c>
      <c r="F35" s="126">
        <v>125</v>
      </c>
      <c r="G35" s="933"/>
      <c r="H35" s="933"/>
      <c r="I35" s="124"/>
      <c r="K35" s="120"/>
      <c r="L35" s="127"/>
      <c r="M35" s="127"/>
      <c r="N35" s="127"/>
      <c r="O35" s="139"/>
    </row>
    <row r="36" spans="1:39" ht="15.75">
      <c r="A36" s="91"/>
      <c r="B36" s="67"/>
      <c r="C36" s="67"/>
      <c r="D36" s="66"/>
      <c r="E36" s="67"/>
      <c r="F36" s="67"/>
      <c r="G36" s="932"/>
      <c r="H36" s="932"/>
      <c r="I36" s="124"/>
      <c r="K36" s="120"/>
      <c r="L36" s="125"/>
      <c r="M36" s="127"/>
      <c r="N36" s="127"/>
      <c r="O36" s="437"/>
    </row>
    <row r="37" spans="1:39" ht="15.75">
      <c r="A37" s="97"/>
      <c r="B37" s="17"/>
      <c r="C37" s="17"/>
      <c r="D37" s="10"/>
      <c r="E37" s="17"/>
      <c r="F37" s="126"/>
      <c r="G37" s="933"/>
      <c r="H37" s="933"/>
      <c r="I37" s="124"/>
      <c r="K37" s="120"/>
      <c r="L37" s="125"/>
      <c r="M37" s="127"/>
      <c r="N37" s="127"/>
      <c r="O37" s="437"/>
    </row>
    <row r="38" spans="1:39" ht="15.75" customHeight="1">
      <c r="A38" s="91"/>
      <c r="B38" s="67"/>
      <c r="C38" s="67"/>
      <c r="D38" s="66"/>
      <c r="E38" s="67"/>
      <c r="F38" s="67"/>
      <c r="G38" s="932"/>
      <c r="H38" s="932"/>
      <c r="I38" s="124"/>
      <c r="K38" s="120"/>
      <c r="L38" s="125"/>
      <c r="M38" s="127"/>
      <c r="N38" s="127"/>
      <c r="O38" s="437"/>
    </row>
    <row r="39" spans="1:39" ht="15.75">
      <c r="A39" s="97"/>
      <c r="B39" s="17"/>
      <c r="C39" s="17"/>
      <c r="D39" s="10"/>
      <c r="E39" s="17"/>
      <c r="F39" s="126"/>
      <c r="G39" s="933"/>
      <c r="H39" s="933"/>
      <c r="I39" s="124"/>
      <c r="K39" s="120"/>
      <c r="L39" s="125"/>
      <c r="M39" s="127"/>
      <c r="N39" s="127"/>
      <c r="O39" s="437"/>
    </row>
    <row r="40" spans="1:39" ht="15.75">
      <c r="A40" s="431"/>
      <c r="B40" s="79"/>
      <c r="C40" s="79"/>
      <c r="D40" s="140"/>
      <c r="E40" s="79"/>
      <c r="F40" s="141"/>
      <c r="G40" s="934"/>
      <c r="H40" s="934"/>
      <c r="I40" s="124"/>
      <c r="K40" s="120"/>
      <c r="L40" s="125"/>
      <c r="M40" s="127"/>
      <c r="N40" s="127"/>
      <c r="O40" s="437"/>
    </row>
    <row r="41" spans="1:39" ht="15.75">
      <c r="A41" s="97"/>
      <c r="B41" s="17"/>
      <c r="C41" s="17"/>
      <c r="D41" s="10"/>
      <c r="E41" s="17"/>
      <c r="F41" s="126"/>
      <c r="G41" s="933"/>
      <c r="H41" s="933"/>
      <c r="I41" s="124"/>
      <c r="K41" s="120"/>
      <c r="L41" s="125"/>
      <c r="M41" s="127"/>
      <c r="N41" s="127"/>
      <c r="O41" s="437"/>
    </row>
    <row r="42" spans="1:39">
      <c r="A42" s="431"/>
      <c r="B42" s="79"/>
      <c r="C42" s="79"/>
      <c r="D42" s="140"/>
      <c r="E42" s="67"/>
      <c r="F42" s="67"/>
      <c r="G42" s="932"/>
      <c r="H42" s="932"/>
      <c r="I42" s="124"/>
      <c r="L42" s="150"/>
    </row>
    <row r="43" spans="1:39" ht="15.75">
      <c r="A43" s="97"/>
      <c r="B43" s="17"/>
      <c r="C43" s="17"/>
      <c r="D43" s="10"/>
      <c r="E43" s="17"/>
      <c r="F43" s="126"/>
      <c r="G43" s="933"/>
      <c r="H43" s="933"/>
      <c r="I43" s="124"/>
      <c r="U43" s="805"/>
      <c r="V43" s="806"/>
      <c r="W43" s="806"/>
      <c r="X43" s="806"/>
      <c r="Y43" s="805"/>
      <c r="Z43" s="805"/>
      <c r="AA43" s="805"/>
      <c r="AB43" s="805"/>
      <c r="AC43" s="805"/>
      <c r="AD43" s="805"/>
      <c r="AE43" s="109"/>
    </row>
    <row r="44" spans="1:39" ht="16.5" thickBot="1">
      <c r="A44" s="431"/>
      <c r="B44" s="79"/>
      <c r="C44" s="79"/>
      <c r="D44" s="66"/>
      <c r="E44" s="67"/>
      <c r="F44" s="67"/>
      <c r="G44" s="932"/>
      <c r="H44" s="932"/>
      <c r="I44" s="124"/>
      <c r="K44" s="805"/>
      <c r="L44" s="177"/>
      <c r="M44" s="177"/>
      <c r="N44" s="177"/>
      <c r="U44" s="805"/>
      <c r="V44" s="806"/>
      <c r="W44" s="806"/>
      <c r="X44" s="806"/>
      <c r="Y44" s="805"/>
      <c r="Z44" s="805"/>
      <c r="AA44" s="805"/>
      <c r="AB44" s="805"/>
      <c r="AC44" s="805"/>
      <c r="AD44" s="805"/>
      <c r="AE44" s="109"/>
    </row>
    <row r="45" spans="1:39" ht="16.5" thickBot="1">
      <c r="A45" s="1104" t="s">
        <v>20</v>
      </c>
      <c r="B45" s="1104"/>
      <c r="C45" s="1104"/>
      <c r="D45" s="1104"/>
      <c r="E45" s="1104"/>
      <c r="F45" s="1104"/>
      <c r="G45" s="1104"/>
      <c r="H45" s="36"/>
      <c r="Z45" s="805"/>
      <c r="AA45" s="806"/>
      <c r="AB45" s="806"/>
      <c r="AC45" s="806"/>
      <c r="AD45" s="806"/>
      <c r="AE45" s="806"/>
      <c r="AF45" s="806"/>
      <c r="AG45" s="806"/>
      <c r="AH45" s="806"/>
      <c r="AI45" s="805"/>
      <c r="AJ45" s="109"/>
    </row>
    <row r="46" spans="1:39" ht="15.75" thickBot="1">
      <c r="A46" s="1105" t="s">
        <v>21</v>
      </c>
      <c r="B46" s="1106"/>
      <c r="C46" s="1106"/>
      <c r="D46" s="1106"/>
      <c r="E46" s="1106"/>
      <c r="F46" s="1106"/>
      <c r="G46" s="1107"/>
      <c r="H46" s="37"/>
      <c r="I46" s="124"/>
    </row>
    <row r="47" spans="1:39">
      <c r="A47" s="50"/>
      <c r="B47" s="79"/>
      <c r="C47" s="79"/>
      <c r="D47" s="140"/>
      <c r="E47" s="79"/>
      <c r="F47" s="141"/>
      <c r="G47" s="934"/>
      <c r="H47" s="934"/>
      <c r="I47" s="124"/>
      <c r="L47" s="177"/>
    </row>
    <row r="48" spans="1:39" ht="26.25" customHeight="1">
      <c r="A48" s="97" t="s">
        <v>3266</v>
      </c>
      <c r="B48" s="17"/>
      <c r="C48" s="123" t="s">
        <v>997</v>
      </c>
      <c r="D48" s="41" t="s">
        <v>2615</v>
      </c>
      <c r="E48" s="17"/>
      <c r="F48" s="17"/>
      <c r="G48" s="933"/>
      <c r="H48" s="933"/>
      <c r="I48" s="124"/>
    </row>
    <row r="49" spans="1:12">
      <c r="A49" s="91"/>
      <c r="B49" s="67"/>
      <c r="C49" s="67"/>
      <c r="D49" s="66"/>
      <c r="E49" s="67"/>
      <c r="F49" s="67"/>
      <c r="G49" s="932"/>
      <c r="H49" s="932"/>
      <c r="I49" s="124"/>
      <c r="K49" s="90"/>
      <c r="L49" s="90"/>
    </row>
    <row r="50" spans="1:12">
      <c r="A50" s="97" t="s">
        <v>3267</v>
      </c>
      <c r="B50" s="17"/>
      <c r="C50" s="17"/>
      <c r="D50" s="10" t="s">
        <v>999</v>
      </c>
      <c r="E50" s="17" t="s">
        <v>154</v>
      </c>
      <c r="F50" s="126">
        <v>5460</v>
      </c>
      <c r="G50" s="950"/>
      <c r="H50" s="950"/>
      <c r="I50" s="124"/>
      <c r="K50" s="90"/>
      <c r="L50" s="90"/>
    </row>
    <row r="51" spans="1:12">
      <c r="A51" s="91"/>
      <c r="B51" s="67"/>
      <c r="C51" s="67"/>
      <c r="D51" s="66"/>
      <c r="E51" s="67"/>
      <c r="F51" s="67"/>
      <c r="G51" s="932"/>
      <c r="H51" s="932"/>
      <c r="I51" s="124"/>
      <c r="K51" s="90"/>
      <c r="L51" s="90"/>
    </row>
    <row r="52" spans="1:12" ht="25.5" customHeight="1">
      <c r="A52" s="97" t="s">
        <v>3268</v>
      </c>
      <c r="B52" s="17"/>
      <c r="C52" s="17"/>
      <c r="D52" s="10" t="s">
        <v>3240</v>
      </c>
      <c r="E52" s="17" t="s">
        <v>154</v>
      </c>
      <c r="F52" s="126">
        <v>8190</v>
      </c>
      <c r="G52" s="950"/>
      <c r="H52" s="950"/>
      <c r="I52" s="124"/>
      <c r="K52" s="90"/>
      <c r="L52" s="90"/>
    </row>
    <row r="53" spans="1:12">
      <c r="A53" s="91"/>
      <c r="B53" s="67"/>
      <c r="C53" s="67"/>
      <c r="D53" s="66"/>
      <c r="E53" s="67"/>
      <c r="F53" s="67"/>
      <c r="G53" s="932"/>
      <c r="H53" s="932"/>
      <c r="I53" s="124"/>
      <c r="K53" s="90"/>
      <c r="L53" s="90"/>
    </row>
    <row r="54" spans="1:12" ht="29.25" customHeight="1">
      <c r="A54" s="97" t="s">
        <v>3291</v>
      </c>
      <c r="B54" s="17"/>
      <c r="C54" s="17"/>
      <c r="D54" s="10" t="s">
        <v>3247</v>
      </c>
      <c r="E54" s="17" t="s">
        <v>154</v>
      </c>
      <c r="F54" s="126">
        <v>364</v>
      </c>
      <c r="G54" s="950"/>
      <c r="H54" s="950"/>
      <c r="I54" s="101"/>
      <c r="J54" s="147"/>
    </row>
    <row r="55" spans="1:12">
      <c r="A55" s="91"/>
      <c r="B55" s="67"/>
      <c r="C55" s="67"/>
      <c r="D55" s="66"/>
      <c r="E55" s="67"/>
      <c r="F55" s="67"/>
      <c r="G55" s="932"/>
      <c r="H55" s="932"/>
      <c r="J55" s="147"/>
    </row>
    <row r="56" spans="1:12">
      <c r="A56" s="97" t="s">
        <v>3292</v>
      </c>
      <c r="B56" s="17"/>
      <c r="C56" s="17"/>
      <c r="D56" s="7" t="s">
        <v>3241</v>
      </c>
      <c r="E56" s="17" t="s">
        <v>154</v>
      </c>
      <c r="F56" s="126">
        <v>455</v>
      </c>
      <c r="G56" s="933"/>
      <c r="H56" s="933"/>
      <c r="I56" s="101"/>
      <c r="J56" s="147"/>
    </row>
    <row r="57" spans="1:12">
      <c r="A57" s="91"/>
      <c r="B57" s="67"/>
      <c r="C57" s="67"/>
      <c r="D57" s="66"/>
      <c r="E57" s="67"/>
      <c r="F57" s="67"/>
      <c r="G57" s="932"/>
      <c r="H57" s="932"/>
      <c r="I57" s="124"/>
    </row>
    <row r="58" spans="1:12">
      <c r="A58" s="97" t="s">
        <v>3293</v>
      </c>
      <c r="B58" s="17"/>
      <c r="C58" s="17"/>
      <c r="D58" s="7" t="s">
        <v>3242</v>
      </c>
      <c r="E58" s="17" t="s">
        <v>154</v>
      </c>
      <c r="F58" s="126">
        <v>455</v>
      </c>
      <c r="G58" s="933"/>
      <c r="H58" s="933"/>
      <c r="I58" s="148"/>
    </row>
    <row r="59" spans="1:12">
      <c r="A59" s="91"/>
      <c r="B59" s="67"/>
      <c r="C59" s="67"/>
      <c r="D59" s="66"/>
      <c r="E59" s="67"/>
      <c r="F59" s="67"/>
      <c r="G59" s="932"/>
      <c r="H59" s="932"/>
      <c r="I59" s="124"/>
    </row>
    <row r="60" spans="1:12" ht="27">
      <c r="A60" s="97" t="s">
        <v>3294</v>
      </c>
      <c r="B60" s="17"/>
      <c r="C60" s="17" t="s">
        <v>1004</v>
      </c>
      <c r="D60" s="10" t="s">
        <v>3243</v>
      </c>
      <c r="E60" s="17" t="s">
        <v>154</v>
      </c>
      <c r="F60" s="126">
        <v>910</v>
      </c>
      <c r="G60" s="933"/>
      <c r="H60" s="933"/>
      <c r="I60" s="101"/>
    </row>
    <row r="61" spans="1:12">
      <c r="A61" s="91"/>
      <c r="B61" s="67"/>
      <c r="C61" s="67"/>
      <c r="D61" s="66"/>
      <c r="E61" s="67"/>
      <c r="F61" s="67"/>
      <c r="G61" s="932"/>
      <c r="H61" s="932"/>
    </row>
    <row r="62" spans="1:12" ht="27">
      <c r="A62" s="97" t="s">
        <v>3295</v>
      </c>
      <c r="B62" s="123"/>
      <c r="C62" s="123"/>
      <c r="D62" s="10" t="s">
        <v>3244</v>
      </c>
      <c r="E62" s="17" t="s">
        <v>154</v>
      </c>
      <c r="F62" s="126">
        <v>1000</v>
      </c>
      <c r="G62" s="933"/>
      <c r="H62" s="933"/>
      <c r="I62" s="177"/>
      <c r="J62" s="147"/>
    </row>
    <row r="63" spans="1:12">
      <c r="A63" s="91"/>
      <c r="B63" s="149"/>
      <c r="C63" s="149"/>
      <c r="D63" s="66"/>
      <c r="E63" s="67"/>
      <c r="F63" s="67"/>
      <c r="G63" s="935"/>
      <c r="H63" s="935"/>
    </row>
    <row r="64" spans="1:12" ht="27">
      <c r="A64" s="97" t="s">
        <v>3296</v>
      </c>
      <c r="B64" s="123"/>
      <c r="C64" s="123"/>
      <c r="D64" s="10" t="s">
        <v>3245</v>
      </c>
      <c r="E64" s="17" t="s">
        <v>154</v>
      </c>
      <c r="F64" s="126">
        <v>165</v>
      </c>
      <c r="G64" s="933"/>
      <c r="H64" s="933"/>
      <c r="I64" s="124"/>
    </row>
    <row r="65" spans="1:10">
      <c r="A65" s="91"/>
      <c r="B65" s="149"/>
      <c r="C65" s="149"/>
      <c r="D65" s="66"/>
      <c r="E65" s="67"/>
      <c r="F65" s="67"/>
      <c r="G65" s="935"/>
      <c r="H65" s="935"/>
      <c r="I65" s="124"/>
    </row>
    <row r="66" spans="1:10">
      <c r="A66" s="97" t="s">
        <v>3297</v>
      </c>
      <c r="B66" s="17"/>
      <c r="C66" s="123" t="s">
        <v>938</v>
      </c>
      <c r="D66" s="41" t="s">
        <v>162</v>
      </c>
      <c r="E66" s="17"/>
      <c r="F66" s="10"/>
      <c r="G66" s="936"/>
      <c r="H66" s="936"/>
      <c r="I66" s="124"/>
    </row>
    <row r="67" spans="1:10">
      <c r="A67" s="91"/>
      <c r="B67" s="67"/>
      <c r="C67" s="67"/>
      <c r="D67" s="66"/>
      <c r="E67" s="67"/>
      <c r="F67" s="67"/>
      <c r="G67" s="938"/>
      <c r="H67" s="938"/>
      <c r="I67" s="124"/>
    </row>
    <row r="68" spans="1:10" ht="29.25" customHeight="1">
      <c r="A68" s="97"/>
      <c r="B68" s="17"/>
      <c r="C68" s="123" t="s">
        <v>1008</v>
      </c>
      <c r="D68" s="41" t="s">
        <v>164</v>
      </c>
      <c r="E68" s="17"/>
      <c r="F68" s="10"/>
      <c r="G68" s="936"/>
      <c r="H68" s="936"/>
      <c r="I68" s="124"/>
    </row>
    <row r="69" spans="1:10">
      <c r="A69" s="91"/>
      <c r="B69" s="67"/>
      <c r="C69" s="67"/>
      <c r="D69" s="66"/>
      <c r="E69" s="67"/>
      <c r="F69" s="67"/>
      <c r="G69" s="938"/>
      <c r="H69" s="938"/>
      <c r="I69" s="124"/>
    </row>
    <row r="70" spans="1:10" ht="24.75" customHeight="1">
      <c r="A70" s="97" t="s">
        <v>3298</v>
      </c>
      <c r="B70" s="17"/>
      <c r="C70" s="17" t="s">
        <v>165</v>
      </c>
      <c r="D70" s="10" t="s">
        <v>3248</v>
      </c>
      <c r="E70" s="17" t="s">
        <v>154</v>
      </c>
      <c r="F70" s="126">
        <v>1374</v>
      </c>
      <c r="G70" s="933"/>
      <c r="H70" s="933"/>
      <c r="I70" s="124"/>
    </row>
    <row r="71" spans="1:10">
      <c r="A71" s="91"/>
      <c r="B71" s="67"/>
      <c r="C71" s="67"/>
      <c r="D71" s="66"/>
      <c r="E71" s="67"/>
      <c r="F71" s="67"/>
      <c r="G71" s="932"/>
      <c r="H71" s="932"/>
      <c r="I71" s="124"/>
    </row>
    <row r="72" spans="1:10">
      <c r="A72" s="97" t="s">
        <v>3299</v>
      </c>
      <c r="B72" s="17"/>
      <c r="C72" s="17" t="s">
        <v>165</v>
      </c>
      <c r="D72" s="10" t="s">
        <v>3249</v>
      </c>
      <c r="E72" s="17" t="s">
        <v>154</v>
      </c>
      <c r="F72" s="126">
        <v>9619</v>
      </c>
      <c r="G72" s="933"/>
      <c r="H72" s="933"/>
      <c r="I72" s="124"/>
    </row>
    <row r="73" spans="1:10">
      <c r="A73" s="91"/>
      <c r="B73" s="67"/>
      <c r="C73" s="67"/>
      <c r="D73" s="66"/>
      <c r="E73" s="67"/>
      <c r="F73" s="67"/>
      <c r="G73" s="932"/>
      <c r="H73" s="932"/>
      <c r="I73" s="124"/>
    </row>
    <row r="74" spans="1:10">
      <c r="A74" s="97" t="s">
        <v>3300</v>
      </c>
      <c r="B74" s="17"/>
      <c r="C74" s="17" t="s">
        <v>165</v>
      </c>
      <c r="D74" s="10" t="s">
        <v>3250</v>
      </c>
      <c r="E74" s="17" t="s">
        <v>154</v>
      </c>
      <c r="F74" s="126">
        <v>1374</v>
      </c>
      <c r="G74" s="933"/>
      <c r="H74" s="933"/>
      <c r="I74" s="124"/>
    </row>
    <row r="75" spans="1:10">
      <c r="A75" s="91"/>
      <c r="B75" s="67"/>
      <c r="C75" s="67"/>
      <c r="D75" s="66"/>
      <c r="E75" s="67"/>
      <c r="F75" s="67"/>
      <c r="G75" s="932"/>
      <c r="H75" s="932"/>
      <c r="I75" s="124"/>
    </row>
    <row r="76" spans="1:10" ht="39" customHeight="1">
      <c r="A76" s="97" t="s">
        <v>3301</v>
      </c>
      <c r="B76" s="17"/>
      <c r="C76" s="17" t="s">
        <v>166</v>
      </c>
      <c r="D76" s="10" t="s">
        <v>1337</v>
      </c>
      <c r="E76" s="17" t="s">
        <v>154</v>
      </c>
      <c r="F76" s="126">
        <v>1170</v>
      </c>
      <c r="G76" s="933"/>
      <c r="H76" s="933"/>
      <c r="I76" s="124"/>
    </row>
    <row r="77" spans="1:10">
      <c r="A77" s="91"/>
      <c r="B77" s="67"/>
      <c r="C77" s="67"/>
      <c r="D77" s="66"/>
      <c r="E77" s="67"/>
      <c r="F77" s="67"/>
      <c r="G77" s="932"/>
      <c r="H77" s="932"/>
      <c r="I77" s="124"/>
    </row>
    <row r="78" spans="1:10">
      <c r="A78" s="97" t="s">
        <v>3302</v>
      </c>
      <c r="B78" s="17"/>
      <c r="C78" s="17" t="s">
        <v>168</v>
      </c>
      <c r="D78" s="41" t="s">
        <v>169</v>
      </c>
      <c r="E78" s="17"/>
      <c r="F78" s="17"/>
      <c r="G78" s="933"/>
      <c r="H78" s="933"/>
      <c r="I78" s="124"/>
      <c r="J78" s="150"/>
    </row>
    <row r="79" spans="1:10">
      <c r="A79" s="91"/>
      <c r="B79" s="67"/>
      <c r="C79" s="67"/>
      <c r="D79" s="66"/>
      <c r="E79" s="67"/>
      <c r="F79" s="67"/>
      <c r="G79" s="932"/>
      <c r="H79" s="932"/>
    </row>
    <row r="80" spans="1:10" ht="39" customHeight="1">
      <c r="A80" s="97" t="s">
        <v>3303</v>
      </c>
      <c r="B80" s="17"/>
      <c r="C80" s="17"/>
      <c r="D80" s="10" t="s">
        <v>1338</v>
      </c>
      <c r="E80" s="17"/>
      <c r="F80" s="126"/>
      <c r="G80" s="933"/>
      <c r="H80" s="933"/>
      <c r="I80" s="124"/>
      <c r="J80" s="150"/>
    </row>
    <row r="81" spans="1:10">
      <c r="A81" s="91"/>
      <c r="B81" s="67"/>
      <c r="C81" s="67"/>
      <c r="D81" s="66"/>
      <c r="E81" s="67"/>
      <c r="F81" s="67"/>
      <c r="G81" s="932"/>
      <c r="H81" s="932"/>
      <c r="I81" s="124"/>
    </row>
    <row r="82" spans="1:10" ht="30" customHeight="1">
      <c r="A82" s="97" t="s">
        <v>3304</v>
      </c>
      <c r="B82" s="17"/>
      <c r="C82" s="17"/>
      <c r="D82" s="10" t="s">
        <v>170</v>
      </c>
      <c r="E82" s="17" t="s">
        <v>12</v>
      </c>
      <c r="F82" s="126">
        <v>1625</v>
      </c>
      <c r="G82" s="933"/>
      <c r="H82" s="933"/>
      <c r="I82" s="124"/>
      <c r="J82" s="150"/>
    </row>
    <row r="83" spans="1:10">
      <c r="A83" s="91"/>
      <c r="B83" s="67"/>
      <c r="C83" s="67"/>
      <c r="D83" s="66"/>
      <c r="E83" s="67"/>
      <c r="F83" s="67"/>
      <c r="G83" s="932"/>
      <c r="H83" s="932"/>
    </row>
    <row r="84" spans="1:10" ht="25.5" customHeight="1">
      <c r="A84" s="97" t="s">
        <v>3305</v>
      </c>
      <c r="B84" s="17"/>
      <c r="C84" s="17"/>
      <c r="D84" s="10" t="s">
        <v>1015</v>
      </c>
      <c r="E84" s="17" t="s">
        <v>12</v>
      </c>
      <c r="F84" s="126">
        <v>813</v>
      </c>
      <c r="G84" s="933"/>
      <c r="H84" s="933"/>
      <c r="I84" s="124"/>
      <c r="J84" s="150"/>
    </row>
    <row r="85" spans="1:10">
      <c r="A85" s="91"/>
      <c r="B85" s="67"/>
      <c r="C85" s="67"/>
      <c r="D85" s="66"/>
      <c r="E85" s="67"/>
      <c r="F85" s="67"/>
      <c r="G85" s="932"/>
      <c r="H85" s="932"/>
      <c r="I85" s="124"/>
    </row>
    <row r="86" spans="1:10" ht="15.75" thickBot="1">
      <c r="A86" s="97"/>
      <c r="B86" s="17"/>
      <c r="C86" s="17"/>
      <c r="D86" s="10"/>
      <c r="E86" s="17"/>
      <c r="F86" s="17"/>
      <c r="G86" s="933"/>
      <c r="H86" s="933"/>
      <c r="I86" s="124"/>
    </row>
    <row r="87" spans="1:10" ht="15.75" thickBot="1">
      <c r="A87" s="1151" t="s">
        <v>20</v>
      </c>
      <c r="B87" s="1152"/>
      <c r="C87" s="1152"/>
      <c r="D87" s="1152"/>
      <c r="E87" s="1152"/>
      <c r="F87" s="1152"/>
      <c r="G87" s="1153"/>
      <c r="H87" s="36"/>
    </row>
    <row r="88" spans="1:10" ht="15.75" thickBot="1">
      <c r="A88" s="1105" t="s">
        <v>21</v>
      </c>
      <c r="B88" s="1106"/>
      <c r="C88" s="1106"/>
      <c r="D88" s="1106"/>
      <c r="E88" s="1106"/>
      <c r="F88" s="1106"/>
      <c r="G88" s="1107"/>
      <c r="H88" s="37"/>
    </row>
    <row r="89" spans="1:10" ht="42" customHeight="1">
      <c r="A89" s="97" t="s">
        <v>3306</v>
      </c>
      <c r="B89" s="17"/>
      <c r="C89" s="123" t="s">
        <v>1027</v>
      </c>
      <c r="D89" s="41" t="s">
        <v>1028</v>
      </c>
      <c r="E89" s="17"/>
      <c r="F89" s="17"/>
      <c r="G89" s="933"/>
      <c r="H89" s="933"/>
    </row>
    <row r="90" spans="1:10">
      <c r="A90" s="91"/>
      <c r="B90" s="67"/>
      <c r="C90" s="67"/>
      <c r="D90" s="66"/>
      <c r="E90" s="67"/>
      <c r="F90" s="67"/>
      <c r="G90" s="932"/>
      <c r="H90" s="932"/>
    </row>
    <row r="91" spans="1:10" ht="27">
      <c r="A91" s="97"/>
      <c r="B91" s="17"/>
      <c r="C91" s="123" t="s">
        <v>1029</v>
      </c>
      <c r="D91" s="41" t="s">
        <v>1030</v>
      </c>
      <c r="E91" s="17"/>
      <c r="F91" s="17"/>
      <c r="G91" s="951"/>
      <c r="H91" s="951"/>
    </row>
    <row r="92" spans="1:10">
      <c r="A92" s="91"/>
      <c r="B92" s="67"/>
      <c r="C92" s="67"/>
      <c r="D92" s="66"/>
      <c r="E92" s="67"/>
      <c r="F92" s="67"/>
      <c r="G92" s="932"/>
      <c r="H92" s="932"/>
      <c r="I92" s="124"/>
      <c r="J92" s="177"/>
    </row>
    <row r="93" spans="1:10">
      <c r="A93" s="97" t="s">
        <v>3307</v>
      </c>
      <c r="B93" s="9" t="s">
        <v>1</v>
      </c>
      <c r="C93" s="17"/>
      <c r="D93" s="10" t="s">
        <v>1032</v>
      </c>
      <c r="E93" s="17" t="s">
        <v>171</v>
      </c>
      <c r="F93" s="17">
        <v>250</v>
      </c>
      <c r="G93" s="933"/>
      <c r="H93" s="933"/>
      <c r="I93" s="124"/>
    </row>
    <row r="94" spans="1:10">
      <c r="A94" s="91"/>
      <c r="B94" s="67"/>
      <c r="C94" s="67"/>
      <c r="D94" s="66"/>
      <c r="E94" s="67"/>
      <c r="F94" s="67"/>
      <c r="G94" s="932"/>
      <c r="H94" s="932"/>
      <c r="I94" s="124"/>
    </row>
    <row r="95" spans="1:10">
      <c r="A95" s="97" t="s">
        <v>3308</v>
      </c>
      <c r="B95" s="17"/>
      <c r="C95" s="17"/>
      <c r="D95" s="10" t="s">
        <v>1034</v>
      </c>
      <c r="E95" s="17" t="s">
        <v>171</v>
      </c>
      <c r="F95" s="17">
        <v>250</v>
      </c>
      <c r="G95" s="933"/>
      <c r="H95" s="933"/>
      <c r="I95" s="124"/>
    </row>
    <row r="96" spans="1:10">
      <c r="A96" s="91"/>
      <c r="B96" s="67"/>
      <c r="C96" s="67"/>
      <c r="D96" s="66"/>
      <c r="E96" s="67"/>
      <c r="F96" s="67"/>
      <c r="G96" s="932"/>
      <c r="H96" s="932"/>
      <c r="I96" s="124"/>
    </row>
    <row r="97" spans="1:16">
      <c r="A97" s="97" t="s">
        <v>3309</v>
      </c>
      <c r="B97" s="17"/>
      <c r="C97" s="17"/>
      <c r="D97" s="10" t="s">
        <v>1036</v>
      </c>
      <c r="E97" s="17" t="s">
        <v>171</v>
      </c>
      <c r="F97" s="17">
        <v>250</v>
      </c>
      <c r="G97" s="933"/>
      <c r="H97" s="933"/>
      <c r="I97" s="124"/>
    </row>
    <row r="98" spans="1:16">
      <c r="A98" s="91"/>
      <c r="B98" s="67"/>
      <c r="C98" s="67"/>
      <c r="D98" s="66"/>
      <c r="E98" s="67"/>
      <c r="F98" s="67"/>
      <c r="G98" s="932"/>
      <c r="H98" s="932"/>
      <c r="I98" s="124"/>
    </row>
    <row r="99" spans="1:16">
      <c r="A99" s="97" t="s">
        <v>3310</v>
      </c>
      <c r="B99" s="123"/>
      <c r="C99" s="123"/>
      <c r="D99" s="10" t="s">
        <v>1038</v>
      </c>
      <c r="E99" s="17" t="s">
        <v>171</v>
      </c>
      <c r="F99" s="17">
        <v>250</v>
      </c>
      <c r="G99" s="933"/>
      <c r="H99" s="933"/>
      <c r="I99" s="124"/>
    </row>
    <row r="100" spans="1:16">
      <c r="A100" s="91"/>
      <c r="B100" s="149"/>
      <c r="C100" s="149"/>
      <c r="D100" s="66"/>
      <c r="E100" s="67"/>
      <c r="F100" s="67"/>
      <c r="G100" s="935"/>
      <c r="H100" s="935"/>
      <c r="I100" s="124"/>
    </row>
    <row r="101" spans="1:16">
      <c r="A101" s="97" t="s">
        <v>3311</v>
      </c>
      <c r="B101" s="123"/>
      <c r="C101" s="123"/>
      <c r="D101" s="10" t="s">
        <v>1040</v>
      </c>
      <c r="E101" s="17" t="s">
        <v>171</v>
      </c>
      <c r="F101" s="17">
        <v>250</v>
      </c>
      <c r="G101" s="933"/>
      <c r="H101" s="933"/>
      <c r="I101" s="124"/>
    </row>
    <row r="102" spans="1:16">
      <c r="A102" s="91"/>
      <c r="B102" s="149"/>
      <c r="C102" s="149"/>
      <c r="D102" s="66"/>
      <c r="E102" s="67"/>
      <c r="F102" s="67"/>
      <c r="G102" s="935"/>
      <c r="H102" s="935"/>
      <c r="I102" s="124"/>
    </row>
    <row r="103" spans="1:16">
      <c r="A103" s="97" t="s">
        <v>3312</v>
      </c>
      <c r="B103" s="123"/>
      <c r="C103" s="123"/>
      <c r="D103" s="10" t="s">
        <v>1042</v>
      </c>
      <c r="E103" s="17" t="s">
        <v>171</v>
      </c>
      <c r="F103" s="17">
        <v>25</v>
      </c>
      <c r="G103" s="933"/>
      <c r="H103" s="933"/>
      <c r="I103" s="124"/>
    </row>
    <row r="104" spans="1:16">
      <c r="A104" s="91"/>
      <c r="B104" s="149"/>
      <c r="C104" s="149"/>
      <c r="D104" s="66"/>
      <c r="E104" s="67"/>
      <c r="F104" s="67"/>
      <c r="G104" s="935"/>
      <c r="H104" s="935"/>
      <c r="I104" s="124"/>
      <c r="P104">
        <v>3</v>
      </c>
    </row>
    <row r="105" spans="1:16">
      <c r="A105" s="97" t="s">
        <v>3313</v>
      </c>
      <c r="B105" s="123"/>
      <c r="C105" s="123"/>
      <c r="D105" s="10" t="s">
        <v>1044</v>
      </c>
      <c r="E105" s="17" t="s">
        <v>171</v>
      </c>
      <c r="F105" s="17">
        <v>20</v>
      </c>
      <c r="G105" s="933"/>
      <c r="H105" s="933"/>
      <c r="I105" s="124"/>
      <c r="P105">
        <v>1</v>
      </c>
    </row>
    <row r="106" spans="1:16">
      <c r="A106" s="91"/>
      <c r="B106" s="149"/>
      <c r="C106" s="149"/>
      <c r="D106" s="66"/>
      <c r="E106" s="67"/>
      <c r="F106" s="67"/>
      <c r="G106" s="935"/>
      <c r="H106" s="935"/>
      <c r="I106" s="124"/>
    </row>
    <row r="107" spans="1:16" ht="29.25" customHeight="1">
      <c r="A107" s="97"/>
      <c r="B107" s="17"/>
      <c r="C107" s="123" t="s">
        <v>1045</v>
      </c>
      <c r="D107" s="41" t="s">
        <v>1046</v>
      </c>
      <c r="E107" s="17"/>
      <c r="F107" s="17"/>
      <c r="G107" s="933"/>
      <c r="H107" s="933"/>
      <c r="I107" s="124"/>
    </row>
    <row r="108" spans="1:16">
      <c r="A108" s="50"/>
      <c r="B108" s="79"/>
      <c r="C108" s="79"/>
      <c r="D108" s="140"/>
      <c r="E108" s="79"/>
      <c r="F108" s="79"/>
      <c r="G108" s="952"/>
      <c r="H108" s="952"/>
      <c r="I108" s="124"/>
    </row>
    <row r="109" spans="1:16">
      <c r="A109" s="97" t="s">
        <v>3314</v>
      </c>
      <c r="B109" s="9" t="s">
        <v>1</v>
      </c>
      <c r="C109" s="17"/>
      <c r="D109" s="10" t="s">
        <v>1032</v>
      </c>
      <c r="E109" s="17" t="s">
        <v>12</v>
      </c>
      <c r="F109" s="17">
        <v>900</v>
      </c>
      <c r="G109" s="933"/>
      <c r="H109" s="933"/>
      <c r="I109" s="124"/>
    </row>
    <row r="110" spans="1:16">
      <c r="A110" s="50"/>
      <c r="B110" s="79"/>
      <c r="C110" s="79"/>
      <c r="D110" s="66"/>
      <c r="E110" s="79"/>
      <c r="F110" s="79"/>
      <c r="G110" s="952"/>
      <c r="H110" s="952"/>
      <c r="I110" s="124"/>
    </row>
    <row r="111" spans="1:16">
      <c r="A111" s="97" t="s">
        <v>3315</v>
      </c>
      <c r="B111" s="9" t="s">
        <v>1049</v>
      </c>
      <c r="C111" s="17"/>
      <c r="D111" s="10" t="s">
        <v>1034</v>
      </c>
      <c r="E111" s="17" t="s">
        <v>12</v>
      </c>
      <c r="F111" s="17">
        <v>900</v>
      </c>
      <c r="G111" s="933"/>
      <c r="H111" s="933"/>
    </row>
    <row r="112" spans="1:16">
      <c r="A112" s="50"/>
      <c r="B112" s="15"/>
      <c r="C112" s="79"/>
      <c r="D112" s="66"/>
      <c r="E112" s="79"/>
      <c r="F112" s="79"/>
      <c r="G112" s="934"/>
      <c r="H112" s="934"/>
      <c r="I112" s="124"/>
    </row>
    <row r="113" spans="1:9">
      <c r="A113" s="97" t="s">
        <v>3316</v>
      </c>
      <c r="B113" s="9" t="s">
        <v>1049</v>
      </c>
      <c r="C113" s="17"/>
      <c r="D113" s="10" t="s">
        <v>1036</v>
      </c>
      <c r="E113" s="17" t="s">
        <v>12</v>
      </c>
      <c r="F113" s="17">
        <v>900</v>
      </c>
      <c r="G113" s="933"/>
      <c r="H113" s="933"/>
      <c r="I113" s="124"/>
    </row>
    <row r="114" spans="1:9">
      <c r="A114" s="50"/>
      <c r="B114" s="15"/>
      <c r="C114" s="79"/>
      <c r="D114" s="66"/>
      <c r="E114" s="79"/>
      <c r="F114" s="79"/>
      <c r="G114" s="934"/>
      <c r="H114" s="934"/>
      <c r="I114" s="124"/>
    </row>
    <row r="115" spans="1:9">
      <c r="A115" s="97" t="s">
        <v>3317</v>
      </c>
      <c r="B115" s="9" t="s">
        <v>1049</v>
      </c>
      <c r="C115" s="17"/>
      <c r="D115" s="10" t="s">
        <v>1038</v>
      </c>
      <c r="E115" s="17" t="s">
        <v>12</v>
      </c>
      <c r="F115" s="17">
        <v>450</v>
      </c>
      <c r="G115" s="933"/>
      <c r="H115" s="933"/>
      <c r="I115" s="124"/>
    </row>
    <row r="116" spans="1:9">
      <c r="A116" s="50"/>
      <c r="B116" s="15"/>
      <c r="C116" s="79"/>
      <c r="D116" s="66"/>
      <c r="E116" s="79"/>
      <c r="F116" s="79"/>
      <c r="G116" s="934"/>
      <c r="H116" s="934"/>
      <c r="I116" s="124"/>
    </row>
    <row r="117" spans="1:9">
      <c r="A117" s="97" t="s">
        <v>3318</v>
      </c>
      <c r="B117" s="9" t="s">
        <v>1049</v>
      </c>
      <c r="C117" s="17"/>
      <c r="D117" s="10" t="s">
        <v>1040</v>
      </c>
      <c r="E117" s="17" t="s">
        <v>12</v>
      </c>
      <c r="F117" s="17">
        <v>900</v>
      </c>
      <c r="G117" s="933"/>
      <c r="H117" s="933"/>
      <c r="I117" s="124"/>
    </row>
    <row r="118" spans="1:9">
      <c r="A118" s="50"/>
      <c r="B118" s="15"/>
      <c r="C118" s="79"/>
      <c r="D118" s="66"/>
      <c r="E118" s="79"/>
      <c r="F118" s="79"/>
      <c r="G118" s="934"/>
      <c r="H118" s="934"/>
      <c r="I118" s="124"/>
    </row>
    <row r="119" spans="1:9">
      <c r="A119" s="97" t="s">
        <v>3319</v>
      </c>
      <c r="B119" s="9" t="s">
        <v>1049</v>
      </c>
      <c r="C119" s="17"/>
      <c r="D119" s="10" t="s">
        <v>1042</v>
      </c>
      <c r="E119" s="17" t="s">
        <v>12</v>
      </c>
      <c r="F119" s="17">
        <v>50</v>
      </c>
      <c r="G119" s="933"/>
      <c r="H119" s="933"/>
      <c r="I119" s="124"/>
    </row>
    <row r="120" spans="1:9">
      <c r="A120" s="50"/>
      <c r="B120" s="15"/>
      <c r="C120" s="79"/>
      <c r="D120" s="66"/>
      <c r="E120" s="79"/>
      <c r="F120" s="79"/>
      <c r="G120" s="934"/>
      <c r="H120" s="934"/>
      <c r="I120" s="124"/>
    </row>
    <row r="121" spans="1:9">
      <c r="A121" s="97" t="s">
        <v>3320</v>
      </c>
      <c r="B121" s="9" t="s">
        <v>1049</v>
      </c>
      <c r="C121" s="17"/>
      <c r="D121" s="10" t="s">
        <v>1044</v>
      </c>
      <c r="E121" s="17" t="s">
        <v>12</v>
      </c>
      <c r="F121" s="17">
        <v>40</v>
      </c>
      <c r="G121" s="933"/>
      <c r="H121" s="933"/>
      <c r="I121" s="124"/>
    </row>
    <row r="122" spans="1:9">
      <c r="A122" s="50"/>
      <c r="B122" s="79"/>
      <c r="C122" s="79"/>
      <c r="D122" s="140"/>
      <c r="E122" s="79"/>
      <c r="F122" s="79"/>
      <c r="G122" s="952"/>
      <c r="H122" s="952"/>
      <c r="I122" s="124"/>
    </row>
    <row r="123" spans="1:9">
      <c r="A123" s="97" t="s">
        <v>3321</v>
      </c>
      <c r="B123" s="17"/>
      <c r="C123" s="123"/>
      <c r="D123" s="41" t="s">
        <v>1056</v>
      </c>
      <c r="E123" s="17"/>
      <c r="F123" s="10"/>
      <c r="G123" s="951"/>
      <c r="H123" s="951"/>
      <c r="I123" s="124"/>
    </row>
    <row r="124" spans="1:9">
      <c r="A124" s="50"/>
      <c r="B124" s="79"/>
      <c r="C124" s="79"/>
      <c r="D124" s="140"/>
      <c r="E124" s="79"/>
      <c r="F124" s="79"/>
      <c r="G124" s="952"/>
      <c r="H124" s="952"/>
      <c r="I124" s="124"/>
    </row>
    <row r="125" spans="1:9" ht="28.5" customHeight="1">
      <c r="A125" s="97" t="s">
        <v>3322</v>
      </c>
      <c r="B125" s="17"/>
      <c r="C125" s="151" t="s">
        <v>1058</v>
      </c>
      <c r="D125" s="68" t="s">
        <v>1059</v>
      </c>
      <c r="E125" s="17" t="s">
        <v>12</v>
      </c>
      <c r="F125" s="17">
        <v>1250</v>
      </c>
      <c r="G125" s="933"/>
      <c r="H125" s="933"/>
      <c r="I125" s="124"/>
    </row>
    <row r="126" spans="1:9">
      <c r="A126" s="50"/>
      <c r="B126" s="79"/>
      <c r="C126" s="29"/>
      <c r="D126" s="28"/>
      <c r="E126" s="79"/>
      <c r="F126" s="79"/>
      <c r="G126" s="952"/>
      <c r="H126" s="952"/>
      <c r="I126" s="124"/>
    </row>
    <row r="127" spans="1:9">
      <c r="A127" s="97"/>
      <c r="B127" s="17"/>
      <c r="C127" s="45"/>
      <c r="D127" s="68"/>
      <c r="E127" s="9"/>
      <c r="F127" s="9"/>
      <c r="G127" s="933"/>
      <c r="H127" s="933"/>
      <c r="I127" s="124"/>
    </row>
    <row r="128" spans="1:9">
      <c r="A128" s="50"/>
      <c r="B128" s="79"/>
      <c r="C128" s="29"/>
      <c r="D128" s="28"/>
      <c r="E128" s="79"/>
      <c r="F128" s="79"/>
      <c r="G128" s="952"/>
      <c r="H128" s="952"/>
      <c r="I128" s="124"/>
    </row>
    <row r="129" spans="1:14" ht="15.75" thickBot="1">
      <c r="A129" s="97"/>
      <c r="B129" s="17"/>
      <c r="C129" s="45"/>
      <c r="D129" s="68"/>
      <c r="E129" s="9"/>
      <c r="F129" s="9"/>
      <c r="G129" s="933"/>
      <c r="H129" s="933"/>
      <c r="I129" s="124"/>
    </row>
    <row r="130" spans="1:14" ht="15.75" thickBot="1">
      <c r="A130" s="1104" t="s">
        <v>20</v>
      </c>
      <c r="B130" s="1104"/>
      <c r="C130" s="1104"/>
      <c r="D130" s="1104"/>
      <c r="E130" s="1104"/>
      <c r="F130" s="1104"/>
      <c r="G130" s="1104"/>
      <c r="H130" s="36"/>
      <c r="I130" s="124"/>
    </row>
    <row r="131" spans="1:14" ht="15.75" thickBot="1">
      <c r="A131" s="1105" t="s">
        <v>21</v>
      </c>
      <c r="B131" s="1106"/>
      <c r="C131" s="1106"/>
      <c r="D131" s="1106"/>
      <c r="E131" s="1106"/>
      <c r="F131" s="1106"/>
      <c r="G131" s="1107"/>
      <c r="H131" s="37"/>
      <c r="I131" s="124"/>
    </row>
    <row r="132" spans="1:14" ht="27">
      <c r="A132" s="97" t="s">
        <v>3323</v>
      </c>
      <c r="B132" s="17"/>
      <c r="C132" s="439"/>
      <c r="D132" s="68" t="s">
        <v>1061</v>
      </c>
      <c r="E132" s="9" t="s">
        <v>134</v>
      </c>
      <c r="F132" s="440">
        <v>75</v>
      </c>
      <c r="G132" s="933"/>
      <c r="H132" s="933"/>
      <c r="I132" s="148"/>
    </row>
    <row r="133" spans="1:14">
      <c r="A133" s="50"/>
      <c r="B133" s="79"/>
      <c r="C133" s="12"/>
      <c r="D133" s="441"/>
      <c r="E133" s="15"/>
      <c r="F133" s="15"/>
      <c r="G133" s="952"/>
      <c r="H133" s="952"/>
      <c r="I133" s="148"/>
    </row>
    <row r="134" spans="1:14" ht="27">
      <c r="A134" s="97" t="s">
        <v>3324</v>
      </c>
      <c r="B134" s="17"/>
      <c r="C134" s="439"/>
      <c r="D134" s="68" t="s">
        <v>1063</v>
      </c>
      <c r="E134" s="9" t="s">
        <v>134</v>
      </c>
      <c r="F134" s="9">
        <v>90</v>
      </c>
      <c r="G134" s="933"/>
      <c r="H134" s="933"/>
      <c r="I134" s="148"/>
    </row>
    <row r="135" spans="1:14">
      <c r="A135" s="423"/>
      <c r="B135" s="442"/>
      <c r="C135" s="442"/>
      <c r="D135" s="443"/>
      <c r="E135" s="442"/>
      <c r="F135" s="442"/>
      <c r="G135" s="953"/>
      <c r="H135" s="953"/>
      <c r="I135" s="148"/>
    </row>
    <row r="136" spans="1:14" ht="27">
      <c r="A136" s="97" t="s">
        <v>3325</v>
      </c>
      <c r="B136" s="17"/>
      <c r="C136" s="9" t="s">
        <v>1065</v>
      </c>
      <c r="D136" s="10" t="s">
        <v>1339</v>
      </c>
      <c r="E136" s="9" t="s">
        <v>154</v>
      </c>
      <c r="F136" s="440">
        <v>12</v>
      </c>
      <c r="G136" s="933"/>
      <c r="H136" s="933"/>
      <c r="I136" s="148"/>
    </row>
    <row r="137" spans="1:14">
      <c r="A137" s="50"/>
      <c r="B137" s="79"/>
      <c r="C137" s="15"/>
      <c r="D137" s="336"/>
      <c r="E137" s="15"/>
      <c r="F137" s="15"/>
      <c r="G137" s="952"/>
      <c r="H137" s="952"/>
      <c r="I137" s="148"/>
    </row>
    <row r="138" spans="1:14" ht="27">
      <c r="A138" s="97" t="s">
        <v>3326</v>
      </c>
      <c r="B138" s="17"/>
      <c r="C138" s="9" t="s">
        <v>1067</v>
      </c>
      <c r="D138" s="10" t="s">
        <v>1340</v>
      </c>
      <c r="E138" s="9" t="s">
        <v>154</v>
      </c>
      <c r="F138" s="9">
        <v>6</v>
      </c>
      <c r="G138" s="951"/>
      <c r="H138" s="951"/>
      <c r="I138" s="148"/>
    </row>
    <row r="139" spans="1:14">
      <c r="A139" s="423"/>
      <c r="B139" s="79"/>
      <c r="C139" s="15"/>
      <c r="D139" s="336"/>
      <c r="E139" s="15"/>
      <c r="F139" s="15"/>
      <c r="G139" s="952"/>
      <c r="H139" s="952"/>
      <c r="I139" s="148"/>
    </row>
    <row r="140" spans="1:14" ht="40.5">
      <c r="A140" s="97" t="s">
        <v>3327</v>
      </c>
      <c r="B140" s="17"/>
      <c r="C140" s="9" t="s">
        <v>1069</v>
      </c>
      <c r="D140" s="10" t="s">
        <v>2616</v>
      </c>
      <c r="E140" s="9" t="s">
        <v>154</v>
      </c>
      <c r="F140" s="9">
        <v>500</v>
      </c>
      <c r="G140" s="933"/>
      <c r="H140" s="933"/>
      <c r="I140" s="148"/>
    </row>
    <row r="141" spans="1:14">
      <c r="A141" s="50"/>
      <c r="B141" s="79"/>
      <c r="C141" s="15"/>
      <c r="D141" s="336"/>
      <c r="E141" s="15"/>
      <c r="F141" s="15"/>
      <c r="G141" s="952"/>
      <c r="H141" s="952"/>
      <c r="I141" s="148"/>
    </row>
    <row r="142" spans="1:14" ht="54.75" customHeight="1">
      <c r="A142" s="97" t="s">
        <v>3328</v>
      </c>
      <c r="B142" s="17"/>
      <c r="C142" s="9" t="s">
        <v>1070</v>
      </c>
      <c r="D142" s="10" t="s">
        <v>2617</v>
      </c>
      <c r="E142" s="9" t="s">
        <v>154</v>
      </c>
      <c r="F142" s="9">
        <v>500</v>
      </c>
      <c r="G142" s="933"/>
      <c r="H142" s="933"/>
      <c r="I142" s="148"/>
    </row>
    <row r="143" spans="1:14">
      <c r="A143" s="50"/>
      <c r="B143" s="79"/>
      <c r="C143" s="12"/>
      <c r="D143" s="13"/>
      <c r="E143" s="15"/>
      <c r="F143" s="15"/>
      <c r="G143" s="952"/>
      <c r="H143" s="952"/>
      <c r="I143" s="124"/>
      <c r="K143" s="90"/>
      <c r="L143" s="154"/>
      <c r="M143" s="154"/>
      <c r="N143" s="154"/>
    </row>
    <row r="144" spans="1:14" ht="27">
      <c r="A144" s="97" t="s">
        <v>3329</v>
      </c>
      <c r="B144" s="17"/>
      <c r="C144" s="17" t="s">
        <v>1072</v>
      </c>
      <c r="D144" s="444" t="s">
        <v>1073</v>
      </c>
      <c r="E144" s="45"/>
      <c r="F144" s="9"/>
      <c r="G144" s="933"/>
      <c r="H144" s="933"/>
      <c r="I144" s="124"/>
      <c r="K144" s="154"/>
      <c r="L144" s="154"/>
      <c r="M144" s="154"/>
      <c r="N144" s="154"/>
    </row>
    <row r="145" spans="1:14">
      <c r="A145" s="50"/>
      <c r="B145" s="79"/>
      <c r="C145" s="15"/>
      <c r="D145" s="336"/>
      <c r="E145" s="15"/>
      <c r="F145" s="15"/>
      <c r="G145" s="952"/>
      <c r="H145" s="952"/>
      <c r="I145" s="124"/>
      <c r="K145" s="154"/>
      <c r="L145" s="154"/>
      <c r="M145" s="154"/>
      <c r="N145" s="154"/>
    </row>
    <row r="146" spans="1:14">
      <c r="A146" s="97" t="s">
        <v>3330</v>
      </c>
      <c r="B146" s="123"/>
      <c r="C146" s="9"/>
      <c r="D146" s="444" t="s">
        <v>1078</v>
      </c>
      <c r="E146" s="45" t="s">
        <v>134</v>
      </c>
      <c r="F146" s="440">
        <v>600</v>
      </c>
      <c r="G146" s="933"/>
      <c r="H146" s="933"/>
      <c r="I146" s="124"/>
      <c r="K146" s="154"/>
      <c r="L146" s="154"/>
      <c r="M146" s="154"/>
      <c r="N146" s="154"/>
    </row>
    <row r="147" spans="1:14">
      <c r="A147" s="50"/>
      <c r="B147" s="375"/>
      <c r="C147" s="15"/>
      <c r="D147" s="445"/>
      <c r="E147" s="325"/>
      <c r="F147" s="15"/>
      <c r="G147" s="934"/>
      <c r="H147" s="934"/>
      <c r="I147" s="124"/>
      <c r="K147" s="154"/>
      <c r="L147" s="154"/>
      <c r="M147" s="154"/>
      <c r="N147" s="154"/>
    </row>
    <row r="148" spans="1:14">
      <c r="A148" s="97" t="s">
        <v>3331</v>
      </c>
      <c r="B148" s="123"/>
      <c r="C148" s="9"/>
      <c r="D148" s="444" t="s">
        <v>1080</v>
      </c>
      <c r="E148" s="45" t="s">
        <v>134</v>
      </c>
      <c r="F148" s="440">
        <v>600</v>
      </c>
      <c r="G148" s="933"/>
      <c r="H148" s="933"/>
      <c r="I148" s="124"/>
      <c r="K148" s="154"/>
      <c r="L148" s="154"/>
      <c r="M148" s="154"/>
      <c r="N148" s="154"/>
    </row>
    <row r="149" spans="1:14">
      <c r="A149" s="50"/>
      <c r="B149" s="375"/>
      <c r="C149" s="15"/>
      <c r="D149" s="445"/>
      <c r="E149" s="325"/>
      <c r="F149" s="15"/>
      <c r="G149" s="934"/>
      <c r="H149" s="934"/>
      <c r="K149" s="154"/>
      <c r="L149" s="154"/>
      <c r="M149" s="154"/>
      <c r="N149" s="154"/>
    </row>
    <row r="150" spans="1:14" ht="54">
      <c r="A150" s="97"/>
      <c r="B150" s="17"/>
      <c r="C150" s="9" t="s">
        <v>1076</v>
      </c>
      <c r="D150" s="444" t="s">
        <v>2618</v>
      </c>
      <c r="E150" s="45"/>
      <c r="F150" s="9"/>
      <c r="G150" s="933"/>
      <c r="H150" s="933"/>
      <c r="K150" s="154"/>
      <c r="L150" s="154"/>
      <c r="M150" s="154"/>
      <c r="N150" s="154"/>
    </row>
    <row r="151" spans="1:14">
      <c r="A151" s="50"/>
      <c r="B151" s="79"/>
      <c r="C151" s="15"/>
      <c r="D151" s="446"/>
      <c r="E151" s="325"/>
      <c r="F151" s="15"/>
      <c r="G151" s="952"/>
      <c r="H151" s="952"/>
      <c r="J151" s="150"/>
    </row>
    <row r="152" spans="1:14">
      <c r="A152" s="97" t="s">
        <v>3332</v>
      </c>
      <c r="B152" s="17"/>
      <c r="C152" s="9"/>
      <c r="D152" s="444" t="s">
        <v>1078</v>
      </c>
      <c r="E152" s="45" t="s">
        <v>134</v>
      </c>
      <c r="F152" s="9">
        <v>500</v>
      </c>
      <c r="G152" s="933"/>
      <c r="H152" s="933"/>
      <c r="I152" s="124"/>
    </row>
    <row r="153" spans="1:14">
      <c r="A153" s="50"/>
      <c r="B153" s="79"/>
      <c r="C153" s="15"/>
      <c r="D153" s="445"/>
      <c r="E153" s="325"/>
      <c r="F153" s="15"/>
      <c r="G153" s="952"/>
      <c r="H153" s="952"/>
      <c r="I153" s="124"/>
      <c r="J153" s="150"/>
    </row>
    <row r="154" spans="1:14">
      <c r="A154" s="97" t="s">
        <v>3333</v>
      </c>
      <c r="B154" s="17"/>
      <c r="C154" s="9"/>
      <c r="D154" s="444" t="s">
        <v>1080</v>
      </c>
      <c r="E154" s="45" t="s">
        <v>134</v>
      </c>
      <c r="F154" s="9">
        <v>500</v>
      </c>
      <c r="G154" s="933"/>
      <c r="H154" s="933"/>
      <c r="I154" s="124"/>
    </row>
    <row r="155" spans="1:14">
      <c r="A155" s="50"/>
      <c r="B155" s="79"/>
      <c r="C155" s="79"/>
      <c r="D155" s="445"/>
      <c r="E155" s="29"/>
      <c r="F155" s="15"/>
      <c r="G155" s="952"/>
      <c r="H155" s="952"/>
      <c r="I155" s="124"/>
    </row>
    <row r="156" spans="1:14" ht="27">
      <c r="A156" s="97" t="s">
        <v>3334</v>
      </c>
      <c r="B156" s="17"/>
      <c r="C156" s="9"/>
      <c r="D156" s="444" t="s">
        <v>2978</v>
      </c>
      <c r="E156" s="45" t="s">
        <v>12</v>
      </c>
      <c r="F156" s="9">
        <v>5000</v>
      </c>
      <c r="G156" s="933"/>
      <c r="H156" s="933"/>
      <c r="I156" s="124"/>
    </row>
    <row r="157" spans="1:14">
      <c r="A157" s="50"/>
      <c r="B157" s="79"/>
      <c r="C157" s="79"/>
      <c r="D157" s="446"/>
      <c r="E157" s="325"/>
      <c r="F157" s="15"/>
      <c r="G157" s="952"/>
      <c r="H157" s="952"/>
      <c r="I157" s="124"/>
    </row>
    <row r="158" spans="1:14" ht="38.25" customHeight="1">
      <c r="A158" s="97" t="s">
        <v>3335</v>
      </c>
      <c r="B158" s="17"/>
      <c r="C158" s="9" t="s">
        <v>1082</v>
      </c>
      <c r="D158" s="7" t="s">
        <v>1083</v>
      </c>
      <c r="E158" s="9" t="s">
        <v>134</v>
      </c>
      <c r="F158" s="9">
        <v>250</v>
      </c>
      <c r="G158" s="933"/>
      <c r="H158" s="933"/>
      <c r="I158" s="124"/>
    </row>
    <row r="159" spans="1:14">
      <c r="A159" s="50"/>
      <c r="B159" s="79"/>
      <c r="C159" s="12"/>
      <c r="D159" s="13"/>
      <c r="E159" s="15"/>
      <c r="F159" s="15"/>
      <c r="G159" s="952"/>
      <c r="H159" s="952"/>
      <c r="I159" s="124"/>
    </row>
    <row r="160" spans="1:14" ht="27">
      <c r="A160" s="97" t="s">
        <v>3336</v>
      </c>
      <c r="B160" s="17"/>
      <c r="C160" s="9" t="s">
        <v>1085</v>
      </c>
      <c r="D160" s="7" t="s">
        <v>1086</v>
      </c>
      <c r="E160" s="9" t="s">
        <v>134</v>
      </c>
      <c r="F160" s="9">
        <v>500</v>
      </c>
      <c r="G160" s="933"/>
      <c r="H160" s="933"/>
      <c r="I160" s="124"/>
    </row>
    <row r="161" spans="1:21">
      <c r="A161" s="50"/>
      <c r="B161" s="79"/>
      <c r="C161" s="15"/>
      <c r="D161" s="140"/>
      <c r="E161" s="15"/>
      <c r="F161" s="15"/>
      <c r="G161" s="952"/>
      <c r="H161" s="952"/>
      <c r="I161" s="124"/>
    </row>
    <row r="162" spans="1:21" ht="27" customHeight="1">
      <c r="A162" s="97" t="s">
        <v>3337</v>
      </c>
      <c r="B162" s="17"/>
      <c r="C162" s="9" t="s">
        <v>1088</v>
      </c>
      <c r="D162" s="7" t="s">
        <v>1089</v>
      </c>
      <c r="E162" s="9" t="s">
        <v>12</v>
      </c>
      <c r="F162" s="9">
        <v>500</v>
      </c>
      <c r="G162" s="933"/>
      <c r="H162" s="933"/>
      <c r="I162" s="124"/>
    </row>
    <row r="163" spans="1:21">
      <c r="A163" s="50"/>
      <c r="B163" s="79"/>
      <c r="C163" s="79"/>
      <c r="D163" s="140"/>
      <c r="E163" s="79"/>
      <c r="F163" s="15"/>
      <c r="G163" s="952"/>
      <c r="H163" s="952"/>
      <c r="I163" s="124"/>
      <c r="L163" s="658"/>
      <c r="M163" s="658"/>
      <c r="N163" s="658"/>
    </row>
    <row r="164" spans="1:21" ht="24.75" customHeight="1">
      <c r="A164" s="97" t="s">
        <v>3338</v>
      </c>
      <c r="B164" s="17"/>
      <c r="C164" s="9" t="s">
        <v>1091</v>
      </c>
      <c r="D164" s="7" t="s">
        <v>1092</v>
      </c>
      <c r="E164" s="9" t="s">
        <v>12</v>
      </c>
      <c r="F164" s="9">
        <v>500</v>
      </c>
      <c r="G164" s="933"/>
      <c r="H164" s="951"/>
      <c r="I164" s="124"/>
      <c r="K164" s="658"/>
      <c r="L164" s="658"/>
      <c r="M164" s="658"/>
      <c r="N164" s="658"/>
    </row>
    <row r="165" spans="1:21">
      <c r="A165" s="447"/>
      <c r="B165" s="442"/>
      <c r="C165" s="442"/>
      <c r="D165" s="443"/>
      <c r="E165" s="442"/>
      <c r="F165" s="442"/>
      <c r="G165" s="954"/>
      <c r="H165" s="954"/>
      <c r="K165" s="658"/>
      <c r="L165" s="658"/>
      <c r="M165" s="658"/>
      <c r="N165" s="658"/>
    </row>
    <row r="166" spans="1:21" ht="15.75" thickBot="1">
      <c r="A166" s="97"/>
      <c r="B166" s="17"/>
      <c r="C166" s="9"/>
      <c r="D166" s="7"/>
      <c r="E166" s="9"/>
      <c r="F166" s="9"/>
      <c r="G166" s="933"/>
      <c r="H166" s="951"/>
      <c r="K166" s="658"/>
      <c r="L166" s="658"/>
      <c r="M166" s="658"/>
      <c r="N166" s="658"/>
    </row>
    <row r="167" spans="1:21" ht="15.75" thickBot="1">
      <c r="A167" s="1110" t="s">
        <v>39</v>
      </c>
      <c r="B167" s="1111"/>
      <c r="C167" s="1111"/>
      <c r="D167" s="1111"/>
      <c r="E167" s="1111"/>
      <c r="F167" s="1111"/>
      <c r="G167" s="1112"/>
      <c r="H167" s="36"/>
      <c r="K167" s="658"/>
      <c r="L167" s="658"/>
      <c r="M167" s="658"/>
      <c r="N167" s="658"/>
    </row>
    <row r="168" spans="1:21" ht="15.75" thickBot="1">
      <c r="A168" s="1105" t="s">
        <v>21</v>
      </c>
      <c r="B168" s="1106"/>
      <c r="C168" s="1106"/>
      <c r="D168" s="1106"/>
      <c r="E168" s="1106"/>
      <c r="F168" s="1106"/>
      <c r="G168" s="1107"/>
      <c r="H168" s="37"/>
      <c r="I168" s="124"/>
      <c r="K168" s="658"/>
      <c r="L168" s="658"/>
      <c r="M168" s="658"/>
      <c r="N168" s="658"/>
    </row>
    <row r="169" spans="1:21">
      <c r="A169" s="163"/>
      <c r="B169" s="160"/>
      <c r="C169" s="163" t="s">
        <v>172</v>
      </c>
      <c r="D169" s="162" t="s">
        <v>3258</v>
      </c>
      <c r="E169" s="163"/>
      <c r="F169" s="161"/>
      <c r="G169" s="955"/>
      <c r="H169" s="955"/>
      <c r="I169" s="156"/>
    </row>
    <row r="170" spans="1:21">
      <c r="A170" s="169"/>
      <c r="B170" s="78"/>
      <c r="C170" s="167"/>
      <c r="D170" s="168"/>
      <c r="E170" s="169"/>
      <c r="F170" s="167"/>
      <c r="G170" s="956"/>
      <c r="H170" s="956"/>
      <c r="I170" s="156"/>
    </row>
    <row r="171" spans="1:21" ht="27" customHeight="1">
      <c r="A171" s="39">
        <v>7.9</v>
      </c>
      <c r="B171" s="9"/>
      <c r="C171" s="18"/>
      <c r="D171" s="174" t="s">
        <v>1332</v>
      </c>
      <c r="E171" s="165"/>
      <c r="F171" s="18"/>
      <c r="G171" s="957"/>
      <c r="H171" s="957"/>
      <c r="I171" s="156"/>
      <c r="K171" s="88"/>
      <c r="L171" s="170"/>
      <c r="M171" s="170"/>
      <c r="N171" s="170"/>
      <c r="O171" s="88"/>
      <c r="P171" s="1124"/>
    </row>
    <row r="172" spans="1:21">
      <c r="A172" s="169"/>
      <c r="B172" s="78"/>
      <c r="C172" s="167"/>
      <c r="D172" s="168"/>
      <c r="E172" s="169"/>
      <c r="F172" s="167"/>
      <c r="G172" s="956"/>
      <c r="H172" s="956"/>
      <c r="I172" s="156"/>
      <c r="K172" s="103"/>
      <c r="L172" s="90"/>
      <c r="M172" s="90"/>
      <c r="N172" s="90"/>
      <c r="O172" s="90"/>
      <c r="P172" s="1124"/>
      <c r="U172" s="156"/>
    </row>
    <row r="173" spans="1:21" ht="37.5" customHeight="1">
      <c r="A173" s="39"/>
      <c r="B173" s="9"/>
      <c r="C173" s="18" t="s">
        <v>174</v>
      </c>
      <c r="D173" s="174" t="s">
        <v>175</v>
      </c>
      <c r="E173" s="165"/>
      <c r="F173" s="18"/>
      <c r="G173" s="957"/>
      <c r="H173" s="957"/>
      <c r="I173" s="156"/>
      <c r="K173" s="171"/>
      <c r="L173" s="172"/>
      <c r="M173" s="172"/>
      <c r="N173" s="172"/>
      <c r="O173" s="90"/>
      <c r="P173" s="1124"/>
      <c r="U173" s="156"/>
    </row>
    <row r="174" spans="1:21">
      <c r="A174" s="169"/>
      <c r="B174" s="78"/>
      <c r="C174" s="167"/>
      <c r="D174" s="168"/>
      <c r="E174" s="169"/>
      <c r="F174" s="451"/>
      <c r="G174" s="958"/>
      <c r="H174" s="956"/>
      <c r="I174" s="156"/>
      <c r="K174" s="171"/>
      <c r="L174" s="173"/>
      <c r="M174" s="173"/>
      <c r="N174" s="173"/>
      <c r="O174" s="90"/>
      <c r="P174" s="1124"/>
    </row>
    <row r="175" spans="1:21">
      <c r="A175" s="39" t="s">
        <v>3339</v>
      </c>
      <c r="B175" s="9"/>
      <c r="C175" s="18"/>
      <c r="D175" s="178" t="s">
        <v>176</v>
      </c>
      <c r="E175" s="39" t="s">
        <v>154</v>
      </c>
      <c r="F175" s="179">
        <v>458</v>
      </c>
      <c r="G175" s="959"/>
      <c r="H175" s="960"/>
      <c r="I175" s="101"/>
      <c r="K175" s="171"/>
      <c r="L175" s="175"/>
      <c r="M175" s="175"/>
      <c r="N175" s="175"/>
      <c r="O175" s="90"/>
      <c r="P175" s="1124"/>
    </row>
    <row r="176" spans="1:21">
      <c r="A176" s="169"/>
      <c r="B176" s="78"/>
      <c r="C176" s="167"/>
      <c r="D176" s="168"/>
      <c r="E176" s="169"/>
      <c r="F176" s="451"/>
      <c r="G176" s="961"/>
      <c r="H176" s="962"/>
      <c r="K176" s="171"/>
      <c r="L176" s="176"/>
      <c r="M176" s="176"/>
      <c r="N176" s="176"/>
      <c r="O176" s="90"/>
      <c r="P176" s="1124"/>
      <c r="Q176" s="177"/>
      <c r="S176" s="171"/>
      <c r="U176" s="90"/>
    </row>
    <row r="177" spans="1:21" ht="15.75">
      <c r="A177" s="39" t="s">
        <v>3340</v>
      </c>
      <c r="B177" s="9"/>
      <c r="C177" s="18"/>
      <c r="D177" s="178" t="s">
        <v>177</v>
      </c>
      <c r="E177" s="39" t="s">
        <v>154</v>
      </c>
      <c r="F177" s="179">
        <v>692</v>
      </c>
      <c r="G177" s="959"/>
      <c r="H177" s="960"/>
      <c r="I177" s="101"/>
      <c r="K177" s="180"/>
      <c r="L177" s="181"/>
      <c r="M177" s="181"/>
      <c r="N177" s="181"/>
      <c r="O177" s="182"/>
      <c r="P177" s="1124"/>
      <c r="S177" s="180"/>
      <c r="U177" s="182"/>
    </row>
    <row r="178" spans="1:21" ht="15.75">
      <c r="A178" s="169"/>
      <c r="B178" s="78"/>
      <c r="C178" s="167"/>
      <c r="D178" s="168"/>
      <c r="E178" s="169"/>
      <c r="F178" s="451"/>
      <c r="G178" s="961"/>
      <c r="H178" s="962"/>
      <c r="K178" s="180"/>
      <c r="L178" s="181"/>
      <c r="M178" s="181"/>
      <c r="N178" s="181"/>
      <c r="O178" s="182"/>
      <c r="P178" s="1124"/>
      <c r="S178" s="180"/>
      <c r="U178" s="182"/>
    </row>
    <row r="179" spans="1:21" ht="15.75">
      <c r="A179" s="39"/>
      <c r="B179" s="9"/>
      <c r="C179" s="18" t="s">
        <v>178</v>
      </c>
      <c r="D179" s="164" t="s">
        <v>179</v>
      </c>
      <c r="E179" s="39"/>
      <c r="F179" s="18"/>
      <c r="G179" s="959"/>
      <c r="H179" s="960"/>
      <c r="K179" s="180"/>
      <c r="L179" s="181"/>
      <c r="M179" s="181"/>
      <c r="N179" s="181"/>
      <c r="O179" s="127"/>
      <c r="P179" s="1124"/>
      <c r="S179" s="180"/>
      <c r="U179" s="127"/>
    </row>
    <row r="180" spans="1:21" ht="15.75">
      <c r="A180" s="169"/>
      <c r="B180" s="78"/>
      <c r="C180" s="167"/>
      <c r="D180" s="168"/>
      <c r="E180" s="169"/>
      <c r="F180" s="451"/>
      <c r="G180" s="961"/>
      <c r="H180" s="962"/>
      <c r="K180" s="171"/>
      <c r="L180" s="183"/>
      <c r="M180" s="183"/>
      <c r="N180" s="181"/>
      <c r="O180" s="120"/>
      <c r="P180" s="1124"/>
      <c r="S180" s="171"/>
      <c r="U180" s="120"/>
    </row>
    <row r="181" spans="1:21" ht="15.75">
      <c r="A181" s="39" t="s">
        <v>3341</v>
      </c>
      <c r="B181" s="9"/>
      <c r="C181" s="18"/>
      <c r="D181" s="178" t="s">
        <v>1093</v>
      </c>
      <c r="E181" s="39" t="s">
        <v>154</v>
      </c>
      <c r="F181" s="179">
        <v>686</v>
      </c>
      <c r="G181" s="959"/>
      <c r="H181" s="960"/>
      <c r="I181" s="101"/>
      <c r="K181" s="171"/>
      <c r="L181" s="176"/>
      <c r="M181" s="176"/>
      <c r="N181" s="176"/>
      <c r="O181" s="120"/>
      <c r="P181" s="1124"/>
      <c r="Q181" s="177"/>
      <c r="S181" s="180"/>
      <c r="U181" s="184"/>
    </row>
    <row r="182" spans="1:21">
      <c r="A182" s="169"/>
      <c r="B182" s="78"/>
      <c r="C182" s="167"/>
      <c r="D182" s="168"/>
      <c r="E182" s="169"/>
      <c r="F182" s="167"/>
      <c r="G182" s="961"/>
      <c r="H182" s="962"/>
      <c r="K182" s="180"/>
      <c r="L182" s="181"/>
      <c r="M182" s="181"/>
      <c r="N182" s="181"/>
      <c r="O182" s="184"/>
      <c r="P182" s="1124"/>
      <c r="S182" s="180"/>
      <c r="U182" s="184"/>
    </row>
    <row r="183" spans="1:21">
      <c r="A183" s="39" t="s">
        <v>3342</v>
      </c>
      <c r="B183" s="9"/>
      <c r="C183" s="18"/>
      <c r="D183" s="178" t="s">
        <v>1094</v>
      </c>
      <c r="E183" s="39" t="s">
        <v>154</v>
      </c>
      <c r="F183" s="179">
        <v>231</v>
      </c>
      <c r="G183" s="959"/>
      <c r="H183" s="960"/>
      <c r="I183" s="101"/>
      <c r="K183" s="180"/>
      <c r="L183" s="181"/>
      <c r="M183" s="181"/>
      <c r="N183" s="181"/>
      <c r="O183" s="184"/>
      <c r="P183" s="1124"/>
      <c r="S183" s="180"/>
      <c r="U183" s="184"/>
    </row>
    <row r="184" spans="1:21">
      <c r="A184" s="169"/>
      <c r="B184" s="78"/>
      <c r="C184" s="167"/>
      <c r="D184" s="168"/>
      <c r="E184" s="169"/>
      <c r="F184" s="167"/>
      <c r="G184" s="961"/>
      <c r="H184" s="963"/>
      <c r="K184" s="180"/>
      <c r="L184" s="181"/>
      <c r="M184" s="181"/>
      <c r="N184" s="181"/>
      <c r="O184" s="184"/>
      <c r="P184" s="1124"/>
    </row>
    <row r="185" spans="1:21" ht="27" customHeight="1">
      <c r="A185" s="39"/>
      <c r="B185" s="9"/>
      <c r="C185" s="18" t="s">
        <v>182</v>
      </c>
      <c r="D185" s="174" t="s">
        <v>183</v>
      </c>
      <c r="E185" s="39"/>
      <c r="F185" s="449"/>
      <c r="G185" s="960"/>
      <c r="H185" s="960"/>
    </row>
    <row r="186" spans="1:21">
      <c r="A186" s="169"/>
      <c r="B186" s="78"/>
      <c r="C186" s="167"/>
      <c r="D186" s="168"/>
      <c r="E186" s="169"/>
      <c r="F186" s="451"/>
      <c r="G186" s="961"/>
      <c r="H186" s="962"/>
      <c r="K186" s="88"/>
      <c r="L186" s="170"/>
      <c r="M186" s="170"/>
      <c r="N186" s="170"/>
      <c r="O186" s="88"/>
      <c r="P186" s="1155"/>
    </row>
    <row r="187" spans="1:21">
      <c r="A187" s="39"/>
      <c r="B187" s="9"/>
      <c r="C187" s="18"/>
      <c r="D187" s="164" t="s">
        <v>184</v>
      </c>
      <c r="E187" s="39"/>
      <c r="F187" s="18"/>
      <c r="G187" s="959"/>
      <c r="H187" s="960"/>
      <c r="K187" s="103"/>
      <c r="L187" s="90"/>
      <c r="M187" s="90"/>
      <c r="N187" s="90"/>
      <c r="O187" s="90"/>
      <c r="P187" s="1156"/>
    </row>
    <row r="188" spans="1:21">
      <c r="A188" s="169"/>
      <c r="B188" s="78"/>
      <c r="C188" s="167"/>
      <c r="D188" s="168"/>
      <c r="E188" s="169"/>
      <c r="F188" s="451"/>
      <c r="G188" s="961"/>
      <c r="H188" s="962"/>
      <c r="K188" s="171"/>
      <c r="L188" s="172"/>
      <c r="M188" s="172"/>
      <c r="N188" s="172"/>
      <c r="O188" s="90"/>
      <c r="P188" s="1156"/>
    </row>
    <row r="189" spans="1:21">
      <c r="A189" s="39" t="s">
        <v>3343</v>
      </c>
      <c r="B189" s="9"/>
      <c r="C189" s="18"/>
      <c r="D189" s="178" t="s">
        <v>1093</v>
      </c>
      <c r="E189" s="39" t="s">
        <v>154</v>
      </c>
      <c r="F189" s="179">
        <v>3432</v>
      </c>
      <c r="G189" s="964"/>
      <c r="H189" s="960"/>
      <c r="I189" s="186"/>
      <c r="K189" s="171"/>
      <c r="L189" s="173"/>
      <c r="M189" s="173"/>
      <c r="N189" s="173"/>
      <c r="O189" s="90"/>
      <c r="P189" s="1156"/>
    </row>
    <row r="190" spans="1:21">
      <c r="A190" s="169"/>
      <c r="B190" s="78"/>
      <c r="C190" s="167"/>
      <c r="D190" s="168"/>
      <c r="E190" s="169"/>
      <c r="F190" s="167"/>
      <c r="G190" s="961"/>
      <c r="H190" s="962"/>
      <c r="K190" s="171"/>
      <c r="L190" s="187"/>
      <c r="M190" s="187"/>
      <c r="N190" s="175"/>
      <c r="O190" s="90"/>
      <c r="P190" s="1156"/>
    </row>
    <row r="191" spans="1:21">
      <c r="A191" s="39" t="s">
        <v>3344</v>
      </c>
      <c r="B191" s="9"/>
      <c r="C191" s="18"/>
      <c r="D191" s="178" t="s">
        <v>1094</v>
      </c>
      <c r="E191" s="39" t="s">
        <v>154</v>
      </c>
      <c r="F191" s="179">
        <v>1385</v>
      </c>
      <c r="G191" s="964"/>
      <c r="H191" s="960"/>
      <c r="I191" s="101"/>
      <c r="K191" s="171"/>
      <c r="L191" s="176"/>
      <c r="M191" s="176"/>
      <c r="N191" s="176"/>
      <c r="O191" s="90"/>
      <c r="P191" s="1156"/>
    </row>
    <row r="192" spans="1:21" ht="15" customHeight="1">
      <c r="A192" s="169"/>
      <c r="B192" s="78"/>
      <c r="C192" s="167"/>
      <c r="D192" s="168"/>
      <c r="E192" s="169"/>
      <c r="F192" s="167"/>
      <c r="G192" s="961"/>
      <c r="H192" s="963"/>
      <c r="I192" s="156"/>
      <c r="K192" s="180"/>
      <c r="L192" s="181"/>
      <c r="M192" s="181"/>
      <c r="N192" s="181"/>
      <c r="O192" s="182"/>
      <c r="P192" s="1156"/>
    </row>
    <row r="193" spans="1:16" ht="15.75">
      <c r="A193" s="39"/>
      <c r="B193" s="9"/>
      <c r="C193" s="18" t="s">
        <v>186</v>
      </c>
      <c r="D193" s="178" t="s">
        <v>187</v>
      </c>
      <c r="E193" s="39"/>
      <c r="F193" s="179"/>
      <c r="G193" s="964"/>
      <c r="H193" s="960"/>
      <c r="I193" s="101"/>
      <c r="K193" s="88"/>
      <c r="L193" s="188"/>
      <c r="M193" s="188"/>
      <c r="N193" s="181"/>
      <c r="O193" s="182"/>
      <c r="P193" s="1156"/>
    </row>
    <row r="194" spans="1:16" ht="15.75">
      <c r="A194" s="169"/>
      <c r="B194" s="78"/>
      <c r="C194" s="167"/>
      <c r="D194" s="168"/>
      <c r="E194" s="169"/>
      <c r="F194" s="167"/>
      <c r="G194" s="961"/>
      <c r="H194" s="963"/>
      <c r="I194" s="156"/>
      <c r="K194" s="171"/>
      <c r="L194" s="172"/>
      <c r="M194" s="172"/>
      <c r="N194" s="172"/>
      <c r="O194" s="127"/>
      <c r="P194" s="1156"/>
    </row>
    <row r="195" spans="1:16" ht="15.75">
      <c r="A195" s="39" t="s">
        <v>3345</v>
      </c>
      <c r="B195" s="9"/>
      <c r="C195" s="18"/>
      <c r="D195" s="178" t="s">
        <v>188</v>
      </c>
      <c r="E195" s="39" t="s">
        <v>154</v>
      </c>
      <c r="F195" s="179">
        <v>21.3</v>
      </c>
      <c r="G195" s="964"/>
      <c r="H195" s="959"/>
      <c r="I195" s="156"/>
      <c r="K195" s="171"/>
      <c r="L195" s="189"/>
      <c r="M195" s="189"/>
      <c r="N195" s="172"/>
      <c r="O195" s="127"/>
      <c r="P195" s="1156"/>
    </row>
    <row r="196" spans="1:16" ht="15.75">
      <c r="A196" s="169"/>
      <c r="B196" s="78"/>
      <c r="C196" s="167"/>
      <c r="D196" s="168"/>
      <c r="E196" s="169"/>
      <c r="F196" s="167"/>
      <c r="G196" s="961"/>
      <c r="H196" s="963"/>
      <c r="I196" s="156"/>
      <c r="K196" s="180"/>
      <c r="L196" s="183"/>
      <c r="M196" s="183"/>
      <c r="N196" s="190"/>
      <c r="O196" s="127"/>
      <c r="P196" s="1156"/>
    </row>
    <row r="197" spans="1:16" ht="15.75">
      <c r="A197" s="39" t="s">
        <v>3346</v>
      </c>
      <c r="B197" s="9"/>
      <c r="C197" s="18"/>
      <c r="D197" s="178" t="s">
        <v>189</v>
      </c>
      <c r="E197" s="39" t="s">
        <v>154</v>
      </c>
      <c r="F197" s="179">
        <v>1</v>
      </c>
      <c r="G197" s="964"/>
      <c r="H197" s="959"/>
      <c r="I197" s="156"/>
      <c r="K197" s="171"/>
      <c r="L197" s="183"/>
      <c r="M197" s="183"/>
      <c r="N197" s="181"/>
      <c r="O197" s="120"/>
      <c r="P197" s="1156"/>
    </row>
    <row r="198" spans="1:16" ht="15.75">
      <c r="A198" s="169"/>
      <c r="B198" s="78"/>
      <c r="C198" s="167"/>
      <c r="D198" s="168"/>
      <c r="E198" s="169"/>
      <c r="F198" s="451"/>
      <c r="G198" s="958"/>
      <c r="H198" s="965"/>
      <c r="I198" s="156"/>
      <c r="K198" s="180"/>
      <c r="L198" s="183"/>
      <c r="M198" s="183"/>
      <c r="N198" s="190"/>
      <c r="O198" s="127"/>
      <c r="P198" s="1156"/>
    </row>
    <row r="199" spans="1:16" ht="15.75">
      <c r="A199" s="39" t="s">
        <v>3347</v>
      </c>
      <c r="B199" s="9"/>
      <c r="C199" s="18"/>
      <c r="D199" s="178" t="s">
        <v>190</v>
      </c>
      <c r="E199" s="45" t="s">
        <v>134</v>
      </c>
      <c r="F199" s="179">
        <v>205</v>
      </c>
      <c r="G199" s="964"/>
      <c r="H199" s="959"/>
      <c r="I199" s="156"/>
      <c r="K199" s="171"/>
      <c r="L199" s="183"/>
      <c r="M199" s="183"/>
      <c r="N199" s="181"/>
      <c r="O199" s="120"/>
      <c r="P199" s="1156"/>
    </row>
    <row r="200" spans="1:16" ht="15.75">
      <c r="A200" s="169"/>
      <c r="B200" s="78"/>
      <c r="C200" s="167"/>
      <c r="D200" s="168"/>
      <c r="E200" s="169"/>
      <c r="F200" s="451"/>
      <c r="G200" s="958"/>
      <c r="H200" s="965"/>
      <c r="I200" s="156"/>
      <c r="K200" s="180"/>
      <c r="L200" s="188"/>
      <c r="M200" s="188"/>
      <c r="N200" s="176"/>
      <c r="O200" s="120"/>
      <c r="P200" s="1156"/>
    </row>
    <row r="201" spans="1:16" ht="24.75" customHeight="1">
      <c r="A201" s="39" t="s">
        <v>3348</v>
      </c>
      <c r="B201" s="9" t="s">
        <v>191</v>
      </c>
      <c r="C201" s="191" t="s">
        <v>192</v>
      </c>
      <c r="D201" s="192" t="s">
        <v>193</v>
      </c>
      <c r="E201" s="193" t="s">
        <v>154</v>
      </c>
      <c r="F201" s="179">
        <v>25</v>
      </c>
      <c r="G201" s="964"/>
      <c r="H201" s="959"/>
      <c r="I201" s="156"/>
      <c r="K201" s="180"/>
      <c r="L201" s="183"/>
      <c r="M201" s="183"/>
      <c r="N201" s="181"/>
      <c r="O201" s="184"/>
      <c r="P201" s="1157"/>
    </row>
    <row r="202" spans="1:16">
      <c r="A202" s="169"/>
      <c r="B202" s="78"/>
      <c r="C202" s="167"/>
      <c r="D202" s="168"/>
      <c r="E202" s="169"/>
      <c r="F202" s="451"/>
      <c r="G202" s="958"/>
      <c r="H202" s="965"/>
      <c r="I202" s="156"/>
      <c r="K202" s="180"/>
      <c r="L202" s="183"/>
      <c r="M202" s="183"/>
      <c r="N202" s="181"/>
      <c r="O202" s="184"/>
    </row>
    <row r="203" spans="1:16" ht="29.25" customHeight="1">
      <c r="A203" s="39" t="s">
        <v>3349</v>
      </c>
      <c r="B203" s="9" t="s">
        <v>191</v>
      </c>
      <c r="C203" s="18" t="s">
        <v>22</v>
      </c>
      <c r="D203" s="185" t="s">
        <v>194</v>
      </c>
      <c r="E203" s="39" t="s">
        <v>195</v>
      </c>
      <c r="F203" s="179">
        <v>10500</v>
      </c>
      <c r="G203" s="964"/>
      <c r="H203" s="959"/>
      <c r="I203" s="156"/>
      <c r="K203" s="180"/>
      <c r="L203" s="183"/>
      <c r="M203" s="183"/>
      <c r="N203" s="176"/>
      <c r="O203" s="184"/>
    </row>
    <row r="204" spans="1:16">
      <c r="A204" s="169"/>
      <c r="B204" s="78"/>
      <c r="C204" s="167"/>
      <c r="D204" s="168"/>
      <c r="E204" s="169"/>
      <c r="F204" s="451" t="s">
        <v>1095</v>
      </c>
      <c r="G204" s="958"/>
      <c r="H204" s="965"/>
      <c r="I204" s="156"/>
      <c r="K204" s="196"/>
    </row>
    <row r="205" spans="1:16">
      <c r="A205" s="39"/>
      <c r="B205" s="9"/>
      <c r="C205" s="18"/>
      <c r="D205" s="178"/>
      <c r="E205" s="39"/>
      <c r="F205" s="452"/>
      <c r="G205" s="966"/>
      <c r="H205" s="967"/>
      <c r="I205" s="156"/>
      <c r="K205" s="196"/>
      <c r="M205" s="101"/>
    </row>
    <row r="206" spans="1:16">
      <c r="A206" s="30"/>
      <c r="B206" s="15"/>
      <c r="C206" s="194"/>
      <c r="D206" s="195"/>
      <c r="E206" s="30"/>
      <c r="F206" s="367"/>
      <c r="G206" s="968"/>
      <c r="H206" s="906"/>
      <c r="I206" s="156"/>
    </row>
    <row r="207" spans="1:16">
      <c r="A207" s="39"/>
      <c r="B207" s="9"/>
      <c r="C207" s="18"/>
      <c r="D207" s="178"/>
      <c r="E207" s="39"/>
      <c r="F207" s="452"/>
      <c r="G207" s="966"/>
      <c r="H207" s="967"/>
      <c r="I207" s="156"/>
      <c r="K207" s="196"/>
      <c r="L207" s="110"/>
      <c r="M207" s="197"/>
    </row>
    <row r="208" spans="1:16">
      <c r="A208" s="30"/>
      <c r="B208" s="15"/>
      <c r="C208" s="194"/>
      <c r="D208" s="195"/>
      <c r="E208" s="30"/>
      <c r="F208" s="367"/>
      <c r="G208" s="968"/>
      <c r="H208" s="906"/>
      <c r="I208" s="156"/>
      <c r="K208" s="196"/>
      <c r="L208" s="110"/>
      <c r="M208" s="197"/>
    </row>
    <row r="209" spans="1:17" ht="15.75" thickBot="1">
      <c r="A209" s="39"/>
      <c r="B209" s="9"/>
      <c r="C209" s="18"/>
      <c r="D209" s="178"/>
      <c r="E209" s="39"/>
      <c r="F209" s="452"/>
      <c r="G209" s="966"/>
      <c r="H209" s="967"/>
      <c r="I209" s="156"/>
      <c r="K209" s="196"/>
      <c r="L209" s="110"/>
      <c r="M209" s="197"/>
    </row>
    <row r="210" spans="1:17" ht="15.75" thickBot="1">
      <c r="A210" s="1131" t="s">
        <v>39</v>
      </c>
      <c r="B210" s="1132"/>
      <c r="C210" s="1132"/>
      <c r="D210" s="1132"/>
      <c r="E210" s="1132"/>
      <c r="F210" s="1132"/>
      <c r="G210" s="1133"/>
      <c r="H210" s="51"/>
      <c r="I210" s="156"/>
    </row>
    <row r="211" spans="1:17" ht="15.75" thickBot="1">
      <c r="A211" s="1105" t="s">
        <v>21</v>
      </c>
      <c r="B211" s="1106"/>
      <c r="C211" s="1106"/>
      <c r="D211" s="1106"/>
      <c r="E211" s="1106"/>
      <c r="F211" s="1106"/>
      <c r="G211" s="1107"/>
      <c r="H211" s="37"/>
      <c r="I211" s="156"/>
    </row>
    <row r="212" spans="1:17" ht="16.5">
      <c r="A212" s="455" t="s">
        <v>3350</v>
      </c>
      <c r="B212" s="401"/>
      <c r="C212" s="652" t="s">
        <v>1096</v>
      </c>
      <c r="D212" s="399" t="s">
        <v>3259</v>
      </c>
      <c r="E212" s="402"/>
      <c r="F212" s="402"/>
      <c r="G212" s="969"/>
      <c r="H212" s="969"/>
      <c r="I212" s="454"/>
    </row>
    <row r="213" spans="1:17" ht="16.5">
      <c r="A213" s="456"/>
      <c r="B213" s="457"/>
      <c r="C213" s="458"/>
      <c r="D213" s="457"/>
      <c r="E213" s="458"/>
      <c r="F213" s="457"/>
      <c r="G213" s="970"/>
      <c r="H213" s="970"/>
      <c r="I213" s="454"/>
    </row>
    <row r="214" spans="1:17" ht="16.5">
      <c r="A214" s="459"/>
      <c r="B214" s="401"/>
      <c r="C214" s="652" t="s">
        <v>1097</v>
      </c>
      <c r="D214" s="399" t="s">
        <v>1098</v>
      </c>
      <c r="E214" s="402"/>
      <c r="F214" s="402"/>
      <c r="G214" s="971"/>
      <c r="H214" s="971"/>
      <c r="I214" s="454"/>
    </row>
    <row r="215" spans="1:17" ht="16.5">
      <c r="A215" s="456"/>
      <c r="B215" s="457"/>
      <c r="C215" s="458"/>
      <c r="D215" s="457"/>
      <c r="E215" s="458"/>
      <c r="F215" s="457"/>
      <c r="G215" s="970"/>
      <c r="H215" s="970"/>
      <c r="I215" s="454"/>
    </row>
    <row r="216" spans="1:17" ht="38.25">
      <c r="A216" s="459"/>
      <c r="B216" s="401"/>
      <c r="C216" s="652" t="s">
        <v>174</v>
      </c>
      <c r="D216" s="399" t="s">
        <v>1099</v>
      </c>
      <c r="E216" s="402"/>
      <c r="F216" s="402"/>
      <c r="G216" s="969"/>
      <c r="H216" s="969"/>
      <c r="I216" s="454"/>
    </row>
    <row r="217" spans="1:17" ht="16.5">
      <c r="A217" s="456"/>
      <c r="B217" s="457"/>
      <c r="C217" s="458"/>
      <c r="D217" s="457"/>
      <c r="E217" s="458"/>
      <c r="F217" s="457"/>
      <c r="G217" s="970"/>
      <c r="H217" s="970"/>
      <c r="I217" s="454"/>
    </row>
    <row r="218" spans="1:17" ht="38.25">
      <c r="A218" s="459"/>
      <c r="B218" s="401"/>
      <c r="C218" s="653"/>
      <c r="D218" s="460" t="s">
        <v>1100</v>
      </c>
      <c r="E218" s="461"/>
      <c r="F218" s="402"/>
      <c r="G218" s="969"/>
      <c r="H218" s="969"/>
      <c r="I218" s="454"/>
    </row>
    <row r="219" spans="1:17" ht="16.5">
      <c r="A219" s="456"/>
      <c r="B219" s="457"/>
      <c r="C219" s="458"/>
      <c r="D219" s="462"/>
      <c r="E219" s="463"/>
      <c r="F219" s="458"/>
      <c r="G219" s="972"/>
      <c r="H219" s="972"/>
      <c r="I219" s="454"/>
      <c r="M219" s="110"/>
      <c r="P219" s="464"/>
    </row>
    <row r="220" spans="1:17">
      <c r="A220" s="459" t="s">
        <v>3351</v>
      </c>
      <c r="B220" s="401"/>
      <c r="C220" s="402"/>
      <c r="D220" s="465" t="s">
        <v>1101</v>
      </c>
      <c r="E220" s="398" t="s">
        <v>12</v>
      </c>
      <c r="F220" s="466">
        <v>16250</v>
      </c>
      <c r="G220" s="973"/>
      <c r="H220" s="973"/>
      <c r="I220" s="177"/>
    </row>
    <row r="221" spans="1:17">
      <c r="A221" s="456"/>
      <c r="B221" s="457"/>
      <c r="C221" s="458"/>
      <c r="D221" s="462"/>
      <c r="E221" s="463"/>
      <c r="F221" s="458"/>
      <c r="G221" s="972"/>
      <c r="H221" s="972"/>
    </row>
    <row r="222" spans="1:17">
      <c r="A222" s="459"/>
      <c r="B222" s="401"/>
      <c r="C222" s="652" t="s">
        <v>256</v>
      </c>
      <c r="D222" s="399" t="s">
        <v>1359</v>
      </c>
      <c r="E222" s="461"/>
      <c r="F222" s="402"/>
      <c r="G222" s="983"/>
      <c r="H222" s="983"/>
      <c r="I222" s="492"/>
      <c r="J222" s="493"/>
    </row>
    <row r="223" spans="1:17">
      <c r="A223" s="456"/>
      <c r="B223" s="457"/>
      <c r="C223" s="458"/>
      <c r="D223" s="457"/>
      <c r="E223" s="458"/>
      <c r="F223" s="457"/>
      <c r="G223" s="974"/>
      <c r="H223" s="974"/>
      <c r="I223" s="492"/>
      <c r="J223" s="493"/>
    </row>
    <row r="224" spans="1:17" s="408" customFormat="1" ht="36.75" customHeight="1">
      <c r="A224" s="459"/>
      <c r="B224" s="500"/>
      <c r="C224" s="398"/>
      <c r="D224" s="399" t="s">
        <v>1117</v>
      </c>
      <c r="E224" s="501"/>
      <c r="F224" s="502"/>
      <c r="G224" s="997"/>
      <c r="H224" s="997"/>
      <c r="I224" s="492"/>
      <c r="J224" s="493"/>
      <c r="K224"/>
      <c r="L224"/>
      <c r="M224"/>
      <c r="N224"/>
      <c r="O224"/>
      <c r="P224"/>
      <c r="Q224"/>
    </row>
    <row r="225" spans="1:10">
      <c r="A225" s="475"/>
      <c r="B225" s="503"/>
      <c r="C225" s="403"/>
      <c r="D225" s="404"/>
      <c r="E225" s="406"/>
      <c r="F225" s="504"/>
      <c r="G225" s="998"/>
      <c r="H225" s="998"/>
      <c r="I225" s="492"/>
      <c r="J225" s="493"/>
    </row>
    <row r="226" spans="1:10" ht="25.5" customHeight="1">
      <c r="A226" s="459" t="s">
        <v>3352</v>
      </c>
      <c r="B226" s="500"/>
      <c r="C226" s="398"/>
      <c r="D226" s="401" t="s">
        <v>1118</v>
      </c>
      <c r="E226" s="501" t="s">
        <v>14</v>
      </c>
      <c r="F226" s="502">
        <v>250</v>
      </c>
      <c r="G226" s="997"/>
      <c r="H226" s="997"/>
      <c r="I226" s="454"/>
    </row>
    <row r="227" spans="1:10" ht="16.5">
      <c r="A227" s="456"/>
      <c r="B227" s="457"/>
      <c r="C227" s="458"/>
      <c r="D227" s="457"/>
      <c r="E227" s="458"/>
      <c r="F227" s="457"/>
      <c r="G227" s="974"/>
      <c r="H227" s="974"/>
      <c r="I227" s="454"/>
    </row>
    <row r="228" spans="1:10" ht="25.5">
      <c r="A228" s="459" t="s">
        <v>3353</v>
      </c>
      <c r="B228" s="400"/>
      <c r="C228" s="402" t="s">
        <v>1119</v>
      </c>
      <c r="D228" s="401" t="s">
        <v>1120</v>
      </c>
      <c r="E228" s="461" t="s">
        <v>154</v>
      </c>
      <c r="F228" s="461">
        <v>100</v>
      </c>
      <c r="G228" s="973"/>
      <c r="H228" s="973"/>
      <c r="I228" s="454"/>
    </row>
    <row r="229" spans="1:10" ht="16.5">
      <c r="A229" s="456"/>
      <c r="B229" s="457"/>
      <c r="C229" s="458"/>
      <c r="D229" s="505"/>
      <c r="E229" s="506"/>
      <c r="F229" s="458"/>
      <c r="G229" s="974"/>
      <c r="H229" s="974"/>
      <c r="I229" s="454"/>
    </row>
    <row r="230" spans="1:10" ht="16.5">
      <c r="A230" s="498"/>
      <c r="B230" s="401"/>
      <c r="C230" s="402" t="s">
        <v>1121</v>
      </c>
      <c r="D230" s="401" t="s">
        <v>1122</v>
      </c>
      <c r="E230" s="461"/>
      <c r="F230" s="461"/>
      <c r="G230" s="973"/>
      <c r="H230" s="973"/>
      <c r="I230" s="454"/>
    </row>
    <row r="231" spans="1:10" ht="16.5">
      <c r="A231" s="499"/>
      <c r="B231" s="457"/>
      <c r="C231" s="458"/>
      <c r="D231" s="468"/>
      <c r="E231" s="469"/>
      <c r="F231" s="457"/>
      <c r="G231" s="974"/>
      <c r="H231" s="974"/>
      <c r="I231" s="454"/>
    </row>
    <row r="232" spans="1:10" ht="16.5">
      <c r="A232" s="459" t="s">
        <v>3354</v>
      </c>
      <c r="B232" s="401"/>
      <c r="C232" s="402" t="s">
        <v>1123</v>
      </c>
      <c r="D232" s="465" t="s">
        <v>1124</v>
      </c>
      <c r="E232" s="501" t="s">
        <v>154</v>
      </c>
      <c r="F232" s="461">
        <v>100</v>
      </c>
      <c r="G232" s="983"/>
      <c r="H232" s="983"/>
      <c r="I232" s="454"/>
    </row>
    <row r="233" spans="1:10" ht="16.5">
      <c r="A233" s="507"/>
      <c r="B233" s="405"/>
      <c r="C233" s="524"/>
      <c r="D233" s="406"/>
      <c r="E233" s="406"/>
      <c r="F233" s="406"/>
      <c r="G233" s="999"/>
      <c r="H233" s="999"/>
      <c r="I233" s="454"/>
    </row>
    <row r="234" spans="1:10" ht="16.5">
      <c r="A234" s="459" t="s">
        <v>3355</v>
      </c>
      <c r="B234" s="401"/>
      <c r="C234" s="402" t="s">
        <v>962</v>
      </c>
      <c r="D234" s="465" t="s">
        <v>1125</v>
      </c>
      <c r="E234" s="398" t="s">
        <v>14</v>
      </c>
      <c r="F234" s="461">
        <v>100</v>
      </c>
      <c r="G234" s="983"/>
      <c r="H234" s="983"/>
      <c r="I234" s="454"/>
    </row>
    <row r="235" spans="1:10" ht="16.5">
      <c r="A235" s="507"/>
      <c r="B235" s="405"/>
      <c r="C235" s="524"/>
      <c r="D235" s="406"/>
      <c r="E235" s="406"/>
      <c r="F235" s="406"/>
      <c r="G235" s="999"/>
      <c r="H235" s="999"/>
      <c r="I235" s="454"/>
    </row>
    <row r="236" spans="1:10" ht="16.5">
      <c r="A236" s="459"/>
      <c r="B236" s="500"/>
      <c r="C236" s="398" t="s">
        <v>256</v>
      </c>
      <c r="D236" s="508" t="s">
        <v>1126</v>
      </c>
      <c r="E236" s="398"/>
      <c r="F236" s="500"/>
      <c r="G236" s="1000"/>
      <c r="H236" s="1000"/>
      <c r="I236" s="454"/>
    </row>
    <row r="237" spans="1:10" ht="16.5">
      <c r="A237" s="475"/>
      <c r="B237" s="503"/>
      <c r="C237" s="403"/>
      <c r="D237" s="509"/>
      <c r="E237" s="403"/>
      <c r="F237" s="503"/>
      <c r="G237" s="1001"/>
      <c r="H237" s="1001"/>
      <c r="I237" s="454"/>
    </row>
    <row r="238" spans="1:10" ht="16.5">
      <c r="A238" s="459" t="s">
        <v>3356</v>
      </c>
      <c r="B238" s="500"/>
      <c r="C238" s="398"/>
      <c r="D238" s="465" t="s">
        <v>1127</v>
      </c>
      <c r="E238" s="398" t="s">
        <v>171</v>
      </c>
      <c r="F238" s="398">
        <v>250</v>
      </c>
      <c r="G238" s="997"/>
      <c r="H238" s="983"/>
      <c r="I238" s="454"/>
    </row>
    <row r="239" spans="1:10" ht="16.5">
      <c r="A239" s="499"/>
      <c r="B239" s="457"/>
      <c r="C239" s="458"/>
      <c r="D239" s="468"/>
      <c r="E239" s="469"/>
      <c r="F239" s="458"/>
      <c r="G239" s="974"/>
      <c r="H239" s="974"/>
      <c r="I239" s="454"/>
    </row>
    <row r="240" spans="1:10" ht="16.5">
      <c r="A240" s="498" t="s">
        <v>3357</v>
      </c>
      <c r="B240" s="401"/>
      <c r="C240" s="402"/>
      <c r="D240" s="508" t="s">
        <v>1128</v>
      </c>
      <c r="E240" s="398" t="s">
        <v>171</v>
      </c>
      <c r="F240" s="402">
        <v>120</v>
      </c>
      <c r="G240" s="973"/>
      <c r="H240" s="983"/>
      <c r="I240" s="454"/>
    </row>
    <row r="241" spans="1:10" ht="16.5">
      <c r="A241" s="499"/>
      <c r="B241" s="457"/>
      <c r="C241" s="458"/>
      <c r="D241" s="468"/>
      <c r="E241" s="469"/>
      <c r="F241" s="458"/>
      <c r="G241" s="974"/>
      <c r="H241" s="974"/>
      <c r="I241" s="454"/>
    </row>
    <row r="242" spans="1:10" ht="16.5">
      <c r="A242" s="498" t="s">
        <v>3358</v>
      </c>
      <c r="B242" s="401"/>
      <c r="C242" s="402"/>
      <c r="D242" s="465" t="s">
        <v>1129</v>
      </c>
      <c r="E242" s="398" t="s">
        <v>171</v>
      </c>
      <c r="F242" s="402">
        <v>50</v>
      </c>
      <c r="G242" s="973"/>
      <c r="H242" s="983"/>
      <c r="I242" s="454"/>
      <c r="J242" s="464"/>
    </row>
    <row r="243" spans="1:10" ht="16.5">
      <c r="A243" s="499"/>
      <c r="B243" s="457"/>
      <c r="C243" s="458"/>
      <c r="D243" s="468"/>
      <c r="E243" s="469"/>
      <c r="F243" s="458"/>
      <c r="G243" s="974"/>
      <c r="H243" s="974"/>
      <c r="I243" s="454"/>
      <c r="J243" s="464"/>
    </row>
    <row r="244" spans="1:10" ht="25.5">
      <c r="A244" s="498" t="s">
        <v>3359</v>
      </c>
      <c r="B244" s="401"/>
      <c r="C244" s="402"/>
      <c r="D244" s="465" t="s">
        <v>1130</v>
      </c>
      <c r="E244" s="398" t="s">
        <v>171</v>
      </c>
      <c r="F244" s="402">
        <v>50</v>
      </c>
      <c r="G244" s="973"/>
      <c r="H244" s="983"/>
      <c r="I244" s="454"/>
      <c r="J244" s="464"/>
    </row>
    <row r="245" spans="1:10" ht="19.5" customHeight="1">
      <c r="A245" s="499"/>
      <c r="B245" s="457"/>
      <c r="C245" s="458"/>
      <c r="D245" s="468"/>
      <c r="E245" s="469"/>
      <c r="F245" s="458"/>
      <c r="G245" s="974"/>
      <c r="H245" s="974"/>
      <c r="I245" s="454"/>
      <c r="J245" s="464"/>
    </row>
    <row r="246" spans="1:10" ht="25.5">
      <c r="A246" s="498" t="s">
        <v>3360</v>
      </c>
      <c r="B246" s="401"/>
      <c r="C246" s="402"/>
      <c r="D246" s="465" t="s">
        <v>1131</v>
      </c>
      <c r="E246" s="398" t="s">
        <v>171</v>
      </c>
      <c r="F246" s="402">
        <v>25</v>
      </c>
      <c r="G246" s="973"/>
      <c r="H246" s="983"/>
      <c r="I246" s="454"/>
      <c r="J246" s="464"/>
    </row>
    <row r="247" spans="1:10" ht="16.5">
      <c r="A247" s="499"/>
      <c r="B247" s="457"/>
      <c r="C247" s="458"/>
      <c r="D247" s="462"/>
      <c r="E247" s="463"/>
      <c r="F247" s="458"/>
      <c r="G247" s="974"/>
      <c r="H247" s="974"/>
      <c r="I247" s="454"/>
      <c r="J247" s="464"/>
    </row>
    <row r="248" spans="1:10" ht="25.5">
      <c r="A248" s="498" t="s">
        <v>3361</v>
      </c>
      <c r="B248" s="401"/>
      <c r="C248" s="402"/>
      <c r="D248" s="465" t="s">
        <v>1373</v>
      </c>
      <c r="E248" s="501" t="s">
        <v>171</v>
      </c>
      <c r="F248" s="461">
        <v>25</v>
      </c>
      <c r="G248" s="973"/>
      <c r="H248" s="983"/>
      <c r="I248" s="454"/>
      <c r="J248" s="464"/>
    </row>
    <row r="249" spans="1:10" ht="16.5">
      <c r="A249" s="499"/>
      <c r="B249" s="457"/>
      <c r="C249" s="458"/>
      <c r="D249" s="468"/>
      <c r="E249" s="469"/>
      <c r="F249" s="458"/>
      <c r="G249" s="974"/>
      <c r="H249" s="974"/>
      <c r="I249" s="454"/>
      <c r="J249" s="464"/>
    </row>
    <row r="250" spans="1:10" ht="25.5">
      <c r="A250" s="498" t="s">
        <v>3362</v>
      </c>
      <c r="B250" s="401"/>
      <c r="C250" s="402"/>
      <c r="D250" s="465" t="s">
        <v>1374</v>
      </c>
      <c r="E250" s="398" t="s">
        <v>171</v>
      </c>
      <c r="F250" s="402">
        <v>25</v>
      </c>
      <c r="G250" s="984"/>
      <c r="H250" s="983"/>
      <c r="I250" s="454"/>
      <c r="J250" s="464"/>
    </row>
    <row r="251" spans="1:10" ht="16.5">
      <c r="A251" s="499"/>
      <c r="B251" s="404"/>
      <c r="C251" s="410"/>
      <c r="D251" s="510"/>
      <c r="E251" s="403"/>
      <c r="F251" s="410"/>
      <c r="G251" s="985"/>
      <c r="H251" s="985"/>
      <c r="I251" s="454"/>
      <c r="J251" s="464"/>
    </row>
    <row r="252" spans="1:10" ht="16.5">
      <c r="A252" s="498" t="s">
        <v>3363</v>
      </c>
      <c r="B252" s="401"/>
      <c r="C252" s="402"/>
      <c r="D252" s="465" t="s">
        <v>3253</v>
      </c>
      <c r="E252" s="398" t="s">
        <v>171</v>
      </c>
      <c r="F252" s="402">
        <v>25</v>
      </c>
      <c r="G252" s="984"/>
      <c r="H252" s="983"/>
      <c r="I252" s="454"/>
      <c r="J252" s="464"/>
    </row>
    <row r="253" spans="1:10" ht="16.5">
      <c r="A253" s="499"/>
      <c r="B253" s="404"/>
      <c r="C253" s="410"/>
      <c r="D253" s="510"/>
      <c r="E253" s="403"/>
      <c r="F253" s="410"/>
      <c r="G253" s="985"/>
      <c r="H253" s="985"/>
      <c r="I253" s="454"/>
      <c r="J253" s="464"/>
    </row>
    <row r="254" spans="1:10" ht="25.5">
      <c r="A254" s="498" t="s">
        <v>3364</v>
      </c>
      <c r="B254" s="401"/>
      <c r="C254" s="402"/>
      <c r="D254" s="465" t="s">
        <v>3254</v>
      </c>
      <c r="E254" s="398" t="s">
        <v>171</v>
      </c>
      <c r="F254" s="402">
        <v>25</v>
      </c>
      <c r="G254" s="984"/>
      <c r="H254" s="983"/>
      <c r="I254" s="454"/>
      <c r="J254" s="464"/>
    </row>
    <row r="255" spans="1:10" ht="17.25" thickBot="1">
      <c r="A255" s="499"/>
      <c r="B255" s="404"/>
      <c r="C255" s="410"/>
      <c r="D255" s="510"/>
      <c r="E255" s="403"/>
      <c r="F255" s="410"/>
      <c r="G255" s="985"/>
      <c r="H255" s="985"/>
      <c r="I255" s="454"/>
      <c r="J255" s="464"/>
    </row>
    <row r="256" spans="1:10" ht="15.75" thickBot="1">
      <c r="A256" s="1134" t="s">
        <v>39</v>
      </c>
      <c r="B256" s="1135"/>
      <c r="C256" s="1135"/>
      <c r="D256" s="1135"/>
      <c r="E256" s="1135"/>
      <c r="F256" s="1135"/>
      <c r="G256" s="1136"/>
      <c r="H256" s="485"/>
    </row>
    <row r="257" spans="1:9">
      <c r="A257" s="61"/>
      <c r="B257" s="56"/>
      <c r="C257" s="152"/>
      <c r="E257" s="62"/>
    </row>
    <row r="258" spans="1:9">
      <c r="A258" s="61"/>
      <c r="B258" s="56"/>
      <c r="C258" s="152" t="s">
        <v>1095</v>
      </c>
      <c r="E258" s="62"/>
    </row>
    <row r="259" spans="1:9">
      <c r="A259" s="61"/>
      <c r="B259" s="56"/>
      <c r="C259" s="152"/>
      <c r="E259" s="62"/>
    </row>
    <row r="260" spans="1:9">
      <c r="A260" s="61"/>
      <c r="B260" s="56"/>
      <c r="C260" s="152"/>
      <c r="E260" s="62"/>
    </row>
    <row r="261" spans="1:9">
      <c r="A261" s="152"/>
      <c r="B261" s="152"/>
      <c r="E261" s="62"/>
      <c r="G261" s="56"/>
      <c r="H261" s="56"/>
      <c r="I261" s="156"/>
    </row>
    <row r="262" spans="1:9">
      <c r="A262" s="152"/>
      <c r="B262" s="152"/>
      <c r="E262" s="62"/>
      <c r="G262" s="56"/>
      <c r="H262" s="56"/>
      <c r="I262" s="156"/>
    </row>
    <row r="263" spans="1:9">
      <c r="A263" s="152"/>
      <c r="B263" s="152"/>
      <c r="E263" s="62"/>
      <c r="G263" s="56"/>
      <c r="H263" s="56"/>
      <c r="I263" s="156"/>
    </row>
    <row r="264" spans="1:9">
      <c r="A264" s="152"/>
      <c r="B264" s="152"/>
      <c r="E264" s="62"/>
      <c r="G264" s="56"/>
      <c r="H264" s="56"/>
      <c r="I264" s="156"/>
    </row>
    <row r="265" spans="1:9">
      <c r="I265" s="124"/>
    </row>
    <row r="266" spans="1:9">
      <c r="I266" s="124"/>
    </row>
    <row r="267" spans="1:9">
      <c r="I267" s="124"/>
    </row>
    <row r="268" spans="1:9">
      <c r="I268" s="124"/>
    </row>
    <row r="274" spans="10:10">
      <c r="J274" s="150"/>
    </row>
    <row r="280" spans="10:10">
      <c r="J280" s="150"/>
    </row>
    <row r="282" spans="10:10">
      <c r="J282" s="150"/>
    </row>
    <row r="286" spans="10:10">
      <c r="J286" s="150"/>
    </row>
    <row r="288" spans="10:10">
      <c r="J288" s="150"/>
    </row>
  </sheetData>
  <sheetProtection algorithmName="SHA-512" hashValue="TQIL3H9itypaeHYgICjEMGj0TTL2yePq48UTV6HxSmRFpS6zKZPugvbKN47mZ0Sdk5jKjjZc3TfWwwerKbjT1Q==" saltValue="ZOreOEuPEj6f5VQ0t/E6Sw==" spinCount="100000" sheet="1" objects="1" scenarios="1"/>
  <mergeCells count="34">
    <mergeCell ref="A256:G256"/>
    <mergeCell ref="A211:G211"/>
    <mergeCell ref="A210:G210"/>
    <mergeCell ref="A168:G168"/>
    <mergeCell ref="P186:P201"/>
    <mergeCell ref="P171:P184"/>
    <mergeCell ref="AR18:AT18"/>
    <mergeCell ref="C2:H2"/>
    <mergeCell ref="A3:B3"/>
    <mergeCell ref="C3:H3"/>
    <mergeCell ref="R19:S19"/>
    <mergeCell ref="T19:U19"/>
    <mergeCell ref="V19:W19"/>
    <mergeCell ref="AJ19:AK19"/>
    <mergeCell ref="AB19:AC19"/>
    <mergeCell ref="AD19:AE19"/>
    <mergeCell ref="AF19:AG19"/>
    <mergeCell ref="AH19:AI19"/>
    <mergeCell ref="A1:B1"/>
    <mergeCell ref="C1:H1"/>
    <mergeCell ref="A2:B2"/>
    <mergeCell ref="L21:M21"/>
    <mergeCell ref="N21:N26"/>
    <mergeCell ref="A167:G167"/>
    <mergeCell ref="A45:G45"/>
    <mergeCell ref="X19:Y19"/>
    <mergeCell ref="Z19:AA19"/>
    <mergeCell ref="L9:M9"/>
    <mergeCell ref="N9:O9"/>
    <mergeCell ref="A46:G46"/>
    <mergeCell ref="A87:G87"/>
    <mergeCell ref="A88:G88"/>
    <mergeCell ref="A130:G130"/>
    <mergeCell ref="A131:G131"/>
  </mergeCells>
  <phoneticPr fontId="31" type="noConversion"/>
  <pageMargins left="0.70866141732283472" right="0.70866141732283472" top="0.74803149606299213" bottom="0.74803149606299213" header="0.31496062992125984" footer="0.31496062992125984"/>
  <pageSetup paperSize="9" scale="60" firstPageNumber="19" fitToHeight="0" orientation="portrait" r:id="rId1"/>
  <headerFooter>
    <oddFooter xml:space="preserve">&amp;RC. &amp;P
</oddFooter>
  </headerFooter>
  <rowBreaks count="5" manualBreakCount="5">
    <brk id="45" max="7" man="1"/>
    <brk id="87" max="7" man="1"/>
    <brk id="130" max="7" man="1"/>
    <brk id="167" max="7" man="1"/>
    <brk id="210" max="7"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68E031-AF73-40B4-8961-24750DF006A2}">
  <sheetPr>
    <pageSetUpPr fitToPage="1"/>
  </sheetPr>
  <dimension ref="A1:P107"/>
  <sheetViews>
    <sheetView view="pageBreakPreview" zoomScale="25" zoomScaleNormal="100" zoomScaleSheetLayoutView="25" workbookViewId="0">
      <selection activeCell="G87" sqref="A87:H120"/>
    </sheetView>
  </sheetViews>
  <sheetFormatPr defaultColWidth="8.85546875" defaultRowHeight="15"/>
  <cols>
    <col min="1" max="1" width="9.140625" style="821" customWidth="1"/>
    <col min="2" max="2" width="9" style="56" customWidth="1"/>
    <col min="3" max="3" width="9.5703125" style="56" customWidth="1"/>
    <col min="4" max="4" width="41" style="56" bestFit="1" customWidth="1"/>
    <col min="5" max="5" width="7.5703125" style="62" customWidth="1"/>
    <col min="6" max="6" width="8.5703125" style="62" customWidth="1"/>
    <col min="7" max="8" width="30.7109375" style="56" customWidth="1"/>
    <col min="12" max="12" width="11.7109375" bestFit="1" customWidth="1"/>
    <col min="14" max="14" width="14.28515625" bestFit="1" customWidth="1"/>
    <col min="20" max="20" width="12.28515625" bestFit="1" customWidth="1"/>
  </cols>
  <sheetData>
    <row r="1" spans="1:16" ht="28.5" customHeight="1">
      <c r="A1" s="1099" t="s">
        <v>1327</v>
      </c>
      <c r="B1" s="1099"/>
      <c r="C1" s="1099" t="s">
        <v>3488</v>
      </c>
      <c r="D1" s="1099"/>
      <c r="E1" s="1099"/>
      <c r="F1" s="1099"/>
      <c r="G1" s="1099"/>
      <c r="H1" s="1099"/>
    </row>
    <row r="2" spans="1:16" ht="14.45" customHeight="1">
      <c r="A2" s="1099" t="s">
        <v>1184</v>
      </c>
      <c r="B2" s="1099"/>
      <c r="C2" s="1099" t="s">
        <v>3487</v>
      </c>
      <c r="D2" s="1099"/>
      <c r="E2" s="1099"/>
      <c r="F2" s="1099"/>
      <c r="G2" s="1099"/>
      <c r="H2" s="1099"/>
    </row>
    <row r="3" spans="1:16" ht="15.75" thickBot="1">
      <c r="A3" s="1103" t="s">
        <v>917</v>
      </c>
      <c r="B3" s="1103"/>
      <c r="C3" s="1103" t="str">
        <f>D5</f>
        <v>SCHEDULE 8: AREATION BASIN</v>
      </c>
      <c r="D3" s="1103"/>
      <c r="E3" s="1103"/>
      <c r="F3" s="1103"/>
      <c r="G3" s="1103"/>
      <c r="H3" s="1103"/>
    </row>
    <row r="4" spans="1:16" ht="30" customHeight="1" thickBot="1">
      <c r="A4" s="453" t="s">
        <v>0</v>
      </c>
      <c r="B4" s="2" t="s">
        <v>1</v>
      </c>
      <c r="C4" s="2" t="s">
        <v>2</v>
      </c>
      <c r="D4" s="2" t="s">
        <v>3</v>
      </c>
      <c r="E4" s="2" t="s">
        <v>4</v>
      </c>
      <c r="F4" s="2" t="s">
        <v>5</v>
      </c>
      <c r="G4" s="2" t="s">
        <v>6</v>
      </c>
      <c r="H4" s="2" t="s">
        <v>7</v>
      </c>
    </row>
    <row r="5" spans="1:16">
      <c r="A5" s="519"/>
      <c r="B5" s="4"/>
      <c r="C5" s="4"/>
      <c r="D5" s="5" t="s">
        <v>1328</v>
      </c>
      <c r="E5" s="4"/>
      <c r="F5" s="4"/>
      <c r="G5" s="900"/>
      <c r="H5" s="900"/>
    </row>
    <row r="6" spans="1:16">
      <c r="A6" s="818"/>
      <c r="B6" s="643"/>
      <c r="C6" s="643"/>
      <c r="D6" s="643"/>
      <c r="E6" s="643"/>
      <c r="F6" s="643"/>
      <c r="G6" s="1002"/>
      <c r="H6" s="1002"/>
    </row>
    <row r="7" spans="1:16">
      <c r="A7" s="498" t="s">
        <v>1425</v>
      </c>
      <c r="B7" s="7"/>
      <c r="C7" s="4"/>
      <c r="D7" s="8" t="s">
        <v>63</v>
      </c>
      <c r="E7" s="9"/>
      <c r="F7" s="9"/>
      <c r="G7" s="939"/>
      <c r="H7" s="939"/>
    </row>
    <row r="8" spans="1:16">
      <c r="A8" s="521"/>
      <c r="B8" s="12"/>
      <c r="C8" s="13"/>
      <c r="D8" s="14"/>
      <c r="E8" s="15"/>
      <c r="F8" s="15"/>
      <c r="G8" s="986"/>
      <c r="H8" s="986"/>
    </row>
    <row r="9" spans="1:16" ht="24" customHeight="1">
      <c r="A9" s="525" t="s">
        <v>1426</v>
      </c>
      <c r="B9" s="10"/>
      <c r="C9" s="17"/>
      <c r="D9" s="10" t="s">
        <v>62</v>
      </c>
      <c r="E9" s="18" t="s">
        <v>14</v>
      </c>
      <c r="F9" s="17">
        <v>12</v>
      </c>
      <c r="G9" s="933"/>
      <c r="H9" s="1003"/>
    </row>
    <row r="10" spans="1:16">
      <c r="A10" s="521"/>
      <c r="B10" s="12"/>
      <c r="C10" s="13"/>
      <c r="D10" s="14"/>
      <c r="E10" s="15"/>
      <c r="F10" s="15"/>
      <c r="G10" s="986"/>
      <c r="H10" s="986"/>
    </row>
    <row r="11" spans="1:16" ht="27">
      <c r="A11" s="525" t="s">
        <v>1428</v>
      </c>
      <c r="B11" s="10"/>
      <c r="C11" s="17"/>
      <c r="D11" s="10" t="s">
        <v>64</v>
      </c>
      <c r="E11" s="18" t="s">
        <v>65</v>
      </c>
      <c r="F11" s="17">
        <v>2032</v>
      </c>
      <c r="G11" s="933"/>
      <c r="H11" s="1003"/>
      <c r="I11" s="20"/>
      <c r="J11" s="21"/>
      <c r="L11" s="22"/>
      <c r="N11" s="21"/>
      <c r="O11" s="22"/>
      <c r="P11" s="21"/>
    </row>
    <row r="12" spans="1:16">
      <c r="A12" s="521"/>
      <c r="B12" s="12"/>
      <c r="C12" s="13"/>
      <c r="D12" s="14"/>
      <c r="E12" s="15"/>
      <c r="F12" s="15"/>
      <c r="G12" s="934"/>
      <c r="H12" s="934"/>
      <c r="I12" s="20"/>
      <c r="J12" s="21"/>
      <c r="L12" s="22"/>
      <c r="N12" s="21"/>
      <c r="O12" s="22"/>
      <c r="P12" s="21"/>
    </row>
    <row r="13" spans="1:16" ht="27">
      <c r="A13" s="525" t="s">
        <v>1429</v>
      </c>
      <c r="B13" s="10"/>
      <c r="C13" s="17"/>
      <c r="D13" s="10" t="s">
        <v>66</v>
      </c>
      <c r="E13" s="18" t="s">
        <v>65</v>
      </c>
      <c r="F13" s="17">
        <v>2032</v>
      </c>
      <c r="G13" s="933"/>
      <c r="H13" s="1003"/>
      <c r="I13" s="20"/>
      <c r="J13" s="21"/>
      <c r="L13" s="22"/>
      <c r="N13" s="21"/>
      <c r="O13" s="22"/>
      <c r="P13" s="21"/>
    </row>
    <row r="14" spans="1:16">
      <c r="A14" s="521"/>
      <c r="B14" s="12"/>
      <c r="C14" s="13"/>
      <c r="D14" s="14"/>
      <c r="E14" s="15"/>
      <c r="F14" s="15"/>
      <c r="G14" s="934"/>
      <c r="H14" s="986"/>
      <c r="K14" s="22"/>
      <c r="M14" s="21"/>
      <c r="N14" s="21"/>
      <c r="O14" s="21"/>
      <c r="P14" s="21"/>
    </row>
    <row r="15" spans="1:16" ht="27">
      <c r="A15" s="525" t="s">
        <v>1430</v>
      </c>
      <c r="B15" s="10"/>
      <c r="C15" s="17"/>
      <c r="D15" s="10" t="s">
        <v>67</v>
      </c>
      <c r="E15" s="18" t="s">
        <v>68</v>
      </c>
      <c r="F15" s="17">
        <v>2842</v>
      </c>
      <c r="G15" s="933"/>
      <c r="H15" s="1003"/>
      <c r="I15" s="20"/>
      <c r="J15" s="24"/>
      <c r="K15" s="22"/>
      <c r="M15" s="21"/>
      <c r="N15" s="807"/>
      <c r="O15" s="21"/>
      <c r="P15" s="21"/>
    </row>
    <row r="16" spans="1:16">
      <c r="A16" s="521"/>
      <c r="B16" s="12"/>
      <c r="C16" s="13"/>
      <c r="D16" s="14"/>
      <c r="E16" s="15"/>
      <c r="F16" s="15"/>
      <c r="G16" s="934"/>
      <c r="H16" s="986"/>
      <c r="I16" s="20"/>
      <c r="J16" s="21"/>
      <c r="M16" s="21"/>
      <c r="N16" s="21"/>
      <c r="O16" s="21"/>
      <c r="P16" s="21"/>
    </row>
    <row r="17" spans="1:16">
      <c r="A17" s="525" t="s">
        <v>1431</v>
      </c>
      <c r="B17" s="10"/>
      <c r="C17" s="17"/>
      <c r="D17" s="10" t="s">
        <v>70</v>
      </c>
      <c r="E17" s="18" t="s">
        <v>68</v>
      </c>
      <c r="F17" s="17">
        <v>1894</v>
      </c>
      <c r="G17" s="933"/>
      <c r="H17" s="1003"/>
      <c r="I17" s="20"/>
      <c r="J17" s="24"/>
      <c r="M17" s="25"/>
      <c r="N17" s="25"/>
      <c r="O17" s="25"/>
      <c r="P17" s="25"/>
    </row>
    <row r="18" spans="1:16">
      <c r="A18" s="521"/>
      <c r="B18" s="12"/>
      <c r="C18" s="13"/>
      <c r="D18" s="14"/>
      <c r="E18" s="15"/>
      <c r="F18" s="15"/>
      <c r="G18" s="934"/>
      <c r="H18" s="934"/>
      <c r="I18" s="20"/>
      <c r="J18" s="21"/>
      <c r="M18" s="21"/>
      <c r="N18" s="21"/>
      <c r="O18" s="21"/>
      <c r="P18" s="21"/>
    </row>
    <row r="19" spans="1:16">
      <c r="A19" s="525" t="s">
        <v>1432</v>
      </c>
      <c r="B19" s="10"/>
      <c r="C19" s="17"/>
      <c r="D19" s="10" t="s">
        <v>71</v>
      </c>
      <c r="E19" s="18" t="s">
        <v>34</v>
      </c>
      <c r="F19" s="17">
        <v>1</v>
      </c>
      <c r="G19" s="951"/>
      <c r="H19" s="1003"/>
      <c r="I19" s="20"/>
      <c r="J19" s="24"/>
      <c r="M19" s="25"/>
      <c r="N19" s="25"/>
      <c r="O19" s="25"/>
      <c r="P19" s="25"/>
    </row>
    <row r="20" spans="1:16">
      <c r="A20" s="521"/>
      <c r="B20" s="12"/>
      <c r="C20" s="13"/>
      <c r="D20" s="14"/>
      <c r="E20" s="15"/>
      <c r="F20" s="15"/>
      <c r="G20" s="934"/>
      <c r="H20" s="934"/>
      <c r="M20" s="21"/>
      <c r="N20" s="21"/>
      <c r="O20" s="21"/>
      <c r="P20" s="21"/>
    </row>
    <row r="21" spans="1:16" ht="27" customHeight="1">
      <c r="A21" s="525" t="s">
        <v>1433</v>
      </c>
      <c r="B21" s="10"/>
      <c r="C21" s="10"/>
      <c r="D21" s="10" t="s">
        <v>72</v>
      </c>
      <c r="E21" s="18" t="s">
        <v>12</v>
      </c>
      <c r="F21" s="17">
        <v>94</v>
      </c>
      <c r="G21" s="951"/>
      <c r="H21" s="1003"/>
      <c r="M21" s="21"/>
      <c r="N21" s="21"/>
      <c r="O21" s="21"/>
      <c r="P21" s="21"/>
    </row>
    <row r="22" spans="1:16">
      <c r="A22" s="521"/>
      <c r="B22" s="12"/>
      <c r="C22" s="13"/>
      <c r="D22" s="14"/>
      <c r="E22" s="15"/>
      <c r="F22" s="15"/>
      <c r="G22" s="934"/>
      <c r="H22" s="934"/>
      <c r="M22" s="25"/>
      <c r="N22" s="25"/>
      <c r="O22" s="25"/>
      <c r="P22" s="25"/>
    </row>
    <row r="23" spans="1:16" ht="27">
      <c r="A23" s="525" t="s">
        <v>1434</v>
      </c>
      <c r="B23" s="10"/>
      <c r="C23" s="17"/>
      <c r="D23" s="10" t="s">
        <v>76</v>
      </c>
      <c r="E23" s="18" t="s">
        <v>12</v>
      </c>
      <c r="F23" s="17">
        <v>110</v>
      </c>
      <c r="G23" s="933"/>
      <c r="H23" s="933"/>
      <c r="L23" s="26"/>
      <c r="M23" s="25"/>
      <c r="N23" s="25"/>
      <c r="O23" s="25"/>
      <c r="P23" s="25"/>
    </row>
    <row r="24" spans="1:16">
      <c r="A24" s="521"/>
      <c r="B24" s="12"/>
      <c r="C24" s="13"/>
      <c r="D24" s="14"/>
      <c r="E24" s="15"/>
      <c r="F24" s="15"/>
      <c r="G24" s="934"/>
      <c r="H24" s="934"/>
      <c r="I24" s="20"/>
      <c r="J24" s="21"/>
      <c r="M24" s="25"/>
      <c r="N24" s="25"/>
      <c r="O24" s="25"/>
      <c r="P24" s="25"/>
    </row>
    <row r="25" spans="1:16" ht="27">
      <c r="A25" s="525" t="s">
        <v>1435</v>
      </c>
      <c r="B25" s="10"/>
      <c r="C25" s="39"/>
      <c r="D25" s="68" t="s">
        <v>75</v>
      </c>
      <c r="E25" s="45" t="s">
        <v>65</v>
      </c>
      <c r="F25" s="45">
        <v>10</v>
      </c>
      <c r="G25" s="916"/>
      <c r="H25" s="933"/>
      <c r="L25" s="26"/>
    </row>
    <row r="26" spans="1:16">
      <c r="A26" s="521"/>
      <c r="B26" s="12"/>
      <c r="C26" s="64"/>
      <c r="D26" s="65"/>
      <c r="E26" s="64"/>
      <c r="F26" s="64"/>
      <c r="G26" s="919"/>
      <c r="H26" s="919"/>
    </row>
    <row r="27" spans="1:16">
      <c r="A27" s="525" t="s">
        <v>1436</v>
      </c>
      <c r="B27" s="10"/>
      <c r="C27" s="45"/>
      <c r="D27" s="10" t="s">
        <v>13</v>
      </c>
      <c r="E27" s="18" t="s">
        <v>14</v>
      </c>
      <c r="F27" s="17">
        <v>2</v>
      </c>
      <c r="G27" s="933"/>
      <c r="H27" s="933"/>
    </row>
    <row r="28" spans="1:16">
      <c r="A28" s="819"/>
      <c r="B28" s="12"/>
      <c r="C28" s="64"/>
      <c r="D28" s="28"/>
      <c r="E28" s="78"/>
      <c r="F28" s="78"/>
      <c r="G28" s="915"/>
      <c r="H28" s="915"/>
    </row>
    <row r="29" spans="1:16">
      <c r="A29" s="525"/>
      <c r="B29" s="10"/>
      <c r="C29" s="17"/>
      <c r="D29" s="40"/>
      <c r="E29" s="17"/>
      <c r="F29" s="17"/>
      <c r="G29" s="913"/>
      <c r="H29" s="913"/>
    </row>
    <row r="30" spans="1:16">
      <c r="A30" s="531"/>
      <c r="B30" s="28"/>
      <c r="C30" s="29"/>
      <c r="D30" s="28"/>
      <c r="E30" s="30"/>
      <c r="F30" s="29"/>
      <c r="G30" s="1004"/>
      <c r="H30" s="1004"/>
    </row>
    <row r="31" spans="1:16" ht="15.75" thickBot="1">
      <c r="A31" s="820"/>
      <c r="B31" s="33"/>
      <c r="C31" s="34"/>
      <c r="D31" s="33"/>
      <c r="E31" s="35"/>
      <c r="F31" s="34"/>
      <c r="G31" s="1005"/>
      <c r="H31" s="1005"/>
    </row>
    <row r="32" spans="1:16" ht="15.75" thickBot="1">
      <c r="A32" s="1104" t="s">
        <v>20</v>
      </c>
      <c r="B32" s="1104"/>
      <c r="C32" s="1104"/>
      <c r="D32" s="1104"/>
      <c r="E32" s="1104"/>
      <c r="F32" s="1104"/>
      <c r="G32" s="1104"/>
      <c r="H32" s="36"/>
    </row>
    <row r="33" spans="1:8" ht="15.75" thickBot="1">
      <c r="A33" s="1105" t="s">
        <v>21</v>
      </c>
      <c r="B33" s="1106"/>
      <c r="C33" s="1106"/>
      <c r="D33" s="1106"/>
      <c r="E33" s="1106"/>
      <c r="F33" s="1106"/>
      <c r="G33" s="1107"/>
      <c r="H33" s="37"/>
    </row>
    <row r="34" spans="1:8">
      <c r="A34" s="531"/>
      <c r="B34" s="28"/>
      <c r="C34" s="29"/>
      <c r="D34" s="28"/>
      <c r="E34" s="30"/>
      <c r="F34" s="29"/>
      <c r="G34" s="1004"/>
      <c r="H34" s="1004"/>
    </row>
    <row r="35" spans="1:8">
      <c r="A35" s="525"/>
      <c r="B35" s="10"/>
      <c r="C35" s="17" t="s">
        <v>22</v>
      </c>
      <c r="D35" s="38" t="s">
        <v>78</v>
      </c>
      <c r="E35" s="17"/>
      <c r="F35" s="17"/>
      <c r="G35" s="913"/>
      <c r="H35" s="913"/>
    </row>
    <row r="36" spans="1:8">
      <c r="A36" s="531"/>
      <c r="B36" s="28"/>
      <c r="C36" s="29"/>
      <c r="D36" s="28"/>
      <c r="E36" s="67"/>
      <c r="F36" s="67"/>
      <c r="G36" s="915"/>
      <c r="H36" s="915"/>
    </row>
    <row r="37" spans="1:8" ht="50.25" customHeight="1">
      <c r="A37" s="525"/>
      <c r="B37" s="10"/>
      <c r="C37" s="17"/>
      <c r="D37" s="40" t="s">
        <v>41</v>
      </c>
      <c r="E37" s="17"/>
      <c r="F37" s="17"/>
      <c r="G37" s="913"/>
      <c r="H37" s="913"/>
    </row>
    <row r="38" spans="1:8">
      <c r="A38" s="531"/>
      <c r="B38" s="28"/>
      <c r="C38" s="64"/>
      <c r="D38" s="65"/>
      <c r="E38" s="64"/>
      <c r="F38" s="64"/>
      <c r="G38" s="919"/>
      <c r="H38" s="919"/>
    </row>
    <row r="39" spans="1:8">
      <c r="A39" s="525" t="s">
        <v>1097</v>
      </c>
      <c r="B39" s="10"/>
      <c r="C39" s="45"/>
      <c r="D39" s="41" t="s">
        <v>23</v>
      </c>
      <c r="E39" s="42"/>
      <c r="F39" s="17"/>
      <c r="G39" s="951"/>
      <c r="H39" s="951"/>
    </row>
    <row r="40" spans="1:8">
      <c r="A40" s="531"/>
      <c r="B40" s="28"/>
      <c r="C40" s="29"/>
      <c r="D40" s="28"/>
      <c r="E40" s="30"/>
      <c r="F40" s="29"/>
      <c r="G40" s="1004"/>
      <c r="H40" s="1004"/>
    </row>
    <row r="41" spans="1:8">
      <c r="A41" s="525" t="s">
        <v>174</v>
      </c>
      <c r="B41" s="10"/>
      <c r="C41" s="17"/>
      <c r="D41" s="44" t="s">
        <v>79</v>
      </c>
      <c r="E41" s="18" t="s">
        <v>14</v>
      </c>
      <c r="F41" s="45">
        <v>6</v>
      </c>
      <c r="G41" s="1006"/>
      <c r="H41" s="1006"/>
    </row>
    <row r="42" spans="1:8">
      <c r="A42" s="531"/>
      <c r="B42" s="28"/>
      <c r="C42" s="29"/>
      <c r="D42" s="28"/>
      <c r="E42" s="30"/>
      <c r="F42" s="29"/>
      <c r="G42" s="1004"/>
      <c r="H42" s="1004"/>
    </row>
    <row r="43" spans="1:8">
      <c r="A43" s="551" t="s">
        <v>258</v>
      </c>
      <c r="B43" s="44"/>
      <c r="C43" s="17"/>
      <c r="D43" s="49" t="s">
        <v>24</v>
      </c>
      <c r="E43" s="47"/>
      <c r="F43" s="47"/>
      <c r="G43" s="1007"/>
      <c r="H43" s="1007"/>
    </row>
    <row r="44" spans="1:8">
      <c r="A44" s="531"/>
      <c r="B44" s="28"/>
      <c r="C44" s="29"/>
      <c r="D44" s="28"/>
      <c r="E44" s="30"/>
      <c r="F44" s="29"/>
      <c r="G44" s="1004"/>
      <c r="H44" s="1004"/>
    </row>
    <row r="45" spans="1:8">
      <c r="A45" s="554" t="s">
        <v>260</v>
      </c>
      <c r="B45" s="47"/>
      <c r="C45" s="17"/>
      <c r="D45" s="48" t="s">
        <v>80</v>
      </c>
      <c r="E45" s="18" t="s">
        <v>14</v>
      </c>
      <c r="F45" s="47">
        <v>2</v>
      </c>
      <c r="G45" s="1007"/>
      <c r="H45" s="1007"/>
    </row>
    <row r="46" spans="1:8">
      <c r="A46" s="531"/>
      <c r="B46" s="28"/>
      <c r="C46" s="29"/>
      <c r="D46" s="28"/>
      <c r="E46" s="30"/>
      <c r="F46" s="29"/>
      <c r="G46" s="1004"/>
      <c r="H46" s="1004"/>
    </row>
    <row r="47" spans="1:8">
      <c r="A47" s="554" t="s">
        <v>203</v>
      </c>
      <c r="B47" s="47"/>
      <c r="C47" s="17"/>
      <c r="D47" s="48" t="s">
        <v>82</v>
      </c>
      <c r="E47" s="18" t="s">
        <v>14</v>
      </c>
      <c r="F47" s="47">
        <v>2</v>
      </c>
      <c r="G47" s="1007"/>
      <c r="H47" s="1007"/>
    </row>
    <row r="48" spans="1:8">
      <c r="A48" s="531"/>
      <c r="B48" s="28"/>
      <c r="C48" s="29"/>
      <c r="D48" s="28"/>
      <c r="E48" s="30"/>
      <c r="F48" s="79"/>
      <c r="G48" s="952"/>
      <c r="H48" s="952"/>
    </row>
    <row r="49" spans="1:8">
      <c r="A49" s="554" t="s">
        <v>265</v>
      </c>
      <c r="B49" s="47"/>
      <c r="C49" s="48"/>
      <c r="D49" s="49" t="s">
        <v>44</v>
      </c>
      <c r="E49" s="39"/>
      <c r="F49" s="17"/>
      <c r="G49" s="1008"/>
      <c r="H49" s="913"/>
    </row>
    <row r="50" spans="1:8">
      <c r="A50" s="531"/>
      <c r="B50" s="28"/>
      <c r="C50" s="29"/>
      <c r="D50" s="28"/>
      <c r="E50" s="30"/>
      <c r="F50" s="29"/>
      <c r="G50" s="1004"/>
      <c r="H50" s="1004"/>
    </row>
    <row r="51" spans="1:8">
      <c r="A51" s="554" t="s">
        <v>1437</v>
      </c>
      <c r="B51" s="47"/>
      <c r="C51" s="48"/>
      <c r="D51" s="48" t="s">
        <v>81</v>
      </c>
      <c r="E51" s="18" t="s">
        <v>14</v>
      </c>
      <c r="F51" s="47">
        <v>12</v>
      </c>
      <c r="G51" s="1007"/>
      <c r="H51" s="1007"/>
    </row>
    <row r="52" spans="1:8">
      <c r="A52" s="531"/>
      <c r="B52" s="28"/>
      <c r="C52" s="29"/>
      <c r="D52" s="28"/>
      <c r="E52" s="30"/>
      <c r="F52" s="29"/>
      <c r="G52" s="1004"/>
      <c r="H52" s="1004"/>
    </row>
    <row r="53" spans="1:8">
      <c r="A53" s="554" t="s">
        <v>267</v>
      </c>
      <c r="B53" s="47"/>
      <c r="C53" s="48"/>
      <c r="D53" s="48" t="s">
        <v>45</v>
      </c>
      <c r="E53" s="18" t="s">
        <v>14</v>
      </c>
      <c r="F53" s="47">
        <v>8</v>
      </c>
      <c r="G53" s="1007"/>
      <c r="H53" s="1007"/>
    </row>
    <row r="54" spans="1:8">
      <c r="A54" s="531"/>
      <c r="B54" s="28"/>
      <c r="C54" s="29"/>
      <c r="D54" s="28"/>
      <c r="E54" s="30"/>
      <c r="F54" s="29"/>
      <c r="G54" s="1004"/>
      <c r="H54" s="1004"/>
    </row>
    <row r="55" spans="1:8">
      <c r="A55" s="554" t="s">
        <v>269</v>
      </c>
      <c r="B55" s="47"/>
      <c r="C55" s="48"/>
      <c r="D55" s="10" t="s">
        <v>86</v>
      </c>
      <c r="E55" s="18" t="s">
        <v>14</v>
      </c>
      <c r="F55" s="47">
        <v>12</v>
      </c>
      <c r="G55" s="1007"/>
      <c r="H55" s="1007"/>
    </row>
    <row r="56" spans="1:8">
      <c r="A56" s="531"/>
      <c r="B56" s="28"/>
      <c r="C56" s="29"/>
      <c r="D56" s="28"/>
      <c r="E56" s="30"/>
      <c r="F56" s="29"/>
      <c r="G56" s="1004"/>
      <c r="H56" s="1004"/>
    </row>
    <row r="57" spans="1:8">
      <c r="A57" s="554" t="s">
        <v>291</v>
      </c>
      <c r="B57" s="47"/>
      <c r="C57" s="48"/>
      <c r="D57" s="49" t="s">
        <v>83</v>
      </c>
      <c r="E57" s="18"/>
      <c r="F57" s="47"/>
      <c r="G57" s="1007"/>
      <c r="H57" s="1007"/>
    </row>
    <row r="58" spans="1:8">
      <c r="A58" s="531"/>
      <c r="B58" s="28"/>
      <c r="C58" s="29"/>
      <c r="D58" s="28"/>
      <c r="E58" s="30"/>
      <c r="F58" s="29"/>
      <c r="G58" s="1004"/>
      <c r="H58" s="1004"/>
    </row>
    <row r="59" spans="1:8">
      <c r="A59" s="554" t="s">
        <v>1438</v>
      </c>
      <c r="B59" s="47"/>
      <c r="C59" s="48"/>
      <c r="D59" s="48" t="s">
        <v>84</v>
      </c>
      <c r="E59" s="18" t="s">
        <v>14</v>
      </c>
      <c r="F59" s="47">
        <v>4</v>
      </c>
      <c r="G59" s="1007"/>
      <c r="H59" s="1007"/>
    </row>
    <row r="60" spans="1:8">
      <c r="A60" s="531"/>
      <c r="B60" s="28"/>
      <c r="C60" s="29"/>
      <c r="D60" s="28"/>
      <c r="E60" s="30"/>
      <c r="F60" s="29"/>
      <c r="G60" s="1004"/>
      <c r="H60" s="1004"/>
    </row>
    <row r="61" spans="1:8">
      <c r="A61" s="554" t="s">
        <v>1439</v>
      </c>
      <c r="B61" s="47"/>
      <c r="C61" s="48"/>
      <c r="D61" s="48" t="s">
        <v>85</v>
      </c>
      <c r="E61" s="18" t="s">
        <v>14</v>
      </c>
      <c r="F61" s="47">
        <v>2</v>
      </c>
      <c r="G61" s="1007"/>
      <c r="H61" s="1007"/>
    </row>
    <row r="62" spans="1:8">
      <c r="A62" s="531"/>
      <c r="B62" s="28"/>
      <c r="C62" s="29"/>
      <c r="D62" s="28"/>
      <c r="E62" s="30"/>
      <c r="F62" s="29"/>
      <c r="G62" s="1004"/>
      <c r="H62" s="1004"/>
    </row>
    <row r="63" spans="1:8">
      <c r="A63" s="554" t="s">
        <v>1427</v>
      </c>
      <c r="B63" s="47"/>
      <c r="C63" s="48"/>
      <c r="D63" s="49" t="s">
        <v>87</v>
      </c>
      <c r="E63" s="18"/>
      <c r="F63" s="47"/>
      <c r="G63" s="1007"/>
      <c r="H63" s="1007"/>
    </row>
    <row r="64" spans="1:8">
      <c r="A64" s="531"/>
      <c r="B64" s="28"/>
      <c r="C64" s="29"/>
      <c r="D64" s="28"/>
      <c r="E64" s="30"/>
      <c r="F64" s="29"/>
      <c r="G64" s="1004"/>
      <c r="H64" s="1004"/>
    </row>
    <row r="65" spans="1:8">
      <c r="A65" s="554" t="s">
        <v>1440</v>
      </c>
      <c r="B65" s="47"/>
      <c r="C65" s="48"/>
      <c r="D65" s="48" t="s">
        <v>88</v>
      </c>
      <c r="E65" s="18" t="s">
        <v>14</v>
      </c>
      <c r="F65" s="47">
        <v>2</v>
      </c>
      <c r="G65" s="1007"/>
      <c r="H65" s="1007"/>
    </row>
    <row r="66" spans="1:8">
      <c r="A66" s="531"/>
      <c r="B66" s="28"/>
      <c r="C66" s="29"/>
      <c r="D66" s="28"/>
      <c r="E66" s="30"/>
      <c r="F66" s="29"/>
      <c r="G66" s="1004"/>
      <c r="H66" s="1004"/>
    </row>
    <row r="67" spans="1:8" ht="27">
      <c r="A67" s="554"/>
      <c r="B67" s="47"/>
      <c r="C67" s="48"/>
      <c r="D67" s="41" t="s">
        <v>2455</v>
      </c>
      <c r="E67" s="18" t="s">
        <v>12</v>
      </c>
      <c r="F67" s="47">
        <v>720</v>
      </c>
      <c r="G67" s="1007"/>
      <c r="H67" s="1007"/>
    </row>
    <row r="68" spans="1:8">
      <c r="A68" s="475"/>
      <c r="B68" s="29"/>
      <c r="C68" s="29"/>
      <c r="D68" s="28"/>
      <c r="E68" s="30"/>
      <c r="F68" s="29"/>
      <c r="G68" s="1004"/>
      <c r="H68" s="1004"/>
    </row>
    <row r="69" spans="1:8" ht="27">
      <c r="A69" s="554" t="s">
        <v>1441</v>
      </c>
      <c r="B69" s="47"/>
      <c r="C69" s="17"/>
      <c r="D69" s="49" t="s">
        <v>49</v>
      </c>
      <c r="E69" s="18"/>
      <c r="F69" s="47"/>
      <c r="G69" s="1007"/>
      <c r="H69" s="1007"/>
    </row>
    <row r="70" spans="1:8">
      <c r="A70" s="475"/>
      <c r="B70" s="29"/>
      <c r="C70" s="29"/>
      <c r="D70" s="28"/>
      <c r="E70" s="30"/>
      <c r="F70" s="29"/>
      <c r="G70" s="1004"/>
      <c r="H70" s="1004"/>
    </row>
    <row r="71" spans="1:8">
      <c r="A71" s="554" t="s">
        <v>1442</v>
      </c>
      <c r="B71" s="47"/>
      <c r="C71" s="17"/>
      <c r="D71" s="10" t="s">
        <v>89</v>
      </c>
      <c r="E71" s="47" t="s">
        <v>14</v>
      </c>
      <c r="F71" s="47">
        <v>6</v>
      </c>
      <c r="G71" s="1007"/>
      <c r="H71" s="1007"/>
    </row>
    <row r="72" spans="1:8">
      <c r="A72" s="475"/>
      <c r="B72" s="29"/>
      <c r="C72" s="29"/>
      <c r="D72" s="28"/>
      <c r="E72" s="30"/>
      <c r="F72" s="29"/>
      <c r="G72" s="1004"/>
      <c r="H72" s="1004"/>
    </row>
    <row r="73" spans="1:8">
      <c r="A73" s="554" t="s">
        <v>1443</v>
      </c>
      <c r="B73" s="47"/>
      <c r="C73" s="17"/>
      <c r="D73" s="40" t="s">
        <v>90</v>
      </c>
      <c r="E73" s="47" t="s">
        <v>14</v>
      </c>
      <c r="F73" s="17">
        <v>6</v>
      </c>
      <c r="G73" s="1007"/>
      <c r="H73" s="1007"/>
    </row>
    <row r="74" spans="1:8">
      <c r="A74" s="475"/>
      <c r="B74" s="29"/>
      <c r="C74" s="29"/>
      <c r="D74" s="28"/>
      <c r="E74" s="30"/>
      <c r="F74" s="29"/>
      <c r="G74" s="1004"/>
      <c r="H74" s="1004"/>
    </row>
    <row r="75" spans="1:8">
      <c r="A75" s="554" t="s">
        <v>1444</v>
      </c>
      <c r="B75" s="47"/>
      <c r="C75" s="17"/>
      <c r="D75" s="40" t="s">
        <v>91</v>
      </c>
      <c r="E75" s="47" t="s">
        <v>14</v>
      </c>
      <c r="F75" s="17">
        <v>6</v>
      </c>
      <c r="G75" s="1007"/>
      <c r="H75" s="1007"/>
    </row>
    <row r="76" spans="1:8">
      <c r="A76" s="475"/>
      <c r="B76" s="29"/>
      <c r="C76" s="29"/>
      <c r="D76" s="28"/>
      <c r="E76" s="30"/>
      <c r="F76" s="29"/>
      <c r="G76" s="1004"/>
      <c r="H76" s="1004"/>
    </row>
    <row r="77" spans="1:8" ht="18" customHeight="1">
      <c r="A77" s="554" t="s">
        <v>1445</v>
      </c>
      <c r="B77" s="47"/>
      <c r="C77" s="17"/>
      <c r="D77" s="10" t="s">
        <v>92</v>
      </c>
      <c r="E77" s="47" t="s">
        <v>14</v>
      </c>
      <c r="F77" s="17">
        <v>2</v>
      </c>
      <c r="G77" s="1007"/>
      <c r="H77" s="1007"/>
    </row>
    <row r="78" spans="1:8">
      <c r="A78" s="475"/>
      <c r="B78" s="29"/>
      <c r="C78" s="29"/>
      <c r="D78" s="28"/>
      <c r="E78" s="30"/>
      <c r="F78" s="29"/>
      <c r="G78" s="1004"/>
      <c r="H78" s="1004"/>
    </row>
    <row r="79" spans="1:8">
      <c r="A79" s="554"/>
      <c r="B79" s="47"/>
      <c r="C79" s="17"/>
      <c r="D79" s="40"/>
      <c r="E79" s="18"/>
      <c r="F79" s="17"/>
      <c r="G79" s="951"/>
      <c r="H79" s="1007"/>
    </row>
    <row r="80" spans="1:8">
      <c r="A80" s="475"/>
      <c r="B80" s="29"/>
      <c r="C80" s="29"/>
      <c r="D80" s="28"/>
      <c r="E80" s="30"/>
      <c r="F80" s="29"/>
      <c r="G80" s="1004"/>
      <c r="H80" s="1004"/>
    </row>
    <row r="81" spans="1:8" ht="15.75" thickBot="1">
      <c r="A81" s="554"/>
      <c r="B81" s="47"/>
      <c r="C81" s="17"/>
      <c r="D81" s="40"/>
      <c r="E81" s="18"/>
      <c r="F81" s="17"/>
      <c r="G81" s="951"/>
      <c r="H81" s="1007"/>
    </row>
    <row r="82" spans="1:8" ht="15.75" customHeight="1" thickBot="1">
      <c r="A82" s="1131" t="s">
        <v>39</v>
      </c>
      <c r="B82" s="1132"/>
      <c r="C82" s="1132"/>
      <c r="D82" s="1132"/>
      <c r="E82" s="1132"/>
      <c r="F82" s="1132"/>
      <c r="G82" s="1133"/>
      <c r="H82" s="51"/>
    </row>
    <row r="83" spans="1:8" ht="15.75" thickBot="1">
      <c r="A83" s="1105" t="s">
        <v>21</v>
      </c>
      <c r="B83" s="1106"/>
      <c r="C83" s="1106"/>
      <c r="D83" s="1106"/>
      <c r="E83" s="1106"/>
      <c r="F83" s="1106"/>
      <c r="G83" s="1107"/>
      <c r="H83" s="37"/>
    </row>
    <row r="84" spans="1:8">
      <c r="A84" s="531"/>
      <c r="B84" s="28"/>
      <c r="C84" s="29"/>
      <c r="D84" s="28"/>
      <c r="E84" s="30"/>
      <c r="F84" s="29"/>
      <c r="G84" s="1004"/>
      <c r="H84" s="1004"/>
    </row>
    <row r="85" spans="1:8">
      <c r="A85" s="554" t="s">
        <v>2457</v>
      </c>
      <c r="B85" s="47"/>
      <c r="C85" s="48"/>
      <c r="D85" s="49" t="s">
        <v>2456</v>
      </c>
      <c r="E85" s="39"/>
      <c r="F85" s="17"/>
      <c r="G85" s="1008"/>
      <c r="H85" s="913"/>
    </row>
    <row r="86" spans="1:8">
      <c r="A86" s="531"/>
      <c r="B86" s="28"/>
      <c r="C86" s="29"/>
      <c r="D86" s="28"/>
      <c r="E86" s="30"/>
      <c r="F86" s="29"/>
      <c r="G86" s="1004"/>
      <c r="H86" s="1004"/>
    </row>
    <row r="87" spans="1:8" ht="19.5" customHeight="1">
      <c r="A87" s="554" t="s">
        <v>2458</v>
      </c>
      <c r="B87" s="47"/>
      <c r="C87" s="48"/>
      <c r="D87" s="48" t="s">
        <v>81</v>
      </c>
      <c r="E87" s="18" t="s">
        <v>14</v>
      </c>
      <c r="F87" s="205">
        <v>12</v>
      </c>
      <c r="G87" s="1007"/>
      <c r="H87" s="1007"/>
    </row>
    <row r="88" spans="1:8">
      <c r="A88" s="531"/>
      <c r="B88" s="28"/>
      <c r="C88" s="29"/>
      <c r="D88" s="28"/>
      <c r="E88" s="30"/>
      <c r="F88" s="29"/>
      <c r="G88" s="1004"/>
      <c r="H88" s="1004"/>
    </row>
    <row r="89" spans="1:8">
      <c r="A89" s="554" t="s">
        <v>2459</v>
      </c>
      <c r="B89" s="47"/>
      <c r="C89" s="48"/>
      <c r="D89" s="48" t="s">
        <v>45</v>
      </c>
      <c r="E89" s="18" t="s">
        <v>14</v>
      </c>
      <c r="F89" s="47">
        <v>8</v>
      </c>
      <c r="G89" s="1007"/>
      <c r="H89" s="1007"/>
    </row>
    <row r="90" spans="1:8">
      <c r="A90" s="531"/>
      <c r="B90" s="28"/>
      <c r="C90" s="29"/>
      <c r="D90" s="28"/>
      <c r="E90" s="30"/>
      <c r="F90" s="29"/>
      <c r="G90" s="1004"/>
      <c r="H90" s="1004"/>
    </row>
    <row r="91" spans="1:8">
      <c r="A91" s="554" t="s">
        <v>2460</v>
      </c>
      <c r="B91" s="47"/>
      <c r="C91" s="48"/>
      <c r="D91" s="10" t="s">
        <v>86</v>
      </c>
      <c r="E91" s="18" t="s">
        <v>14</v>
      </c>
      <c r="F91" s="47">
        <v>8</v>
      </c>
      <c r="G91" s="1007"/>
      <c r="H91" s="1007"/>
    </row>
    <row r="92" spans="1:8">
      <c r="A92" s="531"/>
      <c r="B92" s="28"/>
      <c r="C92" s="29"/>
      <c r="D92" s="28"/>
      <c r="E92" s="30"/>
      <c r="F92" s="29"/>
      <c r="G92" s="1004"/>
      <c r="H92" s="1004"/>
    </row>
    <row r="93" spans="1:8" ht="54">
      <c r="A93" s="551" t="s">
        <v>2651</v>
      </c>
      <c r="B93" s="44"/>
      <c r="C93" s="17"/>
      <c r="D93" s="48" t="s">
        <v>2648</v>
      </c>
      <c r="E93" s="18" t="s">
        <v>14</v>
      </c>
      <c r="F93" s="205">
        <v>660</v>
      </c>
      <c r="G93" s="1007"/>
      <c r="H93" s="1007"/>
    </row>
    <row r="94" spans="1:8">
      <c r="A94" s="531"/>
      <c r="B94" s="28"/>
      <c r="C94" s="29"/>
      <c r="D94" s="28"/>
      <c r="E94" s="30"/>
      <c r="F94" s="29"/>
      <c r="G94" s="1004"/>
      <c r="H94" s="1004"/>
    </row>
    <row r="95" spans="1:8" ht="27">
      <c r="A95" s="554" t="s">
        <v>2652</v>
      </c>
      <c r="B95" s="47"/>
      <c r="C95" s="17"/>
      <c r="D95" s="48" t="s">
        <v>2649</v>
      </c>
      <c r="E95" s="18" t="s">
        <v>98</v>
      </c>
      <c r="F95" s="47">
        <v>660</v>
      </c>
      <c r="G95" s="1007"/>
      <c r="H95" s="1007"/>
    </row>
    <row r="96" spans="1:8">
      <c r="A96" s="531"/>
      <c r="B96" s="28"/>
      <c r="C96" s="29"/>
      <c r="D96" s="28"/>
      <c r="E96" s="30"/>
      <c r="F96" s="29"/>
      <c r="G96" s="1004"/>
      <c r="H96" s="1004"/>
    </row>
    <row r="97" spans="1:8" ht="27">
      <c r="A97" s="554" t="s">
        <v>2653</v>
      </c>
      <c r="B97" s="47"/>
      <c r="C97" s="17"/>
      <c r="D97" s="48" t="s">
        <v>2650</v>
      </c>
      <c r="E97" s="18" t="s">
        <v>98</v>
      </c>
      <c r="F97" s="47">
        <v>660</v>
      </c>
      <c r="G97" s="1007"/>
      <c r="H97" s="1007"/>
    </row>
    <row r="98" spans="1:8">
      <c r="A98" s="531"/>
      <c r="B98" s="28"/>
      <c r="C98" s="29"/>
      <c r="D98" s="28"/>
      <c r="E98" s="30"/>
      <c r="F98" s="79"/>
      <c r="G98" s="952"/>
      <c r="H98" s="952"/>
    </row>
    <row r="99" spans="1:8" ht="27">
      <c r="A99" s="554" t="s">
        <v>2654</v>
      </c>
      <c r="B99" s="47"/>
      <c r="C99" s="48"/>
      <c r="D99" s="48" t="s">
        <v>2650</v>
      </c>
      <c r="E99" s="39" t="s">
        <v>98</v>
      </c>
      <c r="F99" s="17">
        <v>660</v>
      </c>
      <c r="G99" s="1007"/>
      <c r="H99" s="1007"/>
    </row>
    <row r="100" spans="1:8">
      <c r="A100" s="531"/>
      <c r="B100" s="28"/>
      <c r="C100" s="29"/>
      <c r="D100" s="28"/>
      <c r="E100" s="30"/>
      <c r="F100" s="29"/>
      <c r="G100" s="1004"/>
      <c r="H100" s="1004"/>
    </row>
    <row r="101" spans="1:8">
      <c r="A101" s="554" t="s">
        <v>2657</v>
      </c>
      <c r="B101" s="47"/>
      <c r="C101" s="48"/>
      <c r="D101" s="48" t="s">
        <v>2655</v>
      </c>
      <c r="E101" s="18" t="s">
        <v>2656</v>
      </c>
      <c r="F101" s="47">
        <v>1</v>
      </c>
      <c r="G101" s="1007"/>
      <c r="H101" s="1007"/>
    </row>
    <row r="102" spans="1:8">
      <c r="A102" s="531"/>
      <c r="B102" s="28"/>
      <c r="C102" s="29"/>
      <c r="D102" s="28"/>
      <c r="E102" s="30"/>
      <c r="F102" s="29"/>
      <c r="G102" s="1004"/>
      <c r="H102" s="1004"/>
    </row>
    <row r="103" spans="1:8">
      <c r="A103" s="554"/>
      <c r="B103" s="47"/>
      <c r="C103" s="48"/>
      <c r="D103" s="48"/>
      <c r="E103" s="18"/>
      <c r="F103" s="47"/>
      <c r="G103" s="1007"/>
      <c r="H103" s="1007"/>
    </row>
    <row r="104" spans="1:8">
      <c r="A104" s="531"/>
      <c r="B104" s="28"/>
      <c r="C104" s="29"/>
      <c r="D104" s="28"/>
      <c r="E104" s="30"/>
      <c r="F104" s="29"/>
      <c r="G104" s="1004"/>
      <c r="H104" s="1004"/>
    </row>
    <row r="105" spans="1:8">
      <c r="A105" s="554"/>
      <c r="B105" s="47"/>
      <c r="C105" s="48"/>
      <c r="D105" s="10"/>
      <c r="E105" s="18"/>
      <c r="F105" s="47"/>
      <c r="G105" s="1007"/>
      <c r="H105" s="1007"/>
    </row>
    <row r="106" spans="1:8" ht="15.75" thickBot="1">
      <c r="A106" s="531"/>
      <c r="B106" s="28"/>
      <c r="C106" s="29"/>
      <c r="D106" s="28"/>
      <c r="E106" s="30"/>
      <c r="F106" s="29"/>
      <c r="G106" s="1004"/>
      <c r="H106" s="1004"/>
    </row>
    <row r="107" spans="1:8" ht="15.75" thickBot="1">
      <c r="A107" s="1131" t="s">
        <v>39</v>
      </c>
      <c r="B107" s="1132"/>
      <c r="C107" s="1132"/>
      <c r="D107" s="1132"/>
      <c r="E107" s="1132"/>
      <c r="F107" s="1132"/>
      <c r="G107" s="1133"/>
      <c r="H107" s="51"/>
    </row>
  </sheetData>
  <sheetProtection algorithmName="SHA-512" hashValue="4pBsWiwCOig/1XfjEGQao4wqG826U+cPuDhJbEJTTiP0xcF7pDKY07my+CLFIU2nLmmSv0hkgW3gIihEC9owDw==" saltValue="qyYy5SgPxdtrUP/ijjbRcQ==" spinCount="100000" sheet="1" objects="1" scenarios="1"/>
  <mergeCells count="11">
    <mergeCell ref="A1:B1"/>
    <mergeCell ref="C1:H1"/>
    <mergeCell ref="A2:B2"/>
    <mergeCell ref="C2:H2"/>
    <mergeCell ref="A3:B3"/>
    <mergeCell ref="C3:H3"/>
    <mergeCell ref="A83:G83"/>
    <mergeCell ref="A107:G107"/>
    <mergeCell ref="A32:G32"/>
    <mergeCell ref="A33:G33"/>
    <mergeCell ref="A82:G82"/>
  </mergeCells>
  <phoneticPr fontId="31" type="noConversion"/>
  <pageMargins left="0.70866141732283472" right="0.70866141732283472" top="0.74803149606299213" bottom="0.74803149606299213" header="0.31496062992125984" footer="0.31496062992125984"/>
  <pageSetup paperSize="9" scale="59" firstPageNumber="19" fitToHeight="0" orientation="portrait" r:id="rId1"/>
  <headerFooter>
    <oddFooter xml:space="preserve">&amp;RC. &amp;P
</oddFooter>
  </headerFooter>
  <rowBreaks count="2" manualBreakCount="2">
    <brk id="32" max="7" man="1"/>
    <brk id="82" max="7"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73AA28-72B8-4917-A23E-85B8DFD01F77}">
  <sheetPr>
    <pageSetUpPr fitToPage="1"/>
  </sheetPr>
  <dimension ref="A1:P111"/>
  <sheetViews>
    <sheetView tabSelected="1" view="pageBreakPreview" topLeftCell="A81" zoomScaleNormal="100" zoomScaleSheetLayoutView="100" workbookViewId="0">
      <selection activeCell="P51" sqref="P51"/>
    </sheetView>
  </sheetViews>
  <sheetFormatPr defaultColWidth="8.85546875" defaultRowHeight="15"/>
  <cols>
    <col min="1" max="1" width="6.5703125" style="61" customWidth="1"/>
    <col min="2" max="2" width="9.85546875" style="56" customWidth="1"/>
    <col min="3" max="3" width="9.5703125" style="56" customWidth="1"/>
    <col min="4" max="4" width="41" style="56" bestFit="1" customWidth="1"/>
    <col min="5" max="5" width="7.5703125" style="62" customWidth="1"/>
    <col min="6" max="6" width="8.5703125" style="62" customWidth="1"/>
    <col min="7" max="8" width="30.7109375" style="56" customWidth="1"/>
    <col min="12" max="12" width="11.7109375" bestFit="1" customWidth="1"/>
    <col min="20" max="20" width="12.28515625" bestFit="1" customWidth="1"/>
  </cols>
  <sheetData>
    <row r="1" spans="1:16" ht="26.25" customHeight="1">
      <c r="A1" s="1099" t="s">
        <v>1327</v>
      </c>
      <c r="B1" s="1099"/>
      <c r="C1" s="1099" t="s">
        <v>3488</v>
      </c>
      <c r="D1" s="1099"/>
      <c r="E1" s="1099"/>
      <c r="F1" s="1099"/>
      <c r="G1" s="1099"/>
      <c r="H1" s="1099"/>
    </row>
    <row r="2" spans="1:16" ht="14.45" customHeight="1">
      <c r="A2" s="1099" t="s">
        <v>1184</v>
      </c>
      <c r="B2" s="1099"/>
      <c r="C2" s="1099" t="s">
        <v>3487</v>
      </c>
      <c r="D2" s="1099"/>
      <c r="E2" s="1099"/>
      <c r="F2" s="1099"/>
      <c r="G2" s="1099"/>
      <c r="H2" s="1099"/>
    </row>
    <row r="3" spans="1:16" ht="15.75" thickBot="1">
      <c r="A3" s="1103" t="s">
        <v>917</v>
      </c>
      <c r="B3" s="1103"/>
      <c r="C3" s="1103" t="str">
        <f>D5</f>
        <v>SCHEDULE 9: UPPER INLET</v>
      </c>
      <c r="D3" s="1103"/>
      <c r="E3" s="1103"/>
      <c r="F3" s="1103"/>
      <c r="G3" s="1103"/>
      <c r="H3" s="1103"/>
    </row>
    <row r="4" spans="1:16" ht="30" customHeight="1" thickBot="1">
      <c r="A4" s="1" t="s">
        <v>0</v>
      </c>
      <c r="B4" s="2" t="s">
        <v>1</v>
      </c>
      <c r="C4" s="2" t="s">
        <v>2</v>
      </c>
      <c r="D4" s="2" t="s">
        <v>3</v>
      </c>
      <c r="E4" s="2" t="s">
        <v>4</v>
      </c>
      <c r="F4" s="2" t="s">
        <v>5</v>
      </c>
      <c r="G4" s="2" t="s">
        <v>6</v>
      </c>
      <c r="H4" s="2" t="s">
        <v>7</v>
      </c>
    </row>
    <row r="5" spans="1:16">
      <c r="A5" s="3"/>
      <c r="B5" s="4"/>
      <c r="C5" s="4"/>
      <c r="D5" s="5" t="s">
        <v>1329</v>
      </c>
      <c r="E5" s="4"/>
      <c r="F5" s="4"/>
      <c r="G5" s="900"/>
      <c r="H5" s="900"/>
    </row>
    <row r="6" spans="1:16">
      <c r="A6" s="642"/>
      <c r="B6" s="643"/>
      <c r="C6" s="643"/>
      <c r="D6" s="643"/>
      <c r="E6" s="643"/>
      <c r="F6" s="643"/>
      <c r="G6" s="1002"/>
      <c r="H6" s="1002"/>
    </row>
    <row r="7" spans="1:16">
      <c r="A7" s="6" t="s">
        <v>1345</v>
      </c>
      <c r="B7" s="7"/>
      <c r="C7" s="4"/>
      <c r="D7" s="8" t="s">
        <v>96</v>
      </c>
      <c r="E7" s="9"/>
      <c r="F7" s="9"/>
      <c r="G7" s="939"/>
      <c r="H7" s="939"/>
    </row>
    <row r="8" spans="1:16">
      <c r="A8" s="11"/>
      <c r="B8" s="12"/>
      <c r="C8" s="13"/>
      <c r="D8" s="14"/>
      <c r="E8" s="15"/>
      <c r="F8" s="15"/>
      <c r="G8" s="986"/>
      <c r="H8" s="986"/>
    </row>
    <row r="9" spans="1:16" ht="27">
      <c r="A9" s="16" t="s">
        <v>1346</v>
      </c>
      <c r="B9" s="10"/>
      <c r="C9" s="17"/>
      <c r="D9" s="10" t="s">
        <v>62</v>
      </c>
      <c r="E9" s="18" t="s">
        <v>14</v>
      </c>
      <c r="F9" s="17">
        <v>24</v>
      </c>
      <c r="G9" s="933"/>
      <c r="H9" s="1003"/>
    </row>
    <row r="10" spans="1:16">
      <c r="A10" s="11"/>
      <c r="B10" s="12"/>
      <c r="C10" s="13"/>
      <c r="D10" s="14"/>
      <c r="E10" s="15"/>
      <c r="F10" s="15"/>
      <c r="G10" s="986"/>
      <c r="H10" s="986"/>
    </row>
    <row r="11" spans="1:16" ht="27">
      <c r="A11" s="16" t="s">
        <v>1347</v>
      </c>
      <c r="B11" s="10"/>
      <c r="C11" s="17"/>
      <c r="D11" s="10" t="s">
        <v>64</v>
      </c>
      <c r="E11" s="18" t="s">
        <v>65</v>
      </c>
      <c r="F11" s="17">
        <v>430</v>
      </c>
      <c r="G11" s="933"/>
      <c r="H11" s="1003"/>
      <c r="I11" s="20"/>
      <c r="J11" s="21"/>
      <c r="L11" s="22"/>
      <c r="N11" s="21"/>
      <c r="O11" s="22"/>
      <c r="P11" s="21"/>
    </row>
    <row r="12" spans="1:16">
      <c r="A12" s="11"/>
      <c r="B12" s="12"/>
      <c r="C12" s="13"/>
      <c r="D12" s="14"/>
      <c r="E12" s="15"/>
      <c r="F12" s="15"/>
      <c r="G12" s="934"/>
      <c r="H12" s="934"/>
      <c r="I12" s="20"/>
      <c r="J12" s="21"/>
      <c r="L12" s="22"/>
      <c r="N12" s="21"/>
      <c r="O12" s="22"/>
      <c r="P12" s="21"/>
    </row>
    <row r="13" spans="1:16" ht="27">
      <c r="A13" s="16" t="s">
        <v>1348</v>
      </c>
      <c r="B13" s="10"/>
      <c r="C13" s="17"/>
      <c r="D13" s="10" t="s">
        <v>66</v>
      </c>
      <c r="E13" s="18" t="s">
        <v>65</v>
      </c>
      <c r="F13" s="17">
        <v>430</v>
      </c>
      <c r="G13" s="933"/>
      <c r="H13" s="1003"/>
      <c r="I13" s="20"/>
      <c r="J13" s="21"/>
      <c r="L13" s="22"/>
      <c r="N13" s="21"/>
      <c r="O13" s="22"/>
      <c r="P13" s="21"/>
    </row>
    <row r="14" spans="1:16">
      <c r="A14" s="11"/>
      <c r="B14" s="12"/>
      <c r="C14" s="13"/>
      <c r="D14" s="14"/>
      <c r="E14" s="15"/>
      <c r="F14" s="15"/>
      <c r="G14" s="934"/>
      <c r="H14" s="934"/>
      <c r="K14" s="22"/>
      <c r="M14" s="21"/>
      <c r="N14" s="21"/>
      <c r="O14" s="21"/>
      <c r="P14" s="21"/>
    </row>
    <row r="15" spans="1:16" ht="27">
      <c r="A15" s="16" t="s">
        <v>1349</v>
      </c>
      <c r="B15" s="10"/>
      <c r="C15" s="17"/>
      <c r="D15" s="10" t="s">
        <v>67</v>
      </c>
      <c r="E15" s="18" t="s">
        <v>68</v>
      </c>
      <c r="F15" s="17">
        <v>135</v>
      </c>
      <c r="G15" s="933"/>
      <c r="H15" s="1003"/>
      <c r="I15" s="20"/>
      <c r="J15" s="24"/>
      <c r="K15" s="22"/>
      <c r="M15" s="21"/>
      <c r="N15" s="21"/>
      <c r="O15" s="21"/>
      <c r="P15" s="21"/>
    </row>
    <row r="16" spans="1:16">
      <c r="A16" s="11"/>
      <c r="B16" s="12"/>
      <c r="C16" s="13"/>
      <c r="D16" s="14"/>
      <c r="E16" s="15"/>
      <c r="F16" s="15"/>
      <c r="G16" s="934"/>
      <c r="H16" s="934"/>
      <c r="I16" s="20"/>
      <c r="J16" s="21"/>
      <c r="M16" s="21"/>
      <c r="N16" s="21"/>
      <c r="O16" s="21"/>
      <c r="P16" s="21"/>
    </row>
    <row r="17" spans="1:16" ht="27">
      <c r="A17" s="16" t="s">
        <v>1350</v>
      </c>
      <c r="B17" s="10"/>
      <c r="C17" s="17"/>
      <c r="D17" s="10" t="s">
        <v>76</v>
      </c>
      <c r="E17" s="18" t="s">
        <v>12</v>
      </c>
      <c r="F17" s="17">
        <v>90</v>
      </c>
      <c r="G17" s="933"/>
      <c r="H17" s="933"/>
      <c r="L17" s="26"/>
      <c r="M17" s="25"/>
      <c r="N17" s="25"/>
      <c r="O17" s="25"/>
      <c r="P17" s="25"/>
    </row>
    <row r="18" spans="1:16">
      <c r="A18" s="11"/>
      <c r="B18" s="12"/>
      <c r="C18" s="13"/>
      <c r="D18" s="14"/>
      <c r="E18" s="15"/>
      <c r="F18" s="15"/>
      <c r="G18" s="934"/>
      <c r="H18" s="934"/>
      <c r="I18" s="20"/>
      <c r="J18" s="21"/>
      <c r="M18" s="25"/>
      <c r="N18" s="25"/>
      <c r="O18" s="25"/>
      <c r="P18" s="25"/>
    </row>
    <row r="19" spans="1:16" ht="27">
      <c r="A19" s="16" t="s">
        <v>1351</v>
      </c>
      <c r="B19" s="10"/>
      <c r="C19" s="39"/>
      <c r="D19" s="68" t="s">
        <v>75</v>
      </c>
      <c r="E19" s="45" t="s">
        <v>65</v>
      </c>
      <c r="F19" s="45">
        <v>30</v>
      </c>
      <c r="G19" s="916"/>
      <c r="H19" s="933"/>
      <c r="L19" s="26"/>
    </row>
    <row r="20" spans="1:16">
      <c r="A20" s="11"/>
      <c r="B20" s="12"/>
      <c r="C20" s="64"/>
      <c r="D20" s="65"/>
      <c r="E20" s="64"/>
      <c r="F20" s="64"/>
      <c r="G20" s="919"/>
      <c r="H20" s="919"/>
    </row>
    <row r="21" spans="1:16">
      <c r="A21" s="16" t="s">
        <v>1446</v>
      </c>
      <c r="B21" s="10"/>
      <c r="C21" s="45"/>
      <c r="D21" s="10" t="s">
        <v>13</v>
      </c>
      <c r="E21" s="18" t="s">
        <v>14</v>
      </c>
      <c r="F21" s="17">
        <v>2</v>
      </c>
      <c r="G21" s="933"/>
      <c r="H21" s="933"/>
    </row>
    <row r="22" spans="1:16">
      <c r="A22" s="11"/>
      <c r="B22" s="12"/>
      <c r="C22" s="64"/>
      <c r="D22" s="28"/>
      <c r="E22" s="78"/>
      <c r="F22" s="78"/>
      <c r="G22" s="915"/>
      <c r="H22" s="915"/>
    </row>
    <row r="23" spans="1:16" ht="67.5">
      <c r="A23" s="16" t="s">
        <v>1447</v>
      </c>
      <c r="B23" s="10"/>
      <c r="C23" s="17"/>
      <c r="D23" s="40" t="s">
        <v>3496</v>
      </c>
      <c r="E23" s="18" t="s">
        <v>14</v>
      </c>
      <c r="F23" s="17">
        <v>12</v>
      </c>
      <c r="G23" s="933"/>
      <c r="H23" s="933"/>
    </row>
    <row r="24" spans="1:16">
      <c r="A24" s="11"/>
      <c r="B24" s="28"/>
      <c r="C24" s="29"/>
      <c r="D24" s="28"/>
      <c r="E24" s="67"/>
      <c r="F24" s="67"/>
      <c r="G24" s="915"/>
      <c r="H24" s="915"/>
    </row>
    <row r="25" spans="1:16" ht="18.75" customHeight="1">
      <c r="A25" s="16" t="s">
        <v>1448</v>
      </c>
      <c r="B25" s="10"/>
      <c r="C25" s="17"/>
      <c r="D25" s="40" t="s">
        <v>110</v>
      </c>
      <c r="E25" s="18" t="s">
        <v>14</v>
      </c>
      <c r="F25" s="17">
        <v>2</v>
      </c>
      <c r="G25" s="933"/>
      <c r="H25" s="933"/>
    </row>
    <row r="26" spans="1:16">
      <c r="A26" s="27"/>
      <c r="B26" s="28"/>
      <c r="C26" s="64"/>
      <c r="D26" s="65"/>
      <c r="E26" s="64"/>
      <c r="F26" s="64"/>
      <c r="G26" s="919"/>
      <c r="H26" s="919"/>
    </row>
    <row r="27" spans="1:16">
      <c r="A27" s="16"/>
      <c r="B27" s="10"/>
      <c r="C27" s="45"/>
      <c r="D27" s="41"/>
      <c r="E27" s="42"/>
      <c r="F27" s="17"/>
      <c r="G27" s="951"/>
      <c r="H27" s="951"/>
    </row>
    <row r="28" spans="1:16">
      <c r="A28" s="27"/>
      <c r="B28" s="28"/>
      <c r="C28" s="29"/>
      <c r="D28" s="28"/>
      <c r="E28" s="30"/>
      <c r="F28" s="29"/>
      <c r="G28" s="1004"/>
      <c r="H28" s="1004"/>
    </row>
    <row r="29" spans="1:16" ht="15.75" thickBot="1">
      <c r="A29" s="16"/>
      <c r="B29" s="10"/>
      <c r="C29" s="17"/>
      <c r="D29" s="44"/>
      <c r="E29" s="18"/>
      <c r="F29" s="45"/>
      <c r="G29" s="1006"/>
      <c r="H29" s="1006"/>
    </row>
    <row r="30" spans="1:16" ht="15.75" thickBot="1">
      <c r="A30" s="1104" t="s">
        <v>20</v>
      </c>
      <c r="B30" s="1104"/>
      <c r="C30" s="1104"/>
      <c r="D30" s="1104"/>
      <c r="E30" s="1104"/>
      <c r="F30" s="1104"/>
      <c r="G30" s="1104"/>
      <c r="H30" s="36"/>
    </row>
    <row r="31" spans="1:16" ht="15.75" thickBot="1">
      <c r="A31" s="1105" t="s">
        <v>21</v>
      </c>
      <c r="B31" s="1106"/>
      <c r="C31" s="1106"/>
      <c r="D31" s="1106"/>
      <c r="E31" s="1106"/>
      <c r="F31" s="1106"/>
      <c r="G31" s="1107"/>
      <c r="H31" s="37"/>
    </row>
    <row r="32" spans="1:16">
      <c r="A32" s="27"/>
      <c r="B32" s="28"/>
      <c r="C32" s="29"/>
      <c r="D32" s="28"/>
      <c r="E32" s="30"/>
      <c r="F32" s="29"/>
      <c r="G32" s="1004"/>
      <c r="H32" s="1004"/>
    </row>
    <row r="33" spans="1:8">
      <c r="A33" s="16"/>
      <c r="B33" s="10"/>
      <c r="C33" s="17" t="s">
        <v>22</v>
      </c>
      <c r="D33" s="38" t="s">
        <v>78</v>
      </c>
      <c r="E33" s="17"/>
      <c r="F33" s="17"/>
      <c r="G33" s="913"/>
      <c r="H33" s="913"/>
    </row>
    <row r="34" spans="1:8">
      <c r="A34" s="27"/>
      <c r="B34" s="28"/>
      <c r="C34" s="29"/>
      <c r="D34" s="28"/>
      <c r="E34" s="67"/>
      <c r="F34" s="67"/>
      <c r="G34" s="915"/>
      <c r="H34" s="915"/>
    </row>
    <row r="35" spans="1:8" ht="47.25" customHeight="1">
      <c r="A35" s="16"/>
      <c r="B35" s="10"/>
      <c r="C35" s="17"/>
      <c r="D35" s="40" t="s">
        <v>41</v>
      </c>
      <c r="E35" s="17"/>
      <c r="F35" s="17"/>
      <c r="G35" s="913"/>
      <c r="H35" s="913"/>
    </row>
    <row r="36" spans="1:8">
      <c r="A36" s="27"/>
      <c r="B36" s="28"/>
      <c r="C36" s="64"/>
      <c r="D36" s="65"/>
      <c r="E36" s="64"/>
      <c r="F36" s="64"/>
      <c r="G36" s="919"/>
      <c r="H36" s="919"/>
    </row>
    <row r="37" spans="1:8">
      <c r="A37" s="16" t="s">
        <v>1352</v>
      </c>
      <c r="B37" s="10"/>
      <c r="C37" s="45"/>
      <c r="D37" s="41" t="s">
        <v>23</v>
      </c>
      <c r="E37" s="42"/>
      <c r="F37" s="17"/>
      <c r="G37" s="951"/>
      <c r="H37" s="951"/>
    </row>
    <row r="38" spans="1:8">
      <c r="A38" s="27"/>
      <c r="B38" s="28"/>
      <c r="C38" s="29"/>
      <c r="D38" s="28"/>
      <c r="E38" s="30"/>
      <c r="F38" s="29"/>
      <c r="G38" s="1004"/>
      <c r="H38" s="1004"/>
    </row>
    <row r="39" spans="1:8">
      <c r="A39" s="16" t="s">
        <v>1353</v>
      </c>
      <c r="B39" s="10"/>
      <c r="C39" s="17"/>
      <c r="D39" s="44" t="s">
        <v>93</v>
      </c>
      <c r="E39" s="18" t="s">
        <v>14</v>
      </c>
      <c r="F39" s="45">
        <v>6</v>
      </c>
      <c r="G39" s="1006"/>
      <c r="H39" s="1006"/>
    </row>
    <row r="40" spans="1:8">
      <c r="A40" s="27"/>
      <c r="B40" s="28"/>
      <c r="C40" s="29"/>
      <c r="D40" s="28"/>
      <c r="E40" s="30"/>
      <c r="F40" s="29"/>
      <c r="G40" s="1004"/>
      <c r="H40" s="1004"/>
    </row>
    <row r="41" spans="1:8">
      <c r="A41" s="43" t="s">
        <v>1354</v>
      </c>
      <c r="B41" s="44"/>
      <c r="C41" s="17"/>
      <c r="D41" s="49" t="s">
        <v>24</v>
      </c>
      <c r="E41" s="47"/>
      <c r="F41" s="47"/>
      <c r="G41" s="1007"/>
      <c r="H41" s="1007"/>
    </row>
    <row r="42" spans="1:8">
      <c r="A42" s="27"/>
      <c r="B42" s="28"/>
      <c r="C42" s="29"/>
      <c r="D42" s="28"/>
      <c r="E42" s="30"/>
      <c r="F42" s="29"/>
      <c r="G42" s="1004"/>
      <c r="H42" s="1004"/>
    </row>
    <row r="43" spans="1:8">
      <c r="A43" s="46" t="s">
        <v>1355</v>
      </c>
      <c r="B43" s="47"/>
      <c r="C43" s="17"/>
      <c r="D43" s="48" t="s">
        <v>94</v>
      </c>
      <c r="E43" s="18" t="s">
        <v>14</v>
      </c>
      <c r="F43" s="47">
        <v>2</v>
      </c>
      <c r="G43" s="1007"/>
      <c r="H43" s="1007"/>
    </row>
    <row r="44" spans="1:8">
      <c r="A44" s="27"/>
      <c r="B44" s="28"/>
      <c r="C44" s="29"/>
      <c r="D44" s="28"/>
      <c r="E44" s="30"/>
      <c r="F44" s="29"/>
      <c r="G44" s="1004"/>
      <c r="H44" s="1004"/>
    </row>
    <row r="45" spans="1:8">
      <c r="A45" s="46" t="s">
        <v>1356</v>
      </c>
      <c r="B45" s="47"/>
      <c r="C45" s="17"/>
      <c r="D45" s="48" t="s">
        <v>80</v>
      </c>
      <c r="E45" s="18" t="s">
        <v>14</v>
      </c>
      <c r="F45" s="47">
        <v>2</v>
      </c>
      <c r="G45" s="1007"/>
      <c r="H45" s="1007"/>
    </row>
    <row r="46" spans="1:8">
      <c r="A46" s="27"/>
      <c r="B46" s="28"/>
      <c r="C46" s="29"/>
      <c r="D46" s="28"/>
      <c r="E46" s="30"/>
      <c r="F46" s="79"/>
      <c r="G46" s="952"/>
      <c r="H46" s="952"/>
    </row>
    <row r="47" spans="1:8">
      <c r="A47" s="46" t="s">
        <v>1357</v>
      </c>
      <c r="B47" s="47"/>
      <c r="C47" s="48"/>
      <c r="D47" s="49" t="s">
        <v>87</v>
      </c>
      <c r="E47" s="39"/>
      <c r="F47" s="17"/>
      <c r="G47" s="1008"/>
      <c r="H47" s="913"/>
    </row>
    <row r="48" spans="1:8">
      <c r="A48" s="27"/>
      <c r="B48" s="28"/>
      <c r="C48" s="29"/>
      <c r="D48" s="28"/>
      <c r="E48" s="30"/>
      <c r="F48" s="29"/>
      <c r="G48" s="1004"/>
      <c r="H48" s="1004"/>
    </row>
    <row r="49" spans="1:8">
      <c r="A49" s="46" t="s">
        <v>1358</v>
      </c>
      <c r="B49" s="47"/>
      <c r="C49" s="48"/>
      <c r="D49" s="48" t="s">
        <v>45</v>
      </c>
      <c r="E49" s="18" t="s">
        <v>14</v>
      </c>
      <c r="F49" s="47">
        <v>4</v>
      </c>
      <c r="G49" s="1007"/>
      <c r="H49" s="1007"/>
    </row>
    <row r="50" spans="1:8">
      <c r="A50" s="27"/>
      <c r="B50" s="28"/>
      <c r="C50" s="29"/>
      <c r="D50" s="28"/>
      <c r="E50" s="30"/>
      <c r="F50" s="29"/>
      <c r="G50" s="1004"/>
      <c r="H50" s="1004"/>
    </row>
    <row r="51" spans="1:8" ht="27">
      <c r="A51" s="46" t="s">
        <v>1360</v>
      </c>
      <c r="B51" s="47"/>
      <c r="C51" s="48"/>
      <c r="D51" s="49" t="s">
        <v>95</v>
      </c>
      <c r="E51" s="18"/>
      <c r="F51" s="47"/>
      <c r="G51" s="1007"/>
      <c r="H51" s="1007"/>
    </row>
    <row r="52" spans="1:8">
      <c r="A52" s="27"/>
      <c r="B52" s="28"/>
      <c r="C52" s="29"/>
      <c r="D52" s="28"/>
      <c r="E52" s="30"/>
      <c r="F52" s="29"/>
      <c r="G52" s="1004"/>
      <c r="H52" s="1004"/>
    </row>
    <row r="53" spans="1:8">
      <c r="A53" s="46" t="s">
        <v>1361</v>
      </c>
      <c r="B53" s="47"/>
      <c r="C53" s="48"/>
      <c r="D53" s="10" t="s">
        <v>4129</v>
      </c>
      <c r="E53" s="47" t="s">
        <v>14</v>
      </c>
      <c r="F53" s="47">
        <v>3</v>
      </c>
      <c r="G53" s="1007"/>
      <c r="H53" s="1007"/>
    </row>
    <row r="54" spans="1:8">
      <c r="A54" s="27"/>
      <c r="B54" s="28"/>
      <c r="C54" s="29"/>
      <c r="D54" s="28"/>
      <c r="E54" s="30"/>
      <c r="F54" s="29"/>
      <c r="G54" s="1004"/>
      <c r="H54" s="1004"/>
    </row>
    <row r="55" spans="1:8">
      <c r="A55" s="46" t="s">
        <v>1362</v>
      </c>
      <c r="B55" s="47"/>
      <c r="C55" s="48"/>
      <c r="D55" s="40" t="s">
        <v>90</v>
      </c>
      <c r="E55" s="47" t="s">
        <v>14</v>
      </c>
      <c r="F55" s="17">
        <v>6</v>
      </c>
      <c r="G55" s="1007"/>
      <c r="H55" s="1007"/>
    </row>
    <row r="56" spans="1:8">
      <c r="A56" s="27"/>
      <c r="B56" s="28"/>
      <c r="C56" s="29"/>
      <c r="D56" s="28"/>
      <c r="E56" s="30"/>
      <c r="F56" s="29"/>
      <c r="G56" s="1004"/>
      <c r="H56" s="1004"/>
    </row>
    <row r="57" spans="1:8">
      <c r="A57" s="46" t="s">
        <v>1363</v>
      </c>
      <c r="B57" s="47"/>
      <c r="C57" s="48"/>
      <c r="D57" s="40" t="s">
        <v>91</v>
      </c>
      <c r="E57" s="47" t="s">
        <v>14</v>
      </c>
      <c r="F57" s="17">
        <v>6</v>
      </c>
      <c r="G57" s="1007"/>
      <c r="H57" s="1007"/>
    </row>
    <row r="58" spans="1:8">
      <c r="A58" s="27"/>
      <c r="B58" s="28"/>
      <c r="C58" s="29"/>
      <c r="D58" s="28"/>
      <c r="E58" s="30"/>
      <c r="F58" s="29"/>
      <c r="G58" s="1004"/>
      <c r="H58" s="1004"/>
    </row>
    <row r="59" spans="1:8" ht="27">
      <c r="A59" s="46" t="s">
        <v>1364</v>
      </c>
      <c r="B59" s="47"/>
      <c r="C59" s="48"/>
      <c r="D59" s="10" t="s">
        <v>92</v>
      </c>
      <c r="E59" s="205" t="s">
        <v>14</v>
      </c>
      <c r="F59" s="17">
        <v>2</v>
      </c>
      <c r="G59" s="1007"/>
      <c r="H59" s="1007"/>
    </row>
    <row r="60" spans="1:8">
      <c r="A60" s="27"/>
      <c r="B60" s="28"/>
      <c r="C60" s="29"/>
      <c r="D60" s="28"/>
      <c r="E60" s="30"/>
      <c r="F60" s="29"/>
      <c r="G60" s="1004"/>
      <c r="H60" s="1004"/>
    </row>
    <row r="61" spans="1:8">
      <c r="A61" s="46"/>
      <c r="B61" s="47"/>
      <c r="C61" s="48"/>
      <c r="D61" s="41"/>
      <c r="E61" s="18"/>
      <c r="F61" s="47"/>
      <c r="G61" s="1007"/>
      <c r="H61" s="1007"/>
    </row>
    <row r="62" spans="1:8">
      <c r="A62" s="50"/>
      <c r="B62" s="29"/>
      <c r="C62" s="29"/>
      <c r="D62" s="28"/>
      <c r="E62" s="30"/>
      <c r="F62" s="29"/>
      <c r="G62" s="1004"/>
      <c r="H62" s="1004"/>
    </row>
    <row r="63" spans="1:8">
      <c r="A63" s="46"/>
      <c r="B63" s="47"/>
      <c r="C63" s="17"/>
      <c r="D63" s="49"/>
      <c r="E63" s="18"/>
      <c r="F63" s="47"/>
      <c r="G63" s="1007"/>
      <c r="H63" s="1007"/>
    </row>
    <row r="64" spans="1:8">
      <c r="A64" s="50"/>
      <c r="B64" s="29"/>
      <c r="C64" s="29"/>
      <c r="D64" s="28"/>
      <c r="E64" s="30"/>
      <c r="F64" s="29"/>
      <c r="G64" s="1004"/>
      <c r="H64" s="1004"/>
    </row>
    <row r="65" spans="1:8">
      <c r="A65" s="46"/>
      <c r="B65" s="47"/>
      <c r="C65" s="17"/>
      <c r="D65" s="10"/>
      <c r="E65" s="47"/>
      <c r="F65" s="47"/>
      <c r="G65" s="1007"/>
      <c r="H65" s="1007"/>
    </row>
    <row r="66" spans="1:8">
      <c r="A66" s="50"/>
      <c r="B66" s="29"/>
      <c r="C66" s="29"/>
      <c r="D66" s="28"/>
      <c r="E66" s="30"/>
      <c r="F66" s="29"/>
      <c r="G66" s="1004"/>
      <c r="H66" s="1004"/>
    </row>
    <row r="67" spans="1:8">
      <c r="A67" s="46"/>
      <c r="B67" s="47"/>
      <c r="C67" s="17"/>
      <c r="D67" s="40"/>
      <c r="E67" s="47"/>
      <c r="F67" s="17"/>
      <c r="G67" s="1007"/>
      <c r="H67" s="1007"/>
    </row>
    <row r="68" spans="1:8">
      <c r="A68" s="50"/>
      <c r="B68" s="29"/>
      <c r="C68" s="29"/>
      <c r="D68" s="28"/>
      <c r="E68" s="30"/>
      <c r="F68" s="29"/>
      <c r="G68" s="1004"/>
      <c r="H68" s="1004"/>
    </row>
    <row r="69" spans="1:8" ht="15.75" thickBot="1">
      <c r="A69" s="46"/>
      <c r="B69" s="47"/>
      <c r="C69" s="17"/>
      <c r="D69" s="40"/>
      <c r="E69" s="47"/>
      <c r="F69" s="17"/>
      <c r="G69" s="1007"/>
      <c r="H69" s="1007"/>
    </row>
    <row r="70" spans="1:8" ht="15.75" thickBot="1">
      <c r="A70" s="1131" t="s">
        <v>20</v>
      </c>
      <c r="B70" s="1132"/>
      <c r="C70" s="1132"/>
      <c r="D70" s="1132"/>
      <c r="E70" s="1132"/>
      <c r="F70" s="1132"/>
      <c r="G70" s="1133"/>
      <c r="H70" s="51"/>
    </row>
    <row r="71" spans="1:8" ht="15.75" thickBot="1">
      <c r="A71" s="1105" t="s">
        <v>21</v>
      </c>
      <c r="B71" s="1106"/>
      <c r="C71" s="1106"/>
      <c r="D71" s="1106"/>
      <c r="E71" s="1106"/>
      <c r="F71" s="1106"/>
      <c r="G71" s="1107"/>
      <c r="H71" s="54"/>
    </row>
    <row r="72" spans="1:8">
      <c r="A72" s="27"/>
      <c r="B72" s="28"/>
      <c r="C72" s="29"/>
      <c r="D72" s="28"/>
      <c r="E72" s="30"/>
      <c r="F72" s="29"/>
      <c r="G72" s="1004"/>
      <c r="H72" s="1004"/>
    </row>
    <row r="73" spans="1:8">
      <c r="A73" s="16" t="s">
        <v>1365</v>
      </c>
      <c r="B73" s="10"/>
      <c r="C73" s="17"/>
      <c r="D73" s="71" t="s">
        <v>104</v>
      </c>
      <c r="E73" s="18"/>
      <c r="F73" s="17"/>
      <c r="G73" s="1009"/>
      <c r="H73" s="1010"/>
    </row>
    <row r="74" spans="1:8">
      <c r="A74" s="27"/>
      <c r="B74" s="28"/>
      <c r="C74" s="29"/>
      <c r="D74" s="28"/>
      <c r="E74" s="30"/>
      <c r="F74" s="29"/>
      <c r="G74" s="1004"/>
      <c r="H74" s="1004"/>
    </row>
    <row r="75" spans="1:8">
      <c r="A75" s="16" t="s">
        <v>1366</v>
      </c>
      <c r="B75" s="10"/>
      <c r="C75" s="17"/>
      <c r="D75" s="72" t="s">
        <v>97</v>
      </c>
      <c r="E75" s="73" t="s">
        <v>98</v>
      </c>
      <c r="F75" s="74">
        <v>1</v>
      </c>
      <c r="G75" s="1011"/>
      <c r="H75" s="923"/>
    </row>
    <row r="76" spans="1:8">
      <c r="A76" s="27"/>
      <c r="B76" s="28"/>
      <c r="C76" s="29"/>
      <c r="D76" s="28"/>
      <c r="E76" s="30"/>
      <c r="F76" s="29"/>
      <c r="G76" s="1004"/>
      <c r="H76" s="1004"/>
    </row>
    <row r="77" spans="1:8" ht="27">
      <c r="A77" s="16" t="s">
        <v>1367</v>
      </c>
      <c r="B77" s="10"/>
      <c r="C77" s="17"/>
      <c r="D77" s="77" t="s">
        <v>99</v>
      </c>
      <c r="E77" s="73" t="s">
        <v>98</v>
      </c>
      <c r="F77" s="74">
        <v>4</v>
      </c>
      <c r="G77" s="1011"/>
      <c r="H77" s="923"/>
    </row>
    <row r="78" spans="1:8">
      <c r="A78" s="27"/>
      <c r="B78" s="28"/>
      <c r="C78" s="29"/>
      <c r="D78" s="28"/>
      <c r="E78" s="30"/>
      <c r="F78" s="29"/>
      <c r="G78" s="1004"/>
      <c r="H78" s="1004"/>
    </row>
    <row r="79" spans="1:8">
      <c r="A79" s="16" t="s">
        <v>1368</v>
      </c>
      <c r="B79" s="10"/>
      <c r="C79" s="17"/>
      <c r="D79" s="657" t="s">
        <v>100</v>
      </c>
      <c r="E79" s="73"/>
      <c r="F79" s="74"/>
      <c r="G79" s="1011"/>
      <c r="H79" s="1011"/>
    </row>
    <row r="80" spans="1:8">
      <c r="A80" s="27"/>
      <c r="B80" s="28"/>
      <c r="C80" s="29"/>
      <c r="D80" s="28"/>
      <c r="E80" s="30"/>
      <c r="F80" s="29"/>
      <c r="G80" s="1004"/>
      <c r="H80" s="1004"/>
    </row>
    <row r="81" spans="1:8" ht="27">
      <c r="A81" s="16" t="s">
        <v>1369</v>
      </c>
      <c r="B81" s="44"/>
      <c r="C81" s="45"/>
      <c r="D81" s="75" t="s">
        <v>101</v>
      </c>
      <c r="E81" s="73" t="s">
        <v>98</v>
      </c>
      <c r="F81" s="76">
        <v>1</v>
      </c>
      <c r="G81" s="1012"/>
      <c r="H81" s="1012"/>
    </row>
    <row r="82" spans="1:8">
      <c r="A82" s="27"/>
      <c r="B82" s="28"/>
      <c r="C82" s="29"/>
      <c r="D82" s="28"/>
      <c r="E82" s="30"/>
      <c r="F82" s="29"/>
      <c r="G82" s="1004"/>
      <c r="H82" s="1004"/>
    </row>
    <row r="83" spans="1:8" ht="27">
      <c r="A83" s="16" t="s">
        <v>1370</v>
      </c>
      <c r="B83" s="44"/>
      <c r="C83" s="45"/>
      <c r="D83" s="77" t="s">
        <v>102</v>
      </c>
      <c r="E83" s="73" t="s">
        <v>98</v>
      </c>
      <c r="F83" s="76">
        <v>1</v>
      </c>
      <c r="G83" s="1012"/>
      <c r="H83" s="1012"/>
    </row>
    <row r="84" spans="1:8">
      <c r="A84" s="27"/>
      <c r="B84" s="28"/>
      <c r="C84" s="29"/>
      <c r="D84" s="28"/>
      <c r="E84" s="30"/>
      <c r="F84" s="29"/>
      <c r="G84" s="1004"/>
      <c r="H84" s="1004"/>
    </row>
    <row r="85" spans="1:8" ht="27">
      <c r="A85" s="16" t="s">
        <v>1371</v>
      </c>
      <c r="B85" s="44"/>
      <c r="C85" s="45"/>
      <c r="D85" s="44" t="s">
        <v>103</v>
      </c>
      <c r="E85" s="52" t="s">
        <v>98</v>
      </c>
      <c r="F85" s="45">
        <v>1</v>
      </c>
      <c r="G85" s="1006"/>
      <c r="H85" s="1006"/>
    </row>
    <row r="86" spans="1:8">
      <c r="A86" s="27"/>
      <c r="B86" s="28"/>
      <c r="C86" s="29"/>
      <c r="D86" s="28"/>
      <c r="E86" s="30"/>
      <c r="F86" s="29"/>
      <c r="G86" s="1004"/>
      <c r="H86" s="1004"/>
    </row>
    <row r="87" spans="1:8" ht="27">
      <c r="A87" s="16" t="s">
        <v>1372</v>
      </c>
      <c r="B87" s="47"/>
      <c r="C87" s="48"/>
      <c r="D87" s="48" t="s">
        <v>105</v>
      </c>
      <c r="E87" s="47" t="s">
        <v>98</v>
      </c>
      <c r="F87" s="47">
        <v>1</v>
      </c>
      <c r="G87" s="1007"/>
      <c r="H87" s="1007"/>
    </row>
    <row r="88" spans="1:8">
      <c r="A88" s="27"/>
      <c r="B88" s="28"/>
      <c r="C88" s="29"/>
      <c r="D88" s="28"/>
      <c r="E88" s="30"/>
      <c r="F88" s="29"/>
      <c r="G88" s="1004"/>
      <c r="H88" s="1004"/>
    </row>
    <row r="89" spans="1:8" ht="27">
      <c r="A89" s="16" t="s">
        <v>1450</v>
      </c>
      <c r="B89" s="47"/>
      <c r="C89" s="48"/>
      <c r="D89" s="48" t="s">
        <v>106</v>
      </c>
      <c r="E89" s="47" t="s">
        <v>98</v>
      </c>
      <c r="F89" s="47">
        <v>1</v>
      </c>
      <c r="G89" s="1007"/>
      <c r="H89" s="1007"/>
    </row>
    <row r="90" spans="1:8">
      <c r="A90" s="27"/>
      <c r="B90" s="28"/>
      <c r="C90" s="29"/>
      <c r="D90" s="28"/>
      <c r="E90" s="30"/>
      <c r="F90" s="29"/>
      <c r="G90" s="1004"/>
      <c r="H90" s="1004"/>
    </row>
    <row r="91" spans="1:8">
      <c r="A91" s="16" t="s">
        <v>1451</v>
      </c>
      <c r="B91" s="47"/>
      <c r="C91" s="48"/>
      <c r="D91" s="48" t="s">
        <v>107</v>
      </c>
      <c r="E91" s="47" t="s">
        <v>98</v>
      </c>
      <c r="F91" s="47">
        <v>2</v>
      </c>
      <c r="G91" s="1007"/>
      <c r="H91" s="1007"/>
    </row>
    <row r="92" spans="1:8">
      <c r="A92" s="27"/>
      <c r="B92" s="28"/>
      <c r="C92" s="29"/>
      <c r="D92" s="28"/>
      <c r="E92" s="30"/>
      <c r="F92" s="29"/>
      <c r="G92" s="1004"/>
      <c r="H92" s="1004"/>
    </row>
    <row r="93" spans="1:8" ht="28.5" customHeight="1">
      <c r="A93" s="16" t="s">
        <v>1452</v>
      </c>
      <c r="B93" s="47"/>
      <c r="C93" s="48"/>
      <c r="D93" s="48" t="s">
        <v>108</v>
      </c>
      <c r="E93" s="47" t="s">
        <v>98</v>
      </c>
      <c r="F93" s="47">
        <v>1</v>
      </c>
      <c r="G93" s="1007"/>
      <c r="H93" s="1007"/>
    </row>
    <row r="94" spans="1:8">
      <c r="A94" s="27"/>
      <c r="B94" s="28"/>
      <c r="C94" s="29"/>
      <c r="D94" s="28"/>
      <c r="E94" s="30"/>
      <c r="F94" s="29"/>
      <c r="G94" s="1004"/>
      <c r="H94" s="1004"/>
    </row>
    <row r="95" spans="1:8">
      <c r="A95" s="16" t="s">
        <v>1453</v>
      </c>
      <c r="B95" s="47"/>
      <c r="C95" s="48"/>
      <c r="D95" s="48" t="s">
        <v>109</v>
      </c>
      <c r="E95" s="47" t="s">
        <v>98</v>
      </c>
      <c r="F95" s="47">
        <v>1</v>
      </c>
      <c r="G95" s="1007"/>
      <c r="H95" s="1007"/>
    </row>
    <row r="96" spans="1:8">
      <c r="A96" s="27"/>
      <c r="B96" s="28"/>
      <c r="C96" s="29"/>
      <c r="D96" s="28"/>
      <c r="E96" s="30"/>
      <c r="F96" s="29"/>
      <c r="G96" s="1004"/>
      <c r="H96" s="1004"/>
    </row>
    <row r="97" spans="1:8">
      <c r="A97" s="16" t="s">
        <v>1454</v>
      </c>
      <c r="B97" s="47"/>
      <c r="C97" s="48"/>
      <c r="D97" s="48" t="s">
        <v>122</v>
      </c>
      <c r="E97" s="47" t="s">
        <v>14</v>
      </c>
      <c r="F97" s="47">
        <v>5</v>
      </c>
      <c r="G97" s="1013"/>
      <c r="H97" s="1007"/>
    </row>
    <row r="98" spans="1:8">
      <c r="A98" s="27"/>
      <c r="B98" s="28"/>
      <c r="C98" s="29"/>
      <c r="D98" s="28"/>
      <c r="E98" s="30"/>
      <c r="F98" s="29"/>
      <c r="G98" s="1004"/>
      <c r="H98" s="1004"/>
    </row>
    <row r="99" spans="1:8">
      <c r="A99" s="46"/>
      <c r="B99" s="47"/>
      <c r="C99" s="48"/>
      <c r="D99" s="48"/>
      <c r="E99" s="47"/>
      <c r="F99" s="47"/>
      <c r="G99" s="1007"/>
      <c r="H99" s="1007"/>
    </row>
    <row r="100" spans="1:8">
      <c r="A100" s="27"/>
      <c r="B100" s="28"/>
      <c r="C100" s="29"/>
      <c r="D100" s="28"/>
      <c r="E100" s="30"/>
      <c r="F100" s="29"/>
      <c r="G100" s="1004"/>
      <c r="H100" s="1004"/>
    </row>
    <row r="101" spans="1:8" ht="15.75" thickBot="1">
      <c r="A101" s="46"/>
      <c r="B101" s="47"/>
      <c r="C101" s="17"/>
      <c r="D101" s="38"/>
      <c r="E101" s="39"/>
      <c r="F101" s="17"/>
      <c r="G101" s="1008"/>
      <c r="H101" s="913"/>
    </row>
    <row r="102" spans="1:8" ht="15.75" thickBot="1">
      <c r="A102" s="1131" t="s">
        <v>39</v>
      </c>
      <c r="B102" s="1132"/>
      <c r="C102" s="1132"/>
      <c r="D102" s="1132"/>
      <c r="E102" s="1132"/>
      <c r="F102" s="1132"/>
      <c r="G102" s="1132"/>
      <c r="H102" s="51"/>
    </row>
    <row r="111" spans="1:8">
      <c r="A111" s="55"/>
      <c r="D111" s="57"/>
      <c r="E111" s="58"/>
      <c r="F111" s="59"/>
      <c r="G111" s="60"/>
      <c r="H111" s="60"/>
    </row>
  </sheetData>
  <sheetProtection algorithmName="SHA-512" hashValue="y9ROw1+x9FxBrJD5bwZpo4JPJOcyavkpEa6M+05N05uh3A84XTQwBWF7Mvp0ZqbIv/d2HsG2ZfxxBe94Nhv5pw==" saltValue="BUOgjlK80DeTHEk0dBY92A==" spinCount="100000" sheet="1" objects="1" scenarios="1"/>
  <mergeCells count="11">
    <mergeCell ref="A71:G71"/>
    <mergeCell ref="A102:G102"/>
    <mergeCell ref="A30:G30"/>
    <mergeCell ref="A31:G31"/>
    <mergeCell ref="A70:G70"/>
    <mergeCell ref="A1:B1"/>
    <mergeCell ref="C1:H1"/>
    <mergeCell ref="A2:B2"/>
    <mergeCell ref="C2:H2"/>
    <mergeCell ref="A3:B3"/>
    <mergeCell ref="C3:H3"/>
  </mergeCells>
  <phoneticPr fontId="31" type="noConversion"/>
  <pageMargins left="0.70866141732283472" right="0.70866141732283472" top="0.74803149606299213" bottom="0.74803149606299213" header="0.31496062992125984" footer="0.31496062992125984"/>
  <pageSetup paperSize="9" scale="60" firstPageNumber="19" fitToHeight="0" orientation="portrait" r:id="rId1"/>
  <headerFooter>
    <oddFooter xml:space="preserve">&amp;RC. &amp;P
</oddFooter>
  </headerFooter>
  <rowBreaks count="2" manualBreakCount="2">
    <brk id="30" max="7" man="1"/>
    <brk id="70" max="7"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54BCC5-5D3F-43AE-A44E-66A78FC69642}">
  <sheetPr>
    <pageSetUpPr fitToPage="1"/>
  </sheetPr>
  <dimension ref="A1:P47"/>
  <sheetViews>
    <sheetView view="pageBreakPreview" topLeftCell="A5" zoomScale="70" zoomScaleNormal="100" zoomScaleSheetLayoutView="70" workbookViewId="0">
      <selection activeCell="G30" sqref="G30"/>
    </sheetView>
  </sheetViews>
  <sheetFormatPr defaultColWidth="8.85546875" defaultRowHeight="15"/>
  <cols>
    <col min="1" max="1" width="7.42578125" style="61" customWidth="1"/>
    <col min="2" max="2" width="10.140625" style="56" customWidth="1"/>
    <col min="3" max="3" width="9.5703125" style="56" customWidth="1"/>
    <col min="4" max="4" width="41" style="56" bestFit="1" customWidth="1"/>
    <col min="5" max="5" width="7.5703125" style="62" customWidth="1"/>
    <col min="6" max="6" width="9.42578125" style="62" bestFit="1" customWidth="1"/>
    <col min="7" max="8" width="30.7109375" style="56" customWidth="1"/>
    <col min="12" max="12" width="11.7109375" bestFit="1" customWidth="1"/>
    <col min="20" max="20" width="12.28515625" bestFit="1" customWidth="1"/>
  </cols>
  <sheetData>
    <row r="1" spans="1:16" ht="27" customHeight="1">
      <c r="A1" s="1099" t="s">
        <v>1327</v>
      </c>
      <c r="B1" s="1099"/>
      <c r="C1" s="1099" t="s">
        <v>3488</v>
      </c>
      <c r="D1" s="1099"/>
      <c r="E1" s="1099"/>
      <c r="F1" s="1099"/>
      <c r="G1" s="1099"/>
      <c r="H1" s="1099"/>
    </row>
    <row r="2" spans="1:16" ht="14.45" customHeight="1">
      <c r="A2" s="1099" t="s">
        <v>1184</v>
      </c>
      <c r="B2" s="1099"/>
      <c r="C2" s="1099" t="s">
        <v>3487</v>
      </c>
      <c r="D2" s="1099"/>
      <c r="E2" s="1099"/>
      <c r="F2" s="1099"/>
      <c r="G2" s="1099"/>
      <c r="H2" s="1099"/>
    </row>
    <row r="3" spans="1:16" ht="15.75" thickBot="1">
      <c r="A3" s="1103" t="s">
        <v>917</v>
      </c>
      <c r="B3" s="1103"/>
      <c r="C3" s="1103" t="str">
        <f>D5</f>
        <v>SCHEDULE 10: LOWER INLET</v>
      </c>
      <c r="D3" s="1103"/>
      <c r="E3" s="1103"/>
      <c r="F3" s="1103"/>
      <c r="G3" s="1103"/>
      <c r="H3" s="1103"/>
    </row>
    <row r="4" spans="1:16" ht="30" customHeight="1" thickBot="1">
      <c r="A4" s="1" t="s">
        <v>0</v>
      </c>
      <c r="B4" s="2" t="s">
        <v>1</v>
      </c>
      <c r="C4" s="2" t="s">
        <v>2</v>
      </c>
      <c r="D4" s="2" t="s">
        <v>3</v>
      </c>
      <c r="E4" s="2" t="s">
        <v>4</v>
      </c>
      <c r="F4" s="2" t="s">
        <v>5</v>
      </c>
      <c r="G4" s="1014" t="s">
        <v>6</v>
      </c>
      <c r="H4" s="1014" t="s">
        <v>7</v>
      </c>
    </row>
    <row r="5" spans="1:16">
      <c r="A5" s="3"/>
      <c r="B5" s="4"/>
      <c r="C5" s="4"/>
      <c r="D5" s="5" t="s">
        <v>1330</v>
      </c>
      <c r="E5" s="4"/>
      <c r="F5" s="4"/>
      <c r="G5" s="900"/>
      <c r="H5" s="900"/>
    </row>
    <row r="6" spans="1:16">
      <c r="A6" s="642"/>
      <c r="B6" s="643"/>
      <c r="C6" s="643"/>
      <c r="D6" s="643"/>
      <c r="E6" s="643"/>
      <c r="F6" s="643"/>
      <c r="G6" s="1002"/>
      <c r="H6" s="1002"/>
    </row>
    <row r="7" spans="1:16" ht="26.25" customHeight="1">
      <c r="A7" s="6" t="s">
        <v>1456</v>
      </c>
      <c r="B7" s="7"/>
      <c r="C7" s="4"/>
      <c r="D7" s="8" t="s">
        <v>96</v>
      </c>
      <c r="E7" s="9"/>
      <c r="F7" s="9"/>
      <c r="G7" s="939"/>
      <c r="H7" s="939"/>
    </row>
    <row r="8" spans="1:16">
      <c r="A8" s="11"/>
      <c r="B8" s="12"/>
      <c r="C8" s="13"/>
      <c r="D8" s="14"/>
      <c r="E8" s="15"/>
      <c r="F8" s="15"/>
      <c r="G8" s="986"/>
      <c r="H8" s="986"/>
    </row>
    <row r="9" spans="1:16" ht="23.25" customHeight="1">
      <c r="A9" s="16" t="s">
        <v>1457</v>
      </c>
      <c r="B9" s="10"/>
      <c r="C9" s="17"/>
      <c r="D9" s="10" t="s">
        <v>62</v>
      </c>
      <c r="E9" s="18" t="s">
        <v>14</v>
      </c>
      <c r="F9" s="17">
        <v>24</v>
      </c>
      <c r="G9" s="933"/>
      <c r="H9" s="1003"/>
    </row>
    <row r="10" spans="1:16">
      <c r="A10" s="11"/>
      <c r="B10" s="12"/>
      <c r="C10" s="13"/>
      <c r="D10" s="14"/>
      <c r="E10" s="15"/>
      <c r="F10" s="15"/>
      <c r="G10" s="986"/>
      <c r="H10" s="986"/>
    </row>
    <row r="11" spans="1:16" ht="27">
      <c r="A11" s="16" t="s">
        <v>1458</v>
      </c>
      <c r="B11" s="10"/>
      <c r="C11" s="17"/>
      <c r="D11" s="10" t="s">
        <v>64</v>
      </c>
      <c r="E11" s="18" t="s">
        <v>65</v>
      </c>
      <c r="F11" s="17">
        <v>280</v>
      </c>
      <c r="G11" s="933"/>
      <c r="H11" s="1003"/>
      <c r="I11" s="20"/>
      <c r="J11" s="21"/>
      <c r="L11" s="22"/>
      <c r="N11" s="21"/>
      <c r="O11" s="22"/>
      <c r="P11" s="21"/>
    </row>
    <row r="12" spans="1:16">
      <c r="A12" s="11"/>
      <c r="B12" s="12"/>
      <c r="C12" s="13"/>
      <c r="D12" s="14"/>
      <c r="E12" s="15"/>
      <c r="F12" s="15"/>
      <c r="G12" s="934"/>
      <c r="H12" s="934"/>
      <c r="I12" s="20"/>
      <c r="J12" s="21"/>
      <c r="L12" s="22"/>
      <c r="N12" s="21"/>
      <c r="O12" s="22"/>
      <c r="P12" s="21"/>
    </row>
    <row r="13" spans="1:16" ht="27">
      <c r="A13" s="16" t="s">
        <v>1459</v>
      </c>
      <c r="B13" s="10"/>
      <c r="C13" s="17"/>
      <c r="D13" s="10" t="s">
        <v>66</v>
      </c>
      <c r="E13" s="18" t="s">
        <v>65</v>
      </c>
      <c r="F13" s="17">
        <v>280</v>
      </c>
      <c r="G13" s="933"/>
      <c r="H13" s="1003"/>
      <c r="I13" s="20"/>
      <c r="J13" s="21"/>
      <c r="L13" s="22"/>
      <c r="N13" s="21"/>
      <c r="O13" s="22"/>
      <c r="P13" s="21"/>
    </row>
    <row r="14" spans="1:16">
      <c r="A14" s="11"/>
      <c r="B14" s="12"/>
      <c r="C14" s="13"/>
      <c r="D14" s="14"/>
      <c r="E14" s="15"/>
      <c r="F14" s="15"/>
      <c r="G14" s="934"/>
      <c r="H14" s="934"/>
      <c r="K14" s="22"/>
      <c r="M14" s="21"/>
      <c r="N14" s="21"/>
      <c r="O14" s="21"/>
      <c r="P14" s="21"/>
    </row>
    <row r="15" spans="1:16" ht="27">
      <c r="A15" s="16" t="s">
        <v>1460</v>
      </c>
      <c r="B15" s="10"/>
      <c r="C15" s="17"/>
      <c r="D15" s="10" t="s">
        <v>67</v>
      </c>
      <c r="E15" s="18" t="s">
        <v>68</v>
      </c>
      <c r="F15" s="17">
        <v>75</v>
      </c>
      <c r="G15" s="933"/>
      <c r="H15" s="1003"/>
      <c r="I15" s="20"/>
      <c r="J15" s="24"/>
      <c r="K15" s="22"/>
      <c r="M15" s="21"/>
      <c r="N15" s="21"/>
      <c r="O15" s="21"/>
      <c r="P15" s="21"/>
    </row>
    <row r="16" spans="1:16">
      <c r="A16" s="11"/>
      <c r="B16" s="12"/>
      <c r="C16" s="13"/>
      <c r="D16" s="14"/>
      <c r="E16" s="15"/>
      <c r="F16" s="15"/>
      <c r="G16" s="934"/>
      <c r="H16" s="934"/>
      <c r="I16" s="20"/>
      <c r="J16" s="21"/>
      <c r="M16" s="21"/>
      <c r="N16" s="21"/>
      <c r="O16" s="21"/>
      <c r="P16" s="21"/>
    </row>
    <row r="17" spans="1:16" ht="27">
      <c r="A17" s="16" t="s">
        <v>1461</v>
      </c>
      <c r="B17" s="10"/>
      <c r="C17" s="17"/>
      <c r="D17" s="10" t="s">
        <v>76</v>
      </c>
      <c r="E17" s="18" t="s">
        <v>12</v>
      </c>
      <c r="F17" s="17">
        <v>50</v>
      </c>
      <c r="G17" s="933"/>
      <c r="H17" s="933"/>
      <c r="L17" s="26"/>
      <c r="M17" s="25"/>
      <c r="N17" s="25"/>
      <c r="O17" s="25"/>
      <c r="P17" s="25"/>
    </row>
    <row r="18" spans="1:16">
      <c r="A18" s="11"/>
      <c r="B18" s="12"/>
      <c r="C18" s="13"/>
      <c r="D18" s="14"/>
      <c r="E18" s="15"/>
      <c r="F18" s="15"/>
      <c r="G18" s="934"/>
      <c r="H18" s="934"/>
      <c r="I18" s="20"/>
      <c r="J18" s="21"/>
      <c r="M18" s="25"/>
      <c r="N18" s="25"/>
      <c r="O18" s="25"/>
      <c r="P18" s="25"/>
    </row>
    <row r="19" spans="1:16" ht="27">
      <c r="A19" s="16" t="s">
        <v>1462</v>
      </c>
      <c r="B19" s="10"/>
      <c r="C19" s="39"/>
      <c r="D19" s="68" t="s">
        <v>75</v>
      </c>
      <c r="E19" s="45" t="s">
        <v>65</v>
      </c>
      <c r="F19" s="45">
        <v>30</v>
      </c>
      <c r="G19" s="916"/>
      <c r="H19" s="933"/>
      <c r="L19" s="26"/>
    </row>
    <row r="20" spans="1:16">
      <c r="A20" s="11"/>
      <c r="B20" s="12"/>
      <c r="C20" s="64"/>
      <c r="D20" s="65"/>
      <c r="E20" s="64"/>
      <c r="F20" s="64"/>
      <c r="G20" s="919"/>
      <c r="H20" s="919"/>
    </row>
    <row r="21" spans="1:16">
      <c r="A21" s="16" t="s">
        <v>1463</v>
      </c>
      <c r="B21" s="10"/>
      <c r="C21" s="45"/>
      <c r="D21" s="10" t="s">
        <v>13</v>
      </c>
      <c r="E21" s="18" t="s">
        <v>14</v>
      </c>
      <c r="F21" s="17">
        <v>2</v>
      </c>
      <c r="G21" s="933"/>
      <c r="H21" s="933"/>
    </row>
    <row r="22" spans="1:16">
      <c r="A22" s="11"/>
      <c r="B22" s="12"/>
      <c r="C22" s="64"/>
      <c r="D22" s="28"/>
      <c r="E22" s="78"/>
      <c r="F22" s="78"/>
      <c r="G22" s="915"/>
      <c r="H22" s="915"/>
    </row>
    <row r="23" spans="1:16" ht="54">
      <c r="A23" s="16" t="s">
        <v>1464</v>
      </c>
      <c r="B23" s="10"/>
      <c r="C23" s="17"/>
      <c r="D23" s="40" t="s">
        <v>3497</v>
      </c>
      <c r="E23" s="18" t="s">
        <v>14</v>
      </c>
      <c r="F23" s="17">
        <v>9</v>
      </c>
      <c r="G23" s="933"/>
      <c r="H23" s="933"/>
    </row>
    <row r="24" spans="1:16">
      <c r="A24" s="11"/>
      <c r="B24" s="28"/>
      <c r="C24" s="29"/>
      <c r="D24" s="28"/>
      <c r="E24" s="67"/>
      <c r="F24" s="67"/>
      <c r="G24" s="915"/>
      <c r="H24" s="915"/>
    </row>
    <row r="25" spans="1:16" ht="29.25" customHeight="1">
      <c r="A25" s="16" t="s">
        <v>1465</v>
      </c>
      <c r="B25" s="10"/>
      <c r="C25" s="17"/>
      <c r="D25" s="40" t="s">
        <v>111</v>
      </c>
      <c r="E25" s="18" t="s">
        <v>68</v>
      </c>
      <c r="F25" s="17">
        <v>5</v>
      </c>
      <c r="G25" s="933"/>
      <c r="H25" s="933"/>
    </row>
    <row r="26" spans="1:16">
      <c r="A26" s="11"/>
      <c r="B26" s="28"/>
      <c r="C26" s="64"/>
      <c r="D26" s="65"/>
      <c r="E26" s="64"/>
      <c r="F26" s="64"/>
      <c r="G26" s="919"/>
      <c r="H26" s="919"/>
    </row>
    <row r="27" spans="1:16">
      <c r="A27" s="16" t="s">
        <v>1466</v>
      </c>
      <c r="B27" s="10"/>
      <c r="C27" s="45"/>
      <c r="D27" s="40" t="s">
        <v>112</v>
      </c>
      <c r="E27" s="18" t="s">
        <v>57</v>
      </c>
      <c r="F27" s="17">
        <v>1</v>
      </c>
      <c r="G27" s="951">
        <v>450000</v>
      </c>
      <c r="H27" s="933">
        <f>ROUND(F27 * G27,2)</f>
        <v>450000</v>
      </c>
    </row>
    <row r="28" spans="1:16">
      <c r="A28" s="11"/>
      <c r="B28" s="28"/>
      <c r="C28" s="29"/>
      <c r="D28" s="28"/>
      <c r="E28" s="30"/>
      <c r="F28" s="29"/>
      <c r="G28" s="1004"/>
      <c r="H28" s="1004"/>
    </row>
    <row r="29" spans="1:16">
      <c r="A29" s="16" t="s">
        <v>1467</v>
      </c>
      <c r="B29" s="10"/>
      <c r="C29" s="17"/>
      <c r="D29" s="44" t="s">
        <v>113</v>
      </c>
      <c r="E29" s="18" t="s">
        <v>59</v>
      </c>
      <c r="F29" s="379">
        <f>H27</f>
        <v>450000</v>
      </c>
      <c r="G29" s="1006"/>
      <c r="H29" s="933"/>
    </row>
    <row r="30" spans="1:16">
      <c r="A30" s="27"/>
      <c r="B30" s="28"/>
      <c r="C30" s="29"/>
      <c r="D30" s="28"/>
      <c r="E30" s="30"/>
      <c r="F30" s="29"/>
      <c r="G30" s="1004"/>
      <c r="H30" s="1004"/>
    </row>
    <row r="31" spans="1:16">
      <c r="A31" s="16"/>
      <c r="B31" s="10"/>
      <c r="C31" s="17"/>
      <c r="D31" s="49"/>
      <c r="E31" s="47"/>
      <c r="F31" s="47"/>
      <c r="G31" s="1007"/>
      <c r="H31" s="1007"/>
    </row>
    <row r="32" spans="1:16">
      <c r="A32" s="27"/>
      <c r="B32" s="28"/>
      <c r="C32" s="29"/>
      <c r="D32" s="28"/>
      <c r="E32" s="30"/>
      <c r="F32" s="29"/>
      <c r="G32" s="1004"/>
      <c r="H32" s="1004"/>
    </row>
    <row r="33" spans="1:8">
      <c r="A33" s="16"/>
      <c r="B33" s="10"/>
      <c r="C33" s="17"/>
      <c r="D33" s="48"/>
      <c r="E33" s="18"/>
      <c r="F33" s="47"/>
      <c r="G33" s="1007"/>
      <c r="H33" s="1007"/>
    </row>
    <row r="34" spans="1:8">
      <c r="A34" s="27"/>
      <c r="B34" s="28"/>
      <c r="C34" s="29"/>
      <c r="D34" s="28"/>
      <c r="E34" s="30"/>
      <c r="F34" s="29"/>
      <c r="G34" s="1004"/>
      <c r="H34" s="1004"/>
    </row>
    <row r="35" spans="1:8">
      <c r="A35" s="16"/>
      <c r="B35" s="10"/>
      <c r="C35" s="17"/>
      <c r="D35" s="49"/>
      <c r="E35" s="47"/>
      <c r="F35" s="47"/>
      <c r="G35" s="1007"/>
      <c r="H35" s="1007"/>
    </row>
    <row r="36" spans="1:8">
      <c r="A36" s="27"/>
      <c r="B36" s="28"/>
      <c r="C36" s="29"/>
      <c r="D36" s="28"/>
      <c r="E36" s="30"/>
      <c r="F36" s="29"/>
      <c r="G36" s="1004"/>
      <c r="H36" s="1004"/>
    </row>
    <row r="37" spans="1:8" ht="15.75" thickBot="1">
      <c r="A37" s="32"/>
      <c r="B37" s="33"/>
      <c r="C37" s="34"/>
      <c r="D37" s="33"/>
      <c r="E37" s="35"/>
      <c r="F37" s="34"/>
      <c r="G37" s="1005"/>
      <c r="H37" s="1005"/>
    </row>
    <row r="38" spans="1:8" ht="15.75" thickBot="1">
      <c r="A38" s="1104" t="s">
        <v>39</v>
      </c>
      <c r="B38" s="1104"/>
      <c r="C38" s="1104"/>
      <c r="D38" s="1104"/>
      <c r="E38" s="1104"/>
      <c r="F38" s="1104"/>
      <c r="G38" s="1104"/>
      <c r="H38" s="36"/>
    </row>
    <row r="47" spans="1:8">
      <c r="A47" s="55"/>
      <c r="D47" s="57"/>
      <c r="E47" s="58"/>
      <c r="F47" s="59"/>
      <c r="G47" s="60"/>
      <c r="H47" s="60"/>
    </row>
  </sheetData>
  <sheetProtection algorithmName="SHA-512" hashValue="6RRv8OpbJr7rXenMdhLM5f0SBtM+QHgYsuax3RWo1QW7gWif65Qm6lb+cmDwS2xMUTMbNHe1vbQa6JjpLO+rUA==" saltValue="5myE9fQ4ahur92hB66DQXQ==" spinCount="100000" sheet="1" objects="1" scenarios="1"/>
  <mergeCells count="7">
    <mergeCell ref="A38:G38"/>
    <mergeCell ref="C1:H1"/>
    <mergeCell ref="A1:B1"/>
    <mergeCell ref="A2:B2"/>
    <mergeCell ref="C2:H2"/>
    <mergeCell ref="A3:B3"/>
    <mergeCell ref="C3:H3"/>
  </mergeCells>
  <phoneticPr fontId="31" type="noConversion"/>
  <pageMargins left="0.70866141732283472" right="0.70866141732283472" top="0.74803149606299213" bottom="0.74803149606299213" header="0.31496062992125984" footer="0.31496062992125984"/>
  <pageSetup paperSize="9" scale="59" firstPageNumber="19" fitToHeight="0" orientation="portrait" r:id="rId1"/>
  <headerFooter>
    <oddFooter xml:space="preserve">&amp;RC. &amp;P
</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93A562-939E-4CA8-BEA2-68610FEEDA97}">
  <sheetPr>
    <pageSetUpPr fitToPage="1"/>
  </sheetPr>
  <dimension ref="A1:P88"/>
  <sheetViews>
    <sheetView view="pageBreakPreview" topLeftCell="A16" zoomScale="40" zoomScaleNormal="100" zoomScaleSheetLayoutView="40" workbookViewId="0">
      <selection activeCell="G87" sqref="A87:H120"/>
    </sheetView>
  </sheetViews>
  <sheetFormatPr defaultColWidth="8.85546875" defaultRowHeight="15"/>
  <cols>
    <col min="1" max="1" width="6.5703125" style="61" customWidth="1"/>
    <col min="2" max="3" width="9.5703125" style="56" customWidth="1"/>
    <col min="4" max="4" width="41" style="56" bestFit="1" customWidth="1"/>
    <col min="5" max="5" width="7.5703125" style="62" customWidth="1"/>
    <col min="6" max="6" width="8.5703125" style="62" customWidth="1"/>
    <col min="7" max="8" width="30.7109375" style="56" customWidth="1"/>
    <col min="9" max="9" width="10.85546875" bestFit="1" customWidth="1"/>
    <col min="12" max="12" width="11.7109375" bestFit="1" customWidth="1"/>
    <col min="20" max="20" width="12.28515625" bestFit="1" customWidth="1"/>
  </cols>
  <sheetData>
    <row r="1" spans="1:16" ht="25.5" customHeight="1">
      <c r="A1" s="1099" t="s">
        <v>1327</v>
      </c>
      <c r="B1" s="1099"/>
      <c r="C1" s="1099" t="s">
        <v>3488</v>
      </c>
      <c r="D1" s="1099"/>
      <c r="E1" s="1099"/>
      <c r="F1" s="1099"/>
      <c r="G1" s="1099"/>
      <c r="H1" s="1099"/>
    </row>
    <row r="2" spans="1:16" ht="14.45" customHeight="1">
      <c r="A2" s="1099" t="s">
        <v>1184</v>
      </c>
      <c r="B2" s="1099"/>
      <c r="C2" s="1099" t="s">
        <v>3487</v>
      </c>
      <c r="D2" s="1099"/>
      <c r="E2" s="1099"/>
      <c r="F2" s="1099"/>
      <c r="G2" s="1099"/>
      <c r="H2" s="1099"/>
    </row>
    <row r="3" spans="1:16" ht="15.75" thickBot="1">
      <c r="A3" s="1103" t="s">
        <v>917</v>
      </c>
      <c r="B3" s="1103"/>
      <c r="C3" s="1103" t="str">
        <f>D5</f>
        <v>SCHEDULE 11: MEDIUM PRESSURE PIPELINES</v>
      </c>
      <c r="D3" s="1103"/>
      <c r="E3" s="1103"/>
      <c r="F3" s="1103"/>
      <c r="G3" s="1103"/>
      <c r="H3" s="1103"/>
    </row>
    <row r="4" spans="1:16" ht="30" customHeight="1" thickBot="1">
      <c r="A4" s="1" t="s">
        <v>0</v>
      </c>
      <c r="B4" s="2" t="s">
        <v>1</v>
      </c>
      <c r="C4" s="2" t="s">
        <v>2</v>
      </c>
      <c r="D4" s="2" t="s">
        <v>3</v>
      </c>
      <c r="E4" s="2" t="s">
        <v>4</v>
      </c>
      <c r="F4" s="2" t="s">
        <v>5</v>
      </c>
      <c r="G4" s="2" t="s">
        <v>6</v>
      </c>
      <c r="H4" s="2" t="s">
        <v>7</v>
      </c>
    </row>
    <row r="5" spans="1:16" ht="27">
      <c r="A5" s="6"/>
      <c r="B5" s="7"/>
      <c r="C5" s="4" t="s">
        <v>114</v>
      </c>
      <c r="D5" s="8" t="s">
        <v>1331</v>
      </c>
      <c r="E5" s="9"/>
      <c r="F5" s="9"/>
      <c r="G5" s="939"/>
      <c r="H5" s="939"/>
    </row>
    <row r="6" spans="1:16">
      <c r="A6" s="11"/>
      <c r="B6" s="12"/>
      <c r="C6" s="13"/>
      <c r="D6" s="14"/>
      <c r="E6" s="15"/>
      <c r="F6" s="15"/>
      <c r="G6" s="986"/>
      <c r="H6" s="986"/>
    </row>
    <row r="7" spans="1:16" ht="27">
      <c r="A7" s="16" t="s">
        <v>1468</v>
      </c>
      <c r="B7" s="10"/>
      <c r="C7" s="17"/>
      <c r="D7" s="41" t="s">
        <v>115</v>
      </c>
      <c r="E7" s="18"/>
      <c r="F7" s="17"/>
      <c r="G7" s="933"/>
      <c r="H7" s="1003"/>
    </row>
    <row r="8" spans="1:16">
      <c r="A8" s="11"/>
      <c r="B8" s="12"/>
      <c r="C8" s="13"/>
      <c r="D8" s="14"/>
      <c r="E8" s="15"/>
      <c r="F8" s="15"/>
      <c r="G8" s="986"/>
      <c r="H8" s="986"/>
    </row>
    <row r="9" spans="1:16">
      <c r="A9" s="16" t="s">
        <v>1469</v>
      </c>
      <c r="B9" s="10"/>
      <c r="C9" s="17"/>
      <c r="D9" s="10" t="s">
        <v>1497</v>
      </c>
      <c r="E9" s="18" t="s">
        <v>12</v>
      </c>
      <c r="F9" s="17">
        <v>835</v>
      </c>
      <c r="G9" s="933"/>
      <c r="H9" s="1003"/>
      <c r="I9" s="20"/>
      <c r="J9" s="21"/>
      <c r="L9" s="22"/>
      <c r="N9" s="21"/>
      <c r="O9" s="22"/>
      <c r="P9" s="21"/>
    </row>
    <row r="10" spans="1:16">
      <c r="A10" s="11"/>
      <c r="B10" s="12"/>
      <c r="C10" s="13"/>
      <c r="D10" s="14"/>
      <c r="E10" s="15"/>
      <c r="F10" s="15"/>
      <c r="G10" s="986"/>
      <c r="H10" s="986"/>
      <c r="I10" s="20"/>
      <c r="J10" s="21"/>
      <c r="L10" s="22"/>
      <c r="N10" s="21"/>
      <c r="O10" s="22"/>
      <c r="P10" s="21"/>
    </row>
    <row r="11" spans="1:16">
      <c r="A11" s="16" t="s">
        <v>1471</v>
      </c>
      <c r="B11" s="10"/>
      <c r="C11" s="17"/>
      <c r="D11" s="10" t="s">
        <v>1498</v>
      </c>
      <c r="E11" s="18" t="s">
        <v>12</v>
      </c>
      <c r="F11" s="17">
        <v>250</v>
      </c>
      <c r="G11" s="933"/>
      <c r="H11" s="1003"/>
      <c r="I11" s="20"/>
      <c r="J11" s="21"/>
      <c r="L11" s="22"/>
      <c r="N11" s="21"/>
      <c r="O11" s="22"/>
      <c r="P11" s="21"/>
    </row>
    <row r="12" spans="1:16">
      <c r="A12" s="11"/>
      <c r="B12" s="12"/>
      <c r="C12" s="13"/>
      <c r="D12" s="14"/>
      <c r="E12" s="15"/>
      <c r="F12" s="15"/>
      <c r="G12" s="986"/>
      <c r="H12" s="986"/>
      <c r="I12" s="20"/>
      <c r="J12" s="21"/>
      <c r="L12" s="22"/>
      <c r="N12" s="21"/>
      <c r="O12" s="22"/>
      <c r="P12" s="21"/>
    </row>
    <row r="13" spans="1:16">
      <c r="A13" s="16" t="s">
        <v>1472</v>
      </c>
      <c r="B13" s="10"/>
      <c r="C13" s="17"/>
      <c r="D13" s="10" t="s">
        <v>1499</v>
      </c>
      <c r="E13" s="18" t="s">
        <v>12</v>
      </c>
      <c r="F13" s="17">
        <v>120</v>
      </c>
      <c r="G13" s="933"/>
      <c r="H13" s="1003"/>
      <c r="I13" s="20"/>
      <c r="J13" s="21"/>
      <c r="L13" s="22"/>
      <c r="N13" s="21"/>
      <c r="O13" s="22"/>
      <c r="P13" s="21"/>
    </row>
    <row r="14" spans="1:16">
      <c r="A14" s="11"/>
      <c r="B14" s="12"/>
      <c r="C14" s="13"/>
      <c r="D14" s="14"/>
      <c r="E14" s="15"/>
      <c r="F14" s="15"/>
      <c r="G14" s="986"/>
      <c r="H14" s="986"/>
      <c r="I14" s="20"/>
      <c r="J14" s="21"/>
      <c r="L14" s="22"/>
      <c r="N14" s="21"/>
      <c r="O14" s="22"/>
      <c r="P14" s="21"/>
    </row>
    <row r="15" spans="1:16">
      <c r="A15" s="16" t="s">
        <v>1473</v>
      </c>
      <c r="B15" s="10"/>
      <c r="C15" s="17"/>
      <c r="D15" s="10" t="s">
        <v>1500</v>
      </c>
      <c r="E15" s="18" t="s">
        <v>12</v>
      </c>
      <c r="F15" s="17">
        <v>80</v>
      </c>
      <c r="G15" s="933"/>
      <c r="H15" s="1003"/>
      <c r="I15" s="20"/>
      <c r="J15" s="21"/>
      <c r="L15" s="22"/>
      <c r="N15" s="21"/>
      <c r="O15" s="22"/>
      <c r="P15" s="21"/>
    </row>
    <row r="16" spans="1:16">
      <c r="A16" s="11"/>
      <c r="B16" s="12"/>
      <c r="C16" s="13"/>
      <c r="D16" s="14"/>
      <c r="E16" s="15"/>
      <c r="F16" s="15"/>
      <c r="G16" s="934"/>
      <c r="H16" s="934"/>
      <c r="I16" s="20"/>
      <c r="J16" s="21"/>
      <c r="L16" s="22"/>
      <c r="N16" s="21"/>
      <c r="O16" s="22"/>
      <c r="P16" s="21"/>
    </row>
    <row r="17" spans="1:16">
      <c r="A17" s="16"/>
      <c r="B17" s="10"/>
      <c r="C17" s="17"/>
      <c r="D17" s="41" t="s">
        <v>116</v>
      </c>
      <c r="E17" s="18"/>
      <c r="F17" s="17"/>
      <c r="G17" s="933"/>
      <c r="H17" s="1003"/>
      <c r="I17" s="20"/>
      <c r="J17" s="21"/>
      <c r="L17" s="22"/>
      <c r="N17" s="21"/>
      <c r="O17" s="22"/>
      <c r="P17" s="21"/>
    </row>
    <row r="18" spans="1:16">
      <c r="A18" s="11"/>
      <c r="B18" s="12"/>
      <c r="C18" s="13"/>
      <c r="D18" s="14"/>
      <c r="E18" s="15"/>
      <c r="F18" s="15"/>
      <c r="G18" s="934"/>
      <c r="H18" s="934"/>
      <c r="K18" s="22"/>
      <c r="M18" s="21"/>
      <c r="N18" s="21"/>
      <c r="O18" s="21"/>
      <c r="P18" s="21"/>
    </row>
    <row r="19" spans="1:16" ht="27">
      <c r="A19" s="16"/>
      <c r="B19" s="10"/>
      <c r="C19" s="17"/>
      <c r="D19" s="10" t="s">
        <v>117</v>
      </c>
      <c r="E19" s="18"/>
      <c r="F19" s="17"/>
      <c r="G19" s="933"/>
      <c r="H19" s="1003"/>
      <c r="I19" s="20"/>
      <c r="J19" s="24"/>
      <c r="K19" s="22"/>
      <c r="M19" s="21"/>
      <c r="N19" s="21"/>
      <c r="O19" s="21"/>
      <c r="P19" s="21"/>
    </row>
    <row r="20" spans="1:16">
      <c r="A20" s="11"/>
      <c r="B20" s="12"/>
      <c r="C20" s="13"/>
      <c r="D20" s="14"/>
      <c r="E20" s="15"/>
      <c r="F20" s="15"/>
      <c r="G20" s="934"/>
      <c r="H20" s="934"/>
      <c r="I20" s="20"/>
      <c r="J20" s="21"/>
      <c r="M20" s="21"/>
      <c r="N20" s="21"/>
      <c r="O20" s="21"/>
      <c r="P20" s="21"/>
    </row>
    <row r="21" spans="1:16">
      <c r="A21" s="16" t="s">
        <v>1470</v>
      </c>
      <c r="B21" s="10"/>
      <c r="C21" s="17"/>
      <c r="D21" s="41" t="s">
        <v>4128</v>
      </c>
      <c r="E21" s="18"/>
      <c r="F21" s="17"/>
      <c r="G21" s="933"/>
      <c r="H21" s="933"/>
      <c r="L21" s="26"/>
      <c r="M21" s="25"/>
      <c r="N21" s="25"/>
      <c r="O21" s="25"/>
      <c r="P21" s="25"/>
    </row>
    <row r="22" spans="1:16">
      <c r="A22" s="11"/>
      <c r="B22" s="12"/>
      <c r="C22" s="13"/>
      <c r="D22" s="14"/>
      <c r="E22" s="15"/>
      <c r="F22" s="15"/>
      <c r="G22" s="934"/>
      <c r="H22" s="934"/>
      <c r="I22" s="20"/>
      <c r="J22" s="21"/>
      <c r="M22" s="25"/>
      <c r="N22" s="25"/>
      <c r="O22" s="25"/>
      <c r="P22" s="25"/>
    </row>
    <row r="23" spans="1:16">
      <c r="A23" s="16" t="s">
        <v>1474</v>
      </c>
      <c r="B23" s="10"/>
      <c r="C23" s="39"/>
      <c r="D23" s="68" t="s">
        <v>1501</v>
      </c>
      <c r="E23" s="45" t="s">
        <v>14</v>
      </c>
      <c r="F23" s="45">
        <v>6</v>
      </c>
      <c r="G23" s="916"/>
      <c r="H23" s="933"/>
      <c r="L23" s="26"/>
    </row>
    <row r="24" spans="1:16">
      <c r="A24" s="11"/>
      <c r="B24" s="12"/>
      <c r="C24" s="64"/>
      <c r="D24" s="65"/>
      <c r="E24" s="64"/>
      <c r="F24" s="64"/>
      <c r="G24" s="919"/>
      <c r="H24" s="919"/>
    </row>
    <row r="25" spans="1:16">
      <c r="A25" s="16" t="s">
        <v>1475</v>
      </c>
      <c r="B25" s="10"/>
      <c r="C25" s="45"/>
      <c r="D25" s="10" t="s">
        <v>1502</v>
      </c>
      <c r="E25" s="18" t="s">
        <v>14</v>
      </c>
      <c r="F25" s="17">
        <v>6</v>
      </c>
      <c r="G25" s="933"/>
      <c r="H25" s="933"/>
    </row>
    <row r="26" spans="1:16">
      <c r="A26" s="11"/>
      <c r="B26" s="12"/>
      <c r="C26" s="64"/>
      <c r="D26" s="28"/>
      <c r="E26" s="78"/>
      <c r="F26" s="78"/>
      <c r="G26" s="915"/>
      <c r="H26" s="915"/>
    </row>
    <row r="27" spans="1:16">
      <c r="A27" s="16" t="s">
        <v>1476</v>
      </c>
      <c r="B27" s="10"/>
      <c r="C27" s="17"/>
      <c r="D27" s="40" t="s">
        <v>1503</v>
      </c>
      <c r="E27" s="18" t="s">
        <v>14</v>
      </c>
      <c r="F27" s="17">
        <v>6</v>
      </c>
      <c r="G27" s="933"/>
      <c r="H27" s="933"/>
    </row>
    <row r="28" spans="1:16">
      <c r="A28" s="11"/>
      <c r="B28" s="28"/>
      <c r="C28" s="29"/>
      <c r="D28" s="28"/>
      <c r="E28" s="67"/>
      <c r="F28" s="67"/>
      <c r="G28" s="915"/>
      <c r="H28" s="915"/>
    </row>
    <row r="29" spans="1:16" ht="18.75" customHeight="1">
      <c r="A29" s="16" t="s">
        <v>1477</v>
      </c>
      <c r="B29" s="10"/>
      <c r="C29" s="17"/>
      <c r="D29" s="40" t="s">
        <v>1504</v>
      </c>
      <c r="E29" s="18" t="s">
        <v>14</v>
      </c>
      <c r="F29" s="17">
        <v>6</v>
      </c>
      <c r="G29" s="933"/>
      <c r="H29" s="933"/>
    </row>
    <row r="30" spans="1:16">
      <c r="A30" s="11"/>
      <c r="B30" s="28"/>
      <c r="C30" s="64"/>
      <c r="D30" s="65"/>
      <c r="E30" s="64"/>
      <c r="F30" s="64"/>
      <c r="G30" s="919"/>
      <c r="H30" s="919"/>
    </row>
    <row r="31" spans="1:16">
      <c r="A31" s="16" t="s">
        <v>1478</v>
      </c>
      <c r="B31" s="10"/>
      <c r="C31" s="39"/>
      <c r="D31" s="68" t="s">
        <v>1505</v>
      </c>
      <c r="E31" s="45" t="s">
        <v>14</v>
      </c>
      <c r="F31" s="45">
        <v>6</v>
      </c>
      <c r="G31" s="916"/>
      <c r="H31" s="933"/>
    </row>
    <row r="32" spans="1:16">
      <c r="A32" s="11"/>
      <c r="B32" s="12"/>
      <c r="C32" s="64"/>
      <c r="D32" s="65"/>
      <c r="E32" s="64"/>
      <c r="F32" s="64"/>
      <c r="G32" s="919"/>
      <c r="H32" s="919"/>
    </row>
    <row r="33" spans="1:8">
      <c r="A33" s="16" t="s">
        <v>1479</v>
      </c>
      <c r="B33" s="10"/>
      <c r="C33" s="45"/>
      <c r="D33" s="10" t="s">
        <v>1506</v>
      </c>
      <c r="E33" s="18" t="s">
        <v>14</v>
      </c>
      <c r="F33" s="17">
        <v>6</v>
      </c>
      <c r="G33" s="933"/>
      <c r="H33" s="933"/>
    </row>
    <row r="34" spans="1:8">
      <c r="A34" s="11"/>
      <c r="B34" s="12"/>
      <c r="C34" s="64"/>
      <c r="D34" s="28"/>
      <c r="E34" s="78"/>
      <c r="F34" s="78"/>
      <c r="G34" s="915"/>
      <c r="H34" s="915"/>
    </row>
    <row r="35" spans="1:8">
      <c r="A35" s="16" t="s">
        <v>1480</v>
      </c>
      <c r="B35" s="10"/>
      <c r="C35" s="17"/>
      <c r="D35" s="40" t="s">
        <v>1507</v>
      </c>
      <c r="E35" s="18" t="s">
        <v>14</v>
      </c>
      <c r="F35" s="17">
        <v>6</v>
      </c>
      <c r="G35" s="933"/>
      <c r="H35" s="933"/>
    </row>
    <row r="36" spans="1:8">
      <c r="A36" s="11"/>
      <c r="B36" s="28"/>
      <c r="C36" s="29"/>
      <c r="D36" s="28"/>
      <c r="E36" s="67"/>
      <c r="F36" s="67"/>
      <c r="G36" s="915"/>
      <c r="H36" s="915"/>
    </row>
    <row r="37" spans="1:8">
      <c r="A37" s="16" t="s">
        <v>1481</v>
      </c>
      <c r="B37" s="10"/>
      <c r="C37" s="17"/>
      <c r="D37" s="40" t="s">
        <v>1508</v>
      </c>
      <c r="E37" s="18" t="s">
        <v>14</v>
      </c>
      <c r="F37" s="17">
        <v>6</v>
      </c>
      <c r="G37" s="933"/>
      <c r="H37" s="933"/>
    </row>
    <row r="38" spans="1:8">
      <c r="A38" s="27"/>
      <c r="B38" s="28"/>
      <c r="C38" s="29"/>
      <c r="D38" s="28"/>
      <c r="E38" s="30"/>
      <c r="F38" s="29"/>
      <c r="G38" s="1004"/>
      <c r="H38" s="1004"/>
    </row>
    <row r="39" spans="1:8">
      <c r="A39" s="16"/>
      <c r="B39" s="10"/>
      <c r="C39" s="17"/>
      <c r="D39" s="48"/>
      <c r="E39" s="47"/>
      <c r="F39" s="47"/>
      <c r="G39" s="1007"/>
      <c r="H39" s="1007"/>
    </row>
    <row r="40" spans="1:8">
      <c r="A40" s="27"/>
      <c r="B40" s="28"/>
      <c r="C40" s="29"/>
      <c r="D40" s="28"/>
      <c r="E40" s="30"/>
      <c r="F40" s="29"/>
      <c r="G40" s="1004"/>
      <c r="H40" s="1004"/>
    </row>
    <row r="41" spans="1:8" ht="15.75" thickBot="1">
      <c r="A41" s="32"/>
      <c r="B41" s="33"/>
      <c r="C41" s="34"/>
      <c r="D41" s="33"/>
      <c r="E41" s="35"/>
      <c r="F41" s="34"/>
      <c r="G41" s="1005"/>
      <c r="H41" s="1005"/>
    </row>
    <row r="42" spans="1:8" ht="15.75" thickBot="1">
      <c r="A42" s="1104" t="s">
        <v>20</v>
      </c>
      <c r="B42" s="1104"/>
      <c r="C42" s="1104"/>
      <c r="D42" s="1104"/>
      <c r="E42" s="1104"/>
      <c r="F42" s="1104"/>
      <c r="G42" s="1104"/>
      <c r="H42" s="36"/>
    </row>
    <row r="43" spans="1:8" ht="15.75" thickBot="1">
      <c r="A43" s="1105" t="s">
        <v>21</v>
      </c>
      <c r="B43" s="1106"/>
      <c r="C43" s="1106"/>
      <c r="D43" s="1106"/>
      <c r="E43" s="1106"/>
      <c r="F43" s="1106"/>
      <c r="G43" s="1107"/>
      <c r="H43" s="37"/>
    </row>
    <row r="44" spans="1:8">
      <c r="A44" s="27"/>
      <c r="B44" s="28"/>
      <c r="C44" s="29"/>
      <c r="D44" s="28"/>
      <c r="E44" s="30"/>
      <c r="F44" s="29"/>
      <c r="G44" s="1004"/>
      <c r="H44" s="1004"/>
    </row>
    <row r="45" spans="1:8">
      <c r="A45" s="16" t="s">
        <v>1482</v>
      </c>
      <c r="B45" s="10"/>
      <c r="C45" s="39"/>
      <c r="D45" s="68" t="s">
        <v>1509</v>
      </c>
      <c r="E45" s="45" t="s">
        <v>14</v>
      </c>
      <c r="F45" s="45">
        <v>6</v>
      </c>
      <c r="G45" s="916"/>
      <c r="H45" s="933"/>
    </row>
    <row r="46" spans="1:8">
      <c r="A46" s="11"/>
      <c r="B46" s="12"/>
      <c r="C46" s="64"/>
      <c r="D46" s="65"/>
      <c r="E46" s="64"/>
      <c r="F46" s="64"/>
      <c r="G46" s="919"/>
      <c r="H46" s="919"/>
    </row>
    <row r="47" spans="1:8" ht="18" customHeight="1">
      <c r="A47" s="16" t="s">
        <v>1483</v>
      </c>
      <c r="B47" s="10"/>
      <c r="C47" s="45"/>
      <c r="D47" s="10" t="s">
        <v>1510</v>
      </c>
      <c r="E47" s="18" t="s">
        <v>14</v>
      </c>
      <c r="F47" s="17">
        <v>6</v>
      </c>
      <c r="G47" s="933"/>
      <c r="H47" s="933"/>
    </row>
    <row r="48" spans="1:8">
      <c r="A48" s="11"/>
      <c r="B48" s="12"/>
      <c r="C48" s="64"/>
      <c r="D48" s="28"/>
      <c r="E48" s="78"/>
      <c r="F48" s="78"/>
      <c r="G48" s="915"/>
      <c r="H48" s="915"/>
    </row>
    <row r="49" spans="1:8">
      <c r="A49" s="16" t="s">
        <v>1484</v>
      </c>
      <c r="B49" s="10"/>
      <c r="C49" s="17"/>
      <c r="D49" s="40" t="s">
        <v>1511</v>
      </c>
      <c r="E49" s="18" t="s">
        <v>14</v>
      </c>
      <c r="F49" s="17">
        <v>6</v>
      </c>
      <c r="G49" s="933"/>
      <c r="H49" s="933"/>
    </row>
    <row r="50" spans="1:8">
      <c r="A50" s="11"/>
      <c r="B50" s="28"/>
      <c r="C50" s="29"/>
      <c r="D50" s="28"/>
      <c r="E50" s="67"/>
      <c r="F50" s="67"/>
      <c r="G50" s="915"/>
      <c r="H50" s="915"/>
    </row>
    <row r="51" spans="1:8">
      <c r="A51" s="16" t="s">
        <v>1485</v>
      </c>
      <c r="B51" s="10"/>
      <c r="C51" s="17"/>
      <c r="D51" s="40" t="s">
        <v>1512</v>
      </c>
      <c r="E51" s="18" t="s">
        <v>14</v>
      </c>
      <c r="F51" s="17">
        <v>6</v>
      </c>
      <c r="G51" s="933"/>
      <c r="H51" s="933"/>
    </row>
    <row r="52" spans="1:8">
      <c r="A52" s="11"/>
      <c r="B52" s="28"/>
      <c r="C52" s="29"/>
      <c r="D52" s="28"/>
      <c r="E52" s="30"/>
      <c r="F52" s="29"/>
      <c r="G52" s="1004"/>
      <c r="H52" s="1004"/>
    </row>
    <row r="53" spans="1:8">
      <c r="A53" s="16" t="s">
        <v>1486</v>
      </c>
      <c r="B53" s="10"/>
      <c r="C53" s="39"/>
      <c r="D53" s="68" t="s">
        <v>1513</v>
      </c>
      <c r="E53" s="45" t="s">
        <v>14</v>
      </c>
      <c r="F53" s="45">
        <v>6</v>
      </c>
      <c r="G53" s="916"/>
      <c r="H53" s="933"/>
    </row>
    <row r="54" spans="1:8">
      <c r="A54" s="11"/>
      <c r="B54" s="12"/>
      <c r="C54" s="64"/>
      <c r="D54" s="65"/>
      <c r="E54" s="64"/>
      <c r="F54" s="64"/>
      <c r="G54" s="919"/>
      <c r="H54" s="919"/>
    </row>
    <row r="55" spans="1:8">
      <c r="A55" s="16" t="s">
        <v>1487</v>
      </c>
      <c r="B55" s="10"/>
      <c r="C55" s="45"/>
      <c r="D55" s="10" t="s">
        <v>1514</v>
      </c>
      <c r="E55" s="18" t="s">
        <v>14</v>
      </c>
      <c r="F55" s="17">
        <v>6</v>
      </c>
      <c r="G55" s="933"/>
      <c r="H55" s="933"/>
    </row>
    <row r="56" spans="1:8">
      <c r="A56" s="11"/>
      <c r="B56" s="12"/>
      <c r="C56" s="64"/>
      <c r="D56" s="28"/>
      <c r="E56" s="78"/>
      <c r="F56" s="78"/>
      <c r="G56" s="915"/>
      <c r="H56" s="915"/>
    </row>
    <row r="57" spans="1:8">
      <c r="A57" s="16" t="s">
        <v>1488</v>
      </c>
      <c r="B57" s="10"/>
      <c r="C57" s="17"/>
      <c r="D57" s="40" t="s">
        <v>1515</v>
      </c>
      <c r="E57" s="18" t="s">
        <v>14</v>
      </c>
      <c r="F57" s="17">
        <v>6</v>
      </c>
      <c r="G57" s="933"/>
      <c r="H57" s="933"/>
    </row>
    <row r="58" spans="1:8">
      <c r="A58" s="11"/>
      <c r="B58" s="28"/>
      <c r="C58" s="29"/>
      <c r="D58" s="28"/>
      <c r="E58" s="67"/>
      <c r="F58" s="67"/>
      <c r="G58" s="915"/>
      <c r="H58" s="915"/>
    </row>
    <row r="59" spans="1:8">
      <c r="A59" s="16" t="s">
        <v>1489</v>
      </c>
      <c r="B59" s="10"/>
      <c r="C59" s="17"/>
      <c r="D59" s="40" t="s">
        <v>1516</v>
      </c>
      <c r="E59" s="18" t="s">
        <v>14</v>
      </c>
      <c r="F59" s="17">
        <v>6</v>
      </c>
      <c r="G59" s="933"/>
      <c r="H59" s="933"/>
    </row>
    <row r="60" spans="1:8">
      <c r="A60" s="27"/>
      <c r="B60" s="28"/>
      <c r="C60" s="29"/>
      <c r="D60" s="28"/>
      <c r="E60" s="30"/>
      <c r="F60" s="29"/>
      <c r="G60" s="1004"/>
      <c r="H60" s="1004"/>
    </row>
    <row r="61" spans="1:8">
      <c r="A61" s="46"/>
      <c r="B61" s="47"/>
      <c r="C61" s="17"/>
      <c r="D61" s="49" t="s">
        <v>118</v>
      </c>
      <c r="E61" s="18"/>
      <c r="F61" s="47"/>
      <c r="G61" s="1007"/>
      <c r="H61" s="1007"/>
    </row>
    <row r="62" spans="1:8">
      <c r="A62" s="50"/>
      <c r="B62" s="29"/>
      <c r="C62" s="29"/>
      <c r="D62" s="28"/>
      <c r="E62" s="30"/>
      <c r="F62" s="29"/>
      <c r="G62" s="1004"/>
      <c r="H62" s="1004"/>
    </row>
    <row r="63" spans="1:8">
      <c r="A63" s="46" t="s">
        <v>1490</v>
      </c>
      <c r="B63" s="47"/>
      <c r="C63" s="17"/>
      <c r="D63" s="41" t="s">
        <v>119</v>
      </c>
      <c r="E63" s="47"/>
      <c r="F63" s="47"/>
      <c r="G63" s="1007"/>
      <c r="H63" s="1007"/>
    </row>
    <row r="64" spans="1:8">
      <c r="A64" s="50"/>
      <c r="B64" s="29"/>
      <c r="C64" s="29"/>
      <c r="D64" s="28"/>
      <c r="E64" s="30"/>
      <c r="F64" s="29"/>
      <c r="G64" s="1004"/>
      <c r="H64" s="1004"/>
    </row>
    <row r="65" spans="1:8">
      <c r="A65" s="46" t="s">
        <v>1491</v>
      </c>
      <c r="B65" s="47"/>
      <c r="C65" s="17"/>
      <c r="D65" s="40" t="s">
        <v>120</v>
      </c>
      <c r="E65" s="47" t="s">
        <v>14</v>
      </c>
      <c r="F65" s="17">
        <v>4</v>
      </c>
      <c r="G65" s="1007"/>
      <c r="H65" s="1007"/>
    </row>
    <row r="66" spans="1:8">
      <c r="A66" s="50"/>
      <c r="B66" s="29"/>
      <c r="C66" s="29"/>
      <c r="D66" s="28"/>
      <c r="E66" s="30"/>
      <c r="F66" s="29"/>
      <c r="G66" s="1004"/>
      <c r="H66" s="1004"/>
    </row>
    <row r="67" spans="1:8">
      <c r="A67" s="46" t="s">
        <v>1492</v>
      </c>
      <c r="B67" s="47"/>
      <c r="C67" s="17"/>
      <c r="D67" s="71" t="s">
        <v>123</v>
      </c>
      <c r="E67" s="47"/>
      <c r="F67" s="17"/>
      <c r="G67" s="1007"/>
      <c r="H67" s="1007"/>
    </row>
    <row r="68" spans="1:8">
      <c r="A68" s="50"/>
      <c r="B68" s="29"/>
      <c r="C68" s="29"/>
      <c r="D68" s="28"/>
      <c r="E68" s="30"/>
      <c r="F68" s="29"/>
      <c r="G68" s="1004"/>
      <c r="H68" s="1004"/>
    </row>
    <row r="69" spans="1:8" s="658" customFormat="1" ht="18" customHeight="1">
      <c r="A69" s="46" t="s">
        <v>1493</v>
      </c>
      <c r="B69" s="205"/>
      <c r="C69" s="17"/>
      <c r="D69" s="659" t="s">
        <v>1517</v>
      </c>
      <c r="E69" s="205" t="s">
        <v>14</v>
      </c>
      <c r="F69" s="17">
        <v>6</v>
      </c>
      <c r="G69" s="1007"/>
      <c r="H69" s="1007"/>
    </row>
    <row r="70" spans="1:8">
      <c r="A70" s="27"/>
      <c r="B70" s="28"/>
      <c r="C70" s="29"/>
      <c r="D70" s="28"/>
      <c r="E70" s="30"/>
      <c r="F70" s="29"/>
      <c r="G70" s="1004"/>
      <c r="H70" s="1004"/>
    </row>
    <row r="71" spans="1:8" ht="34.5" customHeight="1">
      <c r="A71" s="46" t="s">
        <v>1494</v>
      </c>
      <c r="B71" s="47"/>
      <c r="C71" s="48"/>
      <c r="D71" s="198" t="s">
        <v>1111</v>
      </c>
      <c r="E71" s="76"/>
      <c r="F71" s="76"/>
      <c r="G71" s="1015"/>
      <c r="H71" s="1015"/>
    </row>
    <row r="72" spans="1:8">
      <c r="A72" s="27"/>
      <c r="B72" s="28"/>
      <c r="C72" s="29"/>
      <c r="D72" s="199"/>
      <c r="E72" s="200"/>
      <c r="F72" s="201"/>
      <c r="G72" s="1016"/>
      <c r="H72" s="1016"/>
    </row>
    <row r="73" spans="1:8">
      <c r="A73" s="46" t="s">
        <v>1495</v>
      </c>
      <c r="B73" s="47"/>
      <c r="C73" s="48"/>
      <c r="D73" s="202" t="s">
        <v>196</v>
      </c>
      <c r="E73" s="76" t="s">
        <v>14</v>
      </c>
      <c r="F73" s="203">
        <v>10</v>
      </c>
      <c r="G73" s="909"/>
      <c r="H73" s="909"/>
    </row>
    <row r="74" spans="1:8">
      <c r="A74" s="50"/>
      <c r="B74" s="29"/>
      <c r="C74" s="29"/>
      <c r="D74" s="199"/>
      <c r="E74" s="200"/>
      <c r="F74" s="201"/>
      <c r="G74" s="1017"/>
      <c r="H74" s="1017"/>
    </row>
    <row r="75" spans="1:8">
      <c r="A75" s="46" t="s">
        <v>1496</v>
      </c>
      <c r="B75" s="47"/>
      <c r="C75" s="17"/>
      <c r="D75" s="204" t="s">
        <v>197</v>
      </c>
      <c r="E75" s="205" t="s">
        <v>14</v>
      </c>
      <c r="F75" s="206">
        <v>3</v>
      </c>
      <c r="G75" s="1018"/>
      <c r="H75" s="1018"/>
    </row>
    <row r="76" spans="1:8">
      <c r="A76" s="50"/>
      <c r="B76" s="29"/>
      <c r="C76" s="29"/>
      <c r="D76" s="28"/>
      <c r="E76" s="30"/>
      <c r="F76" s="29"/>
      <c r="G76" s="1004"/>
      <c r="H76" s="1004"/>
    </row>
    <row r="77" spans="1:8">
      <c r="A77" s="46"/>
      <c r="B77" s="47"/>
      <c r="C77" s="17"/>
      <c r="D77" s="10"/>
      <c r="E77" s="47"/>
      <c r="F77" s="47"/>
      <c r="G77" s="1007"/>
      <c r="H77" s="1007"/>
    </row>
    <row r="78" spans="1:8" ht="15.75" thickBot="1">
      <c r="A78" s="50"/>
      <c r="B78" s="29"/>
      <c r="C78" s="29"/>
      <c r="D78" s="28"/>
      <c r="E78" s="30"/>
      <c r="F78" s="29"/>
      <c r="G78" s="1004"/>
      <c r="H78" s="1004"/>
    </row>
    <row r="79" spans="1:8" ht="15.75" thickBot="1">
      <c r="A79" s="1131" t="s">
        <v>39</v>
      </c>
      <c r="B79" s="1132"/>
      <c r="C79" s="1132"/>
      <c r="D79" s="1132"/>
      <c r="E79" s="1132"/>
      <c r="F79" s="1132"/>
      <c r="G79" s="1133"/>
      <c r="H79" s="51"/>
    </row>
    <row r="88" spans="1:8">
      <c r="A88" s="55"/>
      <c r="D88" s="57"/>
      <c r="E88" s="58"/>
      <c r="F88" s="59"/>
      <c r="G88" s="60"/>
      <c r="H88" s="60"/>
    </row>
  </sheetData>
  <sheetProtection algorithmName="SHA-512" hashValue="eo+bdaw2oUazW4cZp9NC9r4nJz35lbtHnpHixxJvB/j/mG94dlElNnSGcS2pVdlTnLTmpxk+e9vs1dAMN0/NrA==" saltValue="zsR71GMzkG3I7P0we6IsYg==" spinCount="100000" sheet="1" objects="1" scenarios="1"/>
  <mergeCells count="9">
    <mergeCell ref="A42:G42"/>
    <mergeCell ref="A43:G43"/>
    <mergeCell ref="A79:G79"/>
    <mergeCell ref="C1:H1"/>
    <mergeCell ref="A1:B1"/>
    <mergeCell ref="A3:B3"/>
    <mergeCell ref="C3:H3"/>
    <mergeCell ref="A2:B2"/>
    <mergeCell ref="C2:H2"/>
  </mergeCells>
  <phoneticPr fontId="31" type="noConversion"/>
  <pageMargins left="0.70866141732283472" right="0.70866141732283472" top="0.74803149606299213" bottom="0.74803149606299213" header="0.31496062992125984" footer="0.31496062992125984"/>
  <pageSetup paperSize="9" scale="60" firstPageNumber="19" fitToHeight="0" orientation="portrait" r:id="rId1"/>
  <headerFooter>
    <oddFooter xml:space="preserve">&amp;RC. &amp;P
</oddFooter>
  </headerFooter>
  <rowBreaks count="1" manualBreakCount="1">
    <brk id="42" max="7"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3DA96C-6821-4BFA-A8AF-7AE737B1BC28}">
  <sheetPr>
    <tabColor theme="9"/>
    <pageSetUpPr fitToPage="1"/>
  </sheetPr>
  <dimension ref="A1:AJ107"/>
  <sheetViews>
    <sheetView view="pageBreakPreview" zoomScale="25" zoomScaleNormal="100" zoomScaleSheetLayoutView="25" workbookViewId="0">
      <selection activeCell="G87" sqref="A87:H120"/>
    </sheetView>
  </sheetViews>
  <sheetFormatPr defaultRowHeight="15"/>
  <cols>
    <col min="1" max="1" width="6.5703125" style="61" customWidth="1"/>
    <col min="2" max="2" width="11.140625" style="152" customWidth="1"/>
    <col min="3" max="3" width="10" style="152" bestFit="1" customWidth="1"/>
    <col min="4" max="4" width="33.140625" style="56" customWidth="1"/>
    <col min="5" max="5" width="7.5703125" style="62" customWidth="1"/>
    <col min="6" max="6" width="7.5703125" style="62" bestFit="1" customWidth="1"/>
    <col min="7" max="7" width="30.7109375" style="56" customWidth="1"/>
    <col min="8" max="8" width="30.7109375" style="153" customWidth="1"/>
    <col min="9" max="9" width="11.140625" bestFit="1" customWidth="1"/>
    <col min="11" max="11" width="29" bestFit="1" customWidth="1"/>
    <col min="12" max="12" width="12" bestFit="1" customWidth="1"/>
    <col min="13" max="13" width="16.5703125" bestFit="1" customWidth="1"/>
    <col min="14" max="14" width="14" customWidth="1"/>
    <col min="15" max="15" width="12.5703125" customWidth="1"/>
    <col min="16" max="16" width="12.85546875" bestFit="1" customWidth="1"/>
    <col min="17" max="17" width="14.140625" bestFit="1" customWidth="1"/>
    <col min="18" max="18" width="13.28515625" bestFit="1" customWidth="1"/>
    <col min="19" max="19" width="28.42578125" bestFit="1" customWidth="1"/>
    <col min="20" max="20" width="14.28515625" customWidth="1"/>
    <col min="26" max="26" width="22" bestFit="1" customWidth="1"/>
  </cols>
  <sheetData>
    <row r="1" spans="1:27" ht="28.5" customHeight="1">
      <c r="A1" s="1099" t="s">
        <v>1327</v>
      </c>
      <c r="B1" s="1099"/>
      <c r="C1" s="1099" t="s">
        <v>3488</v>
      </c>
      <c r="D1" s="1099"/>
      <c r="E1" s="1099"/>
      <c r="F1" s="1099"/>
      <c r="G1" s="1099"/>
      <c r="H1" s="1099"/>
    </row>
    <row r="2" spans="1:27" ht="24.75" customHeight="1">
      <c r="A2" s="1099" t="s">
        <v>1184</v>
      </c>
      <c r="B2" s="1099"/>
      <c r="C2" s="1099" t="s">
        <v>3487</v>
      </c>
      <c r="D2" s="1099"/>
      <c r="E2" s="1099"/>
      <c r="F2" s="1099"/>
      <c r="G2" s="1099"/>
      <c r="H2" s="1099"/>
    </row>
    <row r="3" spans="1:27" ht="15.75" thickBot="1">
      <c r="A3" s="1102" t="s">
        <v>917</v>
      </c>
      <c r="B3" s="1102"/>
      <c r="C3" s="1103" t="str">
        <f>D5</f>
        <v>SCHEDULE 12: EARTHWORKS (PIPE TRENCHES)</v>
      </c>
      <c r="D3" s="1103"/>
      <c r="E3" s="1103"/>
      <c r="F3" s="1103"/>
      <c r="G3" s="1103"/>
      <c r="H3" s="1103"/>
      <c r="N3" s="80"/>
      <c r="O3" s="80"/>
    </row>
    <row r="4" spans="1:27" ht="27.75" thickBot="1">
      <c r="A4" s="1" t="s">
        <v>0</v>
      </c>
      <c r="B4" s="2" t="s">
        <v>1</v>
      </c>
      <c r="C4" s="2" t="s">
        <v>2</v>
      </c>
      <c r="D4" s="2" t="s">
        <v>3</v>
      </c>
      <c r="E4" s="2" t="s">
        <v>4</v>
      </c>
      <c r="F4" s="2" t="s">
        <v>5</v>
      </c>
      <c r="G4" s="1014" t="s">
        <v>6</v>
      </c>
      <c r="H4" s="1019" t="s">
        <v>7</v>
      </c>
      <c r="S4" s="82"/>
      <c r="T4" s="82"/>
    </row>
    <row r="5" spans="1:27" ht="27">
      <c r="A5" s="83"/>
      <c r="B5" s="84"/>
      <c r="C5" s="85" t="s">
        <v>125</v>
      </c>
      <c r="D5" s="86" t="s">
        <v>1324</v>
      </c>
      <c r="E5" s="84"/>
      <c r="F5" s="84"/>
      <c r="G5" s="924"/>
      <c r="H5" s="925"/>
      <c r="K5" s="88"/>
      <c r="L5" s="88"/>
      <c r="M5" s="89"/>
      <c r="N5" s="89"/>
      <c r="O5" s="1124"/>
      <c r="S5" s="90"/>
      <c r="T5" s="90"/>
    </row>
    <row r="6" spans="1:27">
      <c r="A6" s="91"/>
      <c r="B6" s="92"/>
      <c r="C6" s="92"/>
      <c r="D6" s="93"/>
      <c r="E6" s="92"/>
      <c r="F6" s="92"/>
      <c r="G6" s="926"/>
      <c r="H6" s="927"/>
      <c r="K6" s="155"/>
      <c r="L6" s="90"/>
      <c r="M6" s="95"/>
      <c r="N6" s="96"/>
      <c r="O6" s="1124"/>
      <c r="S6" s="90"/>
      <c r="T6" s="90"/>
    </row>
    <row r="7" spans="1:27">
      <c r="A7" s="97" t="s">
        <v>1518</v>
      </c>
      <c r="B7" s="98" t="s">
        <v>1</v>
      </c>
      <c r="C7" s="98" t="s">
        <v>126</v>
      </c>
      <c r="D7" s="68" t="s">
        <v>127</v>
      </c>
      <c r="E7" s="98" t="s">
        <v>128</v>
      </c>
      <c r="F7" s="99">
        <v>3005</v>
      </c>
      <c r="G7" s="928"/>
      <c r="H7" s="928"/>
      <c r="I7" s="101"/>
      <c r="K7" s="155"/>
      <c r="L7" s="90"/>
      <c r="M7" s="95"/>
      <c r="N7" s="96"/>
      <c r="O7" s="1124"/>
      <c r="S7" s="90"/>
      <c r="T7" s="90"/>
    </row>
    <row r="8" spans="1:27">
      <c r="A8" s="91"/>
      <c r="B8" s="92"/>
      <c r="C8" s="92"/>
      <c r="D8" s="93"/>
      <c r="E8" s="92"/>
      <c r="F8" s="92"/>
      <c r="G8" s="929"/>
      <c r="H8" s="929"/>
      <c r="K8" s="155"/>
      <c r="L8" s="90"/>
      <c r="M8" s="95"/>
      <c r="N8" s="90"/>
      <c r="O8" s="1124"/>
      <c r="S8" s="103"/>
      <c r="T8" s="90"/>
      <c r="U8" s="104"/>
      <c r="V8" s="22"/>
    </row>
    <row r="9" spans="1:27" ht="32.25" customHeight="1">
      <c r="A9" s="97" t="s">
        <v>1519</v>
      </c>
      <c r="B9" s="98" t="s">
        <v>1</v>
      </c>
      <c r="C9" s="98" t="s">
        <v>129</v>
      </c>
      <c r="D9" s="68" t="s">
        <v>130</v>
      </c>
      <c r="E9" s="98" t="s">
        <v>131</v>
      </c>
      <c r="F9" s="98">
        <v>3</v>
      </c>
      <c r="G9" s="930"/>
      <c r="H9" s="930"/>
      <c r="K9" s="155"/>
      <c r="L9" s="90"/>
      <c r="M9" s="95"/>
      <c r="N9" s="90"/>
      <c r="O9" s="1124"/>
      <c r="S9" s="103"/>
      <c r="T9" s="90"/>
      <c r="V9" s="22"/>
    </row>
    <row r="10" spans="1:27">
      <c r="A10" s="91"/>
      <c r="B10" s="92"/>
      <c r="C10" s="92"/>
      <c r="D10" s="93"/>
      <c r="E10" s="92"/>
      <c r="F10" s="92"/>
      <c r="G10" s="929"/>
      <c r="H10" s="929"/>
      <c r="K10" s="103"/>
      <c r="L10" s="90"/>
      <c r="M10" s="90"/>
      <c r="N10" s="96"/>
      <c r="O10" s="1124"/>
      <c r="S10" s="103"/>
      <c r="T10" s="90"/>
      <c r="V10" s="22"/>
    </row>
    <row r="11" spans="1:27" ht="27">
      <c r="A11" s="97" t="s">
        <v>1520</v>
      </c>
      <c r="B11" s="39"/>
      <c r="C11" s="45" t="s">
        <v>132</v>
      </c>
      <c r="D11" s="44" t="s">
        <v>133</v>
      </c>
      <c r="E11" s="45" t="s">
        <v>134</v>
      </c>
      <c r="F11" s="106">
        <v>3005</v>
      </c>
      <c r="G11" s="931"/>
      <c r="H11" s="931"/>
      <c r="I11" s="101"/>
      <c r="K11" s="103"/>
      <c r="L11" s="90"/>
      <c r="M11" s="90"/>
      <c r="N11" s="90"/>
      <c r="O11" s="1124"/>
      <c r="S11" s="90"/>
      <c r="T11" s="90"/>
      <c r="U11" s="104"/>
      <c r="V11" s="22"/>
    </row>
    <row r="12" spans="1:27">
      <c r="A12" s="91"/>
      <c r="B12" s="92"/>
      <c r="C12" s="92"/>
      <c r="D12" s="93"/>
      <c r="E12" s="92"/>
      <c r="F12" s="92"/>
      <c r="G12" s="929"/>
      <c r="H12" s="929"/>
      <c r="K12" s="90"/>
      <c r="L12" s="82"/>
      <c r="M12" s="82"/>
      <c r="N12" s="108"/>
      <c r="O12" s="1124"/>
      <c r="S12" s="90"/>
      <c r="T12" s="90"/>
    </row>
    <row r="13" spans="1:27">
      <c r="A13" s="97" t="s">
        <v>1521</v>
      </c>
      <c r="B13" s="39"/>
      <c r="C13" s="45" t="s">
        <v>135</v>
      </c>
      <c r="D13" s="44" t="s">
        <v>136</v>
      </c>
      <c r="E13" s="45" t="s">
        <v>12</v>
      </c>
      <c r="F13" s="106">
        <v>50</v>
      </c>
      <c r="G13" s="931"/>
      <c r="H13" s="931"/>
      <c r="Y13" s="1149"/>
      <c r="Z13" s="1149"/>
      <c r="AA13" s="1149"/>
    </row>
    <row r="14" spans="1:27">
      <c r="A14" s="91"/>
      <c r="B14" s="92"/>
      <c r="C14" s="92"/>
      <c r="D14" s="93"/>
      <c r="E14" s="92"/>
      <c r="F14" s="92"/>
      <c r="G14" s="929"/>
      <c r="H14" s="929"/>
      <c r="K14" s="82"/>
      <c r="L14" s="1126"/>
      <c r="M14" s="1120"/>
      <c r="N14" s="1119"/>
      <c r="O14" s="1120"/>
      <c r="P14" s="1119"/>
      <c r="Q14" s="1120"/>
      <c r="S14" s="109"/>
      <c r="Y14" s="110"/>
      <c r="Z14" s="110"/>
      <c r="AA14" s="110"/>
    </row>
    <row r="15" spans="1:27">
      <c r="A15" s="97" t="s">
        <v>1522</v>
      </c>
      <c r="B15" s="39"/>
      <c r="C15" s="45" t="s">
        <v>138</v>
      </c>
      <c r="D15" s="44" t="s">
        <v>139</v>
      </c>
      <c r="E15" s="45" t="s">
        <v>12</v>
      </c>
      <c r="F15" s="106">
        <v>10</v>
      </c>
      <c r="G15" s="931"/>
      <c r="H15" s="931"/>
      <c r="K15" s="82"/>
      <c r="L15" s="111"/>
      <c r="M15" s="90"/>
      <c r="N15" s="111"/>
      <c r="O15" s="90"/>
      <c r="P15" s="111"/>
      <c r="Q15" s="90"/>
      <c r="S15" s="109"/>
      <c r="Y15" s="110"/>
    </row>
    <row r="16" spans="1:27">
      <c r="A16" s="91"/>
      <c r="B16" s="92"/>
      <c r="C16" s="92"/>
      <c r="D16" s="93"/>
      <c r="E16" s="92"/>
      <c r="F16" s="92"/>
      <c r="G16" s="929"/>
      <c r="H16" s="929"/>
      <c r="K16" s="112"/>
      <c r="L16" s="111"/>
      <c r="M16" s="90"/>
      <c r="N16" s="111"/>
      <c r="O16" s="90"/>
      <c r="P16" s="111"/>
      <c r="Q16" s="90"/>
      <c r="S16" s="109"/>
      <c r="Y16" s="113"/>
    </row>
    <row r="17" spans="1:25" ht="28.5" customHeight="1">
      <c r="A17" s="97" t="s">
        <v>1523</v>
      </c>
      <c r="B17" s="39"/>
      <c r="C17" s="45" t="s">
        <v>140</v>
      </c>
      <c r="D17" s="44" t="s">
        <v>141</v>
      </c>
      <c r="E17" s="45" t="s">
        <v>12</v>
      </c>
      <c r="F17" s="106">
        <v>2</v>
      </c>
      <c r="G17" s="931"/>
      <c r="H17" s="931"/>
      <c r="K17" s="82"/>
      <c r="L17" s="111"/>
      <c r="M17" s="90"/>
      <c r="N17" s="111"/>
      <c r="O17" s="90"/>
      <c r="P17" s="111"/>
      <c r="Q17" s="90"/>
      <c r="S17" s="109"/>
      <c r="Y17" s="110"/>
    </row>
    <row r="18" spans="1:25">
      <c r="A18" s="91"/>
      <c r="B18" s="92"/>
      <c r="C18" s="92"/>
      <c r="D18" s="93"/>
      <c r="E18" s="92"/>
      <c r="F18" s="92"/>
      <c r="G18" s="929"/>
      <c r="H18" s="929"/>
      <c r="K18" s="82"/>
      <c r="L18" s="111"/>
      <c r="M18" s="90"/>
      <c r="N18" s="111"/>
      <c r="O18" s="90"/>
      <c r="P18" s="111"/>
      <c r="Q18" s="90"/>
      <c r="S18" s="109"/>
      <c r="Y18" s="110"/>
    </row>
    <row r="19" spans="1:25">
      <c r="A19" s="97"/>
      <c r="B19" s="39"/>
      <c r="C19" s="45"/>
      <c r="D19" s="44"/>
      <c r="E19" s="45"/>
      <c r="F19" s="106"/>
      <c r="G19" s="931"/>
      <c r="H19" s="931"/>
      <c r="K19" s="82"/>
      <c r="L19" s="111"/>
      <c r="M19" s="90"/>
      <c r="N19" s="111"/>
      <c r="O19" s="90"/>
      <c r="P19" s="111"/>
      <c r="Q19" s="90"/>
      <c r="S19" s="109"/>
      <c r="Y19" s="110"/>
    </row>
    <row r="20" spans="1:25">
      <c r="A20" s="91"/>
      <c r="B20" s="92"/>
      <c r="C20" s="92"/>
      <c r="D20" s="93"/>
      <c r="E20" s="92"/>
      <c r="F20" s="92"/>
      <c r="G20" s="929"/>
      <c r="H20" s="929"/>
      <c r="K20" s="82"/>
      <c r="L20" s="111"/>
      <c r="M20" s="90"/>
      <c r="N20" s="111"/>
      <c r="O20" s="90"/>
      <c r="P20" s="111"/>
      <c r="Q20" s="90"/>
      <c r="S20" s="114"/>
      <c r="Y20" s="110"/>
    </row>
    <row r="21" spans="1:25">
      <c r="A21" s="97"/>
      <c r="B21" s="39"/>
      <c r="C21" s="45"/>
      <c r="D21" s="44"/>
      <c r="E21" s="45"/>
      <c r="F21" s="106"/>
      <c r="G21" s="931"/>
      <c r="H21" s="931"/>
      <c r="K21" s="82"/>
      <c r="L21" s="111"/>
      <c r="M21" s="90"/>
      <c r="N21" s="111"/>
      <c r="O21" s="90"/>
      <c r="P21" s="111"/>
      <c r="Q21" s="90"/>
      <c r="S21" s="114"/>
      <c r="Y21" s="110"/>
    </row>
    <row r="22" spans="1:25">
      <c r="A22" s="91"/>
      <c r="B22" s="92"/>
      <c r="C22" s="92"/>
      <c r="D22" s="93"/>
      <c r="E22" s="92"/>
      <c r="F22" s="92"/>
      <c r="G22" s="929"/>
      <c r="H22" s="929"/>
      <c r="K22" s="82"/>
      <c r="L22" s="111"/>
      <c r="M22" s="90"/>
      <c r="N22" s="111"/>
      <c r="O22" s="90"/>
      <c r="P22" s="111"/>
      <c r="Q22" s="90"/>
      <c r="S22" s="114"/>
      <c r="Y22" s="110"/>
    </row>
    <row r="23" spans="1:25" ht="27">
      <c r="A23" s="97"/>
      <c r="B23" s="98"/>
      <c r="C23" s="115" t="s">
        <v>142</v>
      </c>
      <c r="D23" s="63" t="s">
        <v>143</v>
      </c>
      <c r="E23" s="115"/>
      <c r="F23" s="98"/>
      <c r="G23" s="930"/>
      <c r="H23" s="930"/>
      <c r="L23" s="116"/>
      <c r="M23" s="90"/>
      <c r="N23" s="116"/>
      <c r="O23" s="90"/>
      <c r="P23" s="116"/>
      <c r="Q23" s="90"/>
      <c r="Y23" s="110"/>
    </row>
    <row r="24" spans="1:25">
      <c r="A24" s="91"/>
      <c r="B24" s="67"/>
      <c r="C24" s="67"/>
      <c r="D24" s="66"/>
      <c r="E24" s="67"/>
      <c r="F24" s="67"/>
      <c r="G24" s="932"/>
      <c r="H24" s="932"/>
      <c r="L24" s="118"/>
      <c r="M24" s="119"/>
      <c r="N24" s="118"/>
      <c r="P24" s="118"/>
      <c r="Y24" s="110"/>
    </row>
    <row r="25" spans="1:25" ht="27" customHeight="1">
      <c r="A25" s="97" t="s">
        <v>1524</v>
      </c>
      <c r="B25" s="17"/>
      <c r="C25" s="17" t="s">
        <v>144</v>
      </c>
      <c r="D25" s="41" t="s">
        <v>145</v>
      </c>
      <c r="E25" s="17"/>
      <c r="F25" s="17"/>
      <c r="G25" s="933"/>
      <c r="H25" s="933"/>
      <c r="K25" s="120"/>
      <c r="L25" s="1122"/>
      <c r="M25" s="1123"/>
      <c r="N25" s="1124"/>
      <c r="Y25" s="110"/>
    </row>
    <row r="26" spans="1:25" ht="15.75">
      <c r="A26" s="91"/>
      <c r="B26" s="67"/>
      <c r="C26" s="67"/>
      <c r="D26" s="66"/>
      <c r="E26" s="67"/>
      <c r="F26" s="67"/>
      <c r="G26" s="932"/>
      <c r="H26" s="932"/>
      <c r="K26" s="120"/>
      <c r="L26" s="121"/>
      <c r="M26" s="122"/>
      <c r="N26" s="1124"/>
      <c r="Y26" s="110"/>
    </row>
    <row r="27" spans="1:25" ht="53.25" customHeight="1">
      <c r="A27" s="97"/>
      <c r="B27" s="17"/>
      <c r="C27" s="17" t="s">
        <v>146</v>
      </c>
      <c r="D27" s="17" t="s">
        <v>2619</v>
      </c>
      <c r="E27" s="17"/>
      <c r="F27" s="17"/>
      <c r="G27" s="933"/>
      <c r="H27" s="933"/>
      <c r="K27" s="120"/>
      <c r="L27" s="120"/>
      <c r="M27" s="120"/>
      <c r="N27" s="1124"/>
      <c r="Y27" s="110"/>
    </row>
    <row r="28" spans="1:25" ht="18" customHeight="1">
      <c r="A28" s="91"/>
      <c r="B28" s="67"/>
      <c r="C28" s="67"/>
      <c r="D28" s="67"/>
      <c r="E28" s="67"/>
      <c r="F28" s="67"/>
      <c r="G28" s="932"/>
      <c r="H28" s="932"/>
      <c r="I28" s="124"/>
      <c r="K28" s="120"/>
      <c r="L28" s="120"/>
      <c r="M28" s="125"/>
      <c r="N28" s="1124"/>
      <c r="Y28" s="110"/>
    </row>
    <row r="29" spans="1:25" ht="26.25" customHeight="1">
      <c r="A29" s="97" t="s">
        <v>1526</v>
      </c>
      <c r="B29" s="123" t="s">
        <v>1</v>
      </c>
      <c r="C29" s="123"/>
      <c r="D29" s="10" t="s">
        <v>147</v>
      </c>
      <c r="E29" s="17" t="s">
        <v>12</v>
      </c>
      <c r="F29" s="126">
        <v>334</v>
      </c>
      <c r="G29" s="933"/>
      <c r="H29" s="933"/>
      <c r="I29" s="124"/>
      <c r="K29" s="120"/>
      <c r="L29" s="127"/>
      <c r="M29" s="128"/>
      <c r="N29" s="1124"/>
    </row>
    <row r="30" spans="1:25" ht="15.75">
      <c r="A30" s="91"/>
      <c r="B30" s="67"/>
      <c r="C30" s="67"/>
      <c r="D30" s="66"/>
      <c r="E30" s="67"/>
      <c r="F30" s="67"/>
      <c r="G30" s="932"/>
      <c r="H30" s="932"/>
      <c r="I30" s="124"/>
      <c r="K30" s="120"/>
      <c r="L30" s="127"/>
      <c r="M30" s="128"/>
      <c r="N30" s="1124"/>
    </row>
    <row r="31" spans="1:25" ht="21.75" customHeight="1">
      <c r="A31" s="97" t="s">
        <v>1527</v>
      </c>
      <c r="B31" s="17"/>
      <c r="C31" s="123"/>
      <c r="D31" s="10" t="s">
        <v>148</v>
      </c>
      <c r="E31" s="17" t="s">
        <v>12</v>
      </c>
      <c r="F31" s="126">
        <v>334</v>
      </c>
      <c r="G31" s="933"/>
      <c r="H31" s="933"/>
      <c r="I31" s="124"/>
      <c r="K31" s="120"/>
      <c r="L31" s="127"/>
      <c r="M31" s="128"/>
      <c r="N31" s="1124"/>
    </row>
    <row r="32" spans="1:25">
      <c r="A32" s="91"/>
      <c r="B32" s="67"/>
      <c r="C32" s="67"/>
      <c r="D32" s="66"/>
      <c r="E32" s="67"/>
      <c r="F32" s="67"/>
      <c r="G32" s="932"/>
      <c r="H32" s="932"/>
      <c r="I32" s="124"/>
    </row>
    <row r="33" spans="1:36" ht="25.5" customHeight="1">
      <c r="A33" s="97" t="s">
        <v>1528</v>
      </c>
      <c r="B33" s="17"/>
      <c r="C33" s="17"/>
      <c r="D33" s="10" t="s">
        <v>149</v>
      </c>
      <c r="E33" s="17" t="s">
        <v>12</v>
      </c>
      <c r="F33" s="126">
        <v>168</v>
      </c>
      <c r="G33" s="933"/>
      <c r="H33" s="933"/>
      <c r="I33" s="124"/>
      <c r="K33" s="129"/>
      <c r="L33" s="130"/>
      <c r="M33" s="130"/>
      <c r="N33" s="130"/>
      <c r="O33" s="130"/>
      <c r="P33" s="130"/>
      <c r="Q33" s="130"/>
      <c r="R33" s="130"/>
      <c r="S33" s="130"/>
      <c r="T33" s="131"/>
      <c r="U33" s="132"/>
    </row>
    <row r="34" spans="1:36" ht="15.75">
      <c r="A34" s="91"/>
      <c r="B34" s="67"/>
      <c r="C34" s="67"/>
      <c r="D34" s="66"/>
      <c r="E34" s="67"/>
      <c r="F34" s="67"/>
      <c r="G34" s="932"/>
      <c r="H34" s="932"/>
      <c r="I34" s="124"/>
      <c r="K34" s="129"/>
      <c r="L34" s="133"/>
      <c r="M34" s="133"/>
      <c r="N34" s="133"/>
      <c r="O34" s="133"/>
      <c r="P34" s="133"/>
      <c r="Q34" s="134"/>
      <c r="R34" s="134"/>
      <c r="S34" s="134"/>
      <c r="T34" s="135"/>
      <c r="U34" s="136"/>
    </row>
    <row r="35" spans="1:36" ht="26.25" customHeight="1">
      <c r="A35" s="97" t="s">
        <v>1529</v>
      </c>
      <c r="B35" s="17"/>
      <c r="C35" s="17"/>
      <c r="D35" s="10" t="s">
        <v>150</v>
      </c>
      <c r="E35" s="17" t="s">
        <v>12</v>
      </c>
      <c r="F35" s="126">
        <v>10</v>
      </c>
      <c r="G35" s="933"/>
      <c r="H35" s="933"/>
      <c r="K35" s="120"/>
      <c r="L35" s="137"/>
      <c r="M35" s="137"/>
      <c r="N35" s="137"/>
      <c r="O35" s="137"/>
      <c r="P35" s="137"/>
      <c r="Q35" s="137"/>
      <c r="R35" s="137"/>
      <c r="S35" s="137"/>
      <c r="T35" s="135"/>
      <c r="U35" s="136"/>
    </row>
    <row r="36" spans="1:36" ht="15.75">
      <c r="A36" s="91"/>
      <c r="B36" s="67"/>
      <c r="C36" s="67"/>
      <c r="D36" s="66"/>
      <c r="E36" s="67"/>
      <c r="F36" s="67"/>
      <c r="G36" s="932"/>
      <c r="H36" s="932"/>
      <c r="I36" s="124"/>
      <c r="K36" s="120"/>
      <c r="L36" s="138"/>
      <c r="M36" s="138"/>
      <c r="N36" s="138"/>
      <c r="O36" s="138"/>
      <c r="P36" s="138"/>
      <c r="Q36" s="138"/>
      <c r="R36" s="138"/>
      <c r="S36" s="138"/>
      <c r="T36" s="135"/>
      <c r="U36" s="136"/>
    </row>
    <row r="37" spans="1:36" ht="15.75">
      <c r="A37" s="97"/>
      <c r="B37" s="17"/>
      <c r="C37" s="17"/>
      <c r="D37" s="10"/>
      <c r="E37" s="17"/>
      <c r="F37" s="126"/>
      <c r="G37" s="933"/>
      <c r="H37" s="933"/>
      <c r="I37" s="124"/>
      <c r="K37" s="120"/>
      <c r="L37" s="139"/>
      <c r="M37" s="139"/>
      <c r="N37" s="139"/>
      <c r="O37" s="139"/>
      <c r="P37" s="139"/>
      <c r="Q37" s="139"/>
      <c r="R37" s="139"/>
      <c r="S37" s="139"/>
      <c r="T37" s="135"/>
      <c r="U37" s="136"/>
    </row>
    <row r="38" spans="1:36" ht="15.75">
      <c r="A38" s="50"/>
      <c r="B38" s="79"/>
      <c r="C38" s="79"/>
      <c r="D38" s="140"/>
      <c r="E38" s="79"/>
      <c r="F38" s="141"/>
      <c r="G38" s="934"/>
      <c r="H38" s="934"/>
      <c r="I38" s="124"/>
      <c r="K38" s="129"/>
      <c r="L38" s="133"/>
      <c r="M38" s="133"/>
      <c r="N38" s="133"/>
      <c r="O38" s="133"/>
      <c r="P38" s="133"/>
      <c r="Q38" s="134"/>
      <c r="R38" s="134"/>
      <c r="S38" s="134"/>
      <c r="T38" s="142"/>
      <c r="U38" s="136"/>
      <c r="Z38" s="120"/>
      <c r="AA38" s="127"/>
      <c r="AB38" s="127"/>
      <c r="AC38" s="127"/>
      <c r="AD38" s="120"/>
      <c r="AE38" s="120"/>
      <c r="AF38" s="143"/>
      <c r="AG38" s="143"/>
      <c r="AH38" s="143"/>
      <c r="AI38" s="143">
        <f>$T$37*AA38</f>
        <v>0</v>
      </c>
      <c r="AJ38" s="136"/>
    </row>
    <row r="39" spans="1:36" ht="15.75">
      <c r="A39" s="97"/>
      <c r="B39" s="17"/>
      <c r="C39" s="17"/>
      <c r="D39" s="10"/>
      <c r="E39" s="17"/>
      <c r="F39" s="126"/>
      <c r="G39" s="933"/>
      <c r="H39" s="933"/>
      <c r="I39" s="124"/>
      <c r="K39" s="120"/>
      <c r="L39" s="137"/>
      <c r="M39" s="137"/>
      <c r="N39" s="137"/>
      <c r="O39" s="137"/>
      <c r="P39" s="137"/>
      <c r="Q39" s="137"/>
      <c r="R39" s="137"/>
      <c r="S39" s="137"/>
      <c r="T39" s="135"/>
      <c r="U39" s="136"/>
      <c r="Z39" s="120"/>
      <c r="AA39" s="127"/>
      <c r="AB39" s="127"/>
      <c r="AC39" s="127"/>
      <c r="AD39" s="120"/>
      <c r="AE39" s="120"/>
      <c r="AF39" s="143"/>
      <c r="AG39" s="143"/>
      <c r="AH39" s="143"/>
      <c r="AI39" s="143">
        <f>$T$37*AA39</f>
        <v>0</v>
      </c>
      <c r="AJ39" s="136"/>
    </row>
    <row r="40" spans="1:36" ht="15.75">
      <c r="A40" s="50"/>
      <c r="B40" s="79"/>
      <c r="C40" s="79"/>
      <c r="D40" s="140"/>
      <c r="E40" s="67"/>
      <c r="F40" s="67"/>
      <c r="G40" s="932"/>
      <c r="H40" s="932"/>
      <c r="I40" s="124"/>
      <c r="K40" s="120"/>
      <c r="L40" s="138"/>
      <c r="M40" s="138"/>
      <c r="N40" s="138"/>
      <c r="O40" s="138"/>
      <c r="P40" s="138"/>
      <c r="Q40" s="144"/>
      <c r="R40" s="144"/>
      <c r="S40" s="144"/>
      <c r="T40" s="135"/>
      <c r="U40" s="136"/>
      <c r="Z40" s="120"/>
      <c r="AA40" s="127"/>
      <c r="AB40" s="127"/>
      <c r="AC40" s="127"/>
      <c r="AD40" s="120"/>
      <c r="AE40" s="120"/>
      <c r="AF40" s="143"/>
      <c r="AG40" s="143"/>
      <c r="AH40" s="143"/>
      <c r="AI40" s="143">
        <f>$T$37*AA40</f>
        <v>0</v>
      </c>
      <c r="AJ40" s="136"/>
    </row>
    <row r="41" spans="1:36" ht="15.75">
      <c r="A41" s="97"/>
      <c r="B41" s="17"/>
      <c r="C41" s="17"/>
      <c r="D41" s="10"/>
      <c r="E41" s="17"/>
      <c r="F41" s="126"/>
      <c r="G41" s="933"/>
      <c r="H41" s="933"/>
      <c r="I41" s="124"/>
      <c r="K41" s="120"/>
      <c r="L41" s="139"/>
      <c r="M41" s="139"/>
      <c r="N41" s="139"/>
      <c r="O41" s="139"/>
      <c r="P41" s="139"/>
      <c r="Q41" s="139"/>
      <c r="R41" s="139"/>
      <c r="S41" s="139"/>
      <c r="T41" s="142"/>
      <c r="U41" s="136"/>
      <c r="Z41" s="120"/>
      <c r="AA41" s="127"/>
      <c r="AB41" s="127"/>
      <c r="AC41" s="127"/>
      <c r="AD41" s="127"/>
      <c r="AE41" s="127"/>
      <c r="AF41" s="145"/>
      <c r="AG41" s="145"/>
      <c r="AH41" s="145"/>
      <c r="AI41" s="143">
        <f>$T$37*AA41</f>
        <v>0</v>
      </c>
      <c r="AJ41" s="136"/>
    </row>
    <row r="42" spans="1:36" ht="15.75">
      <c r="A42" s="50"/>
      <c r="B42" s="79"/>
      <c r="C42" s="79"/>
      <c r="D42" s="66"/>
      <c r="E42" s="67"/>
      <c r="F42" s="67"/>
      <c r="G42" s="932"/>
      <c r="H42" s="932"/>
      <c r="I42" s="124"/>
      <c r="K42" s="129"/>
      <c r="L42" s="133"/>
      <c r="M42" s="133"/>
      <c r="N42" s="133"/>
      <c r="O42" s="133"/>
      <c r="P42" s="133"/>
      <c r="Q42" s="134"/>
      <c r="R42" s="134"/>
      <c r="S42" s="134"/>
      <c r="T42" s="135"/>
      <c r="U42" s="136"/>
      <c r="Z42" s="120"/>
      <c r="AA42" s="127"/>
      <c r="AB42" s="127"/>
      <c r="AC42" s="127"/>
      <c r="AD42" s="127"/>
      <c r="AE42" s="127"/>
      <c r="AF42" s="145"/>
      <c r="AG42" s="145"/>
      <c r="AH42" s="145"/>
      <c r="AI42" s="143"/>
      <c r="AJ42" s="136"/>
    </row>
    <row r="43" spans="1:36" ht="15.75">
      <c r="A43" s="97"/>
      <c r="B43" s="17"/>
      <c r="C43" s="17"/>
      <c r="D43" s="10"/>
      <c r="E43" s="17"/>
      <c r="F43" s="126"/>
      <c r="G43" s="933"/>
      <c r="H43" s="933"/>
      <c r="I43" s="124"/>
      <c r="K43" s="120"/>
      <c r="L43" s="137"/>
      <c r="M43" s="137"/>
      <c r="N43" s="137"/>
      <c r="O43" s="137"/>
      <c r="P43" s="137"/>
      <c r="Q43" s="137"/>
      <c r="R43" s="137"/>
      <c r="S43" s="137"/>
      <c r="T43" s="135"/>
      <c r="U43" s="136"/>
      <c r="Z43" s="120"/>
      <c r="AA43" s="127"/>
      <c r="AB43" s="127"/>
      <c r="AC43" s="127"/>
      <c r="AD43" s="127"/>
      <c r="AE43" s="127"/>
      <c r="AF43" s="145"/>
      <c r="AG43" s="145"/>
      <c r="AH43" s="145"/>
      <c r="AI43" s="143">
        <f>$T$37*AA43</f>
        <v>0</v>
      </c>
      <c r="AJ43" s="136"/>
    </row>
    <row r="44" spans="1:36" ht="15.75">
      <c r="A44" s="91"/>
      <c r="B44" s="67"/>
      <c r="C44" s="67"/>
      <c r="D44" s="66"/>
      <c r="E44" s="67"/>
      <c r="F44" s="67"/>
      <c r="G44" s="932"/>
      <c r="H44" s="932"/>
      <c r="I44" s="124"/>
      <c r="K44" s="120"/>
      <c r="L44" s="138"/>
      <c r="M44" s="138"/>
      <c r="N44" s="138"/>
      <c r="O44" s="138"/>
      <c r="P44" s="138"/>
      <c r="Q44" s="138"/>
      <c r="R44" s="138"/>
      <c r="S44" s="138"/>
      <c r="T44" s="135"/>
      <c r="U44" s="136"/>
    </row>
    <row r="45" spans="1:36" ht="16.5" thickBot="1">
      <c r="A45" s="97"/>
      <c r="B45" s="17"/>
      <c r="C45" s="17"/>
      <c r="D45" s="10"/>
      <c r="E45" s="17"/>
      <c r="F45" s="126"/>
      <c r="G45" s="933"/>
      <c r="H45" s="933"/>
      <c r="I45" s="124"/>
      <c r="K45" s="120"/>
      <c r="L45" s="139"/>
      <c r="M45" s="139"/>
      <c r="N45" s="139"/>
      <c r="O45" s="139"/>
      <c r="P45" s="139"/>
      <c r="Q45" s="139"/>
      <c r="R45" s="139"/>
      <c r="S45" s="139"/>
      <c r="T45" s="135"/>
      <c r="U45" s="136"/>
    </row>
    <row r="46" spans="1:36" ht="15.75" thickBot="1">
      <c r="A46" s="1104" t="s">
        <v>20</v>
      </c>
      <c r="B46" s="1104"/>
      <c r="C46" s="1104"/>
      <c r="D46" s="1104"/>
      <c r="E46" s="1104"/>
      <c r="F46" s="1104"/>
      <c r="G46" s="1104"/>
      <c r="H46" s="36"/>
      <c r="I46" s="124"/>
      <c r="U46" s="136"/>
    </row>
    <row r="47" spans="1:36" ht="15.75" thickBot="1">
      <c r="A47" s="1105" t="s">
        <v>21</v>
      </c>
      <c r="B47" s="1106"/>
      <c r="C47" s="1106"/>
      <c r="D47" s="1106"/>
      <c r="E47" s="1106"/>
      <c r="F47" s="1106"/>
      <c r="G47" s="1107"/>
      <c r="H47" s="37"/>
      <c r="I47" s="124"/>
    </row>
    <row r="48" spans="1:36" ht="30.75" customHeight="1">
      <c r="A48" s="97"/>
      <c r="B48" s="17"/>
      <c r="C48" s="123" t="s">
        <v>152</v>
      </c>
      <c r="D48" s="41" t="s">
        <v>1530</v>
      </c>
      <c r="E48" s="17"/>
      <c r="F48" s="17"/>
      <c r="G48" s="933"/>
      <c r="H48" s="933"/>
    </row>
    <row r="49" spans="1:20">
      <c r="A49" s="91"/>
      <c r="B49" s="67"/>
      <c r="C49" s="67"/>
      <c r="D49" s="66"/>
      <c r="E49" s="67"/>
      <c r="F49" s="67"/>
      <c r="G49" s="932"/>
      <c r="H49" s="932"/>
      <c r="I49" s="124"/>
    </row>
    <row r="50" spans="1:20">
      <c r="A50" s="97" t="s">
        <v>1531</v>
      </c>
      <c r="B50" s="17"/>
      <c r="C50" s="17"/>
      <c r="D50" s="10" t="s">
        <v>153</v>
      </c>
      <c r="E50" s="17" t="s">
        <v>154</v>
      </c>
      <c r="F50" s="126">
        <v>541</v>
      </c>
      <c r="G50" s="933"/>
      <c r="H50" s="933"/>
      <c r="I50" s="124"/>
    </row>
    <row r="51" spans="1:20">
      <c r="A51" s="91"/>
      <c r="B51" s="67"/>
      <c r="C51" s="67"/>
      <c r="D51" s="66"/>
      <c r="E51" s="67"/>
      <c r="F51" s="67"/>
      <c r="G51" s="932"/>
      <c r="H51" s="932"/>
      <c r="I51" s="124"/>
    </row>
    <row r="52" spans="1:20" ht="15.75">
      <c r="A52" s="97" t="s">
        <v>1532</v>
      </c>
      <c r="B52" s="17"/>
      <c r="C52" s="17"/>
      <c r="D52" s="10" t="s">
        <v>155</v>
      </c>
      <c r="E52" s="17" t="s">
        <v>154</v>
      </c>
      <c r="F52" s="126">
        <v>271</v>
      </c>
      <c r="G52" s="933"/>
      <c r="H52" s="933"/>
      <c r="I52" s="124"/>
      <c r="K52" s="129"/>
      <c r="L52" s="146"/>
      <c r="M52" s="146"/>
      <c r="N52" s="146"/>
      <c r="O52" s="146"/>
      <c r="P52" s="146"/>
      <c r="Q52" s="146"/>
      <c r="R52" s="146"/>
      <c r="S52" s="146"/>
      <c r="T52" s="146"/>
    </row>
    <row r="53" spans="1:20" ht="15.75">
      <c r="A53" s="91"/>
      <c r="B53" s="67"/>
      <c r="C53" s="67"/>
      <c r="D53" s="66"/>
      <c r="E53" s="67"/>
      <c r="F53" s="67"/>
      <c r="G53" s="932"/>
      <c r="H53" s="932"/>
      <c r="I53" s="124"/>
      <c r="K53" s="120"/>
      <c r="L53" s="127"/>
      <c r="M53" s="127"/>
      <c r="N53" s="127"/>
      <c r="O53" s="127"/>
      <c r="P53" s="127"/>
      <c r="Q53" s="145"/>
      <c r="R53" s="145"/>
      <c r="S53" s="145"/>
      <c r="T53" s="135"/>
    </row>
    <row r="54" spans="1:20" ht="15.75">
      <c r="A54" s="97" t="s">
        <v>1533</v>
      </c>
      <c r="B54" s="17"/>
      <c r="C54" s="17"/>
      <c r="D54" s="7" t="s">
        <v>156</v>
      </c>
      <c r="E54" s="17" t="s">
        <v>154</v>
      </c>
      <c r="F54" s="126">
        <v>90</v>
      </c>
      <c r="G54" s="933"/>
      <c r="H54" s="933"/>
      <c r="I54" s="101"/>
      <c r="K54" s="120"/>
      <c r="L54" s="127"/>
      <c r="M54" s="127"/>
      <c r="N54" s="127"/>
      <c r="O54" s="127"/>
      <c r="P54" s="127"/>
      <c r="Q54" s="145"/>
      <c r="R54" s="145"/>
      <c r="S54" s="145"/>
      <c r="T54" s="142"/>
    </row>
    <row r="55" spans="1:20" ht="15.75">
      <c r="A55" s="91"/>
      <c r="B55" s="67"/>
      <c r="C55" s="67"/>
      <c r="D55" s="66"/>
      <c r="E55" s="67"/>
      <c r="F55" s="67"/>
      <c r="G55" s="932"/>
      <c r="H55" s="932"/>
      <c r="J55" s="147"/>
      <c r="K55" s="120"/>
      <c r="L55" s="127"/>
      <c r="M55" s="127"/>
      <c r="N55" s="127"/>
      <c r="O55" s="127"/>
      <c r="P55" s="127"/>
      <c r="Q55" s="145"/>
      <c r="R55" s="145"/>
      <c r="S55" s="145"/>
      <c r="T55" s="142"/>
    </row>
    <row r="56" spans="1:20" ht="15.75">
      <c r="A56" s="97" t="s">
        <v>1534</v>
      </c>
      <c r="B56" s="17"/>
      <c r="C56" s="17"/>
      <c r="D56" s="7" t="s">
        <v>157</v>
      </c>
      <c r="E56" s="17" t="s">
        <v>154</v>
      </c>
      <c r="F56" s="126">
        <v>90</v>
      </c>
      <c r="G56" s="933"/>
      <c r="H56" s="933"/>
      <c r="I56" s="101"/>
      <c r="J56" s="147"/>
      <c r="K56" s="120"/>
      <c r="L56" s="127"/>
      <c r="M56" s="127"/>
      <c r="N56" s="127"/>
      <c r="O56" s="127"/>
      <c r="P56" s="127"/>
      <c r="Q56" s="145"/>
      <c r="R56" s="145"/>
      <c r="S56" s="145"/>
      <c r="T56" s="142"/>
    </row>
    <row r="57" spans="1:20" ht="15.75">
      <c r="A57" s="91"/>
      <c r="B57" s="67"/>
      <c r="C57" s="67"/>
      <c r="D57" s="66"/>
      <c r="E57" s="67"/>
      <c r="F57" s="67"/>
      <c r="G57" s="932"/>
      <c r="H57" s="932"/>
      <c r="I57" s="124"/>
      <c r="J57" s="147"/>
      <c r="K57" s="120"/>
      <c r="L57" s="127"/>
      <c r="M57" s="127"/>
      <c r="N57" s="127"/>
      <c r="O57" s="127"/>
      <c r="P57" s="127"/>
      <c r="Q57" s="145"/>
      <c r="R57" s="145"/>
      <c r="S57" s="145"/>
      <c r="T57" s="142"/>
    </row>
    <row r="58" spans="1:20" ht="27">
      <c r="A58" s="97" t="s">
        <v>1535</v>
      </c>
      <c r="B58" s="17"/>
      <c r="C58" s="17" t="s">
        <v>158</v>
      </c>
      <c r="D58" s="10" t="s">
        <v>1543</v>
      </c>
      <c r="E58" s="17" t="s">
        <v>154</v>
      </c>
      <c r="F58" s="126">
        <v>135</v>
      </c>
      <c r="G58" s="933"/>
      <c r="H58" s="933"/>
      <c r="I58" s="148"/>
      <c r="K58" s="120"/>
      <c r="L58" s="127"/>
      <c r="M58" s="127"/>
      <c r="N58" s="127"/>
      <c r="O58" s="127"/>
      <c r="P58" s="127"/>
      <c r="Q58" s="145"/>
      <c r="R58" s="145"/>
      <c r="S58" s="145"/>
      <c r="T58" s="142"/>
    </row>
    <row r="59" spans="1:20" ht="15.75">
      <c r="A59" s="91"/>
      <c r="B59" s="67"/>
      <c r="C59" s="67"/>
      <c r="D59" s="66"/>
      <c r="E59" s="67"/>
      <c r="F59" s="67"/>
      <c r="G59" s="932"/>
      <c r="H59" s="932"/>
      <c r="I59" s="124"/>
      <c r="K59" s="120"/>
      <c r="L59" s="127"/>
      <c r="M59" s="127"/>
      <c r="N59" s="127"/>
      <c r="O59" s="127"/>
      <c r="P59" s="127"/>
      <c r="Q59" s="145"/>
      <c r="R59" s="145"/>
      <c r="S59" s="145"/>
      <c r="T59" s="142"/>
    </row>
    <row r="60" spans="1:20" ht="27">
      <c r="A60" s="97" t="s">
        <v>1536</v>
      </c>
      <c r="B60" s="123"/>
      <c r="C60" s="123"/>
      <c r="D60" s="10" t="s">
        <v>159</v>
      </c>
      <c r="E60" s="17" t="s">
        <v>154</v>
      </c>
      <c r="F60" s="126">
        <v>10</v>
      </c>
      <c r="G60" s="933"/>
      <c r="H60" s="933"/>
    </row>
    <row r="61" spans="1:20">
      <c r="A61" s="91"/>
      <c r="B61" s="149"/>
      <c r="C61" s="149"/>
      <c r="D61" s="66"/>
      <c r="E61" s="67"/>
      <c r="F61" s="67"/>
      <c r="G61" s="935"/>
      <c r="H61" s="935"/>
    </row>
    <row r="62" spans="1:20" ht="27">
      <c r="A62" s="97" t="s">
        <v>1537</v>
      </c>
      <c r="B62" s="123"/>
      <c r="C62" s="123"/>
      <c r="D62" s="10" t="s">
        <v>160</v>
      </c>
      <c r="E62" s="17" t="s">
        <v>154</v>
      </c>
      <c r="F62" s="126">
        <v>35</v>
      </c>
      <c r="G62" s="933"/>
      <c r="H62" s="933"/>
    </row>
    <row r="63" spans="1:20">
      <c r="A63" s="91"/>
      <c r="B63" s="149"/>
      <c r="C63" s="149"/>
      <c r="D63" s="66"/>
      <c r="E63" s="67"/>
      <c r="F63" s="67"/>
      <c r="G63" s="935"/>
      <c r="H63" s="935"/>
      <c r="J63" s="147"/>
    </row>
    <row r="64" spans="1:20" ht="24.75" customHeight="1">
      <c r="A64" s="97" t="s">
        <v>1525</v>
      </c>
      <c r="B64" s="17"/>
      <c r="C64" s="123" t="s">
        <v>161</v>
      </c>
      <c r="D64" s="41" t="s">
        <v>162</v>
      </c>
      <c r="E64" s="17"/>
      <c r="F64" s="17"/>
      <c r="G64" s="939"/>
      <c r="H64" s="936"/>
      <c r="I64" s="124"/>
    </row>
    <row r="65" spans="1:9">
      <c r="A65" s="91"/>
      <c r="B65" s="67"/>
      <c r="C65" s="67"/>
      <c r="D65" s="66"/>
      <c r="E65" s="67"/>
      <c r="F65" s="67"/>
      <c r="G65" s="937"/>
      <c r="H65" s="938"/>
      <c r="I65" s="124"/>
    </row>
    <row r="66" spans="1:9" ht="26.25" customHeight="1">
      <c r="A66" s="97"/>
      <c r="B66" s="17"/>
      <c r="C66" s="123" t="s">
        <v>163</v>
      </c>
      <c r="D66" s="41" t="s">
        <v>164</v>
      </c>
      <c r="E66" s="17"/>
      <c r="F66" s="17"/>
      <c r="G66" s="939"/>
      <c r="H66" s="936"/>
      <c r="I66" s="124"/>
    </row>
    <row r="67" spans="1:9">
      <c r="A67" s="91"/>
      <c r="B67" s="67"/>
      <c r="C67" s="67"/>
      <c r="D67" s="66"/>
      <c r="E67" s="67"/>
      <c r="F67" s="67"/>
      <c r="G67" s="937"/>
      <c r="H67" s="938"/>
      <c r="I67" s="124"/>
    </row>
    <row r="68" spans="1:9">
      <c r="A68" s="97" t="s">
        <v>1538</v>
      </c>
      <c r="B68" s="17"/>
      <c r="C68" s="17" t="s">
        <v>165</v>
      </c>
      <c r="D68" s="10" t="s">
        <v>1544</v>
      </c>
      <c r="E68" s="17" t="s">
        <v>154</v>
      </c>
      <c r="F68" s="126">
        <v>1020</v>
      </c>
      <c r="G68" s="933"/>
      <c r="H68" s="933"/>
      <c r="I68" s="124"/>
    </row>
    <row r="69" spans="1:9">
      <c r="A69" s="91"/>
      <c r="B69" s="67"/>
      <c r="C69" s="67"/>
      <c r="D69" s="66"/>
      <c r="E69" s="67"/>
      <c r="F69" s="67"/>
      <c r="G69" s="932"/>
      <c r="H69" s="932"/>
      <c r="I69" s="124"/>
    </row>
    <row r="70" spans="1:9" ht="27">
      <c r="A70" s="97" t="s">
        <v>1539</v>
      </c>
      <c r="B70" s="17"/>
      <c r="C70" s="17" t="s">
        <v>166</v>
      </c>
      <c r="D70" s="10" t="s">
        <v>167</v>
      </c>
      <c r="E70" s="17" t="s">
        <v>154</v>
      </c>
      <c r="F70" s="126">
        <v>50</v>
      </c>
      <c r="G70" s="933"/>
      <c r="H70" s="933"/>
      <c r="I70" s="124"/>
    </row>
    <row r="71" spans="1:9">
      <c r="A71" s="91"/>
      <c r="B71" s="67"/>
      <c r="C71" s="67"/>
      <c r="D71" s="66"/>
      <c r="E71" s="67"/>
      <c r="F71" s="67"/>
      <c r="G71" s="932"/>
      <c r="H71" s="932"/>
    </row>
    <row r="72" spans="1:9">
      <c r="A72" s="97"/>
      <c r="B72" s="17"/>
      <c r="C72" s="17" t="s">
        <v>168</v>
      </c>
      <c r="D72" s="41" t="s">
        <v>169</v>
      </c>
      <c r="E72" s="17"/>
      <c r="F72" s="17"/>
      <c r="G72" s="933"/>
      <c r="H72" s="933"/>
      <c r="I72" s="124"/>
    </row>
    <row r="73" spans="1:9">
      <c r="A73" s="91"/>
      <c r="B73" s="67"/>
      <c r="C73" s="67"/>
      <c r="D73" s="66"/>
      <c r="E73" s="67"/>
      <c r="F73" s="67"/>
      <c r="G73" s="932"/>
      <c r="H73" s="932"/>
      <c r="I73" s="124"/>
    </row>
    <row r="74" spans="1:9" ht="43.5" customHeight="1">
      <c r="A74" s="97" t="s">
        <v>1540</v>
      </c>
      <c r="B74" s="17"/>
      <c r="C74" s="17"/>
      <c r="D74" s="10" t="s">
        <v>1542</v>
      </c>
      <c r="E74" s="17"/>
      <c r="F74" s="126"/>
      <c r="G74" s="933"/>
      <c r="H74" s="933"/>
      <c r="I74" s="124"/>
    </row>
    <row r="75" spans="1:9">
      <c r="A75" s="91"/>
      <c r="B75" s="67"/>
      <c r="C75" s="67"/>
      <c r="D75" s="66"/>
      <c r="E75" s="67"/>
      <c r="F75" s="67"/>
      <c r="G75" s="932"/>
      <c r="H75" s="932"/>
      <c r="I75" s="124"/>
    </row>
    <row r="76" spans="1:9" ht="24.75" customHeight="1">
      <c r="A76" s="97" t="s">
        <v>1541</v>
      </c>
      <c r="B76" s="17"/>
      <c r="C76" s="17"/>
      <c r="D76" s="10" t="s">
        <v>170</v>
      </c>
      <c r="E76" s="17" t="s">
        <v>12</v>
      </c>
      <c r="F76" s="126">
        <v>55</v>
      </c>
      <c r="G76" s="933"/>
      <c r="H76" s="933"/>
      <c r="I76" s="124"/>
    </row>
    <row r="77" spans="1:9">
      <c r="A77" s="91"/>
      <c r="B77" s="67"/>
      <c r="C77" s="67"/>
      <c r="D77" s="66"/>
      <c r="E77" s="67"/>
      <c r="F77" s="67"/>
      <c r="G77" s="932"/>
      <c r="H77" s="932"/>
      <c r="I77" s="124"/>
    </row>
    <row r="78" spans="1:9">
      <c r="A78" s="97"/>
      <c r="B78" s="17"/>
      <c r="C78" s="17"/>
      <c r="D78" s="10"/>
      <c r="E78" s="17"/>
      <c r="F78" s="17"/>
      <c r="G78" s="933"/>
      <c r="H78" s="933"/>
      <c r="I78" s="124"/>
    </row>
    <row r="79" spans="1:9">
      <c r="A79" s="91"/>
      <c r="B79" s="67"/>
      <c r="C79" s="67"/>
      <c r="D79" s="66"/>
      <c r="E79" s="67"/>
      <c r="F79" s="67"/>
      <c r="G79" s="932"/>
      <c r="H79" s="932"/>
      <c r="I79" s="124"/>
    </row>
    <row r="80" spans="1:9">
      <c r="A80" s="97"/>
      <c r="B80" s="17"/>
      <c r="C80" s="17"/>
      <c r="D80" s="10"/>
      <c r="E80" s="17"/>
      <c r="F80" s="17"/>
      <c r="G80" s="933"/>
      <c r="H80" s="933"/>
      <c r="I80" s="124"/>
    </row>
    <row r="81" spans="1:14">
      <c r="A81" s="91"/>
      <c r="B81" s="67"/>
      <c r="C81" s="67"/>
      <c r="D81" s="66"/>
      <c r="E81" s="67"/>
      <c r="F81" s="67"/>
      <c r="G81" s="932"/>
      <c r="H81" s="932"/>
      <c r="I81" s="124"/>
    </row>
    <row r="82" spans="1:14" ht="15.75" thickBot="1">
      <c r="A82" s="97"/>
      <c r="B82" s="17"/>
      <c r="C82" s="17"/>
      <c r="D82" s="10"/>
      <c r="E82" s="17"/>
      <c r="F82" s="17"/>
      <c r="G82" s="933"/>
      <c r="H82" s="933"/>
      <c r="I82" s="124"/>
    </row>
    <row r="83" spans="1:14" ht="15.75" thickBot="1">
      <c r="A83" s="1104" t="s">
        <v>39</v>
      </c>
      <c r="B83" s="1104"/>
      <c r="C83" s="1104"/>
      <c r="D83" s="1104"/>
      <c r="E83" s="1104"/>
      <c r="F83" s="1104"/>
      <c r="G83" s="1104"/>
      <c r="H83" s="36"/>
      <c r="I83" s="124"/>
    </row>
    <row r="84" spans="1:14">
      <c r="I84" s="124"/>
    </row>
    <row r="85" spans="1:14">
      <c r="K85" s="154"/>
      <c r="L85" s="154"/>
      <c r="M85" s="154"/>
      <c r="N85" s="154"/>
    </row>
    <row r="86" spans="1:14">
      <c r="K86" s="154"/>
      <c r="L86" s="154"/>
      <c r="M86" s="154"/>
      <c r="N86" s="154"/>
    </row>
    <row r="87" spans="1:14">
      <c r="K87" s="154"/>
      <c r="L87" s="154"/>
      <c r="M87" s="154"/>
      <c r="N87" s="154"/>
    </row>
    <row r="100" spans="11:14">
      <c r="K100" s="90"/>
      <c r="L100" s="154"/>
      <c r="M100" s="154"/>
      <c r="N100" s="154"/>
    </row>
    <row r="101" spans="11:14">
      <c r="K101" s="154"/>
      <c r="L101" s="154"/>
      <c r="M101" s="154"/>
      <c r="N101" s="154"/>
    </row>
    <row r="102" spans="11:14">
      <c r="K102" s="154"/>
      <c r="L102" s="154"/>
      <c r="M102" s="154"/>
      <c r="N102" s="154"/>
    </row>
    <row r="103" spans="11:14">
      <c r="K103" s="154"/>
      <c r="L103" s="154"/>
      <c r="M103" s="154"/>
      <c r="N103" s="154"/>
    </row>
    <row r="104" spans="11:14">
      <c r="K104" s="154"/>
      <c r="L104" s="154"/>
      <c r="M104" s="154"/>
      <c r="N104" s="154"/>
    </row>
    <row r="105" spans="11:14">
      <c r="K105" s="154"/>
      <c r="L105" s="154"/>
      <c r="M105" s="154"/>
      <c r="N105" s="154"/>
    </row>
    <row r="106" spans="11:14">
      <c r="K106" s="154"/>
      <c r="L106" s="154"/>
      <c r="M106" s="154"/>
      <c r="N106" s="154"/>
    </row>
    <row r="107" spans="11:14">
      <c r="K107" s="154"/>
      <c r="L107" s="154"/>
      <c r="M107" s="154"/>
      <c r="N107" s="154"/>
    </row>
  </sheetData>
  <sheetProtection algorithmName="SHA-512" hashValue="skrGactgdP6AO0mZ0PeO2oWtMUKUCS9Dlre5XWsigDeH/uASYDVORLDHDslvOaLwrF7kDURG0zCNmGY245A3xw==" saltValue="IlMDv9IqOUVZHGbn6C+q6w==" spinCount="100000" sheet="1" objects="1" scenarios="1"/>
  <mergeCells count="16">
    <mergeCell ref="A83:G83"/>
    <mergeCell ref="L14:M14"/>
    <mergeCell ref="N14:O14"/>
    <mergeCell ref="P14:Q14"/>
    <mergeCell ref="Y13:AA13"/>
    <mergeCell ref="L25:M25"/>
    <mergeCell ref="N25:N31"/>
    <mergeCell ref="A46:G46"/>
    <mergeCell ref="A47:G47"/>
    <mergeCell ref="O5:O12"/>
    <mergeCell ref="C1:H1"/>
    <mergeCell ref="A1:B1"/>
    <mergeCell ref="A2:B2"/>
    <mergeCell ref="C2:H2"/>
    <mergeCell ref="A3:B3"/>
    <mergeCell ref="C3:H3"/>
  </mergeCells>
  <phoneticPr fontId="31" type="noConversion"/>
  <pageMargins left="0.70866141732283472" right="0.70866141732283472" top="0.74803149606299213" bottom="0.74803149606299213" header="0.31496062992125984" footer="0.31496062992125984"/>
  <pageSetup paperSize="9" scale="63" firstPageNumber="19" fitToHeight="0" orientation="portrait" r:id="rId1"/>
  <headerFooter>
    <oddFooter xml:space="preserve">&amp;RC. &amp;P
</oddFooter>
  </headerFooter>
  <rowBreaks count="1" manualBreakCount="1">
    <brk id="46" max="7"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3102C6-5617-4CBE-B0F0-463DFBBC724A}">
  <sheetPr>
    <tabColor theme="9"/>
    <pageSetUpPr fitToPage="1"/>
  </sheetPr>
  <dimension ref="A1:U49"/>
  <sheetViews>
    <sheetView view="pageBreakPreview" zoomScale="25" zoomScaleNormal="100" zoomScaleSheetLayoutView="25" workbookViewId="0">
      <selection activeCell="G87" sqref="A87:H120"/>
    </sheetView>
  </sheetViews>
  <sheetFormatPr defaultRowHeight="15"/>
  <cols>
    <col min="1" max="1" width="6.5703125" style="61" customWidth="1"/>
    <col min="2" max="2" width="9" style="62" customWidth="1"/>
    <col min="3" max="3" width="10.140625" style="62" customWidth="1"/>
    <col min="4" max="4" width="52.140625" style="56" bestFit="1" customWidth="1"/>
    <col min="5" max="5" width="7.5703125" style="152" customWidth="1"/>
    <col min="6" max="6" width="8.5703125" style="152" customWidth="1"/>
    <col min="7" max="8" width="30.7109375" style="152" customWidth="1"/>
    <col min="9" max="9" width="11.5703125" style="156" bestFit="1" customWidth="1"/>
    <col min="11" max="11" width="26" customWidth="1"/>
    <col min="12" max="14" width="10" customWidth="1"/>
    <col min="15" max="15" width="15.7109375" bestFit="1" customWidth="1"/>
    <col min="17" max="17" width="10.5703125" bestFit="1" customWidth="1"/>
    <col min="19" max="19" width="22.42578125" bestFit="1" customWidth="1"/>
    <col min="21" max="21" width="10.5703125" bestFit="1" customWidth="1"/>
  </cols>
  <sheetData>
    <row r="1" spans="1:21" ht="25.5" customHeight="1">
      <c r="A1" s="1099" t="s">
        <v>1327</v>
      </c>
      <c r="B1" s="1099"/>
      <c r="C1" s="1099" t="s">
        <v>3488</v>
      </c>
      <c r="D1" s="1099"/>
      <c r="E1" s="1099"/>
      <c r="F1" s="1099"/>
      <c r="G1" s="1099"/>
      <c r="H1" s="1099"/>
    </row>
    <row r="2" spans="1:21" ht="14.45" customHeight="1">
      <c r="A2" s="1099" t="s">
        <v>1184</v>
      </c>
      <c r="B2" s="1099"/>
      <c r="C2" s="1099" t="s">
        <v>3487</v>
      </c>
      <c r="D2" s="1099"/>
      <c r="E2" s="1099"/>
      <c r="F2" s="1099"/>
      <c r="G2" s="1099"/>
      <c r="H2" s="1099"/>
    </row>
    <row r="3" spans="1:21" ht="15.75" thickBot="1">
      <c r="A3" s="1102" t="s">
        <v>917</v>
      </c>
      <c r="B3" s="1102"/>
      <c r="C3" s="1103" t="str">
        <f>D5</f>
        <v>SCHEDULE 13: BEDDING (PIPES)</v>
      </c>
      <c r="D3" s="1103"/>
      <c r="E3" s="1103"/>
      <c r="F3" s="1103"/>
      <c r="G3" s="1103"/>
      <c r="H3" s="1103"/>
    </row>
    <row r="4" spans="1:21" ht="30" customHeight="1" thickBot="1">
      <c r="A4" s="157" t="s">
        <v>0</v>
      </c>
      <c r="B4" s="158" t="s">
        <v>1</v>
      </c>
      <c r="C4" s="2" t="s">
        <v>2</v>
      </c>
      <c r="D4" s="158" t="s">
        <v>3</v>
      </c>
      <c r="E4" s="158" t="s">
        <v>4</v>
      </c>
      <c r="F4" s="158" t="s">
        <v>5</v>
      </c>
      <c r="G4" s="1020" t="s">
        <v>6</v>
      </c>
      <c r="H4" s="1014" t="s">
        <v>7</v>
      </c>
    </row>
    <row r="5" spans="1:21">
      <c r="A5" s="159"/>
      <c r="B5" s="160"/>
      <c r="C5" s="42" t="s">
        <v>172</v>
      </c>
      <c r="D5" s="162" t="s">
        <v>1325</v>
      </c>
      <c r="E5" s="163"/>
      <c r="F5" s="161"/>
      <c r="G5" s="1021"/>
      <c r="H5" s="1021"/>
    </row>
    <row r="6" spans="1:21">
      <c r="A6" s="166"/>
      <c r="B6" s="78"/>
      <c r="C6" s="167"/>
      <c r="D6" s="168"/>
      <c r="E6" s="169"/>
      <c r="F6" s="167"/>
      <c r="G6" s="965"/>
      <c r="H6" s="965"/>
    </row>
    <row r="7" spans="1:21">
      <c r="A7" s="16"/>
      <c r="B7" s="9"/>
      <c r="C7" s="18"/>
      <c r="D7" s="164" t="s">
        <v>1332</v>
      </c>
      <c r="E7" s="165"/>
      <c r="F7" s="18"/>
      <c r="G7" s="967"/>
      <c r="H7" s="967"/>
      <c r="K7" s="88"/>
      <c r="L7" s="170"/>
      <c r="M7" s="170"/>
      <c r="N7" s="170"/>
      <c r="O7" s="88"/>
      <c r="P7" s="1124"/>
    </row>
    <row r="8" spans="1:21">
      <c r="A8" s="166"/>
      <c r="B8" s="78"/>
      <c r="C8" s="167"/>
      <c r="D8" s="168"/>
      <c r="E8" s="169"/>
      <c r="F8" s="167"/>
      <c r="G8" s="965"/>
      <c r="H8" s="965"/>
      <c r="K8" s="103"/>
      <c r="L8" s="90"/>
      <c r="M8" s="90"/>
      <c r="N8" s="90"/>
      <c r="O8" s="90"/>
      <c r="P8" s="1124"/>
      <c r="U8" s="156"/>
    </row>
    <row r="9" spans="1:21" ht="27">
      <c r="A9" s="16" t="s">
        <v>1545</v>
      </c>
      <c r="B9" s="9"/>
      <c r="C9" s="18" t="s">
        <v>174</v>
      </c>
      <c r="D9" s="174" t="s">
        <v>175</v>
      </c>
      <c r="E9" s="165"/>
      <c r="F9" s="18"/>
      <c r="G9" s="967"/>
      <c r="H9" s="967"/>
      <c r="K9" s="171"/>
      <c r="L9" s="172"/>
      <c r="M9" s="172"/>
      <c r="N9" s="172"/>
      <c r="O9" s="90"/>
      <c r="P9" s="1124"/>
      <c r="U9" s="156"/>
    </row>
    <row r="10" spans="1:21">
      <c r="A10" s="166"/>
      <c r="B10" s="78"/>
      <c r="C10" s="167"/>
      <c r="D10" s="168"/>
      <c r="E10" s="169"/>
      <c r="F10" s="167"/>
      <c r="G10" s="965"/>
      <c r="H10" s="965"/>
      <c r="K10" s="171"/>
      <c r="L10" s="173"/>
      <c r="M10" s="173"/>
      <c r="N10" s="173"/>
      <c r="O10" s="90"/>
      <c r="P10" s="1124"/>
    </row>
    <row r="11" spans="1:21">
      <c r="A11" s="16" t="s">
        <v>1546</v>
      </c>
      <c r="B11" s="9" t="s">
        <v>1</v>
      </c>
      <c r="C11" s="18"/>
      <c r="D11" s="178" t="s">
        <v>176</v>
      </c>
      <c r="E11" s="39" t="s">
        <v>154</v>
      </c>
      <c r="F11" s="179">
        <v>17</v>
      </c>
      <c r="G11" s="959"/>
      <c r="H11" s="959"/>
      <c r="I11"/>
      <c r="K11" s="171"/>
      <c r="L11" s="175"/>
      <c r="M11" s="175"/>
      <c r="N11" s="175"/>
      <c r="O11" s="90"/>
      <c r="P11" s="1124"/>
    </row>
    <row r="12" spans="1:21">
      <c r="A12" s="166"/>
      <c r="B12" s="78"/>
      <c r="C12" s="167"/>
      <c r="D12" s="168"/>
      <c r="E12" s="169"/>
      <c r="F12" s="167"/>
      <c r="G12" s="963"/>
      <c r="H12" s="963"/>
      <c r="I12"/>
      <c r="K12" s="171"/>
      <c r="L12" s="176"/>
      <c r="M12" s="176"/>
      <c r="N12" s="176"/>
      <c r="O12" s="90"/>
      <c r="P12" s="1124"/>
      <c r="Q12" s="177"/>
      <c r="S12" s="171"/>
      <c r="U12" s="90"/>
    </row>
    <row r="13" spans="1:21" ht="15.75">
      <c r="A13" s="16" t="s">
        <v>1547</v>
      </c>
      <c r="B13" s="9" t="s">
        <v>1</v>
      </c>
      <c r="C13" s="18"/>
      <c r="D13" s="178" t="s">
        <v>177</v>
      </c>
      <c r="E13" s="39" t="s">
        <v>154</v>
      </c>
      <c r="F13" s="179">
        <v>18</v>
      </c>
      <c r="G13" s="959"/>
      <c r="H13" s="959"/>
      <c r="I13" s="101"/>
      <c r="K13" s="180"/>
      <c r="L13" s="181"/>
      <c r="M13" s="181"/>
      <c r="N13" s="181"/>
      <c r="O13" s="182"/>
      <c r="P13" s="1124"/>
      <c r="S13" s="180"/>
      <c r="U13" s="182"/>
    </row>
    <row r="14" spans="1:21" ht="15.75">
      <c r="A14" s="166"/>
      <c r="B14" s="78"/>
      <c r="C14" s="167"/>
      <c r="D14" s="168"/>
      <c r="E14" s="169"/>
      <c r="F14" s="167"/>
      <c r="G14" s="963"/>
      <c r="H14" s="963"/>
      <c r="I14"/>
      <c r="K14" s="180"/>
      <c r="L14" s="181"/>
      <c r="M14" s="181"/>
      <c r="N14" s="181"/>
      <c r="O14" s="182"/>
      <c r="P14" s="1124"/>
      <c r="S14" s="180"/>
      <c r="U14" s="182"/>
    </row>
    <row r="15" spans="1:21" ht="15.75">
      <c r="A15" s="16" t="s">
        <v>1548</v>
      </c>
      <c r="B15" s="9"/>
      <c r="C15" s="18" t="s">
        <v>178</v>
      </c>
      <c r="D15" s="164" t="s">
        <v>179</v>
      </c>
      <c r="E15" s="39"/>
      <c r="F15" s="18"/>
      <c r="G15" s="959"/>
      <c r="H15" s="959"/>
      <c r="I15" s="101"/>
      <c r="K15" s="180"/>
      <c r="L15" s="181"/>
      <c r="M15" s="181"/>
      <c r="N15" s="181"/>
      <c r="O15" s="127"/>
      <c r="P15" s="1124"/>
      <c r="S15" s="180"/>
      <c r="U15" s="127"/>
    </row>
    <row r="16" spans="1:21" ht="15.75">
      <c r="A16" s="166"/>
      <c r="B16" s="78"/>
      <c r="C16" s="167"/>
      <c r="D16" s="168"/>
      <c r="E16" s="169"/>
      <c r="F16" s="167"/>
      <c r="G16" s="963"/>
      <c r="H16" s="963"/>
      <c r="I16"/>
      <c r="K16" s="171"/>
      <c r="L16" s="183"/>
      <c r="M16" s="183"/>
      <c r="N16" s="181"/>
      <c r="O16" s="120"/>
      <c r="P16" s="1124"/>
      <c r="S16" s="171"/>
      <c r="U16" s="120"/>
    </row>
    <row r="17" spans="1:21" ht="15.75">
      <c r="A17" s="16" t="s">
        <v>1549</v>
      </c>
      <c r="B17" s="9"/>
      <c r="C17" s="18"/>
      <c r="D17" s="178" t="s">
        <v>180</v>
      </c>
      <c r="E17" s="39" t="s">
        <v>154</v>
      </c>
      <c r="F17" s="179">
        <v>49</v>
      </c>
      <c r="G17" s="959"/>
      <c r="H17" s="959"/>
      <c r="I17"/>
      <c r="K17" s="171"/>
      <c r="L17" s="176"/>
      <c r="M17" s="176"/>
      <c r="N17" s="176"/>
      <c r="O17" s="120"/>
      <c r="P17" s="1124"/>
      <c r="Q17" s="177"/>
      <c r="S17" s="180"/>
      <c r="U17" s="184"/>
    </row>
    <row r="18" spans="1:21">
      <c r="A18" s="166"/>
      <c r="B18" s="78"/>
      <c r="C18" s="167"/>
      <c r="D18" s="168"/>
      <c r="E18" s="169"/>
      <c r="F18" s="167"/>
      <c r="G18" s="963"/>
      <c r="H18" s="963"/>
      <c r="I18"/>
      <c r="K18" s="180"/>
      <c r="L18" s="181"/>
      <c r="M18" s="181"/>
      <c r="N18" s="181"/>
      <c r="O18" s="184"/>
      <c r="P18" s="1124"/>
      <c r="S18" s="180"/>
      <c r="U18" s="184"/>
    </row>
    <row r="19" spans="1:21">
      <c r="A19" s="16" t="s">
        <v>1550</v>
      </c>
      <c r="B19" s="9"/>
      <c r="C19" s="18"/>
      <c r="D19" s="178" t="s">
        <v>181</v>
      </c>
      <c r="E19" s="39" t="s">
        <v>154</v>
      </c>
      <c r="F19" s="179">
        <v>13</v>
      </c>
      <c r="G19" s="959"/>
      <c r="H19" s="959"/>
      <c r="I19" s="101"/>
      <c r="K19" s="180"/>
      <c r="L19" s="181"/>
      <c r="M19" s="181"/>
      <c r="N19" s="181"/>
      <c r="O19" s="184"/>
      <c r="P19" s="1124"/>
      <c r="S19" s="180"/>
      <c r="U19" s="184"/>
    </row>
    <row r="20" spans="1:21">
      <c r="A20" s="166"/>
      <c r="B20" s="78"/>
      <c r="C20" s="167"/>
      <c r="D20" s="168"/>
      <c r="E20" s="169"/>
      <c r="F20" s="167"/>
      <c r="G20" s="963"/>
      <c r="H20" s="963"/>
      <c r="I20"/>
      <c r="K20" s="180"/>
      <c r="L20" s="181"/>
      <c r="M20" s="181"/>
      <c r="N20" s="181"/>
      <c r="O20" s="184"/>
      <c r="P20" s="1124"/>
    </row>
    <row r="21" spans="1:21">
      <c r="A21" s="16"/>
      <c r="B21" s="9"/>
      <c r="C21" s="18" t="s">
        <v>182</v>
      </c>
      <c r="D21" s="164" t="s">
        <v>183</v>
      </c>
      <c r="E21" s="39"/>
      <c r="F21" s="18"/>
      <c r="G21" s="959"/>
      <c r="H21" s="959"/>
      <c r="I21" s="101"/>
    </row>
    <row r="22" spans="1:21">
      <c r="A22" s="166"/>
      <c r="B22" s="78"/>
      <c r="C22" s="167"/>
      <c r="D22" s="168"/>
      <c r="E22" s="169"/>
      <c r="F22" s="167"/>
      <c r="G22" s="963"/>
      <c r="H22" s="963"/>
      <c r="I22"/>
    </row>
    <row r="23" spans="1:21">
      <c r="A23" s="16" t="s">
        <v>1551</v>
      </c>
      <c r="B23" s="9"/>
      <c r="C23" s="18"/>
      <c r="D23" s="164" t="s">
        <v>184</v>
      </c>
      <c r="E23" s="39"/>
      <c r="F23" s="18"/>
      <c r="G23" s="959"/>
      <c r="H23" s="959"/>
      <c r="I23"/>
    </row>
    <row r="24" spans="1:21">
      <c r="A24" s="166"/>
      <c r="B24" s="78"/>
      <c r="C24" s="167"/>
      <c r="D24" s="168"/>
      <c r="E24" s="169"/>
      <c r="F24" s="167"/>
      <c r="G24" s="963"/>
      <c r="H24" s="963"/>
      <c r="I24"/>
    </row>
    <row r="25" spans="1:21" ht="24" customHeight="1">
      <c r="A25" s="16" t="s">
        <v>1552</v>
      </c>
      <c r="B25" s="9"/>
      <c r="C25" s="18"/>
      <c r="D25" s="185" t="s">
        <v>185</v>
      </c>
      <c r="E25" s="39" t="s">
        <v>154</v>
      </c>
      <c r="F25" s="179">
        <v>29</v>
      </c>
      <c r="G25" s="959"/>
      <c r="H25" s="959"/>
      <c r="I25"/>
    </row>
    <row r="26" spans="1:21">
      <c r="A26" s="166"/>
      <c r="B26" s="78"/>
      <c r="C26" s="167"/>
      <c r="D26" s="168"/>
      <c r="E26" s="169"/>
      <c r="F26" s="167"/>
      <c r="G26" s="963"/>
      <c r="H26" s="963"/>
      <c r="I26"/>
    </row>
    <row r="27" spans="1:21" ht="24" customHeight="1">
      <c r="A27" s="16" t="s">
        <v>1553</v>
      </c>
      <c r="B27" s="9"/>
      <c r="C27" s="18"/>
      <c r="D27" s="178" t="s">
        <v>177</v>
      </c>
      <c r="E27" s="39" t="s">
        <v>154</v>
      </c>
      <c r="F27" s="179">
        <v>8</v>
      </c>
      <c r="G27" s="959"/>
      <c r="H27" s="959"/>
      <c r="I27" s="186"/>
    </row>
    <row r="28" spans="1:21">
      <c r="A28" s="166"/>
      <c r="B28" s="78"/>
      <c r="C28" s="167"/>
      <c r="D28" s="168"/>
      <c r="E28" s="169"/>
      <c r="F28" s="167"/>
      <c r="G28" s="963"/>
      <c r="H28" s="963"/>
      <c r="I28"/>
      <c r="K28" s="88"/>
      <c r="L28" s="170"/>
      <c r="M28" s="170"/>
      <c r="N28" s="170"/>
      <c r="O28" s="88"/>
      <c r="P28" s="1124"/>
    </row>
    <row r="29" spans="1:21">
      <c r="A29" s="16"/>
      <c r="B29" s="9"/>
      <c r="C29" s="18" t="s">
        <v>186</v>
      </c>
      <c r="D29" s="178" t="s">
        <v>187</v>
      </c>
      <c r="E29" s="39"/>
      <c r="F29" s="179"/>
      <c r="G29" s="959"/>
      <c r="H29" s="959"/>
      <c r="I29" s="101"/>
      <c r="K29" s="103"/>
      <c r="L29" s="90"/>
      <c r="M29" s="90"/>
      <c r="N29" s="90"/>
      <c r="O29" s="90"/>
      <c r="P29" s="1124"/>
    </row>
    <row r="30" spans="1:21">
      <c r="A30" s="166"/>
      <c r="B30" s="78"/>
      <c r="C30" s="167"/>
      <c r="D30" s="168"/>
      <c r="E30" s="169"/>
      <c r="F30" s="167"/>
      <c r="G30" s="963"/>
      <c r="H30" s="963"/>
      <c r="K30" s="171"/>
      <c r="L30" s="172"/>
      <c r="M30" s="172"/>
      <c r="N30" s="172"/>
      <c r="O30" s="90"/>
      <c r="P30" s="1124"/>
    </row>
    <row r="31" spans="1:21">
      <c r="A31" s="16" t="s">
        <v>1554</v>
      </c>
      <c r="B31" s="9"/>
      <c r="C31" s="18"/>
      <c r="D31" s="178" t="s">
        <v>188</v>
      </c>
      <c r="E31" s="39" t="s">
        <v>154</v>
      </c>
      <c r="F31" s="179">
        <v>10</v>
      </c>
      <c r="G31" s="959"/>
      <c r="H31" s="959"/>
      <c r="I31" s="101"/>
      <c r="K31" s="171"/>
      <c r="L31" s="173"/>
      <c r="M31" s="173"/>
      <c r="N31" s="173"/>
      <c r="O31" s="90"/>
      <c r="P31" s="1124"/>
    </row>
    <row r="32" spans="1:21">
      <c r="A32" s="166"/>
      <c r="B32" s="78"/>
      <c r="C32" s="167"/>
      <c r="D32" s="168"/>
      <c r="E32" s="169"/>
      <c r="F32" s="167"/>
      <c r="G32" s="963"/>
      <c r="H32" s="963"/>
      <c r="K32" s="171"/>
      <c r="L32" s="187"/>
      <c r="M32" s="187"/>
      <c r="N32" s="175"/>
      <c r="O32" s="90"/>
      <c r="P32" s="1124"/>
    </row>
    <row r="33" spans="1:16">
      <c r="A33" s="16" t="s">
        <v>1555</v>
      </c>
      <c r="B33" s="9"/>
      <c r="C33" s="18"/>
      <c r="D33" s="178" t="s">
        <v>189</v>
      </c>
      <c r="E33" s="39" t="s">
        <v>154</v>
      </c>
      <c r="F33" s="179">
        <v>15</v>
      </c>
      <c r="G33" s="959"/>
      <c r="H33" s="959"/>
      <c r="K33" s="171"/>
      <c r="L33" s="176"/>
      <c r="M33" s="176"/>
      <c r="N33" s="176"/>
      <c r="O33" s="90"/>
      <c r="P33" s="1124"/>
    </row>
    <row r="34" spans="1:16" ht="15.75">
      <c r="A34" s="166"/>
      <c r="B34" s="78"/>
      <c r="C34" s="167"/>
      <c r="D34" s="168"/>
      <c r="E34" s="169"/>
      <c r="F34" s="167"/>
      <c r="G34" s="965"/>
      <c r="H34" s="965"/>
      <c r="K34" s="180"/>
      <c r="L34" s="181"/>
      <c r="M34" s="181"/>
      <c r="N34" s="181"/>
      <c r="O34" s="182"/>
      <c r="P34" s="1124"/>
    </row>
    <row r="35" spans="1:16" ht="18" customHeight="1">
      <c r="A35" s="16" t="s">
        <v>1556</v>
      </c>
      <c r="B35" s="9"/>
      <c r="C35" s="18"/>
      <c r="D35" s="178" t="s">
        <v>190</v>
      </c>
      <c r="E35" s="45" t="s">
        <v>134</v>
      </c>
      <c r="F35" s="179">
        <v>150</v>
      </c>
      <c r="G35" s="959"/>
      <c r="H35" s="959"/>
      <c r="K35" s="88"/>
      <c r="L35" s="188"/>
      <c r="M35" s="188"/>
      <c r="N35" s="181"/>
      <c r="O35" s="182"/>
      <c r="P35" s="1124"/>
    </row>
    <row r="36" spans="1:16" ht="15.75">
      <c r="A36" s="166"/>
      <c r="B36" s="78"/>
      <c r="C36" s="167"/>
      <c r="D36" s="168"/>
      <c r="E36" s="169"/>
      <c r="F36" s="167"/>
      <c r="G36" s="965"/>
      <c r="H36" s="965"/>
      <c r="K36" s="171"/>
      <c r="L36" s="172"/>
      <c r="M36" s="172"/>
      <c r="N36" s="172"/>
      <c r="O36" s="127"/>
      <c r="P36" s="1124"/>
    </row>
    <row r="37" spans="1:16" ht="25.5" customHeight="1">
      <c r="A37" s="16" t="s">
        <v>1557</v>
      </c>
      <c r="B37" s="9" t="s">
        <v>191</v>
      </c>
      <c r="C37" s="191" t="s">
        <v>192</v>
      </c>
      <c r="D37" s="192" t="s">
        <v>193</v>
      </c>
      <c r="E37" s="193" t="s">
        <v>154</v>
      </c>
      <c r="F37" s="179">
        <v>5</v>
      </c>
      <c r="G37" s="959"/>
      <c r="H37" s="959"/>
      <c r="K37" s="171"/>
      <c r="L37" s="189"/>
      <c r="M37" s="189"/>
      <c r="N37" s="172"/>
      <c r="O37" s="127"/>
      <c r="P37" s="1124"/>
    </row>
    <row r="38" spans="1:16" ht="15.75">
      <c r="A38" s="166"/>
      <c r="B38" s="78"/>
      <c r="C38" s="167"/>
      <c r="D38" s="168"/>
      <c r="E38" s="169"/>
      <c r="F38" s="167"/>
      <c r="G38" s="965"/>
      <c r="H38" s="965"/>
      <c r="K38" s="180"/>
      <c r="L38" s="183"/>
      <c r="M38" s="183"/>
      <c r="N38" s="190"/>
      <c r="O38" s="127"/>
      <c r="P38" s="1124"/>
    </row>
    <row r="39" spans="1:16" ht="24.75" customHeight="1">
      <c r="A39" s="16" t="s">
        <v>1558</v>
      </c>
      <c r="B39" s="9" t="s">
        <v>191</v>
      </c>
      <c r="C39" s="18" t="s">
        <v>22</v>
      </c>
      <c r="D39" s="185" t="s">
        <v>194</v>
      </c>
      <c r="E39" s="39" t="s">
        <v>195</v>
      </c>
      <c r="F39" s="179">
        <v>350</v>
      </c>
      <c r="G39" s="959"/>
      <c r="H39" s="959"/>
      <c r="K39" s="171"/>
      <c r="L39" s="183"/>
      <c r="M39" s="183"/>
      <c r="N39" s="181"/>
      <c r="O39" s="120"/>
      <c r="P39" s="1124"/>
    </row>
    <row r="40" spans="1:16" ht="15.75">
      <c r="A40" s="166"/>
      <c r="B40" s="78"/>
      <c r="C40" s="167"/>
      <c r="D40" s="168"/>
      <c r="E40" s="169"/>
      <c r="F40" s="167"/>
      <c r="G40" s="965"/>
      <c r="H40" s="965"/>
      <c r="K40" s="180"/>
      <c r="L40" s="183"/>
      <c r="M40" s="183"/>
      <c r="N40" s="190"/>
      <c r="O40" s="127"/>
      <c r="P40" s="1124"/>
    </row>
    <row r="41" spans="1:16" ht="24" customHeight="1">
      <c r="A41" s="16"/>
      <c r="B41" s="9"/>
      <c r="C41" s="18"/>
      <c r="D41" s="178"/>
      <c r="E41" s="39"/>
      <c r="F41" s="18"/>
      <c r="G41" s="967"/>
      <c r="H41" s="967"/>
      <c r="K41" s="171"/>
      <c r="L41" s="183"/>
      <c r="M41" s="183"/>
      <c r="N41" s="181"/>
      <c r="O41" s="120"/>
      <c r="P41" s="1124"/>
    </row>
    <row r="42" spans="1:16" ht="15.75">
      <c r="A42" s="27"/>
      <c r="B42" s="15"/>
      <c r="C42" s="194"/>
      <c r="D42" s="195"/>
      <c r="E42" s="30"/>
      <c r="F42" s="194"/>
      <c r="G42" s="906"/>
      <c r="H42" s="906"/>
      <c r="K42" s="180"/>
      <c r="L42" s="188"/>
      <c r="M42" s="188"/>
      <c r="N42" s="176"/>
      <c r="O42" s="120"/>
      <c r="P42" s="1124"/>
    </row>
    <row r="43" spans="1:16">
      <c r="A43" s="16"/>
      <c r="B43" s="9"/>
      <c r="C43" s="18"/>
      <c r="D43" s="178"/>
      <c r="E43" s="39"/>
      <c r="F43" s="18"/>
      <c r="G43" s="967"/>
      <c r="H43" s="967"/>
      <c r="K43" s="180"/>
      <c r="L43" s="183"/>
      <c r="M43" s="183"/>
      <c r="N43" s="181"/>
      <c r="O43" s="184"/>
      <c r="P43" s="1124"/>
    </row>
    <row r="44" spans="1:16">
      <c r="A44" s="27"/>
      <c r="B44" s="15"/>
      <c r="C44" s="194"/>
      <c r="D44" s="195"/>
      <c r="E44" s="30"/>
      <c r="F44" s="194"/>
      <c r="G44" s="906"/>
      <c r="H44" s="906"/>
      <c r="K44" s="180"/>
      <c r="L44" s="183"/>
      <c r="M44" s="183"/>
      <c r="N44" s="181"/>
      <c r="O44" s="184"/>
    </row>
    <row r="45" spans="1:16" ht="15.75" thickBot="1">
      <c r="A45" s="16"/>
      <c r="B45" s="9"/>
      <c r="C45" s="18"/>
      <c r="D45" s="178"/>
      <c r="E45" s="39"/>
      <c r="F45" s="18"/>
      <c r="G45" s="967"/>
      <c r="H45" s="967"/>
      <c r="K45" s="180"/>
      <c r="L45" s="183"/>
      <c r="M45" s="183"/>
      <c r="N45" s="176"/>
      <c r="O45" s="184"/>
    </row>
    <row r="46" spans="1:16" ht="15.75" thickBot="1">
      <c r="A46" s="1131" t="s">
        <v>39</v>
      </c>
      <c r="B46" s="1132"/>
      <c r="C46" s="1132"/>
      <c r="D46" s="1132"/>
      <c r="E46" s="1132"/>
      <c r="F46" s="1132"/>
      <c r="G46" s="1133"/>
      <c r="H46" s="51"/>
      <c r="K46" s="196"/>
    </row>
    <row r="47" spans="1:16">
      <c r="K47" s="196"/>
      <c r="M47" s="101"/>
    </row>
    <row r="49" spans="11:13">
      <c r="K49" s="196"/>
      <c r="L49" s="110"/>
      <c r="M49" s="197"/>
    </row>
  </sheetData>
  <sheetProtection algorithmName="SHA-512" hashValue="n0lJgB9NLeCp7MuY4QonES8K+ob77xnSW4jVyQAFKOfnNBUVVcGq58m3EYplIsez7STa4Tm1u1CCRmeokyrDtg==" saltValue="lqF0DHq0bDZ3O7WsUyU5HQ==" spinCount="100000" sheet="1" objects="1" scenarios="1"/>
  <mergeCells count="9">
    <mergeCell ref="A46:G46"/>
    <mergeCell ref="P7:P20"/>
    <mergeCell ref="P28:P43"/>
    <mergeCell ref="C1:H1"/>
    <mergeCell ref="A1:B1"/>
    <mergeCell ref="A2:B2"/>
    <mergeCell ref="C2:H2"/>
    <mergeCell ref="A3:B3"/>
    <mergeCell ref="C3:H3"/>
  </mergeCells>
  <phoneticPr fontId="31" type="noConversion"/>
  <pageMargins left="0.70866141732283472" right="0.70866141732283472" top="0.74803149606299213" bottom="0.74803149606299213" header="0.31496062992125984" footer="0.31496062992125984"/>
  <pageSetup paperSize="9" scale="56" firstPageNumber="19" fitToHeight="0" orientation="portrait" r:id="rId1"/>
  <headerFooter>
    <oddFooter xml:space="preserve">&amp;RC. &amp;P
</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54341D-B9EF-49F8-8CBD-1B18D7B436F3}">
  <sheetPr>
    <tabColor rgb="FF00B050"/>
    <pageSetUpPr fitToPage="1"/>
  </sheetPr>
  <dimension ref="A1:S156"/>
  <sheetViews>
    <sheetView view="pageBreakPreview" zoomScale="25" zoomScaleNormal="100" zoomScaleSheetLayoutView="25" workbookViewId="0">
      <selection activeCell="G87" sqref="A87:H120"/>
    </sheetView>
  </sheetViews>
  <sheetFormatPr defaultColWidth="9.140625" defaultRowHeight="15"/>
  <cols>
    <col min="1" max="1" width="9.28515625" style="207" bestFit="1" customWidth="1"/>
    <col min="2" max="2" width="10.5703125" style="207" customWidth="1"/>
    <col min="3" max="3" width="11.85546875" style="209" customWidth="1"/>
    <col min="4" max="4" width="45.28515625" style="207" customWidth="1"/>
    <col min="5" max="5" width="10.28515625" style="230" customWidth="1"/>
    <col min="6" max="6" width="11.28515625" style="207" customWidth="1"/>
    <col min="7" max="8" width="30.7109375" style="207" customWidth="1"/>
    <col min="9" max="9" width="12" style="207" bestFit="1" customWidth="1"/>
    <col min="10" max="10" width="14.7109375" style="207" bestFit="1" customWidth="1"/>
    <col min="11" max="11" width="9.140625" style="207"/>
    <col min="12" max="12" width="42.85546875" style="207" customWidth="1"/>
    <col min="13" max="13" width="23.42578125" style="207" customWidth="1"/>
    <col min="14" max="14" width="34" style="207" customWidth="1"/>
    <col min="15" max="15" width="28.7109375" style="208" customWidth="1"/>
    <col min="16" max="16" width="20.42578125" style="207" customWidth="1"/>
    <col min="17" max="17" width="21.140625" style="207" customWidth="1"/>
    <col min="18" max="18" width="23.7109375" style="207" customWidth="1"/>
    <col min="19" max="19" width="11.28515625" style="124" customWidth="1"/>
    <col min="20" max="20" width="12.28515625" style="207" customWidth="1"/>
    <col min="21" max="16384" width="9.140625" style="207"/>
  </cols>
  <sheetData>
    <row r="1" spans="1:16">
      <c r="A1" s="1162" t="s">
        <v>1327</v>
      </c>
      <c r="B1" s="1162"/>
      <c r="C1" s="1162" t="s">
        <v>3488</v>
      </c>
      <c r="D1" s="1162"/>
      <c r="E1" s="1162"/>
      <c r="F1" s="1162"/>
      <c r="G1" s="1162"/>
      <c r="H1" s="1162"/>
    </row>
    <row r="2" spans="1:16">
      <c r="A2" s="1162" t="s">
        <v>1184</v>
      </c>
      <c r="B2" s="1162"/>
      <c r="C2" s="1162" t="s">
        <v>3487</v>
      </c>
      <c r="D2" s="1162"/>
      <c r="E2" s="1162"/>
      <c r="F2" s="1162"/>
      <c r="G2" s="1162"/>
      <c r="H2" s="1162"/>
    </row>
    <row r="3" spans="1:16" ht="15" customHeight="1" thickBot="1">
      <c r="A3" s="1103" t="s">
        <v>917</v>
      </c>
      <c r="B3" s="1103"/>
      <c r="C3" s="1103" t="str">
        <f>D5</f>
        <v>SCHEDULE 14: SECONDARY SEDIMENTATION TANKS</v>
      </c>
      <c r="D3" s="1103"/>
      <c r="E3" s="1103"/>
      <c r="F3" s="1103"/>
      <c r="G3" s="1103"/>
      <c r="H3" s="1103"/>
    </row>
    <row r="4" spans="1:16" ht="15" customHeight="1" thickBot="1">
      <c r="A4" s="660" t="s">
        <v>0</v>
      </c>
      <c r="B4" s="661" t="s">
        <v>1</v>
      </c>
      <c r="C4" s="661" t="s">
        <v>2</v>
      </c>
      <c r="D4" s="661" t="s">
        <v>3</v>
      </c>
      <c r="E4" s="661" t="s">
        <v>4</v>
      </c>
      <c r="F4" s="661" t="s">
        <v>5</v>
      </c>
      <c r="G4" s="1022" t="s">
        <v>6</v>
      </c>
      <c r="H4" s="1022" t="s">
        <v>7</v>
      </c>
    </row>
    <row r="5" spans="1:16">
      <c r="A5" s="662"/>
      <c r="B5" s="42"/>
      <c r="C5" s="342"/>
      <c r="D5" s="702" t="s">
        <v>1774</v>
      </c>
      <c r="E5" s="163"/>
      <c r="F5" s="163"/>
      <c r="G5" s="886"/>
      <c r="H5" s="886"/>
    </row>
    <row r="6" spans="1:16">
      <c r="A6" s="663"/>
      <c r="B6" s="664"/>
      <c r="C6" s="354"/>
      <c r="D6" s="690"/>
      <c r="E6" s="690"/>
      <c r="F6" s="690"/>
      <c r="G6" s="887"/>
      <c r="H6" s="887"/>
      <c r="I6" s="209"/>
      <c r="J6" s="209"/>
    </row>
    <row r="7" spans="1:16" ht="16.5" customHeight="1">
      <c r="A7" s="16"/>
      <c r="B7" s="452"/>
      <c r="C7" s="210" t="s">
        <v>199</v>
      </c>
      <c r="D7" s="691" t="s">
        <v>200</v>
      </c>
      <c r="E7" s="39"/>
      <c r="F7" s="39"/>
      <c r="G7" s="888"/>
      <c r="H7" s="888"/>
      <c r="I7" s="209"/>
      <c r="J7" s="209"/>
    </row>
    <row r="8" spans="1:16">
      <c r="A8" s="666"/>
      <c r="B8" s="355"/>
      <c r="C8" s="713"/>
      <c r="D8" s="692"/>
      <c r="E8" s="30"/>
      <c r="F8" s="30"/>
      <c r="G8" s="889"/>
      <c r="H8" s="889"/>
      <c r="I8" s="209"/>
      <c r="J8" s="209"/>
    </row>
    <row r="9" spans="1:16">
      <c r="A9" s="16" t="s">
        <v>1571</v>
      </c>
      <c r="B9" s="665"/>
      <c r="C9" s="685"/>
      <c r="D9" s="691" t="s">
        <v>202</v>
      </c>
      <c r="E9" s="39"/>
      <c r="F9" s="699"/>
      <c r="G9" s="890"/>
      <c r="H9" s="891"/>
      <c r="I9" s="209"/>
      <c r="J9" s="209"/>
    </row>
    <row r="10" spans="1:16">
      <c r="A10" s="666"/>
      <c r="B10" s="355"/>
      <c r="C10" s="713"/>
      <c r="D10" s="692"/>
      <c r="E10" s="30"/>
      <c r="F10" s="30"/>
      <c r="G10" s="889"/>
      <c r="H10" s="889"/>
      <c r="I10" s="209"/>
      <c r="J10" s="209"/>
    </row>
    <row r="11" spans="1:16" ht="38.25">
      <c r="A11" s="16"/>
      <c r="B11" s="665"/>
      <c r="C11" s="211" t="s">
        <v>203</v>
      </c>
      <c r="D11" s="693" t="s">
        <v>204</v>
      </c>
      <c r="E11" s="39"/>
      <c r="F11" s="699"/>
      <c r="G11" s="890"/>
      <c r="H11" s="891"/>
      <c r="I11" s="209"/>
      <c r="J11" s="209"/>
      <c r="M11" s="1158"/>
      <c r="N11" s="1159"/>
      <c r="O11" s="212"/>
    </row>
    <row r="12" spans="1:16">
      <c r="A12" s="666"/>
      <c r="B12" s="355"/>
      <c r="C12" s="713"/>
      <c r="D12" s="692"/>
      <c r="E12" s="30"/>
      <c r="F12" s="30"/>
      <c r="G12" s="892"/>
      <c r="H12" s="892"/>
      <c r="I12" s="209"/>
      <c r="J12" s="209"/>
      <c r="M12" s="1160"/>
      <c r="N12" s="1161"/>
      <c r="O12" s="213"/>
    </row>
    <row r="13" spans="1:16">
      <c r="A13" s="16" t="s">
        <v>1579</v>
      </c>
      <c r="B13" s="665"/>
      <c r="C13" s="685"/>
      <c r="D13" s="693" t="s">
        <v>1560</v>
      </c>
      <c r="E13" s="695" t="s">
        <v>154</v>
      </c>
      <c r="F13" s="700">
        <v>730</v>
      </c>
      <c r="G13" s="893"/>
      <c r="H13" s="893"/>
      <c r="I13" s="209"/>
      <c r="J13" s="209"/>
    </row>
    <row r="14" spans="1:16" ht="15.75">
      <c r="A14" s="666"/>
      <c r="B14" s="355"/>
      <c r="C14" s="713"/>
      <c r="D14" s="692"/>
      <c r="E14" s="30"/>
      <c r="F14" s="30"/>
      <c r="G14" s="892"/>
      <c r="H14" s="892"/>
      <c r="I14" s="209"/>
      <c r="J14" s="209"/>
      <c r="L14" s="214"/>
      <c r="M14" s="215"/>
      <c r="N14" s="213"/>
      <c r="O14" s="213"/>
      <c r="P14" s="213"/>
    </row>
    <row r="15" spans="1:16">
      <c r="A15" s="16" t="s">
        <v>1580</v>
      </c>
      <c r="B15" s="665"/>
      <c r="C15" s="685"/>
      <c r="D15" s="693" t="s">
        <v>1561</v>
      </c>
      <c r="E15" s="695" t="s">
        <v>154</v>
      </c>
      <c r="F15" s="700">
        <v>1365</v>
      </c>
      <c r="G15" s="893"/>
      <c r="H15" s="893"/>
      <c r="I15" s="209"/>
      <c r="J15" s="209"/>
      <c r="L15" s="216"/>
      <c r="M15" s="215"/>
      <c r="N15" s="213"/>
      <c r="O15" s="213"/>
      <c r="P15" s="213"/>
    </row>
    <row r="16" spans="1:16">
      <c r="A16" s="666"/>
      <c r="B16" s="355"/>
      <c r="C16" s="713"/>
      <c r="D16" s="692"/>
      <c r="E16" s="30"/>
      <c r="F16" s="30"/>
      <c r="G16" s="892"/>
      <c r="H16" s="892"/>
      <c r="I16" s="209"/>
      <c r="J16" s="209"/>
      <c r="L16" s="213"/>
      <c r="M16" s="213"/>
      <c r="N16" s="213"/>
      <c r="O16" s="215"/>
      <c r="P16" s="217"/>
    </row>
    <row r="17" spans="1:16">
      <c r="A17" s="16" t="s">
        <v>1572</v>
      </c>
      <c r="B17" s="665"/>
      <c r="C17" s="685"/>
      <c r="D17" s="691" t="s">
        <v>208</v>
      </c>
      <c r="E17" s="39"/>
      <c r="F17" s="699"/>
      <c r="G17" s="890"/>
      <c r="H17" s="890"/>
      <c r="I17" s="209"/>
      <c r="J17" s="209"/>
      <c r="O17" s="215"/>
      <c r="P17" s="218"/>
    </row>
    <row r="18" spans="1:16">
      <c r="A18" s="666"/>
      <c r="B18" s="355"/>
      <c r="C18" s="713"/>
      <c r="D18" s="692"/>
      <c r="E18" s="30"/>
      <c r="F18" s="30"/>
      <c r="G18" s="892"/>
      <c r="H18" s="892"/>
    </row>
    <row r="19" spans="1:16" ht="15.75">
      <c r="A19" s="16" t="s">
        <v>1581</v>
      </c>
      <c r="B19" s="665"/>
      <c r="C19" s="686"/>
      <c r="D19" s="693" t="s">
        <v>1562</v>
      </c>
      <c r="E19" s="695" t="s">
        <v>154</v>
      </c>
      <c r="F19" s="700">
        <v>2210</v>
      </c>
      <c r="G19" s="893"/>
      <c r="H19" s="893"/>
      <c r="I19" s="219"/>
      <c r="J19" s="209"/>
      <c r="L19" s="214"/>
      <c r="M19" s="215"/>
      <c r="N19" s="213"/>
      <c r="O19" s="213"/>
      <c r="P19" s="213"/>
    </row>
    <row r="20" spans="1:16">
      <c r="A20" s="666"/>
      <c r="B20" s="355"/>
      <c r="C20" s="687"/>
      <c r="D20" s="669"/>
      <c r="E20" s="169"/>
      <c r="F20" s="169"/>
      <c r="G20" s="894"/>
      <c r="H20" s="894"/>
      <c r="I20" s="209"/>
      <c r="J20" s="209"/>
      <c r="L20" s="216"/>
      <c r="M20" s="215"/>
      <c r="N20" s="213"/>
      <c r="O20" s="213"/>
      <c r="P20" s="213"/>
    </row>
    <row r="21" spans="1:16" ht="25.5">
      <c r="A21" s="16" t="s">
        <v>1582</v>
      </c>
      <c r="B21" s="665"/>
      <c r="C21" s="686"/>
      <c r="D21" s="693" t="s">
        <v>1563</v>
      </c>
      <c r="E21" s="695" t="s">
        <v>154</v>
      </c>
      <c r="F21" s="700">
        <v>200</v>
      </c>
      <c r="G21" s="893"/>
      <c r="H21" s="893"/>
      <c r="I21" s="209"/>
      <c r="J21" s="209"/>
      <c r="L21" s="213"/>
      <c r="M21" s="213"/>
      <c r="N21" s="213"/>
      <c r="O21" s="215"/>
      <c r="P21" s="213"/>
    </row>
    <row r="22" spans="1:16">
      <c r="A22" s="666"/>
      <c r="B22" s="355"/>
      <c r="C22" s="687"/>
      <c r="D22" s="670"/>
      <c r="E22" s="169"/>
      <c r="F22" s="169"/>
      <c r="G22" s="894"/>
      <c r="H22" s="894"/>
      <c r="I22" s="209"/>
      <c r="J22" s="209"/>
      <c r="O22" s="215"/>
      <c r="P22" s="213"/>
    </row>
    <row r="23" spans="1:16">
      <c r="A23" s="16" t="s">
        <v>1583</v>
      </c>
      <c r="B23" s="665"/>
      <c r="C23" s="685"/>
      <c r="D23" s="693" t="s">
        <v>1564</v>
      </c>
      <c r="E23" s="695" t="s">
        <v>154</v>
      </c>
      <c r="F23" s="700">
        <v>350</v>
      </c>
      <c r="G23" s="893"/>
      <c r="H23" s="893"/>
      <c r="I23" s="209"/>
      <c r="J23" s="209"/>
    </row>
    <row r="24" spans="1:16" ht="15.75">
      <c r="A24" s="666"/>
      <c r="B24" s="670"/>
      <c r="C24" s="688"/>
      <c r="D24" s="670"/>
      <c r="E24" s="696"/>
      <c r="F24" s="696"/>
      <c r="G24" s="894"/>
      <c r="H24" s="894"/>
      <c r="I24" s="209"/>
      <c r="J24" s="209"/>
      <c r="L24" s="214"/>
      <c r="M24" s="213"/>
      <c r="N24" s="213"/>
      <c r="O24" s="215"/>
    </row>
    <row r="25" spans="1:16">
      <c r="A25" s="16" t="s">
        <v>1584</v>
      </c>
      <c r="B25" s="665"/>
      <c r="C25" s="685"/>
      <c r="D25" s="693" t="s">
        <v>1565</v>
      </c>
      <c r="E25" s="695" t="s">
        <v>154</v>
      </c>
      <c r="F25" s="700">
        <v>300</v>
      </c>
      <c r="G25" s="893"/>
      <c r="H25" s="893"/>
      <c r="I25" s="209"/>
      <c r="J25" s="209"/>
      <c r="L25" s="213"/>
      <c r="M25" s="217"/>
      <c r="N25" s="213"/>
      <c r="O25" s="220"/>
    </row>
    <row r="26" spans="1:16">
      <c r="A26" s="666"/>
      <c r="B26" s="670"/>
      <c r="C26" s="687"/>
      <c r="D26" s="669"/>
      <c r="E26" s="169"/>
      <c r="F26" s="169"/>
      <c r="G26" s="894"/>
      <c r="H26" s="894"/>
      <c r="I26" s="209"/>
      <c r="J26" s="209"/>
      <c r="L26" s="213"/>
      <c r="M26" s="217"/>
      <c r="N26" s="213"/>
      <c r="O26" s="220"/>
    </row>
    <row r="27" spans="1:16">
      <c r="A27" s="16" t="s">
        <v>1573</v>
      </c>
      <c r="B27" s="665"/>
      <c r="C27" s="686"/>
      <c r="D27" s="691" t="s">
        <v>213</v>
      </c>
      <c r="E27" s="39"/>
      <c r="F27" s="699"/>
      <c r="G27" s="895"/>
      <c r="H27" s="890"/>
      <c r="I27" s="209"/>
      <c r="J27" s="209"/>
    </row>
    <row r="28" spans="1:16">
      <c r="A28" s="666"/>
      <c r="B28" s="670"/>
      <c r="C28" s="688"/>
      <c r="D28" s="670"/>
      <c r="E28" s="30"/>
      <c r="F28" s="671"/>
      <c r="G28" s="896"/>
      <c r="H28" s="896"/>
      <c r="I28" s="209"/>
      <c r="J28" s="209"/>
    </row>
    <row r="29" spans="1:16">
      <c r="A29" s="16" t="s">
        <v>1585</v>
      </c>
      <c r="B29" s="665"/>
      <c r="C29" s="685"/>
      <c r="D29" s="693" t="s">
        <v>215</v>
      </c>
      <c r="E29" s="695" t="s">
        <v>154</v>
      </c>
      <c r="F29" s="700">
        <v>1377</v>
      </c>
      <c r="G29" s="893"/>
      <c r="H29" s="893"/>
      <c r="I29" s="222"/>
      <c r="J29" s="223"/>
    </row>
    <row r="30" spans="1:16" ht="15.75">
      <c r="A30" s="27"/>
      <c r="B30" s="670"/>
      <c r="C30" s="688"/>
      <c r="D30" s="670"/>
      <c r="E30" s="30"/>
      <c r="F30" s="671"/>
      <c r="G30" s="896"/>
      <c r="H30" s="896"/>
      <c r="I30" s="209"/>
      <c r="J30" s="209"/>
      <c r="L30" s="214"/>
      <c r="M30" s="221"/>
      <c r="N30" s="213"/>
      <c r="O30" s="213"/>
    </row>
    <row r="31" spans="1:16" ht="25.5">
      <c r="A31" s="16" t="s">
        <v>1586</v>
      </c>
      <c r="B31" s="665"/>
      <c r="C31" s="685"/>
      <c r="D31" s="693" t="s">
        <v>3271</v>
      </c>
      <c r="E31" s="697" t="s">
        <v>154</v>
      </c>
      <c r="F31" s="700">
        <v>1071</v>
      </c>
      <c r="G31" s="893"/>
      <c r="H31" s="893"/>
      <c r="I31" s="222"/>
      <c r="J31" s="223"/>
      <c r="L31" s="216"/>
      <c r="M31" s="215"/>
      <c r="N31" s="213"/>
      <c r="O31" s="217"/>
    </row>
    <row r="32" spans="1:16">
      <c r="A32" s="27"/>
      <c r="B32" s="670"/>
      <c r="C32" s="688"/>
      <c r="D32" s="670"/>
      <c r="E32" s="30"/>
      <c r="F32" s="671"/>
      <c r="G32" s="896"/>
      <c r="H32" s="896"/>
      <c r="I32" s="209"/>
      <c r="J32" s="209"/>
      <c r="L32" s="224"/>
      <c r="M32" s="225"/>
      <c r="O32" s="226"/>
    </row>
    <row r="33" spans="1:10">
      <c r="A33" s="16" t="s">
        <v>1587</v>
      </c>
      <c r="B33" s="665"/>
      <c r="C33" s="685"/>
      <c r="D33" s="693" t="s">
        <v>217</v>
      </c>
      <c r="E33" s="695" t="s">
        <v>154</v>
      </c>
      <c r="F33" s="700">
        <v>918</v>
      </c>
      <c r="G33" s="893"/>
      <c r="H33" s="893"/>
      <c r="I33" s="222"/>
      <c r="J33" s="227"/>
    </row>
    <row r="34" spans="1:10">
      <c r="A34" s="27"/>
      <c r="B34" s="670"/>
      <c r="C34" s="688"/>
      <c r="D34" s="670"/>
      <c r="E34" s="30"/>
      <c r="F34" s="671"/>
      <c r="G34" s="896"/>
      <c r="H34" s="896"/>
      <c r="I34" s="209"/>
      <c r="J34" s="209"/>
    </row>
    <row r="35" spans="1:10">
      <c r="A35" s="16"/>
      <c r="B35" s="665"/>
      <c r="C35" s="685"/>
      <c r="D35" s="672"/>
      <c r="E35" s="673"/>
      <c r="F35" s="673"/>
      <c r="G35" s="897"/>
      <c r="H35" s="897"/>
      <c r="I35" s="209"/>
      <c r="J35" s="209"/>
    </row>
    <row r="36" spans="1:10">
      <c r="A36" s="27"/>
      <c r="B36" s="670"/>
      <c r="C36" s="688"/>
      <c r="D36" s="670"/>
      <c r="E36" s="30"/>
      <c r="F36" s="671"/>
      <c r="G36" s="896"/>
      <c r="H36" s="896"/>
    </row>
    <row r="37" spans="1:10" ht="15.75" thickBot="1">
      <c r="A37" s="32"/>
      <c r="B37" s="675"/>
      <c r="C37" s="689"/>
      <c r="D37" s="694"/>
      <c r="E37" s="698"/>
      <c r="F37" s="701"/>
      <c r="G37" s="898"/>
      <c r="H37" s="898"/>
    </row>
    <row r="38" spans="1:10" ht="15.75" thickBot="1">
      <c r="A38" s="1163" t="s">
        <v>865</v>
      </c>
      <c r="B38" s="1163"/>
      <c r="C38" s="1163"/>
      <c r="D38" s="1163"/>
      <c r="E38" s="1163"/>
      <c r="F38" s="1163"/>
      <c r="G38" s="1163"/>
      <c r="H38" s="676"/>
    </row>
    <row r="39" spans="1:10" ht="15.75" thickBot="1">
      <c r="A39" s="1164" t="s">
        <v>21</v>
      </c>
      <c r="B39" s="1165"/>
      <c r="C39" s="1165"/>
      <c r="D39" s="1165"/>
      <c r="E39" s="1165"/>
      <c r="F39" s="1165"/>
      <c r="G39" s="1166"/>
      <c r="H39" s="677"/>
    </row>
    <row r="40" spans="1:10">
      <c r="A40" s="16" t="s">
        <v>1574</v>
      </c>
      <c r="B40" s="665"/>
      <c r="C40" s="667"/>
      <c r="D40" s="702" t="s">
        <v>218</v>
      </c>
      <c r="E40" s="706"/>
      <c r="F40" s="706"/>
      <c r="G40" s="899"/>
      <c r="H40" s="899"/>
    </row>
    <row r="41" spans="1:10">
      <c r="A41" s="27"/>
      <c r="B41" s="670"/>
      <c r="C41" s="671"/>
      <c r="D41" s="670"/>
      <c r="E41" s="696"/>
      <c r="F41" s="696"/>
      <c r="G41" s="894"/>
      <c r="H41" s="894"/>
    </row>
    <row r="42" spans="1:10">
      <c r="A42" s="16" t="s">
        <v>1588</v>
      </c>
      <c r="B42" s="665"/>
      <c r="C42" s="667"/>
      <c r="D42" s="693" t="s">
        <v>219</v>
      </c>
      <c r="E42" s="695" t="s">
        <v>154</v>
      </c>
      <c r="F42" s="700">
        <v>1330</v>
      </c>
      <c r="G42" s="893"/>
      <c r="H42" s="893"/>
      <c r="I42" s="222"/>
      <c r="J42" s="223"/>
    </row>
    <row r="43" spans="1:10">
      <c r="A43" s="27"/>
      <c r="B43" s="670"/>
      <c r="C43" s="169"/>
      <c r="D43" s="669"/>
      <c r="E43" s="169"/>
      <c r="F43" s="169"/>
      <c r="G43" s="894"/>
      <c r="H43" s="894"/>
      <c r="I43" s="209"/>
      <c r="J43" s="209"/>
    </row>
    <row r="44" spans="1:10">
      <c r="A44" s="16" t="s">
        <v>1589</v>
      </c>
      <c r="B44" s="665"/>
      <c r="C44" s="39"/>
      <c r="D44" s="693" t="s">
        <v>220</v>
      </c>
      <c r="E44" s="695" t="s">
        <v>154</v>
      </c>
      <c r="F44" s="700">
        <v>780</v>
      </c>
      <c r="G44" s="893"/>
      <c r="H44" s="893"/>
      <c r="I44" s="222"/>
      <c r="J44" s="223"/>
    </row>
    <row r="45" spans="1:10">
      <c r="A45" s="27"/>
      <c r="B45" s="670"/>
      <c r="C45" s="671"/>
      <c r="D45" s="670"/>
      <c r="E45" s="30"/>
      <c r="F45" s="671"/>
      <c r="G45" s="896"/>
      <c r="H45" s="896"/>
      <c r="I45" s="209"/>
      <c r="J45" s="209"/>
    </row>
    <row r="46" spans="1:10" ht="25.5">
      <c r="A46" s="16" t="s">
        <v>1590</v>
      </c>
      <c r="B46" s="665"/>
      <c r="C46" s="667"/>
      <c r="D46" s="693" t="s">
        <v>221</v>
      </c>
      <c r="E46" s="695" t="s">
        <v>154</v>
      </c>
      <c r="F46" s="700">
        <v>335</v>
      </c>
      <c r="G46" s="893"/>
      <c r="H46" s="893"/>
      <c r="I46" s="222"/>
      <c r="J46" s="223"/>
    </row>
    <row r="47" spans="1:10">
      <c r="A47" s="27"/>
      <c r="B47" s="670"/>
      <c r="C47" s="671"/>
      <c r="D47" s="670"/>
      <c r="E47" s="30"/>
      <c r="F47" s="671"/>
      <c r="G47" s="896"/>
      <c r="H47" s="896"/>
      <c r="I47" s="209"/>
      <c r="J47" s="209"/>
    </row>
    <row r="48" spans="1:10">
      <c r="A48" s="16" t="s">
        <v>1591</v>
      </c>
      <c r="B48" s="448"/>
      <c r="C48" s="667"/>
      <c r="D48" s="693" t="s">
        <v>222</v>
      </c>
      <c r="E48" s="695" t="s">
        <v>223</v>
      </c>
      <c r="F48" s="700">
        <v>56</v>
      </c>
      <c r="G48" s="893"/>
      <c r="H48" s="893"/>
      <c r="I48" s="222"/>
      <c r="J48" s="227"/>
    </row>
    <row r="49" spans="1:10">
      <c r="A49" s="27"/>
      <c r="B49" s="670"/>
      <c r="C49" s="671"/>
      <c r="D49" s="670"/>
      <c r="E49" s="30"/>
      <c r="F49" s="671"/>
      <c r="G49" s="896"/>
      <c r="H49" s="896"/>
      <c r="I49" s="209"/>
      <c r="J49" s="209"/>
    </row>
    <row r="50" spans="1:10">
      <c r="A50" s="32" t="s">
        <v>1575</v>
      </c>
      <c r="B50" s="673"/>
      <c r="C50" s="667"/>
      <c r="D50" s="691" t="s">
        <v>224</v>
      </c>
      <c r="E50" s="39"/>
      <c r="F50" s="673"/>
      <c r="G50" s="897"/>
      <c r="H50" s="897"/>
      <c r="I50" s="209"/>
      <c r="J50" s="209"/>
    </row>
    <row r="51" spans="1:10">
      <c r="A51" s="27"/>
      <c r="B51" s="670"/>
      <c r="C51" s="671"/>
      <c r="D51" s="670"/>
      <c r="E51" s="30"/>
      <c r="F51" s="671"/>
      <c r="G51" s="896"/>
      <c r="H51" s="896"/>
      <c r="I51" s="209"/>
      <c r="J51" s="209"/>
    </row>
    <row r="52" spans="1:10" ht="25.5">
      <c r="A52" s="32" t="s">
        <v>1592</v>
      </c>
      <c r="B52" s="673"/>
      <c r="C52" s="667"/>
      <c r="D52" s="693" t="s">
        <v>225</v>
      </c>
      <c r="E52" s="697" t="s">
        <v>154</v>
      </c>
      <c r="F52" s="700">
        <v>38</v>
      </c>
      <c r="G52" s="893"/>
      <c r="H52" s="893"/>
      <c r="I52" s="228"/>
      <c r="J52" s="209"/>
    </row>
    <row r="53" spans="1:10">
      <c r="A53" s="27"/>
      <c r="B53" s="670"/>
      <c r="C53" s="671"/>
      <c r="D53" s="670"/>
      <c r="E53" s="30"/>
      <c r="F53" s="671"/>
      <c r="G53" s="896"/>
      <c r="H53" s="896"/>
      <c r="I53" s="209"/>
      <c r="J53" s="209"/>
    </row>
    <row r="54" spans="1:10" ht="25.5">
      <c r="A54" s="32" t="s">
        <v>1593</v>
      </c>
      <c r="B54" s="673"/>
      <c r="C54" s="714"/>
      <c r="D54" s="703" t="s">
        <v>226</v>
      </c>
      <c r="E54" s="697" t="s">
        <v>154</v>
      </c>
      <c r="F54" s="700">
        <v>250</v>
      </c>
      <c r="G54" s="893"/>
      <c r="H54" s="893"/>
      <c r="I54" s="229"/>
      <c r="J54" s="209"/>
    </row>
    <row r="55" spans="1:10">
      <c r="A55" s="27"/>
      <c r="B55" s="670"/>
      <c r="C55" s="671"/>
      <c r="D55" s="670"/>
      <c r="E55" s="30"/>
      <c r="F55" s="671"/>
      <c r="G55" s="896"/>
      <c r="H55" s="896"/>
      <c r="I55" s="209"/>
      <c r="J55" s="209"/>
    </row>
    <row r="56" spans="1:10" ht="25.5">
      <c r="A56" s="32" t="s">
        <v>1594</v>
      </c>
      <c r="B56" s="673"/>
      <c r="C56" s="714"/>
      <c r="D56" s="703" t="s">
        <v>227</v>
      </c>
      <c r="E56" s="697" t="s">
        <v>154</v>
      </c>
      <c r="F56" s="700">
        <v>250</v>
      </c>
      <c r="G56" s="893"/>
      <c r="H56" s="893"/>
      <c r="I56" s="229"/>
      <c r="J56" s="209"/>
    </row>
    <row r="57" spans="1:10">
      <c r="A57" s="27"/>
      <c r="B57" s="670"/>
      <c r="C57" s="671"/>
      <c r="D57" s="670"/>
      <c r="E57" s="30"/>
      <c r="F57" s="671"/>
      <c r="G57" s="896"/>
      <c r="H57" s="896"/>
      <c r="I57" s="209"/>
      <c r="J57" s="209"/>
    </row>
    <row r="58" spans="1:10">
      <c r="A58" s="32"/>
      <c r="B58" s="673"/>
      <c r="C58" s="714"/>
      <c r="D58" s="704"/>
      <c r="E58" s="673"/>
      <c r="F58" s="699"/>
      <c r="G58" s="897"/>
      <c r="H58" s="897"/>
      <c r="I58" s="209"/>
      <c r="J58" s="209"/>
    </row>
    <row r="59" spans="1:10">
      <c r="A59" s="27"/>
      <c r="B59" s="670"/>
      <c r="C59" s="671"/>
      <c r="D59" s="670"/>
      <c r="E59" s="30"/>
      <c r="F59" s="671"/>
      <c r="G59" s="896"/>
      <c r="H59" s="896"/>
      <c r="I59" s="209"/>
      <c r="J59" s="209"/>
    </row>
    <row r="60" spans="1:10">
      <c r="A60" s="32"/>
      <c r="B60" s="673"/>
      <c r="C60" s="714"/>
      <c r="D60" s="668"/>
      <c r="E60" s="673"/>
      <c r="F60" s="699"/>
      <c r="G60" s="897"/>
      <c r="H60" s="897"/>
      <c r="I60" s="209"/>
      <c r="J60" s="209"/>
    </row>
    <row r="61" spans="1:10">
      <c r="A61" s="27"/>
      <c r="B61" s="670"/>
      <c r="C61" s="671"/>
      <c r="D61" s="670"/>
      <c r="E61" s="30"/>
      <c r="F61" s="671"/>
      <c r="G61" s="896"/>
      <c r="H61" s="896"/>
    </row>
    <row r="62" spans="1:10" ht="15.75" thickBot="1">
      <c r="A62" s="32"/>
      <c r="B62" s="673"/>
      <c r="C62" s="714"/>
      <c r="D62" s="705"/>
      <c r="E62" s="39"/>
      <c r="F62" s="673"/>
      <c r="G62" s="897"/>
      <c r="H62" s="897"/>
    </row>
    <row r="63" spans="1:10" ht="15.75" thickBot="1">
      <c r="A63" s="1167" t="s">
        <v>20</v>
      </c>
      <c r="B63" s="1168"/>
      <c r="C63" s="1168"/>
      <c r="D63" s="1168"/>
      <c r="E63" s="1168"/>
      <c r="F63" s="1168"/>
      <c r="G63" s="1169"/>
      <c r="H63" s="679"/>
    </row>
    <row r="64" spans="1:10" ht="15.75" thickBot="1">
      <c r="A64" s="1164" t="s">
        <v>21</v>
      </c>
      <c r="B64" s="1165"/>
      <c r="C64" s="1165"/>
      <c r="D64" s="1165"/>
      <c r="E64" s="1165"/>
      <c r="F64" s="1165"/>
      <c r="G64" s="1166"/>
      <c r="H64" s="680"/>
    </row>
    <row r="65" spans="1:10" ht="25.5">
      <c r="A65" s="16"/>
      <c r="B65" s="665"/>
      <c r="C65" s="715" t="s">
        <v>229</v>
      </c>
      <c r="D65" s="702" t="s">
        <v>1605</v>
      </c>
      <c r="E65" s="711"/>
      <c r="F65" s="706"/>
      <c r="G65" s="1023"/>
      <c r="H65" s="899"/>
    </row>
    <row r="66" spans="1:10">
      <c r="A66" s="27"/>
      <c r="B66" s="670"/>
      <c r="C66" s="671"/>
      <c r="D66" s="670"/>
      <c r="E66" s="30"/>
      <c r="F66" s="671"/>
      <c r="G66" s="1024"/>
      <c r="H66" s="896"/>
    </row>
    <row r="67" spans="1:10" ht="25.5">
      <c r="A67" s="16"/>
      <c r="B67" s="665"/>
      <c r="C67" s="716" t="s">
        <v>1559</v>
      </c>
      <c r="D67" s="708" t="s">
        <v>1606</v>
      </c>
      <c r="E67" s="52"/>
      <c r="F67" s="52"/>
      <c r="G67" s="1025"/>
      <c r="H67" s="1026"/>
    </row>
    <row r="68" spans="1:10">
      <c r="A68" s="27"/>
      <c r="B68" s="670"/>
      <c r="C68" s="671"/>
      <c r="D68" s="670"/>
      <c r="E68" s="30"/>
      <c r="F68" s="671"/>
      <c r="G68" s="1024"/>
      <c r="H68" s="896"/>
    </row>
    <row r="69" spans="1:10" ht="38.25">
      <c r="A69" s="16"/>
      <c r="B69" s="665"/>
      <c r="C69" s="697" t="s">
        <v>1577</v>
      </c>
      <c r="D69" s="693" t="s">
        <v>230</v>
      </c>
      <c r="E69" s="52"/>
      <c r="F69" s="52"/>
      <c r="G69" s="1025"/>
      <c r="H69" s="1026"/>
    </row>
    <row r="70" spans="1:10">
      <c r="A70" s="27"/>
      <c r="B70" s="670"/>
      <c r="C70" s="671"/>
      <c r="D70" s="670"/>
      <c r="E70" s="30"/>
      <c r="F70" s="671"/>
      <c r="G70" s="1024"/>
      <c r="H70" s="896"/>
    </row>
    <row r="71" spans="1:10" ht="25.5">
      <c r="A71" s="16" t="s">
        <v>1576</v>
      </c>
      <c r="B71" s="665"/>
      <c r="C71" s="699"/>
      <c r="D71" s="691" t="s">
        <v>231</v>
      </c>
      <c r="E71" s="52"/>
      <c r="F71" s="52"/>
      <c r="G71" s="1025"/>
      <c r="H71" s="1027"/>
    </row>
    <row r="72" spans="1:10">
      <c r="A72" s="27"/>
      <c r="B72" s="670"/>
      <c r="C72" s="671"/>
      <c r="D72" s="670"/>
      <c r="E72" s="30"/>
      <c r="F72" s="671"/>
      <c r="G72" s="1024"/>
      <c r="H72" s="896"/>
    </row>
    <row r="73" spans="1:10" ht="18" customHeight="1">
      <c r="A73" s="16" t="s">
        <v>1595</v>
      </c>
      <c r="B73" s="448"/>
      <c r="C73" s="39"/>
      <c r="D73" s="693" t="s">
        <v>1566</v>
      </c>
      <c r="E73" s="697" t="s">
        <v>12</v>
      </c>
      <c r="F73" s="700">
        <v>200</v>
      </c>
      <c r="G73" s="1028"/>
      <c r="H73" s="1029"/>
    </row>
    <row r="74" spans="1:10">
      <c r="A74" s="27"/>
      <c r="B74" s="670"/>
      <c r="C74" s="671"/>
      <c r="D74" s="670"/>
      <c r="E74" s="30"/>
      <c r="F74" s="671"/>
      <c r="G74" s="1024"/>
      <c r="H74" s="896"/>
    </row>
    <row r="75" spans="1:10">
      <c r="A75" s="16" t="s">
        <v>1596</v>
      </c>
      <c r="B75" s="448"/>
      <c r="C75" s="39"/>
      <c r="D75" s="693" t="s">
        <v>1567</v>
      </c>
      <c r="E75" s="697" t="s">
        <v>12</v>
      </c>
      <c r="F75" s="700">
        <v>100</v>
      </c>
      <c r="G75" s="1028"/>
      <c r="H75" s="1029"/>
    </row>
    <row r="76" spans="1:10">
      <c r="A76" s="27"/>
      <c r="B76" s="670"/>
      <c r="C76" s="671"/>
      <c r="D76" s="670"/>
      <c r="E76" s="30"/>
      <c r="F76" s="671"/>
      <c r="G76" s="1024"/>
      <c r="H76" s="896"/>
    </row>
    <row r="77" spans="1:10" ht="25.5">
      <c r="A77" s="43" t="s">
        <v>1578</v>
      </c>
      <c r="B77" s="448"/>
      <c r="C77" s="39"/>
      <c r="D77" s="691" t="s">
        <v>234</v>
      </c>
      <c r="E77" s="52"/>
      <c r="F77" s="39"/>
      <c r="G77" s="1030"/>
      <c r="H77" s="1031"/>
    </row>
    <row r="78" spans="1:10">
      <c r="A78" s="27"/>
      <c r="B78" s="670"/>
      <c r="C78" s="671"/>
      <c r="D78" s="670"/>
      <c r="E78" s="30"/>
      <c r="F78" s="671"/>
      <c r="G78" s="1024"/>
      <c r="H78" s="896"/>
    </row>
    <row r="79" spans="1:10">
      <c r="A79" s="32" t="s">
        <v>1597</v>
      </c>
      <c r="B79" s="673"/>
      <c r="C79" s="714"/>
      <c r="D79" s="693" t="s">
        <v>1568</v>
      </c>
      <c r="E79" s="697" t="s">
        <v>12</v>
      </c>
      <c r="F79" s="700">
        <v>200</v>
      </c>
      <c r="G79" s="1028"/>
      <c r="H79" s="1029"/>
      <c r="I79" s="209"/>
      <c r="J79" s="209"/>
    </row>
    <row r="80" spans="1:10">
      <c r="A80" s="27"/>
      <c r="B80" s="670"/>
      <c r="C80" s="671"/>
      <c r="D80" s="670"/>
      <c r="E80" s="30"/>
      <c r="F80" s="671"/>
      <c r="G80" s="1024"/>
      <c r="H80" s="896"/>
      <c r="I80" s="209"/>
      <c r="J80" s="209"/>
    </row>
    <row r="81" spans="1:10">
      <c r="A81" s="32" t="s">
        <v>1598</v>
      </c>
      <c r="B81" s="673"/>
      <c r="C81" s="714"/>
      <c r="D81" s="693" t="s">
        <v>236</v>
      </c>
      <c r="E81" s="673"/>
      <c r="F81" s="673"/>
      <c r="G81" s="1032"/>
      <c r="H81" s="897"/>
      <c r="I81" s="209"/>
      <c r="J81" s="209"/>
    </row>
    <row r="82" spans="1:10">
      <c r="A82" s="27"/>
      <c r="B82" s="670"/>
      <c r="C82" s="671"/>
      <c r="D82" s="670"/>
      <c r="E82" s="30"/>
      <c r="F82" s="671"/>
      <c r="G82" s="1024"/>
      <c r="H82" s="896"/>
      <c r="I82" s="209"/>
      <c r="J82" s="209"/>
    </row>
    <row r="83" spans="1:10">
      <c r="A83" s="32" t="s">
        <v>1599</v>
      </c>
      <c r="B83" s="673"/>
      <c r="C83" s="714"/>
      <c r="D83" s="709" t="s">
        <v>237</v>
      </c>
      <c r="E83" s="673"/>
      <c r="F83" s="673"/>
      <c r="G83" s="1032"/>
      <c r="H83" s="897"/>
      <c r="I83" s="209"/>
      <c r="J83" s="209"/>
    </row>
    <row r="84" spans="1:10">
      <c r="A84" s="27"/>
      <c r="B84" s="670"/>
      <c r="C84" s="671"/>
      <c r="D84" s="670"/>
      <c r="E84" s="30"/>
      <c r="F84" s="671"/>
      <c r="G84" s="1024"/>
      <c r="H84" s="896"/>
      <c r="I84" s="209"/>
      <c r="J84" s="209"/>
    </row>
    <row r="85" spans="1:10">
      <c r="A85" s="32" t="s">
        <v>1600</v>
      </c>
      <c r="B85" s="673"/>
      <c r="C85" s="714"/>
      <c r="D85" s="693" t="s">
        <v>1569</v>
      </c>
      <c r="E85" s="697" t="s">
        <v>12</v>
      </c>
      <c r="F85" s="700">
        <v>200</v>
      </c>
      <c r="G85" s="1028"/>
      <c r="H85" s="1029"/>
      <c r="I85" s="209"/>
      <c r="J85" s="209"/>
    </row>
    <row r="86" spans="1:10">
      <c r="A86" s="27"/>
      <c r="B86" s="670"/>
      <c r="C86" s="671"/>
      <c r="D86" s="670"/>
      <c r="E86" s="30"/>
      <c r="F86" s="671"/>
      <c r="G86" s="1024"/>
      <c r="H86" s="896"/>
      <c r="I86" s="209"/>
      <c r="J86" s="209"/>
    </row>
    <row r="87" spans="1:10">
      <c r="A87" s="32" t="s">
        <v>1601</v>
      </c>
      <c r="B87" s="673"/>
      <c r="C87" s="714"/>
      <c r="D87" s="693" t="s">
        <v>1570</v>
      </c>
      <c r="E87" s="697" t="s">
        <v>12</v>
      </c>
      <c r="F87" s="700">
        <v>100</v>
      </c>
      <c r="G87" s="1028"/>
      <c r="H87" s="1029"/>
      <c r="I87" s="209"/>
      <c r="J87" s="209"/>
    </row>
    <row r="88" spans="1:10">
      <c r="A88" s="27"/>
      <c r="B88" s="670"/>
      <c r="C88" s="671"/>
      <c r="D88" s="670"/>
      <c r="E88" s="30"/>
      <c r="F88" s="671"/>
      <c r="G88" s="1024"/>
      <c r="H88" s="896"/>
      <c r="I88" s="209"/>
      <c r="J88" s="209"/>
    </row>
    <row r="89" spans="1:10">
      <c r="A89" s="32" t="s">
        <v>1602</v>
      </c>
      <c r="B89" s="673"/>
      <c r="C89" s="714"/>
      <c r="D89" s="709" t="s">
        <v>240</v>
      </c>
      <c r="E89" s="673"/>
      <c r="F89" s="673"/>
      <c r="G89" s="1032"/>
      <c r="H89" s="897"/>
      <c r="I89" s="209"/>
      <c r="J89" s="209"/>
    </row>
    <row r="90" spans="1:10">
      <c r="A90" s="27"/>
      <c r="B90" s="670"/>
      <c r="C90" s="671"/>
      <c r="D90" s="670"/>
      <c r="E90" s="30"/>
      <c r="F90" s="671"/>
      <c r="G90" s="1024"/>
      <c r="H90" s="896"/>
      <c r="I90" s="209"/>
      <c r="J90" s="209"/>
    </row>
    <row r="91" spans="1:10">
      <c r="A91" s="32" t="s">
        <v>1603</v>
      </c>
      <c r="B91" s="673"/>
      <c r="C91" s="714"/>
      <c r="D91" s="693" t="s">
        <v>1569</v>
      </c>
      <c r="E91" s="697" t="s">
        <v>12</v>
      </c>
      <c r="F91" s="700">
        <v>200</v>
      </c>
      <c r="G91" s="1028"/>
      <c r="H91" s="1029"/>
      <c r="I91" s="209"/>
      <c r="J91" s="209"/>
    </row>
    <row r="92" spans="1:10">
      <c r="A92" s="27"/>
      <c r="B92" s="670"/>
      <c r="C92" s="671"/>
      <c r="D92" s="670"/>
      <c r="E92" s="30"/>
      <c r="F92" s="671"/>
      <c r="G92" s="1024"/>
      <c r="H92" s="896"/>
      <c r="I92" s="209"/>
      <c r="J92" s="209"/>
    </row>
    <row r="93" spans="1:10">
      <c r="A93" s="32" t="s">
        <v>1604</v>
      </c>
      <c r="B93" s="673"/>
      <c r="C93" s="699"/>
      <c r="D93" s="693" t="s">
        <v>1570</v>
      </c>
      <c r="E93" s="697" t="s">
        <v>12</v>
      </c>
      <c r="F93" s="700">
        <v>45</v>
      </c>
      <c r="G93" s="1028"/>
      <c r="H93" s="1029"/>
      <c r="I93" s="209"/>
      <c r="J93" s="209"/>
    </row>
    <row r="94" spans="1:10">
      <c r="A94" s="678"/>
      <c r="B94" s="671"/>
      <c r="C94" s="671"/>
      <c r="D94" s="670"/>
      <c r="E94" s="30"/>
      <c r="F94" s="671"/>
      <c r="G94" s="1024"/>
      <c r="H94" s="896"/>
      <c r="I94" s="209"/>
      <c r="J94" s="209"/>
    </row>
    <row r="95" spans="1:10" ht="76.5">
      <c r="A95" s="32" t="s">
        <v>2461</v>
      </c>
      <c r="B95" s="673"/>
      <c r="C95" s="699"/>
      <c r="D95" s="693" t="s">
        <v>2462</v>
      </c>
      <c r="E95" s="697" t="s">
        <v>65</v>
      </c>
      <c r="F95" s="700">
        <v>600</v>
      </c>
      <c r="G95" s="1028"/>
      <c r="H95" s="1029"/>
      <c r="I95" s="209"/>
      <c r="J95" s="209"/>
    </row>
    <row r="96" spans="1:10">
      <c r="A96" s="678"/>
      <c r="B96" s="671"/>
      <c r="C96" s="671"/>
      <c r="D96" s="670"/>
      <c r="E96" s="30"/>
      <c r="F96" s="671"/>
      <c r="G96" s="1024"/>
      <c r="H96" s="896"/>
      <c r="I96" s="209"/>
      <c r="J96" s="209"/>
    </row>
    <row r="97" spans="1:19">
      <c r="A97" s="32"/>
      <c r="B97" s="673"/>
      <c r="C97" s="699"/>
      <c r="D97" s="710"/>
      <c r="E97" s="673"/>
      <c r="F97" s="699"/>
      <c r="G97" s="1032"/>
      <c r="H97" s="897"/>
      <c r="I97" s="209"/>
      <c r="J97" s="209"/>
    </row>
    <row r="98" spans="1:19">
      <c r="A98" s="678"/>
      <c r="B98" s="671"/>
      <c r="C98" s="671"/>
      <c r="D98" s="670"/>
      <c r="E98" s="30"/>
      <c r="F98" s="671"/>
      <c r="G98" s="1024"/>
      <c r="H98" s="896"/>
      <c r="I98" s="209"/>
      <c r="J98" s="209"/>
    </row>
    <row r="99" spans="1:19" ht="15.75" thickBot="1">
      <c r="A99" s="32"/>
      <c r="B99" s="673"/>
      <c r="C99" s="699"/>
      <c r="D99" s="704"/>
      <c r="E99" s="673"/>
      <c r="F99" s="699"/>
      <c r="G99" s="712"/>
      <c r="H99" s="674"/>
      <c r="I99" s="228"/>
      <c r="J99" s="209"/>
    </row>
    <row r="100" spans="1:19" ht="15.75" thickBot="1">
      <c r="A100" s="1167" t="s">
        <v>39</v>
      </c>
      <c r="B100" s="1168"/>
      <c r="C100" s="1168"/>
      <c r="D100" s="1168"/>
      <c r="E100" s="1168"/>
      <c r="F100" s="1168"/>
      <c r="G100" s="1168"/>
      <c r="H100" s="679"/>
      <c r="I100" s="209"/>
      <c r="J100" s="209"/>
    </row>
    <row r="101" spans="1:19">
      <c r="E101" s="207"/>
      <c r="G101" s="208"/>
      <c r="I101" s="209"/>
      <c r="J101" s="209"/>
    </row>
    <row r="102" spans="1:19">
      <c r="E102" s="207"/>
      <c r="G102" s="208"/>
      <c r="I102" s="209"/>
      <c r="J102" s="209"/>
    </row>
    <row r="103" spans="1:19">
      <c r="E103" s="207"/>
      <c r="G103" s="208"/>
      <c r="I103" s="209"/>
      <c r="J103" s="209"/>
    </row>
    <row r="104" spans="1:19">
      <c r="E104" s="207"/>
      <c r="G104" s="208"/>
      <c r="I104" s="209"/>
      <c r="J104" s="209"/>
    </row>
    <row r="105" spans="1:19">
      <c r="E105" s="207"/>
      <c r="G105" s="208"/>
    </row>
    <row r="106" spans="1:19">
      <c r="E106" s="207"/>
      <c r="G106" s="208"/>
    </row>
    <row r="107" spans="1:19">
      <c r="E107" s="207"/>
      <c r="G107" s="208"/>
    </row>
    <row r="108" spans="1:19">
      <c r="E108" s="207"/>
      <c r="G108" s="208"/>
    </row>
    <row r="109" spans="1:19">
      <c r="E109" s="207"/>
      <c r="G109" s="208"/>
      <c r="K109" s="124"/>
      <c r="O109" s="207"/>
      <c r="S109" s="207"/>
    </row>
    <row r="110" spans="1:19">
      <c r="E110" s="207"/>
      <c r="G110" s="208"/>
      <c r="K110" s="124"/>
      <c r="O110" s="207"/>
      <c r="S110" s="207"/>
    </row>
    <row r="111" spans="1:19">
      <c r="E111" s="207"/>
      <c r="G111" s="208"/>
      <c r="K111" s="124"/>
      <c r="O111" s="207"/>
      <c r="S111" s="207"/>
    </row>
    <row r="112" spans="1:19">
      <c r="E112" s="207"/>
      <c r="G112" s="208"/>
      <c r="K112" s="124"/>
      <c r="O112" s="207"/>
      <c r="S112" s="207"/>
    </row>
    <row r="113" spans="5:19">
      <c r="E113" s="207"/>
      <c r="G113" s="208"/>
      <c r="K113" s="124"/>
      <c r="O113" s="207"/>
      <c r="S113" s="207"/>
    </row>
    <row r="114" spans="5:19">
      <c r="E114" s="207"/>
      <c r="G114" s="208"/>
      <c r="K114" s="124"/>
      <c r="O114" s="207"/>
      <c r="S114" s="207"/>
    </row>
    <row r="115" spans="5:19">
      <c r="E115" s="207"/>
      <c r="G115" s="208"/>
      <c r="K115" s="124"/>
      <c r="O115" s="207"/>
      <c r="S115" s="207"/>
    </row>
    <row r="116" spans="5:19">
      <c r="E116" s="207"/>
      <c r="G116" s="208"/>
      <c r="K116" s="124"/>
      <c r="O116" s="207"/>
      <c r="S116" s="207"/>
    </row>
    <row r="117" spans="5:19">
      <c r="E117" s="207"/>
      <c r="G117" s="208"/>
      <c r="K117" s="124"/>
      <c r="O117" s="207"/>
      <c r="S117" s="207"/>
    </row>
    <row r="118" spans="5:19">
      <c r="E118" s="207"/>
      <c r="G118" s="208"/>
      <c r="K118" s="124"/>
      <c r="O118" s="207"/>
      <c r="S118" s="207"/>
    </row>
    <row r="119" spans="5:19">
      <c r="E119" s="207"/>
      <c r="G119" s="208"/>
      <c r="K119" s="124"/>
      <c r="O119" s="207"/>
      <c r="S119" s="207"/>
    </row>
    <row r="120" spans="5:19">
      <c r="E120" s="207"/>
      <c r="G120" s="208"/>
      <c r="K120" s="124"/>
      <c r="O120" s="207"/>
      <c r="S120" s="207"/>
    </row>
    <row r="121" spans="5:19">
      <c r="E121" s="207"/>
      <c r="G121" s="208"/>
      <c r="K121" s="124"/>
      <c r="O121" s="207"/>
      <c r="S121" s="207"/>
    </row>
    <row r="122" spans="5:19">
      <c r="E122" s="207"/>
      <c r="G122" s="208"/>
      <c r="K122" s="124"/>
      <c r="O122" s="207"/>
      <c r="S122" s="207"/>
    </row>
    <row r="123" spans="5:19">
      <c r="E123" s="207"/>
      <c r="G123" s="208"/>
      <c r="K123" s="124"/>
      <c r="O123" s="207"/>
      <c r="S123" s="207"/>
    </row>
    <row r="124" spans="5:19">
      <c r="E124" s="207"/>
      <c r="G124" s="208"/>
      <c r="K124" s="124"/>
      <c r="O124" s="207"/>
      <c r="S124" s="207"/>
    </row>
    <row r="125" spans="5:19">
      <c r="E125" s="207"/>
      <c r="G125" s="208"/>
      <c r="K125" s="124"/>
      <c r="O125" s="207"/>
      <c r="S125" s="207"/>
    </row>
    <row r="126" spans="5:19">
      <c r="E126" s="207"/>
      <c r="G126" s="208"/>
      <c r="K126" s="124"/>
      <c r="O126" s="207"/>
      <c r="S126" s="207"/>
    </row>
    <row r="127" spans="5:19">
      <c r="E127" s="207"/>
      <c r="G127" s="208"/>
      <c r="K127" s="124"/>
      <c r="O127" s="207"/>
      <c r="S127" s="207"/>
    </row>
    <row r="128" spans="5:19">
      <c r="E128" s="207"/>
      <c r="G128" s="208"/>
      <c r="K128" s="124"/>
      <c r="O128" s="207"/>
      <c r="S128" s="207"/>
    </row>
    <row r="129" spans="5:19">
      <c r="E129" s="207"/>
      <c r="G129" s="208"/>
      <c r="K129" s="124"/>
      <c r="O129" s="207"/>
      <c r="S129" s="207"/>
    </row>
    <row r="130" spans="5:19">
      <c r="E130" s="207"/>
      <c r="G130" s="208"/>
      <c r="K130" s="124"/>
      <c r="O130" s="207"/>
      <c r="S130" s="207"/>
    </row>
    <row r="131" spans="5:19">
      <c r="E131" s="207"/>
      <c r="G131" s="208"/>
      <c r="K131" s="124"/>
      <c r="O131" s="207"/>
      <c r="S131" s="207"/>
    </row>
    <row r="132" spans="5:19">
      <c r="E132" s="207"/>
      <c r="G132" s="208"/>
      <c r="K132" s="124"/>
      <c r="O132" s="207"/>
      <c r="S132" s="207"/>
    </row>
    <row r="133" spans="5:19">
      <c r="E133" s="207"/>
      <c r="G133" s="208"/>
      <c r="K133" s="124"/>
      <c r="O133" s="207"/>
      <c r="S133" s="207"/>
    </row>
    <row r="134" spans="5:19">
      <c r="E134" s="207"/>
      <c r="G134" s="208"/>
      <c r="K134" s="124"/>
      <c r="O134" s="207"/>
      <c r="S134" s="207"/>
    </row>
    <row r="135" spans="5:19">
      <c r="E135" s="207"/>
      <c r="G135" s="208"/>
      <c r="K135" s="124"/>
      <c r="O135" s="207"/>
      <c r="S135" s="207"/>
    </row>
    <row r="136" spans="5:19">
      <c r="E136" s="207"/>
      <c r="G136" s="208"/>
      <c r="K136" s="124"/>
      <c r="O136" s="207"/>
      <c r="S136" s="207"/>
    </row>
    <row r="137" spans="5:19">
      <c r="E137" s="207"/>
      <c r="G137" s="208"/>
      <c r="K137" s="124"/>
      <c r="O137" s="207"/>
      <c r="S137" s="207"/>
    </row>
    <row r="138" spans="5:19">
      <c r="E138" s="207"/>
      <c r="G138" s="208"/>
      <c r="K138" s="124"/>
      <c r="O138" s="207"/>
      <c r="S138" s="207"/>
    </row>
    <row r="139" spans="5:19">
      <c r="E139" s="207"/>
      <c r="G139" s="208"/>
      <c r="K139" s="124"/>
      <c r="O139" s="207"/>
      <c r="S139" s="207"/>
    </row>
    <row r="140" spans="5:19">
      <c r="E140" s="207"/>
      <c r="G140" s="208"/>
      <c r="K140" s="124"/>
      <c r="O140" s="207"/>
      <c r="S140" s="207"/>
    </row>
    <row r="141" spans="5:19">
      <c r="E141" s="207"/>
      <c r="G141" s="208"/>
      <c r="K141" s="124"/>
      <c r="O141" s="207"/>
      <c r="S141" s="207"/>
    </row>
    <row r="142" spans="5:19">
      <c r="E142" s="207"/>
      <c r="G142" s="208"/>
      <c r="K142" s="124"/>
      <c r="O142" s="207"/>
      <c r="S142" s="207"/>
    </row>
    <row r="143" spans="5:19">
      <c r="E143" s="207"/>
      <c r="G143" s="208"/>
      <c r="K143" s="124"/>
      <c r="O143" s="207"/>
      <c r="S143" s="207"/>
    </row>
    <row r="144" spans="5:19">
      <c r="E144" s="207"/>
      <c r="G144" s="208"/>
      <c r="K144" s="124"/>
      <c r="O144" s="207"/>
      <c r="S144" s="207"/>
    </row>
    <row r="145" spans="5:19">
      <c r="E145" s="207"/>
      <c r="G145" s="208"/>
      <c r="K145" s="124"/>
      <c r="O145" s="207"/>
      <c r="S145" s="207"/>
    </row>
    <row r="146" spans="5:19">
      <c r="E146" s="207"/>
      <c r="G146" s="208"/>
      <c r="K146" s="124"/>
      <c r="O146" s="207"/>
      <c r="S146" s="207"/>
    </row>
    <row r="147" spans="5:19">
      <c r="E147" s="207"/>
      <c r="G147" s="208"/>
      <c r="K147" s="124"/>
      <c r="O147" s="207"/>
      <c r="S147" s="207"/>
    </row>
    <row r="148" spans="5:19">
      <c r="E148" s="207"/>
      <c r="G148" s="208"/>
      <c r="K148" s="124"/>
      <c r="O148" s="207"/>
      <c r="S148" s="207"/>
    </row>
    <row r="149" spans="5:19">
      <c r="K149" s="124"/>
      <c r="O149" s="207"/>
      <c r="S149" s="207"/>
    </row>
    <row r="150" spans="5:19">
      <c r="K150" s="124"/>
      <c r="O150" s="207"/>
      <c r="S150" s="207"/>
    </row>
    <row r="151" spans="5:19">
      <c r="K151" s="124"/>
      <c r="O151" s="207"/>
      <c r="S151" s="207"/>
    </row>
    <row r="152" spans="5:19">
      <c r="K152" s="124"/>
      <c r="O152" s="207"/>
      <c r="S152" s="207"/>
    </row>
    <row r="153" spans="5:19">
      <c r="K153" s="124"/>
      <c r="O153" s="207"/>
      <c r="S153" s="207"/>
    </row>
    <row r="154" spans="5:19">
      <c r="K154" s="124"/>
      <c r="O154" s="207"/>
      <c r="S154" s="207"/>
    </row>
    <row r="155" spans="5:19">
      <c r="K155" s="124"/>
      <c r="O155" s="207"/>
      <c r="S155" s="207"/>
    </row>
    <row r="156" spans="5:19">
      <c r="K156" s="124"/>
      <c r="O156" s="207"/>
      <c r="S156" s="207"/>
    </row>
  </sheetData>
  <sheetProtection algorithmName="SHA-512" hashValue="3cQD0d2t/B6weL2yD7dnIQCn+7nEbRI/NAYdNdCtm8d7B6gUiwZCAgXNlwmwfMxVsFZRhJvmE9pbf6RF/tONeA==" saltValue="VxUxPc0a3YxnScWv+lMTzg==" spinCount="100000" sheet="1" objects="1" scenarios="1"/>
  <mergeCells count="13">
    <mergeCell ref="A38:G38"/>
    <mergeCell ref="A39:G39"/>
    <mergeCell ref="A63:G63"/>
    <mergeCell ref="A64:G64"/>
    <mergeCell ref="A100:G100"/>
    <mergeCell ref="M11:N11"/>
    <mergeCell ref="M12:N12"/>
    <mergeCell ref="A1:B1"/>
    <mergeCell ref="C1:H1"/>
    <mergeCell ref="A2:B2"/>
    <mergeCell ref="C2:H2"/>
    <mergeCell ref="A3:B3"/>
    <mergeCell ref="C3:H3"/>
  </mergeCells>
  <pageMargins left="0.70866141732283472" right="0.70866141732283472" top="0.74803149606299213" bottom="0.74803149606299213" header="0.31496062992125984" footer="0.31496062992125984"/>
  <pageSetup paperSize="9" scale="54" firstPageNumber="19" fitToHeight="0" orientation="portrait" r:id="rId1"/>
  <headerFooter>
    <oddFooter xml:space="preserve">&amp;RC. &amp;P
</oddFooter>
  </headerFooter>
  <rowBreaks count="2" manualBreakCount="2">
    <brk id="38" max="7" man="1"/>
    <brk id="63" max="7"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DCAA1B-45FD-4C8D-AE9A-F571862F5D6D}">
  <sheetPr>
    <tabColor rgb="FF00B050"/>
    <pageSetUpPr fitToPage="1"/>
  </sheetPr>
  <dimension ref="A1:U308"/>
  <sheetViews>
    <sheetView view="pageBreakPreview" topLeftCell="A141" zoomScale="25" zoomScaleNormal="100" zoomScaleSheetLayoutView="25" workbookViewId="0">
      <selection activeCell="G87" sqref="A87:H120"/>
    </sheetView>
  </sheetViews>
  <sheetFormatPr defaultColWidth="9.140625" defaultRowHeight="15"/>
  <cols>
    <col min="1" max="1" width="7.140625" style="207" customWidth="1"/>
    <col min="2" max="2" width="11.7109375" style="207" customWidth="1"/>
    <col min="3" max="3" width="12.42578125" style="209" customWidth="1"/>
    <col min="4" max="4" width="48.85546875" style="207" customWidth="1"/>
    <col min="5" max="5" width="9.85546875" style="207" customWidth="1"/>
    <col min="6" max="6" width="10.85546875" style="207" customWidth="1"/>
    <col min="7" max="8" width="30.7109375" style="207" customWidth="1"/>
    <col min="9" max="9" width="9.5703125" style="207" bestFit="1" customWidth="1"/>
    <col min="10" max="10" width="15" style="207" customWidth="1"/>
    <col min="11" max="11" width="9.140625" style="207"/>
    <col min="12" max="12" width="44.7109375" style="207" customWidth="1"/>
    <col min="13" max="13" width="23.42578125" style="207" customWidth="1"/>
    <col min="14" max="14" width="34" style="207" customWidth="1"/>
    <col min="15" max="15" width="28.7109375" style="208" customWidth="1"/>
    <col min="16" max="16" width="20.42578125" style="207" customWidth="1"/>
    <col min="17" max="17" width="35.7109375" style="207" customWidth="1"/>
    <col min="18" max="18" width="21.140625" style="207" customWidth="1"/>
    <col min="19" max="19" width="23.7109375" style="207" customWidth="1"/>
    <col min="20" max="20" width="11.28515625" style="124" customWidth="1"/>
    <col min="21" max="21" width="12.28515625" style="207" customWidth="1"/>
    <col min="22" max="16384" width="9.140625" style="207"/>
  </cols>
  <sheetData>
    <row r="1" spans="1:15" ht="21.75" customHeight="1">
      <c r="A1" s="1099" t="s">
        <v>1327</v>
      </c>
      <c r="B1" s="1099"/>
      <c r="C1" s="1099" t="s">
        <v>3488</v>
      </c>
      <c r="D1" s="1099"/>
      <c r="E1" s="1099"/>
      <c r="F1" s="1099"/>
      <c r="G1" s="1099"/>
      <c r="H1" s="1099"/>
    </row>
    <row r="2" spans="1:15" ht="27.75" customHeight="1" thickBot="1">
      <c r="A2" s="1099" t="s">
        <v>1184</v>
      </c>
      <c r="B2" s="1099"/>
      <c r="C2" s="1099" t="s">
        <v>3487</v>
      </c>
      <c r="D2" s="1099"/>
      <c r="E2" s="1099"/>
      <c r="F2" s="1099"/>
      <c r="G2" s="1099"/>
      <c r="H2" s="1099"/>
    </row>
    <row r="3" spans="1:15" ht="15.75" thickBot="1">
      <c r="A3" s="1102" t="s">
        <v>917</v>
      </c>
      <c r="B3" s="1102"/>
      <c r="C3" s="1103" t="str">
        <f>D5</f>
        <v>SCHEDULE 15: CONCRETE STRUCTURAL</v>
      </c>
      <c r="D3" s="1103"/>
      <c r="E3" s="1103"/>
      <c r="F3" s="1103"/>
      <c r="G3" s="1103"/>
      <c r="H3" s="1103"/>
      <c r="J3" s="718"/>
      <c r="K3" s="719"/>
    </row>
    <row r="4" spans="1:15" ht="31.5" customHeight="1" thickBot="1">
      <c r="A4" s="1" t="s">
        <v>0</v>
      </c>
      <c r="B4" s="2" t="s">
        <v>1</v>
      </c>
      <c r="C4" s="2" t="s">
        <v>2</v>
      </c>
      <c r="D4" s="158" t="s">
        <v>3</v>
      </c>
      <c r="E4" s="2" t="s">
        <v>4</v>
      </c>
      <c r="F4" s="158" t="s">
        <v>5</v>
      </c>
      <c r="G4" s="2" t="s">
        <v>6</v>
      </c>
      <c r="H4" s="81" t="s">
        <v>7</v>
      </c>
    </row>
    <row r="5" spans="1:15" ht="27.75" customHeight="1">
      <c r="A5" s="83"/>
      <c r="B5" s="84"/>
      <c r="C5" s="210" t="s">
        <v>243</v>
      </c>
      <c r="D5" s="727" t="s">
        <v>1612</v>
      </c>
      <c r="E5" s="729"/>
      <c r="F5" s="84"/>
      <c r="G5" s="1033"/>
      <c r="H5" s="925"/>
    </row>
    <row r="6" spans="1:15">
      <c r="A6" s="91"/>
      <c r="B6" s="92"/>
      <c r="C6" s="720"/>
      <c r="D6" s="93"/>
      <c r="E6" s="724"/>
      <c r="F6" s="92"/>
      <c r="G6" s="1034"/>
      <c r="H6" s="927"/>
    </row>
    <row r="7" spans="1:15" ht="16.5" customHeight="1">
      <c r="A7" s="97" t="s">
        <v>1613</v>
      </c>
      <c r="B7" s="98"/>
      <c r="C7" s="721"/>
      <c r="D7" s="691" t="s">
        <v>244</v>
      </c>
      <c r="E7" s="59"/>
      <c r="F7" s="99"/>
      <c r="G7" s="1035"/>
      <c r="H7" s="928"/>
    </row>
    <row r="8" spans="1:15" ht="12.75" customHeight="1">
      <c r="A8" s="91"/>
      <c r="B8" s="92"/>
      <c r="C8" s="720"/>
      <c r="D8" s="93"/>
      <c r="E8" s="724"/>
      <c r="F8" s="92"/>
      <c r="G8" s="1036"/>
      <c r="H8" s="929"/>
      <c r="L8" s="214"/>
      <c r="M8" s="215"/>
      <c r="N8" s="213"/>
      <c r="O8" s="213"/>
    </row>
    <row r="9" spans="1:15">
      <c r="A9" s="97" t="s">
        <v>1623</v>
      </c>
      <c r="B9" s="98"/>
      <c r="C9" s="721"/>
      <c r="D9" s="693" t="s">
        <v>245</v>
      </c>
      <c r="E9" s="730" t="s">
        <v>134</v>
      </c>
      <c r="F9" s="700">
        <v>143</v>
      </c>
      <c r="G9" s="1028"/>
      <c r="H9" s="1029"/>
      <c r="I9" s="226"/>
      <c r="L9" s="213"/>
      <c r="M9" s="215"/>
      <c r="N9" s="231"/>
      <c r="O9" s="220"/>
    </row>
    <row r="10" spans="1:15">
      <c r="A10" s="91"/>
      <c r="B10" s="92"/>
      <c r="C10" s="720"/>
      <c r="D10" s="93"/>
      <c r="E10" s="724"/>
      <c r="F10" s="92"/>
      <c r="G10" s="1036"/>
      <c r="H10" s="929"/>
      <c r="L10" s="213"/>
      <c r="M10" s="215"/>
      <c r="N10" s="213"/>
      <c r="O10" s="220"/>
    </row>
    <row r="11" spans="1:15">
      <c r="A11" s="97" t="s">
        <v>1624</v>
      </c>
      <c r="B11" s="39"/>
      <c r="C11" s="722"/>
      <c r="D11" s="693" t="s">
        <v>246</v>
      </c>
      <c r="E11" s="730" t="s">
        <v>134</v>
      </c>
      <c r="F11" s="700">
        <v>835</v>
      </c>
      <c r="G11" s="1037"/>
      <c r="H11" s="1038"/>
      <c r="I11" s="226"/>
      <c r="L11" s="213"/>
      <c r="M11" s="217"/>
      <c r="N11" s="213"/>
      <c r="O11" s="220"/>
    </row>
    <row r="12" spans="1:15">
      <c r="A12" s="91"/>
      <c r="B12" s="92"/>
      <c r="C12" s="720"/>
      <c r="D12" s="93"/>
      <c r="E12" s="724"/>
      <c r="F12" s="92"/>
      <c r="G12" s="1036"/>
      <c r="H12" s="929"/>
      <c r="L12" s="213"/>
      <c r="M12" s="217"/>
      <c r="N12" s="213"/>
      <c r="O12" s="220"/>
    </row>
    <row r="13" spans="1:15">
      <c r="A13" s="97"/>
      <c r="B13" s="39"/>
      <c r="C13" s="211" t="s">
        <v>22</v>
      </c>
      <c r="D13" s="693" t="s">
        <v>247</v>
      </c>
      <c r="E13" s="151"/>
      <c r="F13" s="106"/>
      <c r="G13" s="1039"/>
      <c r="H13" s="931"/>
      <c r="L13" s="213"/>
      <c r="M13" s="213"/>
      <c r="N13" s="217"/>
      <c r="O13" s="220"/>
    </row>
    <row r="14" spans="1:15">
      <c r="A14" s="91"/>
      <c r="B14" s="92"/>
      <c r="C14" s="720"/>
      <c r="D14" s="93"/>
      <c r="E14" s="724"/>
      <c r="F14" s="92"/>
      <c r="G14" s="1036"/>
      <c r="H14" s="929"/>
      <c r="L14" s="213"/>
      <c r="M14" s="213"/>
      <c r="N14" s="217"/>
      <c r="O14" s="220"/>
    </row>
    <row r="15" spans="1:15">
      <c r="A15" s="97" t="s">
        <v>1625</v>
      </c>
      <c r="B15" s="39"/>
      <c r="C15" s="722"/>
      <c r="D15" s="693" t="s">
        <v>248</v>
      </c>
      <c r="E15" s="730" t="s">
        <v>134</v>
      </c>
      <c r="F15" s="700">
        <v>18</v>
      </c>
      <c r="G15" s="1037"/>
      <c r="H15" s="1038"/>
      <c r="I15" s="226"/>
      <c r="N15" s="212"/>
      <c r="O15" s="232"/>
    </row>
    <row r="16" spans="1:15">
      <c r="A16" s="91"/>
      <c r="B16" s="92"/>
      <c r="C16" s="720"/>
      <c r="D16" s="93"/>
      <c r="E16" s="724"/>
      <c r="F16" s="92"/>
      <c r="G16" s="1036"/>
      <c r="H16" s="929"/>
    </row>
    <row r="17" spans="1:20">
      <c r="A17" s="97" t="s">
        <v>1614</v>
      </c>
      <c r="B17" s="39"/>
      <c r="C17" s="211" t="s">
        <v>249</v>
      </c>
      <c r="D17" s="691" t="s">
        <v>250</v>
      </c>
      <c r="E17" s="151"/>
      <c r="F17" s="106"/>
      <c r="G17" s="1039"/>
      <c r="H17" s="931"/>
    </row>
    <row r="18" spans="1:20">
      <c r="A18" s="91"/>
      <c r="B18" s="92"/>
      <c r="C18" s="720"/>
      <c r="D18" s="93"/>
      <c r="E18" s="724"/>
      <c r="F18" s="92"/>
      <c r="G18" s="1036"/>
      <c r="H18" s="929"/>
    </row>
    <row r="19" spans="1:20">
      <c r="A19" s="97"/>
      <c r="B19" s="39"/>
      <c r="C19" s="722"/>
      <c r="D19" s="693" t="s">
        <v>251</v>
      </c>
      <c r="E19" s="151"/>
      <c r="F19" s="106"/>
      <c r="G19" s="1039"/>
      <c r="H19" s="931"/>
    </row>
    <row r="20" spans="1:20">
      <c r="A20" s="91"/>
      <c r="B20" s="92"/>
      <c r="C20" s="720"/>
      <c r="D20" s="93"/>
      <c r="E20" s="724"/>
      <c r="F20" s="92"/>
      <c r="G20" s="1036"/>
      <c r="H20" s="929"/>
    </row>
    <row r="21" spans="1:20">
      <c r="A21" s="97" t="s">
        <v>1626</v>
      </c>
      <c r="B21" s="39"/>
      <c r="C21" s="722"/>
      <c r="D21" s="693" t="s">
        <v>1695</v>
      </c>
      <c r="E21" s="730" t="s">
        <v>134</v>
      </c>
      <c r="F21" s="700">
        <v>221</v>
      </c>
      <c r="G21" s="1037"/>
      <c r="H21" s="1038"/>
    </row>
    <row r="22" spans="1:20">
      <c r="A22" s="91"/>
      <c r="B22" s="92"/>
      <c r="C22" s="720"/>
      <c r="D22" s="93"/>
      <c r="E22" s="724"/>
      <c r="F22" s="92"/>
      <c r="G22" s="1036"/>
      <c r="H22" s="929"/>
    </row>
    <row r="23" spans="1:20">
      <c r="A23" s="97" t="s">
        <v>1627</v>
      </c>
      <c r="B23" s="98"/>
      <c r="C23" s="723"/>
      <c r="D23" s="693" t="s">
        <v>1696</v>
      </c>
      <c r="E23" s="730" t="s">
        <v>134</v>
      </c>
      <c r="F23" s="700">
        <v>3.6</v>
      </c>
      <c r="G23" s="1037"/>
      <c r="H23" s="1038"/>
      <c r="T23" s="233"/>
    </row>
    <row r="24" spans="1:20" ht="15.75">
      <c r="A24" s="91"/>
      <c r="B24" s="67"/>
      <c r="C24" s="724"/>
      <c r="D24" s="93"/>
      <c r="E24" s="724"/>
      <c r="F24" s="92"/>
      <c r="G24" s="1036"/>
      <c r="H24" s="929"/>
      <c r="L24" s="214"/>
      <c r="M24" s="215"/>
      <c r="N24" s="213"/>
      <c r="O24" s="213"/>
    </row>
    <row r="25" spans="1:20" ht="15.75">
      <c r="A25" s="97" t="s">
        <v>1628</v>
      </c>
      <c r="B25" s="17"/>
      <c r="C25" s="59"/>
      <c r="D25" s="693" t="s">
        <v>1697</v>
      </c>
      <c r="E25" s="730" t="s">
        <v>134</v>
      </c>
      <c r="F25" s="700">
        <v>19</v>
      </c>
      <c r="G25" s="1037"/>
      <c r="H25" s="1038"/>
      <c r="L25" s="214"/>
      <c r="M25" s="215"/>
      <c r="N25" s="213"/>
      <c r="O25" s="213"/>
    </row>
    <row r="26" spans="1:20">
      <c r="A26" s="91"/>
      <c r="B26" s="67"/>
      <c r="C26" s="724"/>
      <c r="D26" s="93"/>
      <c r="E26" s="724"/>
      <c r="F26" s="92"/>
      <c r="G26" s="1036"/>
      <c r="H26" s="929"/>
      <c r="L26" s="213"/>
      <c r="M26" s="217"/>
      <c r="N26" s="213"/>
      <c r="O26" s="220"/>
    </row>
    <row r="27" spans="1:20">
      <c r="A27" s="97" t="s">
        <v>1629</v>
      </c>
      <c r="B27" s="17"/>
      <c r="C27" s="725"/>
      <c r="D27" s="693" t="s">
        <v>1698</v>
      </c>
      <c r="E27" s="730" t="s">
        <v>134</v>
      </c>
      <c r="F27" s="700">
        <v>2</v>
      </c>
      <c r="G27" s="1037"/>
      <c r="H27" s="1038"/>
      <c r="L27" s="213"/>
      <c r="M27" s="213"/>
      <c r="N27" s="217"/>
      <c r="O27" s="220"/>
    </row>
    <row r="28" spans="1:20">
      <c r="A28" s="91"/>
      <c r="B28" s="67"/>
      <c r="C28" s="724"/>
      <c r="D28" s="93"/>
      <c r="E28" s="724"/>
      <c r="F28" s="92"/>
      <c r="G28" s="1036"/>
      <c r="H28" s="929"/>
      <c r="L28" s="213"/>
      <c r="M28" s="213"/>
      <c r="N28" s="217"/>
      <c r="O28" s="220"/>
    </row>
    <row r="29" spans="1:20">
      <c r="A29" s="97" t="s">
        <v>1630</v>
      </c>
      <c r="B29" s="123"/>
      <c r="C29" s="725"/>
      <c r="D29" s="693" t="s">
        <v>1699</v>
      </c>
      <c r="E29" s="730" t="s">
        <v>134</v>
      </c>
      <c r="F29" s="700">
        <v>43</v>
      </c>
      <c r="G29" s="1035"/>
      <c r="H29" s="1038"/>
      <c r="I29" s="236"/>
      <c r="L29" s="213"/>
      <c r="M29" s="213"/>
      <c r="N29" s="213"/>
      <c r="O29" s="215"/>
    </row>
    <row r="30" spans="1:20">
      <c r="A30" s="91"/>
      <c r="B30" s="67"/>
      <c r="C30" s="724"/>
      <c r="D30" s="93"/>
      <c r="E30" s="724"/>
      <c r="F30" s="92"/>
      <c r="G30" s="1036"/>
      <c r="H30" s="929"/>
      <c r="N30" s="234"/>
      <c r="O30" s="235"/>
    </row>
    <row r="31" spans="1:20">
      <c r="A31" s="97"/>
      <c r="B31" s="17"/>
      <c r="C31" s="211" t="s">
        <v>249</v>
      </c>
      <c r="D31" s="693" t="s">
        <v>252</v>
      </c>
      <c r="E31" s="59"/>
      <c r="F31" s="99"/>
      <c r="G31" s="1035"/>
      <c r="H31" s="928"/>
    </row>
    <row r="32" spans="1:20">
      <c r="A32" s="91"/>
      <c r="B32" s="67"/>
      <c r="C32" s="724"/>
      <c r="D32" s="93"/>
      <c r="E32" s="724"/>
      <c r="F32" s="92"/>
      <c r="G32" s="1036"/>
      <c r="H32" s="929"/>
    </row>
    <row r="33" spans="1:15">
      <c r="A33" s="97" t="s">
        <v>1631</v>
      </c>
      <c r="B33" s="17"/>
      <c r="C33" s="59"/>
      <c r="D33" s="693" t="s">
        <v>1700</v>
      </c>
      <c r="E33" s="730" t="s">
        <v>134</v>
      </c>
      <c r="F33" s="700">
        <v>612</v>
      </c>
      <c r="G33" s="1037"/>
      <c r="H33" s="1038"/>
      <c r="I33" s="226"/>
    </row>
    <row r="34" spans="1:15" ht="15.75">
      <c r="A34" s="91"/>
      <c r="B34" s="67"/>
      <c r="C34" s="724"/>
      <c r="D34" s="93"/>
      <c r="E34" s="724"/>
      <c r="F34" s="92"/>
      <c r="G34" s="1036"/>
      <c r="H34" s="929"/>
      <c r="L34" s="214"/>
      <c r="M34" s="215"/>
      <c r="N34" s="213"/>
      <c r="O34" s="213"/>
    </row>
    <row r="35" spans="1:15">
      <c r="A35" s="97" t="s">
        <v>1632</v>
      </c>
      <c r="B35" s="17"/>
      <c r="C35" s="59"/>
      <c r="D35" s="693" t="s">
        <v>1701</v>
      </c>
      <c r="E35" s="730" t="s">
        <v>134</v>
      </c>
      <c r="F35" s="700">
        <v>177</v>
      </c>
      <c r="G35" s="1037"/>
      <c r="H35" s="1038"/>
      <c r="L35" s="237"/>
      <c r="M35" s="215"/>
      <c r="N35" s="213"/>
      <c r="O35" s="220"/>
    </row>
    <row r="36" spans="1:15">
      <c r="A36" s="91"/>
      <c r="B36" s="67"/>
      <c r="C36" s="724"/>
      <c r="D36" s="93"/>
      <c r="E36" s="724"/>
      <c r="F36" s="92"/>
      <c r="G36" s="1036"/>
      <c r="H36" s="929"/>
      <c r="L36" s="213"/>
      <c r="M36" s="213"/>
      <c r="N36" s="213"/>
      <c r="O36" s="215"/>
    </row>
    <row r="37" spans="1:15">
      <c r="A37" s="97" t="s">
        <v>1633</v>
      </c>
      <c r="B37" s="17"/>
      <c r="C37" s="59"/>
      <c r="D37" s="693" t="s">
        <v>1702</v>
      </c>
      <c r="E37" s="730" t="s">
        <v>134</v>
      </c>
      <c r="F37" s="700">
        <v>0</v>
      </c>
      <c r="G37" s="1037"/>
      <c r="H37" s="1038"/>
      <c r="L37" s="213"/>
      <c r="M37" s="213"/>
      <c r="N37" s="213"/>
      <c r="O37" s="215"/>
    </row>
    <row r="38" spans="1:15">
      <c r="A38" s="91"/>
      <c r="B38" s="79"/>
      <c r="C38" s="726"/>
      <c r="D38" s="28"/>
      <c r="E38" s="726"/>
      <c r="F38" s="731"/>
      <c r="G38" s="1040"/>
      <c r="H38" s="1041"/>
      <c r="L38" s="213"/>
      <c r="M38" s="213"/>
      <c r="N38" s="213"/>
      <c r="O38" s="215"/>
    </row>
    <row r="39" spans="1:15">
      <c r="A39" s="97" t="s">
        <v>1634</v>
      </c>
      <c r="B39" s="17"/>
      <c r="C39" s="59"/>
      <c r="D39" s="693" t="s">
        <v>1703</v>
      </c>
      <c r="E39" s="730" t="s">
        <v>134</v>
      </c>
      <c r="F39" s="700">
        <v>39</v>
      </c>
      <c r="G39" s="1037"/>
      <c r="H39" s="1038"/>
      <c r="N39" s="212"/>
      <c r="O39" s="232"/>
    </row>
    <row r="40" spans="1:15">
      <c r="A40" s="91"/>
      <c r="B40" s="79"/>
      <c r="C40" s="726"/>
      <c r="D40" s="28"/>
      <c r="E40" s="724"/>
      <c r="F40" s="92"/>
      <c r="G40" s="1036"/>
      <c r="H40" s="929"/>
    </row>
    <row r="41" spans="1:15" ht="15.75">
      <c r="A41" s="97" t="s">
        <v>1635</v>
      </c>
      <c r="B41" s="17"/>
      <c r="C41" s="59"/>
      <c r="D41" s="728" t="s">
        <v>1704</v>
      </c>
      <c r="E41" s="730" t="s">
        <v>134</v>
      </c>
      <c r="F41" s="700">
        <v>115</v>
      </c>
      <c r="G41" s="1037"/>
      <c r="H41" s="1038"/>
      <c r="I41" s="236"/>
      <c r="L41" s="214"/>
      <c r="M41" s="215"/>
      <c r="N41" s="213"/>
      <c r="O41" s="213"/>
    </row>
    <row r="42" spans="1:15">
      <c r="A42" s="91"/>
      <c r="B42" s="79"/>
      <c r="C42" s="726"/>
      <c r="D42" s="93"/>
      <c r="E42" s="724"/>
      <c r="F42" s="92"/>
      <c r="G42" s="1036"/>
      <c r="H42" s="929"/>
      <c r="L42" s="213"/>
      <c r="M42" s="215"/>
      <c r="N42" s="213"/>
      <c r="O42" s="220"/>
    </row>
    <row r="43" spans="1:15">
      <c r="A43" s="97" t="s">
        <v>1636</v>
      </c>
      <c r="B43" s="17"/>
      <c r="C43" s="59"/>
      <c r="D43" s="728" t="s">
        <v>1705</v>
      </c>
      <c r="E43" s="730" t="s">
        <v>134</v>
      </c>
      <c r="F43" s="700">
        <v>52</v>
      </c>
      <c r="G43" s="1037"/>
      <c r="H43" s="1038"/>
      <c r="I43" s="236"/>
      <c r="L43" s="213"/>
      <c r="M43" s="215"/>
      <c r="N43" s="213"/>
      <c r="O43" s="220"/>
    </row>
    <row r="44" spans="1:15">
      <c r="A44" s="91"/>
      <c r="B44" s="67"/>
      <c r="C44" s="724"/>
      <c r="D44" s="93"/>
      <c r="E44" s="724"/>
      <c r="F44" s="92"/>
      <c r="G44" s="1036"/>
      <c r="H44" s="929"/>
      <c r="L44" s="213"/>
      <c r="M44" s="213"/>
      <c r="N44" s="213"/>
      <c r="O44" s="220"/>
    </row>
    <row r="45" spans="1:15">
      <c r="A45" s="97"/>
      <c r="B45" s="17"/>
      <c r="C45" s="59"/>
      <c r="D45" s="68"/>
      <c r="E45" s="59"/>
      <c r="F45" s="99"/>
      <c r="G45" s="1035"/>
      <c r="H45" s="928"/>
      <c r="L45" s="213"/>
      <c r="M45" s="213"/>
      <c r="N45" s="217"/>
      <c r="O45" s="220"/>
    </row>
    <row r="46" spans="1:15">
      <c r="A46" s="91"/>
      <c r="B46" s="67"/>
      <c r="C46" s="724"/>
      <c r="D46" s="93"/>
      <c r="E46" s="724"/>
      <c r="F46" s="92"/>
      <c r="G46" s="1036"/>
      <c r="H46" s="929"/>
      <c r="L46" s="213"/>
      <c r="M46" s="213"/>
      <c r="N46" s="213"/>
      <c r="O46" s="238"/>
    </row>
    <row r="47" spans="1:15" ht="15.75" thickBot="1">
      <c r="A47" s="97"/>
      <c r="B47" s="17"/>
      <c r="C47" s="59"/>
      <c r="D47" s="560"/>
      <c r="E47" s="59"/>
      <c r="F47" s="561"/>
      <c r="G47" s="1042"/>
      <c r="H47" s="1043"/>
      <c r="N47" s="234"/>
      <c r="O47" s="235"/>
    </row>
    <row r="48" spans="1:15" ht="15.75" thickBot="1">
      <c r="A48" s="1104" t="s">
        <v>20</v>
      </c>
      <c r="B48" s="1104"/>
      <c r="C48" s="1104"/>
      <c r="D48" s="1104"/>
      <c r="E48" s="1104"/>
      <c r="F48" s="1104"/>
      <c r="G48" s="1104"/>
      <c r="H48" s="732"/>
      <c r="O48" s="124"/>
    </row>
    <row r="49" spans="1:15" ht="16.5" thickBot="1">
      <c r="A49" s="1105" t="s">
        <v>21</v>
      </c>
      <c r="B49" s="1106"/>
      <c r="C49" s="1106"/>
      <c r="D49" s="1170"/>
      <c r="E49" s="1106"/>
      <c r="F49" s="1170"/>
      <c r="G49" s="1107"/>
      <c r="H49" s="37"/>
      <c r="L49" s="214"/>
      <c r="M49" s="215"/>
      <c r="N49" s="213"/>
      <c r="O49" s="213"/>
    </row>
    <row r="50" spans="1:15">
      <c r="A50" s="97"/>
      <c r="B50" s="17"/>
      <c r="C50" s="211" t="s">
        <v>249</v>
      </c>
      <c r="D50" s="734" t="s">
        <v>253</v>
      </c>
      <c r="E50" s="59"/>
      <c r="F50" s="84"/>
      <c r="G50" s="1035"/>
      <c r="H50" s="1044"/>
      <c r="L50" s="213"/>
      <c r="M50" s="213"/>
      <c r="N50" s="220"/>
      <c r="O50" s="220"/>
    </row>
    <row r="51" spans="1:15">
      <c r="A51" s="91"/>
      <c r="B51" s="67"/>
      <c r="C51" s="724"/>
      <c r="D51" s="93"/>
      <c r="E51" s="724"/>
      <c r="F51" s="92"/>
      <c r="G51" s="1036"/>
      <c r="H51" s="929"/>
      <c r="L51" s="213"/>
      <c r="M51" s="213"/>
      <c r="N51" s="213"/>
      <c r="O51" s="220"/>
    </row>
    <row r="52" spans="1:15">
      <c r="A52" s="97" t="s">
        <v>1637</v>
      </c>
      <c r="B52" s="17"/>
      <c r="C52" s="59"/>
      <c r="D52" s="693" t="s">
        <v>1706</v>
      </c>
      <c r="E52" s="730" t="s">
        <v>134</v>
      </c>
      <c r="F52" s="700">
        <v>23</v>
      </c>
      <c r="G52" s="1037"/>
      <c r="H52" s="1038"/>
      <c r="L52" s="213"/>
      <c r="M52" s="213"/>
      <c r="N52" s="213"/>
      <c r="O52" s="220"/>
    </row>
    <row r="53" spans="1:15">
      <c r="A53" s="91"/>
      <c r="B53" s="67"/>
      <c r="C53" s="724"/>
      <c r="D53" s="93"/>
      <c r="E53" s="724"/>
      <c r="F53" s="92"/>
      <c r="G53" s="1036"/>
      <c r="H53" s="929"/>
      <c r="L53" s="213"/>
      <c r="M53" s="213"/>
      <c r="N53" s="213"/>
      <c r="O53" s="220"/>
    </row>
    <row r="54" spans="1:15">
      <c r="A54" s="97" t="s">
        <v>1638</v>
      </c>
      <c r="B54" s="17"/>
      <c r="C54" s="59"/>
      <c r="D54" s="693" t="s">
        <v>1707</v>
      </c>
      <c r="E54" s="730" t="s">
        <v>134</v>
      </c>
      <c r="F54" s="700">
        <v>23</v>
      </c>
      <c r="G54" s="1037"/>
      <c r="H54" s="1038"/>
      <c r="I54" s="226"/>
      <c r="L54" s="213"/>
      <c r="M54" s="213"/>
      <c r="N54" s="213"/>
      <c r="O54" s="220"/>
    </row>
    <row r="55" spans="1:15">
      <c r="A55" s="91"/>
      <c r="B55" s="67"/>
      <c r="C55" s="724"/>
      <c r="D55" s="93"/>
      <c r="E55" s="724"/>
      <c r="F55" s="92"/>
      <c r="G55" s="1036"/>
      <c r="H55" s="929"/>
      <c r="L55" s="213"/>
      <c r="M55" s="213"/>
      <c r="N55" s="213"/>
      <c r="O55" s="220"/>
    </row>
    <row r="56" spans="1:15">
      <c r="A56" s="97"/>
      <c r="B56" s="17"/>
      <c r="C56" s="211" t="s">
        <v>22</v>
      </c>
      <c r="D56" s="693" t="s">
        <v>254</v>
      </c>
      <c r="E56" s="59"/>
      <c r="F56" s="99"/>
      <c r="G56" s="1035"/>
      <c r="H56" s="928"/>
    </row>
    <row r="57" spans="1:15">
      <c r="A57" s="91"/>
      <c r="B57" s="67"/>
      <c r="C57" s="724"/>
      <c r="D57" s="93"/>
      <c r="E57" s="724"/>
      <c r="F57" s="92"/>
      <c r="G57" s="1036"/>
      <c r="H57" s="929"/>
    </row>
    <row r="58" spans="1:15">
      <c r="A58" s="97" t="s">
        <v>1639</v>
      </c>
      <c r="B58" s="17"/>
      <c r="C58" s="59"/>
      <c r="D58" s="693" t="s">
        <v>1708</v>
      </c>
      <c r="E58" s="730" t="s">
        <v>134</v>
      </c>
      <c r="F58" s="700">
        <v>2</v>
      </c>
      <c r="G58" s="1037"/>
      <c r="H58" s="1038"/>
    </row>
    <row r="59" spans="1:15">
      <c r="A59" s="91"/>
      <c r="B59" s="67"/>
      <c r="C59" s="724"/>
      <c r="D59" s="93"/>
      <c r="E59" s="724"/>
      <c r="F59" s="92"/>
      <c r="G59" s="1036"/>
      <c r="H59" s="929"/>
    </row>
    <row r="60" spans="1:15">
      <c r="A60" s="97" t="s">
        <v>1640</v>
      </c>
      <c r="B60" s="17"/>
      <c r="C60" s="59"/>
      <c r="D60" s="693" t="s">
        <v>1709</v>
      </c>
      <c r="E60" s="730" t="s">
        <v>134</v>
      </c>
      <c r="F60" s="700">
        <v>37</v>
      </c>
      <c r="G60" s="1037"/>
      <c r="H60" s="1038"/>
    </row>
    <row r="61" spans="1:15">
      <c r="A61" s="91"/>
      <c r="B61" s="67"/>
      <c r="C61" s="724"/>
      <c r="D61" s="93"/>
      <c r="E61" s="724"/>
      <c r="F61" s="92"/>
      <c r="G61" s="1036"/>
      <c r="H61" s="929"/>
    </row>
    <row r="62" spans="1:15">
      <c r="A62" s="97" t="s">
        <v>1641</v>
      </c>
      <c r="B62" s="123"/>
      <c r="C62" s="725"/>
      <c r="D62" s="693" t="s">
        <v>1710</v>
      </c>
      <c r="E62" s="730" t="s">
        <v>134</v>
      </c>
      <c r="F62" s="700">
        <v>2.6</v>
      </c>
      <c r="G62" s="1037"/>
      <c r="H62" s="1038"/>
    </row>
    <row r="63" spans="1:15">
      <c r="A63" s="91"/>
      <c r="B63" s="149"/>
      <c r="C63" s="733"/>
      <c r="D63" s="93"/>
      <c r="E63" s="724"/>
      <c r="F63" s="92"/>
      <c r="G63" s="1045"/>
      <c r="H63" s="1046"/>
    </row>
    <row r="64" spans="1:15">
      <c r="A64" s="97" t="s">
        <v>1642</v>
      </c>
      <c r="B64" s="123"/>
      <c r="C64" s="725"/>
      <c r="D64" s="693" t="s">
        <v>1711</v>
      </c>
      <c r="E64" s="730" t="s">
        <v>98</v>
      </c>
      <c r="F64" s="700">
        <v>160</v>
      </c>
      <c r="G64" s="1037"/>
      <c r="H64" s="1038"/>
      <c r="I64" s="226"/>
    </row>
    <row r="65" spans="1:16">
      <c r="A65" s="91"/>
      <c r="B65" s="149"/>
      <c r="C65" s="733"/>
      <c r="D65" s="93"/>
      <c r="E65" s="724"/>
      <c r="F65" s="92"/>
      <c r="G65" s="1045"/>
      <c r="H65" s="1046"/>
    </row>
    <row r="66" spans="1:16" ht="15.75">
      <c r="A66" s="97"/>
      <c r="B66" s="17"/>
      <c r="C66" s="725"/>
      <c r="D66" s="693" t="s">
        <v>255</v>
      </c>
      <c r="E66" s="59"/>
      <c r="F66" s="98"/>
      <c r="G66" s="1047"/>
      <c r="H66" s="1048"/>
      <c r="L66" s="214"/>
      <c r="M66" s="213"/>
      <c r="N66" s="213"/>
      <c r="O66" s="215"/>
    </row>
    <row r="67" spans="1:16">
      <c r="A67" s="91"/>
      <c r="B67" s="67"/>
      <c r="C67" s="724"/>
      <c r="D67" s="93"/>
      <c r="E67" s="724"/>
      <c r="F67" s="92"/>
      <c r="G67" s="1034"/>
      <c r="H67" s="927"/>
      <c r="L67" s="213"/>
      <c r="M67" s="213"/>
      <c r="N67" s="213"/>
      <c r="O67" s="215"/>
    </row>
    <row r="68" spans="1:16">
      <c r="A68" s="97" t="s">
        <v>1643</v>
      </c>
      <c r="B68" s="17"/>
      <c r="C68" s="725"/>
      <c r="D68" s="693" t="s">
        <v>1712</v>
      </c>
      <c r="E68" s="730" t="s">
        <v>12</v>
      </c>
      <c r="F68" s="700">
        <v>149</v>
      </c>
      <c r="G68" s="1037"/>
      <c r="H68" s="1038"/>
      <c r="L68" s="213"/>
      <c r="M68" s="213"/>
      <c r="N68" s="213"/>
      <c r="O68" s="215"/>
    </row>
    <row r="69" spans="1:16" ht="15.75" thickBot="1">
      <c r="A69" s="91"/>
      <c r="B69" s="67"/>
      <c r="C69" s="724"/>
      <c r="D69" s="93"/>
      <c r="E69" s="724"/>
      <c r="F69" s="92"/>
      <c r="G69" s="1034"/>
      <c r="H69" s="927"/>
    </row>
    <row r="70" spans="1:16" ht="26.25" thickBot="1">
      <c r="A70" s="97"/>
      <c r="B70" s="17"/>
      <c r="C70" s="211" t="s">
        <v>256</v>
      </c>
      <c r="D70" s="693" t="s">
        <v>257</v>
      </c>
      <c r="E70" s="59"/>
      <c r="F70" s="99"/>
      <c r="G70" s="1035"/>
      <c r="H70" s="928"/>
      <c r="J70" s="718"/>
      <c r="K70" s="719"/>
    </row>
    <row r="71" spans="1:16">
      <c r="A71" s="91"/>
      <c r="B71" s="67"/>
      <c r="C71" s="724"/>
      <c r="D71" s="93"/>
      <c r="E71" s="724"/>
      <c r="F71" s="92"/>
      <c r="G71" s="1036"/>
      <c r="H71" s="929"/>
    </row>
    <row r="72" spans="1:16">
      <c r="A72" s="97" t="s">
        <v>1644</v>
      </c>
      <c r="B72" s="17"/>
      <c r="C72" s="59"/>
      <c r="D72" s="693" t="s">
        <v>1713</v>
      </c>
      <c r="E72" s="735" t="s">
        <v>98</v>
      </c>
      <c r="F72" s="700">
        <v>2</v>
      </c>
      <c r="G72" s="1028"/>
      <c r="H72" s="1029"/>
      <c r="I72" s="209"/>
      <c r="J72" s="209"/>
    </row>
    <row r="73" spans="1:16" ht="15.75">
      <c r="A73" s="91"/>
      <c r="B73" s="67"/>
      <c r="C73" s="724"/>
      <c r="D73" s="93"/>
      <c r="E73" s="724"/>
      <c r="F73" s="92"/>
      <c r="G73" s="1036"/>
      <c r="H73" s="929"/>
      <c r="I73" s="209"/>
      <c r="J73" s="209"/>
      <c r="L73" s="214"/>
      <c r="M73" s="213"/>
      <c r="N73" s="213"/>
      <c r="O73" s="215"/>
    </row>
    <row r="74" spans="1:16">
      <c r="A74" s="97" t="s">
        <v>1645</v>
      </c>
      <c r="B74" s="17"/>
      <c r="C74" s="59"/>
      <c r="D74" s="693" t="s">
        <v>1714</v>
      </c>
      <c r="E74" s="735" t="s">
        <v>98</v>
      </c>
      <c r="F74" s="700">
        <v>2</v>
      </c>
      <c r="G74" s="1028"/>
      <c r="H74" s="1029"/>
      <c r="I74" s="209"/>
      <c r="J74" s="209"/>
      <c r="L74" s="213"/>
      <c r="M74" s="218"/>
      <c r="N74" s="213"/>
      <c r="O74" s="215"/>
    </row>
    <row r="75" spans="1:16">
      <c r="A75" s="91"/>
      <c r="B75" s="67"/>
      <c r="C75" s="724"/>
      <c r="D75" s="93"/>
      <c r="E75" s="724"/>
      <c r="F75" s="92"/>
      <c r="G75" s="1036"/>
      <c r="H75" s="929"/>
    </row>
    <row r="76" spans="1:16" ht="18.75" customHeight="1">
      <c r="A76" s="97" t="s">
        <v>1615</v>
      </c>
      <c r="B76" s="17"/>
      <c r="C76" s="211" t="s">
        <v>258</v>
      </c>
      <c r="D76" s="708" t="s">
        <v>259</v>
      </c>
      <c r="E76" s="59"/>
      <c r="F76" s="99"/>
      <c r="G76" s="1035"/>
      <c r="H76" s="928"/>
      <c r="L76" s="239"/>
      <c r="M76" s="213"/>
    </row>
    <row r="77" spans="1:16">
      <c r="A77" s="91"/>
      <c r="B77" s="67"/>
      <c r="C77" s="724"/>
      <c r="D77" s="93"/>
      <c r="E77" s="724"/>
      <c r="F77" s="92"/>
      <c r="G77" s="1036"/>
      <c r="H77" s="929"/>
      <c r="I77" s="209"/>
      <c r="J77" s="209"/>
    </row>
    <row r="78" spans="1:16">
      <c r="A78" s="97"/>
      <c r="B78" s="17"/>
      <c r="C78" s="211" t="s">
        <v>260</v>
      </c>
      <c r="D78" s="693" t="s">
        <v>261</v>
      </c>
      <c r="E78" s="59"/>
      <c r="F78" s="99"/>
      <c r="G78" s="1035"/>
      <c r="H78" s="928"/>
    </row>
    <row r="79" spans="1:16">
      <c r="A79" s="91"/>
      <c r="B79" s="67"/>
      <c r="C79" s="724"/>
      <c r="D79" s="93"/>
      <c r="E79" s="724"/>
      <c r="F79" s="92"/>
      <c r="G79" s="1036"/>
      <c r="H79" s="929"/>
      <c r="M79" s="213"/>
      <c r="N79" s="213"/>
      <c r="O79" s="215"/>
      <c r="P79" s="215"/>
    </row>
    <row r="80" spans="1:16" ht="15.75">
      <c r="A80" s="97"/>
      <c r="B80" s="17"/>
      <c r="C80" s="59"/>
      <c r="D80" s="693" t="s">
        <v>262</v>
      </c>
      <c r="E80" s="59"/>
      <c r="F80" s="98"/>
      <c r="G80" s="1035"/>
      <c r="H80" s="928"/>
      <c r="L80" s="214"/>
      <c r="M80" s="213"/>
      <c r="N80" s="217"/>
      <c r="O80" s="215"/>
      <c r="P80" s="240"/>
    </row>
    <row r="81" spans="1:16">
      <c r="A81" s="91"/>
      <c r="B81" s="67"/>
      <c r="C81" s="724"/>
      <c r="D81" s="93"/>
      <c r="E81" s="724"/>
      <c r="F81" s="92"/>
      <c r="G81" s="1036"/>
      <c r="H81" s="929"/>
      <c r="I81" s="209"/>
      <c r="J81" s="209"/>
      <c r="P81" s="208"/>
    </row>
    <row r="82" spans="1:16">
      <c r="A82" s="97" t="s">
        <v>1646</v>
      </c>
      <c r="B82" s="17"/>
      <c r="C82" s="59"/>
      <c r="D82" s="693" t="s">
        <v>263</v>
      </c>
      <c r="E82" s="735" t="s">
        <v>223</v>
      </c>
      <c r="F82" s="700">
        <v>18.5</v>
      </c>
      <c r="G82" s="1028"/>
      <c r="H82" s="1029"/>
      <c r="I82" s="243"/>
      <c r="J82" s="209"/>
      <c r="M82" s="213"/>
      <c r="N82" s="213"/>
      <c r="O82" s="215"/>
      <c r="P82" s="215"/>
    </row>
    <row r="83" spans="1:16" ht="15.75">
      <c r="A83" s="91"/>
      <c r="B83" s="67"/>
      <c r="C83" s="724"/>
      <c r="D83" s="93"/>
      <c r="E83" s="724"/>
      <c r="F83" s="92"/>
      <c r="G83" s="1036"/>
      <c r="H83" s="929"/>
      <c r="I83" s="209"/>
      <c r="J83" s="209"/>
      <c r="L83" s="214"/>
      <c r="M83" s="213"/>
      <c r="N83" s="217"/>
      <c r="O83" s="215"/>
      <c r="P83" s="240"/>
    </row>
    <row r="84" spans="1:16" ht="15.75">
      <c r="A84" s="97"/>
      <c r="B84" s="17"/>
      <c r="C84" s="59"/>
      <c r="D84" s="693" t="s">
        <v>264</v>
      </c>
      <c r="E84" s="59"/>
      <c r="F84" s="98"/>
      <c r="G84" s="1035"/>
      <c r="H84" s="928"/>
      <c r="I84" s="209"/>
      <c r="J84" s="209"/>
      <c r="L84" s="241"/>
      <c r="N84" s="226"/>
      <c r="O84" s="225"/>
      <c r="P84" s="242"/>
    </row>
    <row r="85" spans="1:16">
      <c r="A85" s="91"/>
      <c r="B85" s="67"/>
      <c r="C85" s="724"/>
      <c r="D85" s="93"/>
      <c r="E85" s="724"/>
      <c r="F85" s="92"/>
      <c r="G85" s="1036"/>
      <c r="H85" s="929"/>
      <c r="I85" s="209"/>
      <c r="J85" s="209"/>
    </row>
    <row r="86" spans="1:16">
      <c r="A86" s="97" t="s">
        <v>1647</v>
      </c>
      <c r="B86" s="17"/>
      <c r="C86" s="59"/>
      <c r="D86" s="693" t="s">
        <v>263</v>
      </c>
      <c r="E86" s="735" t="s">
        <v>223</v>
      </c>
      <c r="F86" s="700">
        <v>111</v>
      </c>
      <c r="G86" s="1028"/>
      <c r="H86" s="1029"/>
      <c r="I86" s="243"/>
      <c r="J86" s="209"/>
    </row>
    <row r="87" spans="1:16">
      <c r="A87" s="91"/>
      <c r="B87" s="67"/>
      <c r="C87" s="724"/>
      <c r="D87" s="93"/>
      <c r="E87" s="724"/>
      <c r="F87" s="92"/>
      <c r="G87" s="1036"/>
      <c r="H87" s="929"/>
      <c r="I87" s="209"/>
      <c r="J87" s="209"/>
    </row>
    <row r="88" spans="1:16" ht="15.75">
      <c r="A88" s="97"/>
      <c r="B88" s="17"/>
      <c r="C88" s="59"/>
      <c r="D88" s="68"/>
      <c r="E88" s="59"/>
      <c r="F88" s="98"/>
      <c r="G88" s="1035"/>
      <c r="H88" s="928"/>
      <c r="J88" s="209"/>
      <c r="L88" s="214"/>
      <c r="M88" s="215"/>
      <c r="N88" s="213"/>
      <c r="O88" s="213"/>
      <c r="P88" s="213"/>
    </row>
    <row r="89" spans="1:16">
      <c r="A89" s="91"/>
      <c r="B89" s="67"/>
      <c r="C89" s="724"/>
      <c r="D89" s="93"/>
      <c r="E89" s="724"/>
      <c r="F89" s="92"/>
      <c r="G89" s="1036"/>
      <c r="H89" s="929"/>
      <c r="J89" s="209"/>
      <c r="L89" s="216"/>
      <c r="M89" s="215"/>
      <c r="N89" s="213"/>
      <c r="O89" s="213"/>
      <c r="P89" s="213"/>
    </row>
    <row r="90" spans="1:16">
      <c r="A90" s="97"/>
      <c r="B90" s="17"/>
      <c r="C90" s="59"/>
      <c r="D90" s="68"/>
      <c r="E90" s="59"/>
      <c r="F90" s="98"/>
      <c r="G90" s="1035"/>
      <c r="H90" s="928"/>
      <c r="J90" s="209"/>
      <c r="L90" s="216"/>
      <c r="M90" s="215"/>
      <c r="N90" s="213"/>
      <c r="O90" s="213"/>
      <c r="P90" s="213"/>
    </row>
    <row r="91" spans="1:16">
      <c r="A91" s="91"/>
      <c r="B91" s="67"/>
      <c r="C91" s="724"/>
      <c r="D91" s="93"/>
      <c r="E91" s="724"/>
      <c r="F91" s="92"/>
      <c r="G91" s="1036"/>
      <c r="H91" s="929"/>
      <c r="J91" s="209"/>
      <c r="L91" s="216"/>
      <c r="M91" s="215"/>
      <c r="N91" s="213"/>
      <c r="O91" s="213"/>
      <c r="P91" s="213"/>
    </row>
    <row r="92" spans="1:16" ht="15.75" thickBot="1">
      <c r="A92" s="97"/>
      <c r="B92" s="17"/>
      <c r="C92" s="59"/>
      <c r="D92" s="560"/>
      <c r="E92" s="59"/>
      <c r="F92" s="561"/>
      <c r="G92" s="951"/>
      <c r="H92" s="928"/>
      <c r="J92" s="209"/>
      <c r="L92" s="213"/>
      <c r="M92" s="215"/>
      <c r="N92" s="213"/>
      <c r="O92" s="212"/>
      <c r="P92" s="213"/>
    </row>
    <row r="93" spans="1:16" ht="15.75" thickBot="1">
      <c r="A93" s="1104" t="s">
        <v>865</v>
      </c>
      <c r="B93" s="1104"/>
      <c r="C93" s="1104"/>
      <c r="D93" s="1104"/>
      <c r="E93" s="1104"/>
      <c r="F93" s="1104"/>
      <c r="G93" s="1104"/>
      <c r="H93" s="36"/>
      <c r="I93" s="209"/>
      <c r="J93" s="209"/>
      <c r="M93" s="208"/>
      <c r="O93" s="207"/>
    </row>
    <row r="94" spans="1:16" ht="15.75" thickBot="1">
      <c r="A94" s="1105" t="s">
        <v>21</v>
      </c>
      <c r="B94" s="1106"/>
      <c r="C94" s="1106"/>
      <c r="D94" s="1170"/>
      <c r="E94" s="1106"/>
      <c r="F94" s="1170"/>
      <c r="G94" s="1107"/>
      <c r="H94" s="37"/>
      <c r="I94" s="209"/>
      <c r="J94" s="209"/>
      <c r="M94" s="208"/>
      <c r="O94" s="207"/>
    </row>
    <row r="95" spans="1:16" ht="15.75">
      <c r="A95" s="97" t="s">
        <v>1616</v>
      </c>
      <c r="B95" s="17"/>
      <c r="C95" s="211" t="s">
        <v>265</v>
      </c>
      <c r="D95" s="702" t="s">
        <v>266</v>
      </c>
      <c r="E95" s="59"/>
      <c r="F95" s="84"/>
      <c r="G95" s="1035"/>
      <c r="H95" s="1044"/>
      <c r="I95" s="209"/>
      <c r="J95" s="209"/>
      <c r="L95" s="214"/>
      <c r="M95" s="215"/>
      <c r="N95" s="213"/>
      <c r="O95" s="213"/>
      <c r="P95" s="213"/>
    </row>
    <row r="96" spans="1:16">
      <c r="A96" s="91"/>
      <c r="B96" s="67"/>
      <c r="C96" s="724"/>
      <c r="D96" s="93"/>
      <c r="E96" s="724"/>
      <c r="F96" s="92"/>
      <c r="G96" s="1036"/>
      <c r="H96" s="929"/>
      <c r="I96" s="209"/>
      <c r="J96" s="209"/>
      <c r="L96" s="216"/>
      <c r="M96" s="244"/>
      <c r="N96" s="213"/>
      <c r="O96" s="213"/>
      <c r="P96" s="217"/>
    </row>
    <row r="97" spans="1:16">
      <c r="A97" s="97"/>
      <c r="B97" s="17"/>
      <c r="C97" s="211" t="s">
        <v>267</v>
      </c>
      <c r="D97" s="691" t="s">
        <v>268</v>
      </c>
      <c r="E97" s="59"/>
      <c r="F97" s="98"/>
      <c r="G97" s="1042"/>
      <c r="H97" s="930"/>
      <c r="I97" s="209"/>
      <c r="J97" s="209"/>
      <c r="L97" s="216"/>
      <c r="M97" s="244"/>
      <c r="N97" s="231"/>
      <c r="O97" s="245"/>
      <c r="P97" s="217"/>
    </row>
    <row r="98" spans="1:16">
      <c r="A98" s="91"/>
      <c r="B98" s="67"/>
      <c r="C98" s="724"/>
      <c r="D98" s="93"/>
      <c r="E98" s="724"/>
      <c r="F98" s="92"/>
      <c r="G98" s="1036"/>
      <c r="H98" s="929"/>
      <c r="L98" s="216"/>
      <c r="M98" s="244"/>
      <c r="N98" s="213"/>
      <c r="O98" s="213"/>
      <c r="P98" s="217"/>
    </row>
    <row r="99" spans="1:16">
      <c r="A99" s="97" t="s">
        <v>1648</v>
      </c>
      <c r="B99" s="9"/>
      <c r="C99" s="59"/>
      <c r="D99" s="693" t="s">
        <v>1715</v>
      </c>
      <c r="E99" s="735" t="s">
        <v>154</v>
      </c>
      <c r="F99" s="700">
        <v>88</v>
      </c>
      <c r="G99" s="1028"/>
      <c r="H99" s="1029"/>
      <c r="I99" s="209"/>
      <c r="J99" s="209"/>
      <c r="L99" s="216"/>
      <c r="M99" s="244"/>
      <c r="N99" s="213"/>
      <c r="O99" s="213"/>
      <c r="P99" s="217"/>
    </row>
    <row r="100" spans="1:16">
      <c r="A100" s="91"/>
      <c r="B100" s="67"/>
      <c r="C100" s="724"/>
      <c r="D100" s="93"/>
      <c r="E100" s="724"/>
      <c r="F100" s="92"/>
      <c r="G100" s="1036"/>
      <c r="H100" s="929"/>
      <c r="I100" s="209"/>
      <c r="J100" s="209"/>
      <c r="L100" s="216"/>
      <c r="M100" s="244"/>
      <c r="N100" s="213"/>
      <c r="O100" s="213"/>
      <c r="P100" s="217"/>
    </row>
    <row r="101" spans="1:16">
      <c r="A101" s="97" t="s">
        <v>1649</v>
      </c>
      <c r="B101" s="17"/>
      <c r="C101" s="59"/>
      <c r="D101" s="693" t="s">
        <v>1716</v>
      </c>
      <c r="E101" s="735" t="s">
        <v>154</v>
      </c>
      <c r="F101" s="700">
        <v>145</v>
      </c>
      <c r="G101" s="1028"/>
      <c r="H101" s="1029"/>
      <c r="I101" s="228"/>
      <c r="J101" s="209"/>
      <c r="L101" s="237"/>
      <c r="M101" s="244"/>
      <c r="N101" s="213"/>
      <c r="O101" s="213"/>
      <c r="P101" s="213"/>
    </row>
    <row r="102" spans="1:16">
      <c r="A102" s="91"/>
      <c r="B102" s="67"/>
      <c r="C102" s="724"/>
      <c r="D102" s="93"/>
      <c r="E102" s="724"/>
      <c r="F102" s="92"/>
      <c r="G102" s="1036"/>
      <c r="H102" s="929"/>
      <c r="I102" s="209"/>
      <c r="J102" s="209"/>
      <c r="L102" s="237"/>
      <c r="M102" s="213"/>
      <c r="N102" s="213"/>
      <c r="O102" s="215"/>
      <c r="P102" s="213"/>
    </row>
    <row r="103" spans="1:16">
      <c r="A103" s="97" t="s">
        <v>1650</v>
      </c>
      <c r="B103" s="17"/>
      <c r="C103" s="59"/>
      <c r="D103" s="693" t="s">
        <v>1717</v>
      </c>
      <c r="E103" s="735" t="s">
        <v>154</v>
      </c>
      <c r="F103" s="700">
        <v>110</v>
      </c>
      <c r="G103" s="1028"/>
      <c r="H103" s="1029"/>
      <c r="I103" s="209"/>
      <c r="J103" s="209"/>
    </row>
    <row r="104" spans="1:16" ht="15.75">
      <c r="A104" s="91"/>
      <c r="B104" s="67"/>
      <c r="C104" s="724"/>
      <c r="D104" s="93"/>
      <c r="E104" s="724"/>
      <c r="F104" s="92"/>
      <c r="G104" s="1036"/>
      <c r="H104" s="929"/>
      <c r="I104" s="209"/>
      <c r="J104" s="209"/>
      <c r="L104" s="214"/>
      <c r="M104" s="215"/>
      <c r="N104" s="213"/>
      <c r="O104" s="213"/>
    </row>
    <row r="105" spans="1:16">
      <c r="A105" s="97"/>
      <c r="B105" s="17"/>
      <c r="C105" s="211" t="s">
        <v>269</v>
      </c>
      <c r="D105" s="691" t="s">
        <v>270</v>
      </c>
      <c r="E105" s="59"/>
      <c r="F105" s="98"/>
      <c r="G105" s="1035"/>
      <c r="H105" s="928"/>
      <c r="I105" s="209"/>
      <c r="J105" s="209"/>
      <c r="L105" s="216"/>
      <c r="M105" s="215"/>
      <c r="N105" s="213"/>
      <c r="O105" s="217"/>
    </row>
    <row r="106" spans="1:16">
      <c r="A106" s="91"/>
      <c r="B106" s="67"/>
      <c r="C106" s="733"/>
      <c r="D106" s="93"/>
      <c r="E106" s="724"/>
      <c r="F106" s="92"/>
      <c r="G106" s="1045"/>
      <c r="H106" s="1046"/>
      <c r="J106" s="209"/>
      <c r="L106" s="216"/>
      <c r="M106" s="215"/>
      <c r="N106" s="231"/>
      <c r="O106" s="217"/>
    </row>
    <row r="107" spans="1:16">
      <c r="A107" s="97" t="s">
        <v>1651</v>
      </c>
      <c r="B107" s="17"/>
      <c r="C107" s="725"/>
      <c r="D107" s="693" t="s">
        <v>1730</v>
      </c>
      <c r="E107" s="735" t="s">
        <v>154</v>
      </c>
      <c r="F107" s="700">
        <v>4.8</v>
      </c>
      <c r="G107" s="1028"/>
      <c r="H107" s="1029"/>
      <c r="I107" s="228"/>
      <c r="J107" s="209"/>
      <c r="L107" s="216"/>
      <c r="M107" s="215"/>
      <c r="N107" s="231"/>
      <c r="O107" s="217"/>
    </row>
    <row r="108" spans="1:16">
      <c r="A108" s="91"/>
      <c r="B108" s="67"/>
      <c r="C108" s="733"/>
      <c r="D108" s="93"/>
      <c r="E108" s="724"/>
      <c r="F108" s="92"/>
      <c r="G108" s="1045"/>
      <c r="H108" s="1046"/>
      <c r="I108" s="209"/>
      <c r="J108" s="209"/>
      <c r="L108" s="216"/>
      <c r="M108" s="215"/>
      <c r="N108" s="213"/>
      <c r="O108" s="217"/>
    </row>
    <row r="109" spans="1:16">
      <c r="A109" s="97" t="s">
        <v>1652</v>
      </c>
      <c r="B109" s="17"/>
      <c r="C109" s="725"/>
      <c r="D109" s="693" t="s">
        <v>1731</v>
      </c>
      <c r="E109" s="735" t="s">
        <v>154</v>
      </c>
      <c r="F109" s="700">
        <v>16</v>
      </c>
      <c r="G109" s="1028"/>
      <c r="H109" s="1029"/>
      <c r="I109" s="228"/>
      <c r="J109" s="209"/>
      <c r="K109" s="246"/>
      <c r="L109" s="213"/>
      <c r="M109" s="213"/>
      <c r="N109" s="213"/>
      <c r="O109" s="213"/>
    </row>
    <row r="110" spans="1:16">
      <c r="A110" s="91"/>
      <c r="B110" s="67"/>
      <c r="C110" s="733"/>
      <c r="D110" s="93"/>
      <c r="E110" s="724"/>
      <c r="F110" s="92"/>
      <c r="G110" s="1045"/>
      <c r="H110" s="1046"/>
      <c r="I110" s="209"/>
      <c r="J110" s="209"/>
      <c r="K110" s="247"/>
      <c r="L110" s="213"/>
      <c r="M110" s="213"/>
      <c r="N110" s="213"/>
      <c r="O110" s="213"/>
    </row>
    <row r="111" spans="1:16">
      <c r="A111" s="97" t="s">
        <v>1653</v>
      </c>
      <c r="B111" s="17"/>
      <c r="C111" s="725"/>
      <c r="D111" s="693" t="s">
        <v>1732</v>
      </c>
      <c r="E111" s="735" t="s">
        <v>154</v>
      </c>
      <c r="F111" s="700">
        <v>4.8</v>
      </c>
      <c r="G111" s="1028"/>
      <c r="H111" s="1029"/>
      <c r="I111" s="228"/>
      <c r="J111" s="209"/>
      <c r="K111" s="247"/>
    </row>
    <row r="112" spans="1:16">
      <c r="A112" s="91"/>
      <c r="B112" s="149"/>
      <c r="C112" s="733"/>
      <c r="D112" s="93"/>
      <c r="E112" s="724"/>
      <c r="F112" s="92"/>
      <c r="G112" s="1045"/>
      <c r="H112" s="1046"/>
      <c r="I112" s="209"/>
      <c r="J112" s="209"/>
      <c r="K112" s="247"/>
    </row>
    <row r="113" spans="1:17">
      <c r="A113" s="97"/>
      <c r="B113" s="17"/>
      <c r="C113" s="211" t="s">
        <v>269</v>
      </c>
      <c r="D113" s="691" t="s">
        <v>271</v>
      </c>
      <c r="E113" s="59"/>
      <c r="F113" s="98"/>
      <c r="G113" s="1035"/>
      <c r="H113" s="928"/>
      <c r="I113" s="209"/>
      <c r="J113" s="209"/>
      <c r="K113" s="247"/>
      <c r="L113" s="248"/>
      <c r="M113" s="248"/>
      <c r="N113" s="248"/>
      <c r="O113" s="249"/>
      <c r="P113" s="248"/>
      <c r="Q113" s="250"/>
    </row>
    <row r="114" spans="1:17" ht="15.75">
      <c r="A114" s="50"/>
      <c r="B114" s="79"/>
      <c r="C114" s="726"/>
      <c r="D114" s="28"/>
      <c r="E114" s="726"/>
      <c r="F114" s="29"/>
      <c r="G114" s="1049"/>
      <c r="H114" s="1004"/>
      <c r="K114" s="247"/>
      <c r="L114" s="214"/>
      <c r="M114" s="215"/>
      <c r="N114" s="213"/>
      <c r="O114" s="213"/>
      <c r="P114" s="213"/>
      <c r="Q114" s="251"/>
    </row>
    <row r="115" spans="1:17">
      <c r="A115" s="97" t="s">
        <v>1654</v>
      </c>
      <c r="B115" s="9"/>
      <c r="C115" s="59"/>
      <c r="D115" s="693" t="s">
        <v>1733</v>
      </c>
      <c r="E115" s="735" t="s">
        <v>154</v>
      </c>
      <c r="F115" s="700">
        <v>232</v>
      </c>
      <c r="G115" s="1028"/>
      <c r="H115" s="1029"/>
      <c r="I115" s="228"/>
      <c r="J115" s="209"/>
      <c r="K115" s="247"/>
      <c r="L115" s="216"/>
      <c r="M115" s="215"/>
      <c r="N115" s="213"/>
      <c r="O115" s="213"/>
      <c r="P115" s="217"/>
      <c r="Q115" s="251"/>
    </row>
    <row r="116" spans="1:17">
      <c r="A116" s="50"/>
      <c r="B116" s="79"/>
      <c r="C116" s="726"/>
      <c r="D116" s="28"/>
      <c r="E116" s="726"/>
      <c r="F116" s="29"/>
      <c r="G116" s="1049"/>
      <c r="H116" s="1004"/>
      <c r="I116" s="209"/>
      <c r="J116" s="209"/>
      <c r="K116" s="247"/>
      <c r="L116" s="216"/>
      <c r="M116" s="215"/>
      <c r="N116" s="231"/>
      <c r="O116" s="213"/>
      <c r="P116" s="217"/>
      <c r="Q116" s="251"/>
    </row>
    <row r="117" spans="1:17">
      <c r="A117" s="97" t="s">
        <v>1655</v>
      </c>
      <c r="B117" s="9"/>
      <c r="C117" s="59"/>
      <c r="D117" s="693" t="s">
        <v>1734</v>
      </c>
      <c r="E117" s="735" t="s">
        <v>154</v>
      </c>
      <c r="F117" s="700">
        <v>122</v>
      </c>
      <c r="G117" s="1028"/>
      <c r="H117" s="1029"/>
      <c r="I117" s="228"/>
      <c r="J117" s="209"/>
      <c r="K117" s="247"/>
      <c r="L117" s="213"/>
      <c r="M117" s="213"/>
      <c r="N117" s="213"/>
      <c r="O117" s="213"/>
      <c r="P117" s="217"/>
      <c r="Q117" s="251"/>
    </row>
    <row r="118" spans="1:17">
      <c r="A118" s="50"/>
      <c r="B118" s="15"/>
      <c r="C118" s="726"/>
      <c r="D118" s="28"/>
      <c r="E118" s="726"/>
      <c r="F118" s="29"/>
      <c r="G118" s="1040"/>
      <c r="H118" s="1041"/>
      <c r="I118" s="209"/>
      <c r="J118" s="209"/>
      <c r="K118" s="247"/>
      <c r="L118" s="213"/>
      <c r="M118" s="213"/>
      <c r="N118" s="213"/>
      <c r="O118" s="215"/>
      <c r="P118" s="217"/>
      <c r="Q118" s="251"/>
    </row>
    <row r="119" spans="1:17">
      <c r="A119" s="97" t="s">
        <v>1656</v>
      </c>
      <c r="B119" s="9"/>
      <c r="C119" s="59"/>
      <c r="D119" s="693" t="s">
        <v>1735</v>
      </c>
      <c r="E119" s="735" t="s">
        <v>154</v>
      </c>
      <c r="F119" s="700">
        <v>374</v>
      </c>
      <c r="G119" s="1028"/>
      <c r="H119" s="1029"/>
      <c r="I119" s="228"/>
      <c r="J119" s="209"/>
      <c r="K119" s="247"/>
      <c r="L119" s="213"/>
      <c r="M119" s="213"/>
      <c r="N119" s="213"/>
      <c r="O119" s="215"/>
      <c r="P119" s="217"/>
      <c r="Q119" s="251"/>
    </row>
    <row r="120" spans="1:17">
      <c r="A120" s="50"/>
      <c r="B120" s="15"/>
      <c r="C120" s="726"/>
      <c r="D120" s="28"/>
      <c r="E120" s="726"/>
      <c r="F120" s="29"/>
      <c r="G120" s="1040"/>
      <c r="H120" s="1041"/>
      <c r="I120" s="209"/>
      <c r="J120" s="209"/>
      <c r="K120" s="247"/>
      <c r="L120" s="213"/>
      <c r="M120" s="213"/>
      <c r="N120" s="213"/>
      <c r="O120" s="215"/>
      <c r="P120" s="217"/>
      <c r="Q120" s="251"/>
    </row>
    <row r="121" spans="1:17">
      <c r="A121" s="97" t="s">
        <v>1657</v>
      </c>
      <c r="B121" s="9"/>
      <c r="C121" s="59"/>
      <c r="D121" s="693" t="s">
        <v>1736</v>
      </c>
      <c r="E121" s="735" t="s">
        <v>154</v>
      </c>
      <c r="F121" s="700">
        <v>39</v>
      </c>
      <c r="G121" s="1028"/>
      <c r="H121" s="1029"/>
      <c r="I121" s="209"/>
      <c r="J121" s="209"/>
      <c r="K121" s="247"/>
      <c r="O121" s="225"/>
      <c r="Q121" s="251"/>
    </row>
    <row r="122" spans="1:17" ht="15.75">
      <c r="A122" s="50"/>
      <c r="B122" s="15"/>
      <c r="C122" s="726"/>
      <c r="D122" s="28"/>
      <c r="E122" s="726"/>
      <c r="F122" s="29"/>
      <c r="G122" s="1040"/>
      <c r="H122" s="1041"/>
      <c r="I122" s="209"/>
      <c r="J122" s="209"/>
      <c r="K122" s="247"/>
      <c r="L122" s="214"/>
      <c r="M122" s="213"/>
      <c r="N122" s="213"/>
      <c r="O122" s="213"/>
      <c r="Q122" s="251"/>
    </row>
    <row r="123" spans="1:17">
      <c r="A123" s="97" t="s">
        <v>1658</v>
      </c>
      <c r="B123" s="9"/>
      <c r="C123" s="59"/>
      <c r="D123" s="693" t="s">
        <v>1737</v>
      </c>
      <c r="E123" s="735" t="s">
        <v>154</v>
      </c>
      <c r="F123" s="700">
        <v>17.2</v>
      </c>
      <c r="G123" s="1028"/>
      <c r="H123" s="1029"/>
      <c r="I123" s="209"/>
      <c r="J123" s="209"/>
      <c r="K123" s="247"/>
      <c r="L123" s="216"/>
      <c r="N123" s="213"/>
      <c r="O123" s="217"/>
      <c r="Q123" s="251"/>
    </row>
    <row r="124" spans="1:17">
      <c r="A124" s="50"/>
      <c r="B124" s="15"/>
      <c r="C124" s="726"/>
      <c r="D124" s="28"/>
      <c r="E124" s="726"/>
      <c r="F124" s="29"/>
      <c r="G124" s="1040"/>
      <c r="H124" s="1041"/>
      <c r="I124" s="209"/>
      <c r="J124" s="209"/>
      <c r="K124" s="247"/>
      <c r="L124" s="216"/>
      <c r="M124" s="213"/>
      <c r="N124" s="213"/>
      <c r="O124" s="217"/>
      <c r="Q124" s="251"/>
    </row>
    <row r="125" spans="1:17">
      <c r="A125" s="97" t="s">
        <v>1659</v>
      </c>
      <c r="B125" s="9"/>
      <c r="C125" s="59"/>
      <c r="D125" s="693" t="s">
        <v>1738</v>
      </c>
      <c r="E125" s="735" t="s">
        <v>154</v>
      </c>
      <c r="F125" s="700">
        <v>5</v>
      </c>
      <c r="G125" s="1028"/>
      <c r="H125" s="1029"/>
      <c r="I125" s="209"/>
      <c r="J125" s="209"/>
      <c r="K125" s="247"/>
      <c r="O125" s="225"/>
      <c r="Q125" s="251"/>
    </row>
    <row r="126" spans="1:17">
      <c r="A126" s="50"/>
      <c r="B126" s="15"/>
      <c r="C126" s="726"/>
      <c r="D126" s="28"/>
      <c r="E126" s="726"/>
      <c r="F126" s="29"/>
      <c r="G126" s="1040"/>
      <c r="H126" s="1041"/>
      <c r="I126" s="209"/>
      <c r="J126" s="209"/>
      <c r="K126" s="247"/>
      <c r="O126" s="225"/>
      <c r="Q126" s="251"/>
    </row>
    <row r="127" spans="1:17">
      <c r="A127" s="97" t="s">
        <v>1660</v>
      </c>
      <c r="B127" s="9"/>
      <c r="C127" s="59"/>
      <c r="D127" s="693" t="s">
        <v>1739</v>
      </c>
      <c r="E127" s="735" t="s">
        <v>154</v>
      </c>
      <c r="F127" s="700">
        <v>11</v>
      </c>
      <c r="G127" s="1028"/>
      <c r="H127" s="1029"/>
      <c r="I127" s="209"/>
      <c r="J127" s="209"/>
      <c r="K127" s="247"/>
      <c r="Q127" s="251"/>
    </row>
    <row r="128" spans="1:17" ht="15.75">
      <c r="A128" s="50"/>
      <c r="B128" s="79"/>
      <c r="C128" s="726"/>
      <c r="D128" s="28"/>
      <c r="E128" s="726"/>
      <c r="F128" s="29"/>
      <c r="G128" s="1049"/>
      <c r="H128" s="1004"/>
      <c r="I128" s="209"/>
      <c r="J128" s="209"/>
      <c r="K128" s="247"/>
      <c r="L128" s="214"/>
      <c r="M128" s="213"/>
      <c r="N128" s="252"/>
      <c r="O128" s="213"/>
      <c r="Q128" s="251"/>
    </row>
    <row r="129" spans="1:17">
      <c r="A129" s="97" t="s">
        <v>1661</v>
      </c>
      <c r="B129" s="17"/>
      <c r="C129" s="725"/>
      <c r="D129" s="693" t="s">
        <v>1740</v>
      </c>
      <c r="E129" s="730" t="s">
        <v>154</v>
      </c>
      <c r="F129" s="738">
        <v>8</v>
      </c>
      <c r="G129" s="1028"/>
      <c r="H129" s="1029"/>
      <c r="I129" s="209"/>
      <c r="J129" s="209"/>
      <c r="K129" s="247"/>
      <c r="L129" s="213"/>
      <c r="M129" s="213"/>
      <c r="N129" s="240"/>
      <c r="O129" s="213"/>
      <c r="Q129" s="251"/>
    </row>
    <row r="130" spans="1:17">
      <c r="A130" s="50"/>
      <c r="B130" s="79"/>
      <c r="C130" s="726"/>
      <c r="D130" s="28"/>
      <c r="E130" s="726"/>
      <c r="F130" s="29"/>
      <c r="G130" s="1049"/>
      <c r="H130" s="1004"/>
      <c r="I130" s="209"/>
      <c r="J130" s="209"/>
      <c r="K130" s="247"/>
      <c r="L130" s="213"/>
      <c r="M130" s="213"/>
      <c r="N130" s="217"/>
      <c r="O130" s="253"/>
      <c r="Q130" s="251"/>
    </row>
    <row r="131" spans="1:17">
      <c r="A131" s="97" t="s">
        <v>1662</v>
      </c>
      <c r="B131" s="17"/>
      <c r="C131" s="151"/>
      <c r="D131" s="693" t="s">
        <v>1741</v>
      </c>
      <c r="E131" s="730" t="s">
        <v>154</v>
      </c>
      <c r="F131" s="738">
        <v>180</v>
      </c>
      <c r="G131" s="1028"/>
      <c r="H131" s="1029"/>
      <c r="I131" s="228"/>
      <c r="J131" s="209"/>
      <c r="K131" s="247"/>
      <c r="O131" s="253"/>
      <c r="Q131" s="251"/>
    </row>
    <row r="132" spans="1:17">
      <c r="A132" s="50"/>
      <c r="B132" s="79"/>
      <c r="C132" s="736"/>
      <c r="D132" s="28"/>
      <c r="E132" s="726"/>
      <c r="F132" s="29"/>
      <c r="G132" s="1049"/>
      <c r="H132" s="1004"/>
      <c r="I132" s="209"/>
      <c r="K132" s="247"/>
      <c r="L132" s="213"/>
      <c r="M132" s="213"/>
      <c r="N132" s="213"/>
      <c r="O132" s="253"/>
      <c r="Q132" s="251"/>
    </row>
    <row r="133" spans="1:17">
      <c r="A133" s="97" t="s">
        <v>1663</v>
      </c>
      <c r="B133" s="17"/>
      <c r="C133" s="722"/>
      <c r="D133" s="693" t="s">
        <v>272</v>
      </c>
      <c r="E133" s="730" t="s">
        <v>154</v>
      </c>
      <c r="F133" s="738">
        <v>52</v>
      </c>
      <c r="G133" s="1028"/>
      <c r="H133" s="1029"/>
      <c r="I133" s="209"/>
      <c r="K133" s="247"/>
      <c r="L133" s="213"/>
      <c r="M133" s="213"/>
      <c r="N133" s="213"/>
      <c r="O133" s="253"/>
      <c r="P133" s="254"/>
      <c r="Q133" s="255"/>
    </row>
    <row r="134" spans="1:17">
      <c r="A134" s="50"/>
      <c r="B134" s="79"/>
      <c r="C134" s="736"/>
      <c r="D134" s="28"/>
      <c r="E134" s="726"/>
      <c r="F134" s="29"/>
      <c r="G134" s="1049"/>
      <c r="H134" s="1004"/>
      <c r="I134" s="209"/>
      <c r="K134" s="256"/>
      <c r="L134" s="213"/>
      <c r="M134" s="213"/>
      <c r="N134" s="213"/>
      <c r="O134" s="215"/>
      <c r="Q134" s="251"/>
    </row>
    <row r="135" spans="1:17">
      <c r="A135" s="97" t="s">
        <v>1664</v>
      </c>
      <c r="B135" s="17"/>
      <c r="C135" s="722"/>
      <c r="D135" s="693" t="s">
        <v>273</v>
      </c>
      <c r="E135" s="730" t="s">
        <v>154</v>
      </c>
      <c r="F135" s="738">
        <v>18</v>
      </c>
      <c r="G135" s="1028"/>
      <c r="H135" s="1029"/>
      <c r="I135" s="209"/>
      <c r="L135" s="216"/>
      <c r="M135" s="213"/>
      <c r="N135" s="240"/>
      <c r="O135" s="257"/>
      <c r="Q135" s="251"/>
    </row>
    <row r="136" spans="1:17" ht="15.75" thickBot="1">
      <c r="A136" s="50"/>
      <c r="B136" s="79"/>
      <c r="C136" s="736"/>
      <c r="D136" s="28"/>
      <c r="E136" s="726"/>
      <c r="F136" s="29"/>
      <c r="G136" s="1049"/>
      <c r="H136" s="1004"/>
      <c r="I136" s="209"/>
      <c r="L136" s="213"/>
      <c r="N136" s="213"/>
      <c r="O136" s="253"/>
      <c r="Q136" s="251"/>
    </row>
    <row r="137" spans="1:17" ht="15.75" thickBot="1">
      <c r="A137" s="97" t="s">
        <v>1665</v>
      </c>
      <c r="B137" s="17"/>
      <c r="C137" s="721"/>
      <c r="D137" s="728" t="s">
        <v>274</v>
      </c>
      <c r="E137" s="730" t="s">
        <v>154</v>
      </c>
      <c r="F137" s="738">
        <v>87</v>
      </c>
      <c r="G137" s="1028"/>
      <c r="H137" s="1029"/>
      <c r="I137" s="209"/>
      <c r="J137" s="718"/>
      <c r="K137" s="719"/>
      <c r="L137" s="245"/>
      <c r="M137" s="213"/>
      <c r="N137" s="213"/>
      <c r="O137" s="253"/>
      <c r="Q137" s="251"/>
    </row>
    <row r="138" spans="1:17" ht="16.5" customHeight="1">
      <c r="A138" s="50"/>
      <c r="B138" s="79"/>
      <c r="C138" s="736"/>
      <c r="D138" s="28"/>
      <c r="E138" s="726"/>
      <c r="F138" s="29"/>
      <c r="G138" s="1049"/>
      <c r="H138" s="1004"/>
      <c r="I138" s="209"/>
      <c r="L138" s="258"/>
      <c r="M138" s="258"/>
      <c r="N138" s="258"/>
      <c r="O138" s="259"/>
      <c r="P138" s="260"/>
      <c r="Q138" s="261">
        <f>SUM(P115:P120,O123:O124,O129:O137)</f>
        <v>0</v>
      </c>
    </row>
    <row r="139" spans="1:17" ht="15.75" thickBot="1">
      <c r="A139" s="97" t="s">
        <v>1666</v>
      </c>
      <c r="B139" s="17"/>
      <c r="C139" s="721"/>
      <c r="D139" s="737" t="s">
        <v>275</v>
      </c>
      <c r="E139" s="730" t="s">
        <v>154</v>
      </c>
      <c r="F139" s="739">
        <v>16</v>
      </c>
      <c r="G139" s="1028"/>
      <c r="H139" s="1050"/>
      <c r="I139" s="243"/>
    </row>
    <row r="140" spans="1:17" ht="15.75" thickBot="1">
      <c r="A140" s="1104" t="s">
        <v>865</v>
      </c>
      <c r="B140" s="1104"/>
      <c r="C140" s="1104"/>
      <c r="D140" s="1104"/>
      <c r="E140" s="1104"/>
      <c r="F140" s="1104"/>
      <c r="G140" s="1104"/>
      <c r="H140" s="732"/>
    </row>
    <row r="141" spans="1:17" ht="15.75" thickBot="1">
      <c r="A141" s="1105" t="s">
        <v>21</v>
      </c>
      <c r="B141" s="1106"/>
      <c r="C141" s="1106"/>
      <c r="D141" s="1170"/>
      <c r="E141" s="1106"/>
      <c r="F141" s="1170"/>
      <c r="G141" s="1107"/>
      <c r="H141" s="37"/>
      <c r="J141" s="209"/>
    </row>
    <row r="142" spans="1:17" ht="15.75">
      <c r="A142" s="97"/>
      <c r="B142" s="17"/>
      <c r="C142" s="744" t="s">
        <v>276</v>
      </c>
      <c r="D142" s="702" t="s">
        <v>277</v>
      </c>
      <c r="E142" s="730"/>
      <c r="F142" s="740"/>
      <c r="G142" s="1028"/>
      <c r="H142" s="1051"/>
      <c r="J142" s="209"/>
      <c r="M142" s="214"/>
      <c r="N142" s="213"/>
      <c r="O142" s="215"/>
      <c r="P142" s="213"/>
    </row>
    <row r="143" spans="1:17">
      <c r="A143" s="91"/>
      <c r="B143" s="67"/>
      <c r="C143" s="724"/>
      <c r="D143" s="93"/>
      <c r="E143" s="724"/>
      <c r="F143" s="92"/>
      <c r="G143" s="1036"/>
      <c r="H143" s="929"/>
      <c r="J143" s="209"/>
      <c r="M143" s="213"/>
      <c r="N143" s="213"/>
      <c r="O143" s="215"/>
      <c r="P143" s="213"/>
    </row>
    <row r="144" spans="1:17">
      <c r="A144" s="97" t="s">
        <v>1667</v>
      </c>
      <c r="B144" s="17"/>
      <c r="C144" s="59"/>
      <c r="D144" s="728" t="s">
        <v>278</v>
      </c>
      <c r="E144" s="730" t="s">
        <v>279</v>
      </c>
      <c r="F144" s="741">
        <v>744</v>
      </c>
      <c r="G144" s="1028"/>
      <c r="H144" s="1029"/>
      <c r="I144" s="209"/>
      <c r="J144" s="209"/>
    </row>
    <row r="145" spans="1:20">
      <c r="A145" s="91"/>
      <c r="B145" s="67"/>
      <c r="C145" s="724"/>
      <c r="D145" s="93"/>
      <c r="E145" s="724"/>
      <c r="F145" s="92"/>
      <c r="G145" s="1036"/>
      <c r="H145" s="929"/>
      <c r="J145" s="209"/>
    </row>
    <row r="146" spans="1:20">
      <c r="A146" s="97" t="s">
        <v>1617</v>
      </c>
      <c r="B146" s="17"/>
      <c r="C146" s="59"/>
      <c r="D146" s="691" t="s">
        <v>280</v>
      </c>
      <c r="E146" s="59"/>
      <c r="F146" s="99"/>
      <c r="G146" s="1035"/>
      <c r="H146" s="928"/>
      <c r="J146" s="209"/>
    </row>
    <row r="147" spans="1:20" ht="15.75">
      <c r="A147" s="91"/>
      <c r="B147" s="67"/>
      <c r="C147" s="724"/>
      <c r="D147" s="93"/>
      <c r="E147" s="724"/>
      <c r="F147" s="92"/>
      <c r="G147" s="1036"/>
      <c r="H147" s="929"/>
      <c r="J147" s="209"/>
      <c r="L147" s="214"/>
      <c r="M147" s="215"/>
      <c r="N147" s="213"/>
      <c r="O147" s="215"/>
    </row>
    <row r="148" spans="1:20">
      <c r="A148" s="97"/>
      <c r="B148" s="17"/>
      <c r="C148" s="211" t="s">
        <v>276</v>
      </c>
      <c r="D148" s="691" t="s">
        <v>281</v>
      </c>
      <c r="E148" s="59"/>
      <c r="F148" s="99"/>
      <c r="G148" s="1035"/>
      <c r="H148" s="928"/>
      <c r="J148" s="209"/>
      <c r="L148" s="216"/>
      <c r="M148" s="262"/>
      <c r="N148" s="263"/>
      <c r="O148" s="215"/>
    </row>
    <row r="149" spans="1:20">
      <c r="A149" s="91"/>
      <c r="B149" s="67"/>
      <c r="C149" s="724"/>
      <c r="D149" s="93"/>
      <c r="E149" s="724"/>
      <c r="F149" s="92"/>
      <c r="G149" s="1036"/>
      <c r="H149" s="929"/>
      <c r="J149" s="209"/>
    </row>
    <row r="150" spans="1:20">
      <c r="A150" s="97"/>
      <c r="B150" s="17"/>
      <c r="C150" s="59"/>
      <c r="D150" s="691" t="s">
        <v>282</v>
      </c>
      <c r="E150" s="59"/>
      <c r="F150" s="99"/>
      <c r="G150" s="1035"/>
      <c r="H150" s="928"/>
      <c r="J150" s="209"/>
    </row>
    <row r="151" spans="1:20">
      <c r="A151" s="91"/>
      <c r="B151" s="67"/>
      <c r="C151" s="724"/>
      <c r="D151" s="93"/>
      <c r="E151" s="724"/>
      <c r="F151" s="92"/>
      <c r="G151" s="1036"/>
      <c r="H151" s="929"/>
      <c r="J151" s="209"/>
    </row>
    <row r="152" spans="1:20" ht="15.75">
      <c r="A152" s="97" t="s">
        <v>1668</v>
      </c>
      <c r="B152" s="17"/>
      <c r="C152" s="59"/>
      <c r="D152" s="693" t="s">
        <v>1742</v>
      </c>
      <c r="E152" s="730" t="s">
        <v>134</v>
      </c>
      <c r="F152" s="700">
        <v>188</v>
      </c>
      <c r="G152" s="1028"/>
      <c r="H152" s="1029"/>
      <c r="I152" s="209"/>
      <c r="J152" s="209"/>
      <c r="L152" s="214"/>
      <c r="M152" s="215"/>
      <c r="N152" s="213"/>
      <c r="O152" s="215"/>
    </row>
    <row r="153" spans="1:20">
      <c r="A153" s="91"/>
      <c r="B153" s="67"/>
      <c r="C153" s="724"/>
      <c r="D153" s="93"/>
      <c r="E153" s="724"/>
      <c r="F153" s="92"/>
      <c r="G153" s="1036"/>
      <c r="H153" s="929"/>
      <c r="I153" s="209"/>
      <c r="J153" s="209"/>
      <c r="L153" s="213"/>
      <c r="M153" s="213"/>
      <c r="N153" s="213"/>
      <c r="O153" s="215"/>
    </row>
    <row r="154" spans="1:20">
      <c r="A154" s="97" t="s">
        <v>1669</v>
      </c>
      <c r="B154" s="123"/>
      <c r="C154" s="725"/>
      <c r="D154" s="693" t="s">
        <v>1743</v>
      </c>
      <c r="E154" s="730" t="s">
        <v>134</v>
      </c>
      <c r="F154" s="700">
        <v>18</v>
      </c>
      <c r="G154" s="1028"/>
      <c r="H154" s="1029"/>
      <c r="I154" s="209"/>
      <c r="J154" s="209"/>
      <c r="L154" s="213"/>
      <c r="M154" s="217"/>
      <c r="N154" s="213"/>
      <c r="O154" s="215"/>
      <c r="T154" s="264"/>
    </row>
    <row r="155" spans="1:20">
      <c r="A155" s="91"/>
      <c r="B155" s="149"/>
      <c r="C155" s="733"/>
      <c r="D155" s="93"/>
      <c r="E155" s="724"/>
      <c r="F155" s="92"/>
      <c r="G155" s="1045"/>
      <c r="H155" s="1046"/>
      <c r="I155" s="209"/>
      <c r="J155" s="209"/>
      <c r="L155" s="213"/>
      <c r="M155" s="213"/>
      <c r="N155" s="213"/>
      <c r="O155" s="215"/>
      <c r="T155" s="264"/>
    </row>
    <row r="156" spans="1:20">
      <c r="A156" s="97" t="s">
        <v>1670</v>
      </c>
      <c r="B156" s="123"/>
      <c r="C156" s="725"/>
      <c r="D156" s="693" t="s">
        <v>1744</v>
      </c>
      <c r="E156" s="730" t="s">
        <v>134</v>
      </c>
      <c r="F156" s="700">
        <v>743</v>
      </c>
      <c r="G156" s="1028"/>
      <c r="H156" s="1029"/>
      <c r="I156" s="228"/>
      <c r="J156" s="209"/>
      <c r="L156" s="213"/>
      <c r="M156" s="220"/>
      <c r="N156" s="213"/>
      <c r="O156" s="215"/>
      <c r="T156" s="264"/>
    </row>
    <row r="157" spans="1:20">
      <c r="A157" s="91"/>
      <c r="B157" s="149"/>
      <c r="C157" s="733"/>
      <c r="D157" s="93"/>
      <c r="E157" s="724"/>
      <c r="F157" s="92"/>
      <c r="G157" s="1045"/>
      <c r="H157" s="1046"/>
      <c r="I157" s="209"/>
      <c r="J157" s="209"/>
      <c r="L157" s="213"/>
      <c r="M157" s="213"/>
      <c r="N157" s="213"/>
      <c r="O157" s="215"/>
      <c r="T157" s="264"/>
    </row>
    <row r="158" spans="1:20">
      <c r="A158" s="97"/>
      <c r="B158" s="17"/>
      <c r="C158" s="211" t="s">
        <v>276</v>
      </c>
      <c r="D158" s="691" t="s">
        <v>283</v>
      </c>
      <c r="E158" s="59"/>
      <c r="F158" s="98"/>
      <c r="G158" s="1047"/>
      <c r="H158" s="1048"/>
      <c r="I158" s="209"/>
      <c r="J158" s="209"/>
      <c r="L158" s="213"/>
      <c r="M158" s="213"/>
      <c r="N158" s="213"/>
      <c r="O158" s="215"/>
      <c r="T158" s="264"/>
    </row>
    <row r="159" spans="1:20">
      <c r="A159" s="91"/>
      <c r="B159" s="67"/>
      <c r="C159" s="724"/>
      <c r="D159" s="93"/>
      <c r="E159" s="724"/>
      <c r="F159" s="92"/>
      <c r="G159" s="1034"/>
      <c r="H159" s="927"/>
      <c r="I159" s="209"/>
      <c r="J159" s="209"/>
      <c r="L159" s="213"/>
      <c r="M159" s="213"/>
      <c r="N159" s="213"/>
      <c r="O159" s="215"/>
    </row>
    <row r="160" spans="1:20">
      <c r="A160" s="97" t="s">
        <v>1671</v>
      </c>
      <c r="B160" s="17"/>
      <c r="C160" s="725"/>
      <c r="D160" s="693" t="s">
        <v>1745</v>
      </c>
      <c r="E160" s="730" t="s">
        <v>134</v>
      </c>
      <c r="F160" s="700">
        <v>743</v>
      </c>
      <c r="G160" s="1028"/>
      <c r="H160" s="1029"/>
      <c r="I160" s="228"/>
      <c r="J160" s="209"/>
    </row>
    <row r="161" spans="1:17">
      <c r="A161" s="91"/>
      <c r="B161" s="67"/>
      <c r="C161" s="724"/>
      <c r="D161" s="93"/>
      <c r="E161" s="724"/>
      <c r="F161" s="92"/>
      <c r="G161" s="1034"/>
      <c r="H161" s="927"/>
      <c r="I161" s="209"/>
      <c r="J161" s="209"/>
    </row>
    <row r="162" spans="1:17">
      <c r="A162" s="97" t="s">
        <v>1672</v>
      </c>
      <c r="B162" s="17"/>
      <c r="C162" s="59"/>
      <c r="D162" s="693" t="s">
        <v>1746</v>
      </c>
      <c r="E162" s="730" t="s">
        <v>134</v>
      </c>
      <c r="F162" s="700">
        <v>81</v>
      </c>
      <c r="G162" s="1028"/>
      <c r="H162" s="1029"/>
      <c r="I162" s="228"/>
      <c r="J162" s="209"/>
    </row>
    <row r="163" spans="1:17">
      <c r="A163" s="91"/>
      <c r="B163" s="67"/>
      <c r="C163" s="724"/>
      <c r="D163" s="93"/>
      <c r="E163" s="724"/>
      <c r="F163" s="92"/>
      <c r="G163" s="1036"/>
      <c r="H163" s="929"/>
      <c r="I163" s="209"/>
    </row>
    <row r="164" spans="1:17" ht="15.75">
      <c r="A164" s="97" t="s">
        <v>1673</v>
      </c>
      <c r="B164" s="17"/>
      <c r="C164" s="59"/>
      <c r="D164" s="693" t="s">
        <v>1747</v>
      </c>
      <c r="E164" s="730" t="s">
        <v>134</v>
      </c>
      <c r="F164" s="700">
        <v>11</v>
      </c>
      <c r="G164" s="1028"/>
      <c r="H164" s="1029"/>
      <c r="I164" s="228"/>
      <c r="L164" s="214"/>
      <c r="M164" s="213"/>
      <c r="O164" s="214"/>
      <c r="P164" s="213"/>
      <c r="Q164" s="213" t="s">
        <v>205</v>
      </c>
    </row>
    <row r="165" spans="1:17">
      <c r="A165" s="91"/>
      <c r="B165" s="67"/>
      <c r="C165" s="724"/>
      <c r="D165" s="93"/>
      <c r="E165" s="724"/>
      <c r="F165" s="92"/>
      <c r="G165" s="1036"/>
      <c r="H165" s="929"/>
      <c r="I165" s="209"/>
      <c r="L165" s="213"/>
      <c r="M165" s="213"/>
      <c r="O165" s="213"/>
      <c r="P165" s="213"/>
      <c r="Q165" s="213"/>
    </row>
    <row r="166" spans="1:17">
      <c r="A166" s="97" t="s">
        <v>1674</v>
      </c>
      <c r="B166" s="17"/>
      <c r="C166" s="59"/>
      <c r="D166" s="728" t="s">
        <v>1748</v>
      </c>
      <c r="E166" s="730" t="s">
        <v>134</v>
      </c>
      <c r="F166" s="700">
        <v>121</v>
      </c>
      <c r="G166" s="1028"/>
      <c r="H166" s="1029"/>
      <c r="I166" s="228"/>
      <c r="L166" s="213"/>
      <c r="M166" s="213"/>
      <c r="O166" s="213"/>
      <c r="P166" s="213"/>
      <c r="Q166" s="213"/>
    </row>
    <row r="167" spans="1:17">
      <c r="A167" s="91"/>
      <c r="B167" s="67"/>
      <c r="C167" s="724"/>
      <c r="D167" s="93"/>
      <c r="E167" s="724"/>
      <c r="F167" s="92"/>
      <c r="G167" s="1036"/>
      <c r="H167" s="929"/>
      <c r="I167" s="209"/>
      <c r="L167" s="213"/>
      <c r="M167" s="213"/>
      <c r="O167" s="213"/>
      <c r="P167" s="213"/>
      <c r="Q167" s="213"/>
    </row>
    <row r="168" spans="1:17">
      <c r="A168" s="97" t="s">
        <v>1675</v>
      </c>
      <c r="B168" s="17"/>
      <c r="C168" s="59"/>
      <c r="D168" s="728" t="s">
        <v>1749</v>
      </c>
      <c r="E168" s="730" t="s">
        <v>134</v>
      </c>
      <c r="F168" s="700">
        <v>92</v>
      </c>
      <c r="G168" s="1028"/>
      <c r="H168" s="1029"/>
      <c r="I168" s="228"/>
      <c r="J168" s="209"/>
      <c r="L168" s="213"/>
      <c r="M168" s="213"/>
      <c r="O168" s="213"/>
      <c r="P168" s="213"/>
      <c r="Q168" s="213">
        <v>70</v>
      </c>
    </row>
    <row r="169" spans="1:17">
      <c r="A169" s="91"/>
      <c r="B169" s="67"/>
      <c r="C169" s="724"/>
      <c r="D169" s="93"/>
      <c r="E169" s="724"/>
      <c r="F169" s="92"/>
      <c r="G169" s="1036"/>
      <c r="H169" s="929"/>
      <c r="I169" s="209"/>
      <c r="J169" s="209"/>
      <c r="L169" s="213"/>
      <c r="M169" s="213"/>
      <c r="O169" s="215"/>
      <c r="P169" s="213"/>
      <c r="Q169" s="213"/>
    </row>
    <row r="170" spans="1:17" ht="25.5">
      <c r="A170" s="97" t="s">
        <v>1618</v>
      </c>
      <c r="B170" s="17"/>
      <c r="C170" s="59"/>
      <c r="D170" s="691" t="s">
        <v>284</v>
      </c>
      <c r="E170" s="59"/>
      <c r="F170" s="99"/>
      <c r="G170" s="1035"/>
      <c r="H170" s="928"/>
      <c r="I170" s="209"/>
      <c r="J170" s="209"/>
      <c r="L170" s="213"/>
      <c r="M170" s="213"/>
      <c r="O170" s="215"/>
      <c r="P170" s="213"/>
      <c r="Q170" s="213"/>
    </row>
    <row r="171" spans="1:17">
      <c r="A171" s="91"/>
      <c r="B171" s="67"/>
      <c r="C171" s="724"/>
      <c r="D171" s="93"/>
      <c r="E171" s="724"/>
      <c r="F171" s="92"/>
      <c r="G171" s="1036"/>
      <c r="H171" s="929"/>
      <c r="J171" s="209"/>
      <c r="L171" s="213"/>
      <c r="M171" s="213"/>
      <c r="O171" s="215"/>
      <c r="P171" s="213"/>
      <c r="Q171" s="213"/>
    </row>
    <row r="172" spans="1:17">
      <c r="A172" s="97"/>
      <c r="B172" s="17"/>
      <c r="C172" s="59"/>
      <c r="D172" s="691" t="s">
        <v>285</v>
      </c>
      <c r="E172" s="59"/>
      <c r="F172" s="98"/>
      <c r="G172" s="1035"/>
      <c r="H172" s="928"/>
      <c r="J172" s="209"/>
      <c r="L172" s="213"/>
      <c r="M172" s="213"/>
      <c r="O172" s="213"/>
      <c r="P172" s="213"/>
      <c r="Q172" s="213"/>
    </row>
    <row r="173" spans="1:17">
      <c r="A173" s="91"/>
      <c r="B173" s="67"/>
      <c r="C173" s="724"/>
      <c r="D173" s="93"/>
      <c r="E173" s="724"/>
      <c r="F173" s="92"/>
      <c r="G173" s="1036"/>
      <c r="H173" s="929"/>
      <c r="J173" s="209"/>
      <c r="L173" s="213"/>
      <c r="M173" s="213"/>
      <c r="O173" s="213"/>
      <c r="P173" s="213"/>
      <c r="Q173" s="213"/>
    </row>
    <row r="174" spans="1:17">
      <c r="A174" s="97" t="s">
        <v>1676</v>
      </c>
      <c r="B174" s="17"/>
      <c r="C174" s="59"/>
      <c r="D174" s="693" t="s">
        <v>1750</v>
      </c>
      <c r="E174" s="730" t="s">
        <v>98</v>
      </c>
      <c r="F174" s="700">
        <v>12</v>
      </c>
      <c r="G174" s="1028"/>
      <c r="H174" s="1029"/>
      <c r="I174" s="209"/>
      <c r="J174" s="209"/>
      <c r="L174" s="213"/>
      <c r="M174" s="213"/>
      <c r="O174" s="213"/>
      <c r="P174" s="213"/>
      <c r="Q174" s="213"/>
    </row>
    <row r="175" spans="1:17">
      <c r="A175" s="91"/>
      <c r="B175" s="67"/>
      <c r="C175" s="724"/>
      <c r="D175" s="93"/>
      <c r="E175" s="724"/>
      <c r="F175" s="92"/>
      <c r="G175" s="1036"/>
      <c r="H175" s="929"/>
      <c r="I175" s="209"/>
      <c r="J175" s="209"/>
      <c r="L175" s="213"/>
      <c r="M175" s="213"/>
      <c r="O175" s="213"/>
      <c r="P175" s="213"/>
      <c r="Q175" s="213"/>
    </row>
    <row r="176" spans="1:17">
      <c r="A176" s="97" t="s">
        <v>1677</v>
      </c>
      <c r="B176" s="17"/>
      <c r="C176" s="59"/>
      <c r="D176" s="693" t="s">
        <v>1751</v>
      </c>
      <c r="E176" s="730" t="s">
        <v>12</v>
      </c>
      <c r="F176" s="700">
        <v>40</v>
      </c>
      <c r="G176" s="1028"/>
      <c r="H176" s="1029"/>
      <c r="I176" s="209"/>
      <c r="J176" s="209"/>
      <c r="L176" s="213"/>
      <c r="M176" s="213"/>
      <c r="O176" s="213"/>
      <c r="P176" s="213"/>
      <c r="Q176" s="213"/>
    </row>
    <row r="177" spans="1:17">
      <c r="A177" s="91"/>
      <c r="B177" s="67"/>
      <c r="C177" s="724"/>
      <c r="D177" s="93"/>
      <c r="E177" s="724"/>
      <c r="F177" s="92"/>
      <c r="G177" s="1036"/>
      <c r="H177" s="929"/>
      <c r="J177" s="209"/>
      <c r="L177" s="213"/>
      <c r="M177" s="213"/>
      <c r="O177" s="213"/>
      <c r="P177" s="213"/>
      <c r="Q177" s="213"/>
    </row>
    <row r="178" spans="1:17">
      <c r="A178" s="97"/>
      <c r="B178" s="17"/>
      <c r="C178" s="59"/>
      <c r="D178" s="68"/>
      <c r="E178" s="59"/>
      <c r="F178" s="98"/>
      <c r="G178" s="1035"/>
      <c r="H178" s="928"/>
      <c r="J178" s="209"/>
    </row>
    <row r="179" spans="1:17">
      <c r="A179" s="91"/>
      <c r="B179" s="67"/>
      <c r="C179" s="724"/>
      <c r="D179" s="93"/>
      <c r="E179" s="724"/>
      <c r="F179" s="92"/>
      <c r="G179" s="1036"/>
      <c r="H179" s="929"/>
      <c r="J179" s="209"/>
    </row>
    <row r="180" spans="1:17">
      <c r="A180" s="97"/>
      <c r="B180" s="17"/>
      <c r="C180" s="59"/>
      <c r="D180" s="68"/>
      <c r="E180" s="59"/>
      <c r="F180" s="98"/>
      <c r="G180" s="1035"/>
      <c r="H180" s="928"/>
      <c r="I180" s="209"/>
      <c r="J180" s="209"/>
    </row>
    <row r="181" spans="1:17" ht="15.75">
      <c r="A181" s="91"/>
      <c r="B181" s="67"/>
      <c r="C181" s="724"/>
      <c r="D181" s="93"/>
      <c r="E181" s="724"/>
      <c r="F181" s="92"/>
      <c r="G181" s="1036"/>
      <c r="H181" s="929"/>
      <c r="I181" s="209"/>
      <c r="J181" s="209"/>
      <c r="L181" s="214"/>
      <c r="M181" s="213"/>
      <c r="O181" s="214"/>
    </row>
    <row r="182" spans="1:17">
      <c r="A182" s="97"/>
      <c r="B182" s="17"/>
      <c r="C182" s="59"/>
      <c r="D182" s="68"/>
      <c r="E182" s="59"/>
      <c r="F182" s="98"/>
      <c r="G182" s="1035"/>
      <c r="H182" s="928"/>
      <c r="I182" s="209"/>
      <c r="J182" s="209"/>
      <c r="L182" s="213"/>
      <c r="M182" s="213"/>
      <c r="O182" s="215"/>
    </row>
    <row r="183" spans="1:17">
      <c r="A183" s="91"/>
      <c r="B183" s="67"/>
      <c r="C183" s="724"/>
      <c r="D183" s="93"/>
      <c r="E183" s="724"/>
      <c r="F183" s="92"/>
      <c r="G183" s="1036"/>
      <c r="H183" s="929"/>
      <c r="I183" s="209"/>
      <c r="J183" s="209"/>
      <c r="L183" s="213"/>
      <c r="M183" s="213"/>
    </row>
    <row r="184" spans="1:17" ht="16.5" thickBot="1">
      <c r="A184" s="97"/>
      <c r="B184" s="17"/>
      <c r="C184" s="59"/>
      <c r="D184" s="560"/>
      <c r="E184" s="59"/>
      <c r="F184" s="561"/>
      <c r="G184" s="1042"/>
      <c r="H184" s="1043"/>
      <c r="I184" s="209"/>
      <c r="J184" s="209"/>
      <c r="L184" s="213"/>
      <c r="M184" s="213"/>
      <c r="O184" s="214"/>
    </row>
    <row r="185" spans="1:17" ht="15.75" thickBot="1">
      <c r="A185" s="1104" t="s">
        <v>20</v>
      </c>
      <c r="B185" s="1104"/>
      <c r="C185" s="1104"/>
      <c r="D185" s="1104"/>
      <c r="E185" s="1104"/>
      <c r="F185" s="1104"/>
      <c r="G185" s="1104"/>
      <c r="H185" s="732"/>
      <c r="J185" s="718"/>
      <c r="K185" s="719"/>
      <c r="L185" s="245"/>
      <c r="M185" s="213"/>
      <c r="O185" s="215"/>
    </row>
    <row r="186" spans="1:17" ht="15.75" thickBot="1">
      <c r="A186" s="1105" t="s">
        <v>21</v>
      </c>
      <c r="B186" s="1106"/>
      <c r="C186" s="1106"/>
      <c r="D186" s="1170"/>
      <c r="E186" s="1106"/>
      <c r="F186" s="1170"/>
      <c r="G186" s="1107"/>
      <c r="H186" s="37"/>
      <c r="L186" s="213"/>
      <c r="M186" s="213"/>
    </row>
    <row r="187" spans="1:17">
      <c r="A187" s="97" t="s">
        <v>1619</v>
      </c>
      <c r="B187" s="17"/>
      <c r="C187" s="725"/>
      <c r="D187" s="702" t="s">
        <v>286</v>
      </c>
      <c r="E187" s="59"/>
      <c r="F187" s="84"/>
      <c r="G187" s="1035"/>
      <c r="H187" s="1044"/>
      <c r="L187" s="213"/>
      <c r="M187" s="213"/>
    </row>
    <row r="188" spans="1:17">
      <c r="A188" s="91"/>
      <c r="B188" s="67"/>
      <c r="C188" s="724"/>
      <c r="D188" s="93"/>
      <c r="E188" s="724"/>
      <c r="F188" s="92"/>
      <c r="G188" s="1036"/>
      <c r="H188" s="929"/>
      <c r="I188" s="209"/>
      <c r="J188" s="209"/>
    </row>
    <row r="189" spans="1:17" ht="15.75">
      <c r="A189" s="97" t="s">
        <v>1678</v>
      </c>
      <c r="B189" s="17"/>
      <c r="C189" s="59"/>
      <c r="D189" s="693" t="s">
        <v>1752</v>
      </c>
      <c r="E189" s="730" t="s">
        <v>98</v>
      </c>
      <c r="F189" s="700">
        <v>2</v>
      </c>
      <c r="G189" s="1028"/>
      <c r="H189" s="1029"/>
      <c r="L189" s="214"/>
      <c r="M189" s="215"/>
      <c r="N189" s="213"/>
      <c r="O189" s="215"/>
    </row>
    <row r="190" spans="1:17">
      <c r="A190" s="91"/>
      <c r="B190" s="67"/>
      <c r="C190" s="724"/>
      <c r="D190" s="93"/>
      <c r="E190" s="724"/>
      <c r="F190" s="92"/>
      <c r="G190" s="1036"/>
      <c r="H190" s="929"/>
      <c r="L190" s="213"/>
      <c r="M190" s="215"/>
      <c r="N190" s="213"/>
      <c r="O190" s="215"/>
    </row>
    <row r="191" spans="1:17">
      <c r="A191" s="97" t="s">
        <v>1679</v>
      </c>
      <c r="B191" s="17"/>
      <c r="C191" s="59"/>
      <c r="D191" s="693" t="s">
        <v>1753</v>
      </c>
      <c r="E191" s="730" t="s">
        <v>98</v>
      </c>
      <c r="F191" s="700">
        <v>2</v>
      </c>
      <c r="G191" s="1028"/>
      <c r="H191" s="1029"/>
      <c r="L191" s="213"/>
      <c r="M191" s="213"/>
      <c r="N191" s="213"/>
      <c r="O191" s="215"/>
    </row>
    <row r="192" spans="1:17">
      <c r="A192" s="91"/>
      <c r="B192" s="67"/>
      <c r="C192" s="724"/>
      <c r="D192" s="93"/>
      <c r="E192" s="724"/>
      <c r="F192" s="92"/>
      <c r="G192" s="1036"/>
      <c r="H192" s="929"/>
      <c r="L192" s="213"/>
      <c r="M192" s="213"/>
      <c r="N192" s="213"/>
      <c r="O192" s="215"/>
    </row>
    <row r="193" spans="1:15">
      <c r="A193" s="97" t="s">
        <v>1680</v>
      </c>
      <c r="B193" s="17"/>
      <c r="C193" s="59"/>
      <c r="D193" s="693" t="s">
        <v>1754</v>
      </c>
      <c r="E193" s="730" t="s">
        <v>98</v>
      </c>
      <c r="F193" s="700">
        <v>2</v>
      </c>
      <c r="G193" s="1028"/>
      <c r="H193" s="1029"/>
      <c r="L193" s="213"/>
      <c r="M193" s="213"/>
      <c r="N193" s="213"/>
      <c r="O193" s="215"/>
    </row>
    <row r="194" spans="1:15">
      <c r="A194" s="91"/>
      <c r="B194" s="67"/>
      <c r="C194" s="724"/>
      <c r="D194" s="93"/>
      <c r="E194" s="724"/>
      <c r="F194" s="92"/>
      <c r="G194" s="1036"/>
      <c r="H194" s="929"/>
      <c r="L194" s="213"/>
      <c r="M194" s="213"/>
      <c r="N194" s="213"/>
      <c r="O194" s="215"/>
    </row>
    <row r="195" spans="1:15" ht="25.5">
      <c r="A195" s="97" t="s">
        <v>1681</v>
      </c>
      <c r="B195" s="17"/>
      <c r="C195" s="59"/>
      <c r="D195" s="693" t="s">
        <v>1755</v>
      </c>
      <c r="E195" s="730" t="s">
        <v>12</v>
      </c>
      <c r="F195" s="700">
        <v>140</v>
      </c>
      <c r="G195" s="1028"/>
      <c r="H195" s="1029"/>
      <c r="L195" s="213"/>
      <c r="M195" s="213"/>
      <c r="N195" s="213"/>
      <c r="O195" s="215"/>
    </row>
    <row r="196" spans="1:15">
      <c r="A196" s="91"/>
      <c r="B196" s="67"/>
      <c r="C196" s="724"/>
      <c r="D196" s="93"/>
      <c r="E196" s="724"/>
      <c r="F196" s="92"/>
      <c r="G196" s="1036"/>
      <c r="H196" s="929"/>
      <c r="N196" s="212"/>
      <c r="O196" s="232"/>
    </row>
    <row r="197" spans="1:15" ht="25.5">
      <c r="A197" s="97" t="s">
        <v>1682</v>
      </c>
      <c r="B197" s="17"/>
      <c r="C197" s="59"/>
      <c r="D197" s="693" t="s">
        <v>1756</v>
      </c>
      <c r="E197" s="735" t="s">
        <v>12</v>
      </c>
      <c r="F197" s="741">
        <v>40</v>
      </c>
      <c r="G197" s="1028"/>
      <c r="H197" s="1029"/>
    </row>
    <row r="198" spans="1:15">
      <c r="A198" s="91"/>
      <c r="B198" s="67"/>
      <c r="C198" s="724"/>
      <c r="D198" s="93"/>
      <c r="E198" s="724"/>
      <c r="F198" s="92"/>
      <c r="G198" s="1036"/>
      <c r="H198" s="929"/>
    </row>
    <row r="199" spans="1:15" ht="25.5">
      <c r="A199" s="97" t="s">
        <v>1620</v>
      </c>
      <c r="B199" s="123"/>
      <c r="C199" s="725"/>
      <c r="D199" s="691" t="s">
        <v>287</v>
      </c>
      <c r="E199" s="59"/>
      <c r="F199" s="99"/>
      <c r="G199" s="1035"/>
      <c r="H199" s="928"/>
    </row>
    <row r="200" spans="1:15">
      <c r="A200" s="91"/>
      <c r="B200" s="149"/>
      <c r="C200" s="733"/>
      <c r="D200" s="93"/>
      <c r="E200" s="724"/>
      <c r="F200" s="92"/>
      <c r="G200" s="1045"/>
      <c r="H200" s="1046"/>
    </row>
    <row r="201" spans="1:15" ht="15.75">
      <c r="A201" s="97" t="s">
        <v>1683</v>
      </c>
      <c r="B201" s="123"/>
      <c r="C201" s="725"/>
      <c r="D201" s="693" t="s">
        <v>1757</v>
      </c>
      <c r="E201" s="730" t="s">
        <v>98</v>
      </c>
      <c r="F201" s="700">
        <v>2</v>
      </c>
      <c r="G201" s="1028"/>
      <c r="H201" s="1029"/>
      <c r="L201" s="214"/>
      <c r="M201" s="213"/>
    </row>
    <row r="202" spans="1:15">
      <c r="A202" s="91"/>
      <c r="B202" s="149"/>
      <c r="C202" s="733"/>
      <c r="D202" s="93"/>
      <c r="E202" s="724"/>
      <c r="F202" s="92"/>
      <c r="G202" s="1045"/>
      <c r="H202" s="1046"/>
      <c r="L202" s="213"/>
      <c r="M202" s="213"/>
    </row>
    <row r="203" spans="1:15">
      <c r="A203" s="97" t="s">
        <v>1684</v>
      </c>
      <c r="B203" s="17"/>
      <c r="C203" s="725"/>
      <c r="D203" s="693" t="s">
        <v>1758</v>
      </c>
      <c r="E203" s="730" t="s">
        <v>98</v>
      </c>
      <c r="F203" s="700">
        <v>4</v>
      </c>
      <c r="G203" s="1028"/>
      <c r="H203" s="1029"/>
      <c r="L203" s="213"/>
      <c r="M203" s="213"/>
    </row>
    <row r="204" spans="1:15">
      <c r="A204" s="91"/>
      <c r="B204" s="67"/>
      <c r="C204" s="724"/>
      <c r="D204" s="93"/>
      <c r="E204" s="724"/>
      <c r="F204" s="92"/>
      <c r="G204" s="1034"/>
      <c r="H204" s="927"/>
      <c r="L204" s="213"/>
      <c r="M204" s="213"/>
    </row>
    <row r="205" spans="1:15">
      <c r="A205" s="97" t="s">
        <v>1685</v>
      </c>
      <c r="B205" s="17"/>
      <c r="C205" s="725"/>
      <c r="D205" s="693" t="s">
        <v>1759</v>
      </c>
      <c r="E205" s="730" t="s">
        <v>98</v>
      </c>
      <c r="F205" s="700">
        <v>10</v>
      </c>
      <c r="G205" s="1028"/>
      <c r="H205" s="1029"/>
      <c r="L205" s="213"/>
      <c r="M205" s="213"/>
    </row>
    <row r="206" spans="1:15">
      <c r="A206" s="91"/>
      <c r="B206" s="67"/>
      <c r="C206" s="724"/>
      <c r="D206" s="93"/>
      <c r="E206" s="724"/>
      <c r="F206" s="92"/>
      <c r="G206" s="1034"/>
      <c r="H206" s="927"/>
      <c r="L206" s="213"/>
      <c r="M206" s="213"/>
    </row>
    <row r="207" spans="1:15">
      <c r="A207" s="97" t="s">
        <v>1621</v>
      </c>
      <c r="B207" s="17"/>
      <c r="C207" s="59"/>
      <c r="D207" s="691" t="s">
        <v>288</v>
      </c>
      <c r="E207" s="59"/>
      <c r="F207" s="99"/>
      <c r="G207" s="1035"/>
      <c r="H207" s="928"/>
      <c r="L207" s="212"/>
      <c r="M207" s="212"/>
    </row>
    <row r="208" spans="1:15">
      <c r="A208" s="91"/>
      <c r="B208" s="67"/>
      <c r="C208" s="724"/>
      <c r="D208" s="93"/>
      <c r="E208" s="724"/>
      <c r="F208" s="92"/>
      <c r="G208" s="1036"/>
      <c r="H208" s="929"/>
    </row>
    <row r="209" spans="1:8">
      <c r="A209" s="97"/>
      <c r="B209" s="17"/>
      <c r="C209" s="59"/>
      <c r="D209" s="693" t="s">
        <v>289</v>
      </c>
      <c r="E209" s="59"/>
      <c r="F209" s="99"/>
      <c r="G209" s="1035"/>
      <c r="H209" s="928"/>
    </row>
    <row r="210" spans="1:8">
      <c r="A210" s="91"/>
      <c r="B210" s="67"/>
      <c r="C210" s="724"/>
      <c r="D210" s="93"/>
      <c r="E210" s="724"/>
      <c r="F210" s="92"/>
      <c r="G210" s="1036"/>
      <c r="H210" s="929"/>
    </row>
    <row r="211" spans="1:8">
      <c r="A211" s="97" t="s">
        <v>1686</v>
      </c>
      <c r="B211" s="17"/>
      <c r="C211" s="59"/>
      <c r="D211" s="693" t="s">
        <v>1760</v>
      </c>
      <c r="E211" s="730" t="s">
        <v>98</v>
      </c>
      <c r="F211" s="700">
        <v>32</v>
      </c>
      <c r="G211" s="1028"/>
      <c r="H211" s="1029"/>
    </row>
    <row r="212" spans="1:8">
      <c r="A212" s="91"/>
      <c r="B212" s="67"/>
      <c r="C212" s="724"/>
      <c r="D212" s="93"/>
      <c r="E212" s="724"/>
      <c r="F212" s="92"/>
      <c r="G212" s="1036"/>
      <c r="H212" s="929"/>
    </row>
    <row r="213" spans="1:8">
      <c r="A213" s="97" t="s">
        <v>1687</v>
      </c>
      <c r="B213" s="17"/>
      <c r="C213" s="59"/>
      <c r="D213" s="693" t="s">
        <v>1761</v>
      </c>
      <c r="E213" s="730" t="s">
        <v>98</v>
      </c>
      <c r="F213" s="700">
        <v>108</v>
      </c>
      <c r="G213" s="1028"/>
      <c r="H213" s="1029"/>
    </row>
    <row r="214" spans="1:8">
      <c r="A214" s="91"/>
      <c r="B214" s="67"/>
      <c r="C214" s="724"/>
      <c r="D214" s="93"/>
      <c r="E214" s="724"/>
      <c r="F214" s="92"/>
      <c r="G214" s="1036"/>
      <c r="H214" s="929"/>
    </row>
    <row r="215" spans="1:8">
      <c r="A215" s="97" t="s">
        <v>1688</v>
      </c>
      <c r="B215" s="17"/>
      <c r="C215" s="59"/>
      <c r="D215" s="693" t="s">
        <v>1762</v>
      </c>
      <c r="E215" s="730" t="s">
        <v>98</v>
      </c>
      <c r="F215" s="700">
        <v>16</v>
      </c>
      <c r="G215" s="1028"/>
      <c r="H215" s="1029"/>
    </row>
    <row r="216" spans="1:8">
      <c r="A216" s="91"/>
      <c r="B216" s="67"/>
      <c r="C216" s="724"/>
      <c r="D216" s="93"/>
      <c r="E216" s="724"/>
      <c r="F216" s="92"/>
      <c r="G216" s="1036"/>
      <c r="H216" s="929"/>
    </row>
    <row r="217" spans="1:8">
      <c r="A217" s="97"/>
      <c r="B217" s="17"/>
      <c r="C217" s="59"/>
      <c r="D217" s="693" t="s">
        <v>290</v>
      </c>
      <c r="E217" s="59"/>
      <c r="F217" s="98"/>
      <c r="G217" s="1035"/>
      <c r="H217" s="928"/>
    </row>
    <row r="218" spans="1:8">
      <c r="A218" s="91"/>
      <c r="B218" s="67"/>
      <c r="C218" s="724"/>
      <c r="D218" s="93"/>
      <c r="E218" s="724"/>
      <c r="F218" s="92"/>
      <c r="G218" s="1036"/>
      <c r="H218" s="929"/>
    </row>
    <row r="219" spans="1:8">
      <c r="A219" s="97" t="s">
        <v>1689</v>
      </c>
      <c r="B219" s="17"/>
      <c r="C219" s="59"/>
      <c r="D219" s="693" t="s">
        <v>1763</v>
      </c>
      <c r="E219" s="730" t="s">
        <v>98</v>
      </c>
      <c r="F219" s="700">
        <v>48</v>
      </c>
      <c r="G219" s="1028"/>
      <c r="H219" s="1029"/>
    </row>
    <row r="220" spans="1:8">
      <c r="A220" s="91"/>
      <c r="B220" s="67"/>
      <c r="C220" s="724"/>
      <c r="D220" s="93"/>
      <c r="E220" s="724"/>
      <c r="F220" s="92"/>
      <c r="G220" s="1036"/>
      <c r="H220" s="929"/>
    </row>
    <row r="221" spans="1:8">
      <c r="A221" s="97"/>
      <c r="B221" s="17"/>
      <c r="C221" s="59"/>
      <c r="D221" s="68"/>
      <c r="E221" s="59"/>
      <c r="F221" s="98"/>
      <c r="G221" s="1035"/>
      <c r="H221" s="928"/>
    </row>
    <row r="222" spans="1:8">
      <c r="A222" s="91"/>
      <c r="B222" s="67"/>
      <c r="C222" s="724"/>
      <c r="D222" s="93"/>
      <c r="E222" s="724"/>
      <c r="F222" s="92"/>
      <c r="G222" s="1036"/>
      <c r="H222" s="929"/>
    </row>
    <row r="223" spans="1:8">
      <c r="A223" s="97"/>
      <c r="B223" s="17"/>
      <c r="C223" s="59"/>
      <c r="D223" s="68"/>
      <c r="E223" s="59"/>
      <c r="F223" s="98"/>
      <c r="G223" s="1035"/>
      <c r="H223" s="928"/>
    </row>
    <row r="224" spans="1:8">
      <c r="A224" s="91"/>
      <c r="B224" s="67"/>
      <c r="C224" s="724"/>
      <c r="D224" s="93"/>
      <c r="E224" s="724"/>
      <c r="F224" s="92"/>
      <c r="G224" s="1036"/>
      <c r="H224" s="929"/>
    </row>
    <row r="225" spans="1:9">
      <c r="A225" s="97"/>
      <c r="B225" s="17"/>
      <c r="C225" s="59"/>
      <c r="D225" s="68"/>
      <c r="E225" s="59"/>
      <c r="F225" s="98"/>
      <c r="G225" s="1035"/>
      <c r="H225" s="928"/>
    </row>
    <row r="226" spans="1:9">
      <c r="A226" s="91"/>
      <c r="B226" s="67"/>
      <c r="C226" s="724"/>
      <c r="D226" s="93"/>
      <c r="E226" s="724"/>
      <c r="F226" s="92"/>
      <c r="G226" s="1036"/>
      <c r="H226" s="929"/>
    </row>
    <row r="227" spans="1:9">
      <c r="A227" s="97"/>
      <c r="B227" s="17"/>
      <c r="C227" s="59"/>
      <c r="D227" s="68"/>
      <c r="E227" s="59"/>
      <c r="F227" s="98"/>
      <c r="G227" s="1035"/>
      <c r="H227" s="928"/>
    </row>
    <row r="228" spans="1:9">
      <c r="A228" s="91"/>
      <c r="B228" s="67"/>
      <c r="C228" s="724"/>
      <c r="D228" s="93"/>
      <c r="E228" s="724"/>
      <c r="F228" s="92"/>
      <c r="G228" s="1036"/>
      <c r="H228" s="929"/>
    </row>
    <row r="229" spans="1:9" ht="15.75" thickBot="1">
      <c r="A229" s="97"/>
      <c r="B229" s="17"/>
      <c r="C229" s="59"/>
      <c r="D229" s="560"/>
      <c r="E229" s="59"/>
      <c r="F229" s="561"/>
      <c r="G229" s="1042"/>
      <c r="H229" s="1043"/>
    </row>
    <row r="230" spans="1:9" ht="15.75" thickBot="1">
      <c r="A230" s="1104" t="s">
        <v>20</v>
      </c>
      <c r="B230" s="1104"/>
      <c r="C230" s="1104"/>
      <c r="D230" s="1104"/>
      <c r="E230" s="1104"/>
      <c r="F230" s="1104"/>
      <c r="G230" s="1104"/>
      <c r="H230" s="732"/>
    </row>
    <row r="231" spans="1:9" ht="15.75" thickBot="1">
      <c r="A231" s="1105" t="s">
        <v>21</v>
      </c>
      <c r="B231" s="1106"/>
      <c r="C231" s="1106"/>
      <c r="D231" s="1170"/>
      <c r="E231" s="1106"/>
      <c r="F231" s="1170"/>
      <c r="G231" s="1107"/>
      <c r="H231" s="37"/>
    </row>
    <row r="232" spans="1:9">
      <c r="A232" s="97" t="s">
        <v>1622</v>
      </c>
      <c r="B232" s="17"/>
      <c r="C232" s="211" t="s">
        <v>291</v>
      </c>
      <c r="D232" s="702" t="s">
        <v>292</v>
      </c>
      <c r="E232" s="59"/>
      <c r="F232" s="84"/>
      <c r="G232" s="1035"/>
      <c r="H232" s="1044"/>
    </row>
    <row r="233" spans="1:9">
      <c r="A233" s="91"/>
      <c r="B233" s="67"/>
      <c r="C233" s="724"/>
      <c r="D233" s="93"/>
      <c r="E233" s="724"/>
      <c r="F233" s="92"/>
      <c r="G233" s="1036"/>
      <c r="H233" s="929"/>
    </row>
    <row r="234" spans="1:9">
      <c r="A234" s="97"/>
      <c r="B234" s="17"/>
      <c r="C234" s="59"/>
      <c r="D234" s="693" t="s">
        <v>293</v>
      </c>
      <c r="E234" s="59"/>
      <c r="F234" s="99"/>
      <c r="G234" s="1035"/>
      <c r="H234" s="928"/>
    </row>
    <row r="235" spans="1:9">
      <c r="A235" s="91"/>
      <c r="B235" s="67"/>
      <c r="C235" s="724"/>
      <c r="D235" s="93"/>
      <c r="E235" s="724"/>
      <c r="F235" s="92"/>
      <c r="G235" s="1036"/>
      <c r="H235" s="929"/>
    </row>
    <row r="236" spans="1:9" ht="25.5">
      <c r="A236" s="97" t="s">
        <v>1690</v>
      </c>
      <c r="B236" s="17"/>
      <c r="C236" s="59"/>
      <c r="D236" s="693" t="s">
        <v>1764</v>
      </c>
      <c r="E236" s="735" t="s">
        <v>12</v>
      </c>
      <c r="F236" s="700">
        <v>470</v>
      </c>
      <c r="G236" s="1028"/>
      <c r="H236" s="1029"/>
      <c r="I236" s="226"/>
    </row>
    <row r="237" spans="1:9">
      <c r="A237" s="91"/>
      <c r="B237" s="67"/>
      <c r="C237" s="724"/>
      <c r="D237" s="93"/>
      <c r="E237" s="724"/>
      <c r="F237" s="92"/>
      <c r="G237" s="1036"/>
      <c r="H237" s="929"/>
    </row>
    <row r="238" spans="1:9">
      <c r="A238" s="97" t="s">
        <v>1691</v>
      </c>
      <c r="B238" s="17"/>
      <c r="C238" s="59"/>
      <c r="D238" s="693" t="s">
        <v>1765</v>
      </c>
      <c r="E238" s="730" t="s">
        <v>134</v>
      </c>
      <c r="F238" s="700">
        <v>123</v>
      </c>
      <c r="G238" s="1028"/>
      <c r="H238" s="1029"/>
      <c r="I238" s="226"/>
    </row>
    <row r="239" spans="1:9">
      <c r="A239" s="91"/>
      <c r="B239" s="67"/>
      <c r="C239" s="724"/>
      <c r="D239" s="93"/>
      <c r="E239" s="724"/>
      <c r="F239" s="92"/>
      <c r="G239" s="1036"/>
      <c r="H239" s="929"/>
    </row>
    <row r="240" spans="1:9" ht="25.5">
      <c r="A240" s="97" t="s">
        <v>1692</v>
      </c>
      <c r="B240" s="17"/>
      <c r="C240" s="59"/>
      <c r="D240" s="693" t="s">
        <v>1766</v>
      </c>
      <c r="E240" s="735" t="s">
        <v>12</v>
      </c>
      <c r="F240" s="700">
        <v>470</v>
      </c>
      <c r="G240" s="1028"/>
      <c r="H240" s="1029"/>
      <c r="I240" s="226"/>
    </row>
    <row r="241" spans="1:8">
      <c r="A241" s="91"/>
      <c r="B241" s="67"/>
      <c r="C241" s="724"/>
      <c r="D241" s="93"/>
      <c r="E241" s="724"/>
      <c r="F241" s="92"/>
      <c r="G241" s="1036"/>
      <c r="H241" s="929"/>
    </row>
    <row r="242" spans="1:8">
      <c r="A242" s="97" t="s">
        <v>1693</v>
      </c>
      <c r="B242" s="17"/>
      <c r="C242" s="59"/>
      <c r="D242" s="693" t="s">
        <v>1767</v>
      </c>
      <c r="E242" s="730" t="s">
        <v>12</v>
      </c>
      <c r="F242" s="700">
        <v>470</v>
      </c>
      <c r="G242" s="1028"/>
      <c r="H242" s="1029"/>
    </row>
    <row r="243" spans="1:8">
      <c r="A243" s="91"/>
      <c r="B243" s="67"/>
      <c r="C243" s="724"/>
      <c r="D243" s="93"/>
      <c r="E243" s="724"/>
      <c r="F243" s="92"/>
      <c r="G243" s="1036"/>
      <c r="H243" s="929"/>
    </row>
    <row r="244" spans="1:8">
      <c r="A244" s="97" t="s">
        <v>1694</v>
      </c>
      <c r="B244" s="123"/>
      <c r="C244" s="725"/>
      <c r="D244" s="693" t="s">
        <v>1768</v>
      </c>
      <c r="E244" s="730" t="s">
        <v>12</v>
      </c>
      <c r="F244" s="741">
        <v>470</v>
      </c>
      <c r="G244" s="1028"/>
      <c r="H244" s="1029"/>
    </row>
    <row r="245" spans="1:8">
      <c r="A245" s="91"/>
      <c r="B245" s="149"/>
      <c r="C245" s="733"/>
      <c r="D245" s="93"/>
      <c r="E245" s="724"/>
      <c r="F245" s="92"/>
      <c r="G245" s="1045"/>
      <c r="H245" s="1046"/>
    </row>
    <row r="246" spans="1:8">
      <c r="A246" s="97"/>
      <c r="B246" s="123"/>
      <c r="C246" s="725"/>
      <c r="D246" s="68"/>
      <c r="E246" s="59"/>
      <c r="F246" s="99"/>
      <c r="G246" s="1035"/>
      <c r="H246" s="928"/>
    </row>
    <row r="247" spans="1:8">
      <c r="A247" s="91"/>
      <c r="B247" s="149"/>
      <c r="C247" s="733"/>
      <c r="D247" s="93"/>
      <c r="E247" s="724"/>
      <c r="F247" s="92"/>
      <c r="G247" s="1045"/>
      <c r="H247" s="1046"/>
    </row>
    <row r="248" spans="1:8">
      <c r="A248" s="97"/>
      <c r="B248" s="17"/>
      <c r="C248" s="725"/>
      <c r="D248" s="63"/>
      <c r="E248" s="59"/>
      <c r="F248" s="98"/>
      <c r="G248" s="1047"/>
      <c r="H248" s="1048"/>
    </row>
    <row r="249" spans="1:8">
      <c r="A249" s="91"/>
      <c r="B249" s="67"/>
      <c r="C249" s="724"/>
      <c r="D249" s="93"/>
      <c r="E249" s="724"/>
      <c r="F249" s="92"/>
      <c r="G249" s="1034"/>
      <c r="H249" s="927"/>
    </row>
    <row r="250" spans="1:8">
      <c r="A250" s="97"/>
      <c r="B250" s="17"/>
      <c r="C250" s="725"/>
      <c r="D250" s="63"/>
      <c r="E250" s="59"/>
      <c r="F250" s="98"/>
      <c r="G250" s="1047"/>
      <c r="H250" s="1048"/>
    </row>
    <row r="251" spans="1:8">
      <c r="A251" s="91"/>
      <c r="B251" s="67"/>
      <c r="C251" s="724"/>
      <c r="D251" s="93"/>
      <c r="E251" s="724"/>
      <c r="F251" s="92"/>
      <c r="G251" s="1034"/>
      <c r="H251" s="927"/>
    </row>
    <row r="252" spans="1:8">
      <c r="A252" s="97"/>
      <c r="B252" s="17"/>
      <c r="C252" s="59"/>
      <c r="D252" s="68"/>
      <c r="E252" s="59"/>
      <c r="F252" s="99"/>
      <c r="G252" s="1035"/>
      <c r="H252" s="928"/>
    </row>
    <row r="253" spans="1:8">
      <c r="A253" s="91"/>
      <c r="B253" s="67"/>
      <c r="C253" s="724"/>
      <c r="D253" s="93"/>
      <c r="E253" s="724"/>
      <c r="F253" s="92"/>
      <c r="G253" s="1036"/>
      <c r="H253" s="929"/>
    </row>
    <row r="254" spans="1:8">
      <c r="A254" s="97"/>
      <c r="B254" s="17"/>
      <c r="C254" s="59"/>
      <c r="D254" s="68"/>
      <c r="E254" s="59"/>
      <c r="F254" s="99"/>
      <c r="G254" s="1035"/>
      <c r="H254" s="928"/>
    </row>
    <row r="255" spans="1:8">
      <c r="A255" s="91"/>
      <c r="B255" s="67"/>
      <c r="C255" s="724"/>
      <c r="D255" s="93"/>
      <c r="E255" s="724"/>
      <c r="F255" s="92"/>
      <c r="G255" s="1036"/>
      <c r="H255" s="929"/>
    </row>
    <row r="256" spans="1:8">
      <c r="A256" s="97"/>
      <c r="B256" s="17"/>
      <c r="C256" s="59"/>
      <c r="D256" s="63"/>
      <c r="E256" s="59"/>
      <c r="F256" s="98"/>
      <c r="G256" s="1035"/>
      <c r="H256" s="928"/>
    </row>
    <row r="257" spans="1:8">
      <c r="A257" s="91"/>
      <c r="B257" s="67"/>
      <c r="C257" s="724"/>
      <c r="D257" s="93"/>
      <c r="E257" s="724"/>
      <c r="F257" s="92"/>
      <c r="G257" s="1036"/>
      <c r="H257" s="929"/>
    </row>
    <row r="258" spans="1:8">
      <c r="A258" s="97"/>
      <c r="B258" s="17"/>
      <c r="C258" s="59"/>
      <c r="D258" s="68"/>
      <c r="E258" s="59"/>
      <c r="F258" s="99"/>
      <c r="G258" s="1035"/>
      <c r="H258" s="928"/>
    </row>
    <row r="259" spans="1:8" ht="15.75" thickBot="1">
      <c r="A259" s="91"/>
      <c r="B259" s="67"/>
      <c r="C259" s="724"/>
      <c r="D259" s="93"/>
      <c r="E259" s="724"/>
      <c r="F259" s="92"/>
      <c r="G259" s="1036"/>
      <c r="H259" s="929"/>
    </row>
    <row r="260" spans="1:8" ht="15.75" thickBot="1">
      <c r="A260" s="1104" t="s">
        <v>39</v>
      </c>
      <c r="B260" s="1104"/>
      <c r="C260" s="1104"/>
      <c r="D260" s="1104"/>
      <c r="E260" s="1104"/>
      <c r="F260" s="1104"/>
      <c r="G260" s="1104"/>
      <c r="H260" s="36"/>
    </row>
    <row r="298" spans="1:21" s="208" customFormat="1">
      <c r="A298" s="207"/>
      <c r="B298" s="207"/>
      <c r="C298" s="209"/>
      <c r="D298" s="207"/>
      <c r="E298" s="207"/>
      <c r="F298" s="207"/>
      <c r="G298" s="207"/>
      <c r="H298" s="207"/>
      <c r="I298" s="207"/>
      <c r="J298" s="207"/>
      <c r="K298" s="207"/>
      <c r="R298" s="207"/>
      <c r="S298" s="207"/>
      <c r="T298" s="124"/>
      <c r="U298" s="207"/>
    </row>
    <row r="299" spans="1:21" s="208" customFormat="1">
      <c r="A299" s="207"/>
      <c r="B299" s="207"/>
      <c r="C299" s="209"/>
      <c r="D299" s="207"/>
      <c r="E299" s="207"/>
      <c r="F299" s="207"/>
      <c r="G299" s="207"/>
      <c r="H299" s="207"/>
      <c r="I299" s="207"/>
      <c r="J299" s="207"/>
      <c r="K299" s="207"/>
      <c r="R299" s="207"/>
      <c r="S299" s="207"/>
      <c r="T299" s="124"/>
      <c r="U299" s="207"/>
    </row>
    <row r="300" spans="1:21" s="208" customFormat="1">
      <c r="A300" s="207"/>
      <c r="B300" s="207"/>
      <c r="C300" s="209"/>
      <c r="D300" s="207"/>
      <c r="E300" s="207"/>
      <c r="F300" s="207"/>
      <c r="G300" s="207"/>
      <c r="H300" s="207"/>
      <c r="I300" s="207"/>
      <c r="J300" s="207"/>
      <c r="K300" s="207"/>
      <c r="R300" s="207"/>
      <c r="S300" s="207"/>
      <c r="T300" s="124"/>
      <c r="U300" s="207"/>
    </row>
    <row r="301" spans="1:21" s="208" customFormat="1">
      <c r="A301" s="207"/>
      <c r="B301" s="207"/>
      <c r="C301" s="209"/>
      <c r="D301" s="207"/>
      <c r="E301" s="207"/>
      <c r="F301" s="207"/>
      <c r="G301" s="207"/>
      <c r="H301" s="207"/>
      <c r="I301" s="207"/>
      <c r="J301" s="207"/>
      <c r="K301" s="207"/>
      <c r="R301" s="207"/>
      <c r="S301" s="207"/>
      <c r="T301" s="124"/>
      <c r="U301" s="207"/>
    </row>
    <row r="302" spans="1:21" s="208" customFormat="1">
      <c r="A302" s="207"/>
      <c r="B302" s="207"/>
      <c r="C302" s="209"/>
      <c r="D302" s="207"/>
      <c r="E302" s="207"/>
      <c r="F302" s="207"/>
      <c r="G302" s="207"/>
      <c r="H302" s="207"/>
      <c r="I302" s="207"/>
      <c r="J302" s="207"/>
      <c r="K302" s="207"/>
      <c r="R302" s="207"/>
      <c r="S302" s="207"/>
      <c r="T302" s="124"/>
      <c r="U302" s="207"/>
    </row>
    <row r="303" spans="1:21" s="208" customFormat="1">
      <c r="A303" s="207"/>
      <c r="B303" s="207"/>
      <c r="C303" s="209"/>
      <c r="D303" s="207"/>
      <c r="E303" s="207"/>
      <c r="F303" s="207"/>
      <c r="G303" s="207"/>
      <c r="H303" s="207"/>
      <c r="I303" s="207"/>
      <c r="J303" s="207"/>
      <c r="K303" s="207"/>
      <c r="R303" s="207"/>
      <c r="S303" s="207"/>
      <c r="T303" s="124"/>
      <c r="U303" s="207"/>
    </row>
    <row r="304" spans="1:21" s="208" customFormat="1">
      <c r="A304" s="207"/>
      <c r="B304" s="207"/>
      <c r="C304" s="209"/>
      <c r="D304" s="207"/>
      <c r="E304" s="207"/>
      <c r="F304" s="207"/>
      <c r="G304" s="207"/>
      <c r="H304" s="207"/>
      <c r="I304" s="207"/>
      <c r="J304" s="207"/>
      <c r="K304" s="207"/>
      <c r="R304" s="207"/>
      <c r="S304" s="207"/>
      <c r="T304" s="124"/>
      <c r="U304" s="207"/>
    </row>
    <row r="305" spans="1:21" s="208" customFormat="1">
      <c r="A305" s="207"/>
      <c r="B305" s="207"/>
      <c r="C305" s="209"/>
      <c r="D305" s="207"/>
      <c r="E305" s="207"/>
      <c r="F305" s="207"/>
      <c r="G305" s="207"/>
      <c r="H305" s="207"/>
      <c r="I305" s="207"/>
      <c r="J305" s="207"/>
      <c r="K305" s="207"/>
      <c r="R305" s="207"/>
      <c r="S305" s="207"/>
      <c r="T305" s="124"/>
      <c r="U305" s="207"/>
    </row>
    <row r="306" spans="1:21" s="208" customFormat="1">
      <c r="A306" s="207"/>
      <c r="B306" s="207"/>
      <c r="C306" s="209"/>
      <c r="D306" s="207"/>
      <c r="E306" s="207"/>
      <c r="F306" s="207"/>
      <c r="G306" s="207"/>
      <c r="H306" s="207"/>
      <c r="I306" s="207"/>
      <c r="J306" s="207"/>
      <c r="K306" s="207"/>
      <c r="L306" s="254"/>
      <c r="M306" s="254"/>
      <c r="N306" s="207"/>
      <c r="P306" s="207"/>
      <c r="Q306" s="207"/>
      <c r="R306" s="207"/>
      <c r="S306" s="207"/>
      <c r="T306" s="124"/>
      <c r="U306" s="207"/>
    </row>
    <row r="307" spans="1:21" s="208" customFormat="1">
      <c r="A307" s="207"/>
      <c r="B307" s="207"/>
      <c r="C307" s="209"/>
      <c r="D307" s="207"/>
      <c r="E307" s="207"/>
      <c r="F307" s="207"/>
      <c r="G307" s="207"/>
      <c r="H307" s="207"/>
      <c r="I307" s="207"/>
      <c r="J307" s="207"/>
      <c r="K307" s="207"/>
      <c r="L307" s="207"/>
      <c r="M307" s="207"/>
      <c r="N307" s="207"/>
      <c r="P307" s="207"/>
      <c r="Q307" s="207"/>
      <c r="R307" s="207"/>
      <c r="S307" s="207"/>
      <c r="T307" s="124"/>
      <c r="U307" s="207"/>
    </row>
    <row r="308" spans="1:21" s="208" customFormat="1">
      <c r="A308" s="207"/>
      <c r="B308" s="207"/>
      <c r="C308" s="209"/>
      <c r="D308" s="207"/>
      <c r="E308" s="207"/>
      <c r="F308" s="207"/>
      <c r="G308" s="207"/>
      <c r="H308" s="207"/>
      <c r="I308" s="207"/>
      <c r="J308" s="207"/>
      <c r="K308" s="207"/>
      <c r="L308" s="207"/>
      <c r="M308" s="207"/>
      <c r="N308" s="207"/>
      <c r="P308" s="207"/>
      <c r="Q308" s="207"/>
      <c r="R308" s="207"/>
      <c r="S308" s="207"/>
      <c r="T308" s="124"/>
      <c r="U308" s="207"/>
    </row>
  </sheetData>
  <sheetProtection algorithmName="SHA-512" hashValue="hZH1hTRAlQ7kOqER+RaOsFew9WXLCJg2t9MtjlPYLdfNaXuePOLO6Vtk45rYC7pCX59qcOg8A9LJ6mn29SleqA==" saltValue="WpKCPqNSZYyRgGteR4smvg==" spinCount="100000" sheet="1" objects="1" scenarios="1"/>
  <mergeCells count="17">
    <mergeCell ref="A141:G141"/>
    <mergeCell ref="A48:G48"/>
    <mergeCell ref="A49:G49"/>
    <mergeCell ref="A93:G93"/>
    <mergeCell ref="A94:G94"/>
    <mergeCell ref="A140:G140"/>
    <mergeCell ref="A1:B1"/>
    <mergeCell ref="C1:H1"/>
    <mergeCell ref="A2:B2"/>
    <mergeCell ref="C2:H2"/>
    <mergeCell ref="A3:B3"/>
    <mergeCell ref="C3:H3"/>
    <mergeCell ref="A185:G185"/>
    <mergeCell ref="A186:G186"/>
    <mergeCell ref="A230:G230"/>
    <mergeCell ref="A231:G231"/>
    <mergeCell ref="A260:G260"/>
  </mergeCells>
  <pageMargins left="0.70866141732283472" right="0.70866141732283472" top="0.74803149606299213" bottom="0.74803149606299213" header="0.31496062992125984" footer="0.31496062992125984"/>
  <pageSetup paperSize="9" scale="53" firstPageNumber="19" fitToHeight="0" orientation="portrait" r:id="rId1"/>
  <headerFooter>
    <oddFooter xml:space="preserve">&amp;RC. &amp;P
</oddFooter>
  </headerFooter>
  <rowBreaks count="5" manualBreakCount="5">
    <brk id="48" max="7" man="1"/>
    <brk id="93" max="7" man="1"/>
    <brk id="140" max="7" man="1"/>
    <brk id="185" max="7" man="1"/>
    <brk id="230" max="7"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5373B8-441C-441A-AF3C-D5EB26608B90}">
  <sheetPr>
    <pageSetUpPr fitToPage="1"/>
  </sheetPr>
  <dimension ref="A1:AB72"/>
  <sheetViews>
    <sheetView view="pageBreakPreview" zoomScale="25" zoomScaleNormal="100" zoomScaleSheetLayoutView="25" workbookViewId="0">
      <selection activeCell="G87" sqref="A87:H120"/>
    </sheetView>
  </sheetViews>
  <sheetFormatPr defaultColWidth="9.140625" defaultRowHeight="15" customHeight="1"/>
  <cols>
    <col min="1" max="1" width="7.140625" style="372" customWidth="1"/>
    <col min="2" max="2" width="7.85546875" style="56" customWidth="1"/>
    <col min="3" max="3" width="9" style="56" customWidth="1"/>
    <col min="4" max="4" width="37.28515625" style="56" customWidth="1"/>
    <col min="5" max="5" width="7.5703125" style="56" customWidth="1"/>
    <col min="6" max="6" width="9.42578125" style="56" bestFit="1" customWidth="1"/>
    <col min="7" max="8" width="30.7109375" style="56" customWidth="1"/>
    <col min="9" max="9" width="9.140625" style="56"/>
    <col min="10" max="10" width="11.7109375" style="56" bestFit="1" customWidth="1"/>
    <col min="11" max="12" width="9.140625" style="56"/>
    <col min="13" max="13" width="17.28515625" style="56" bestFit="1" customWidth="1"/>
    <col min="14" max="16" width="9.140625" style="56"/>
    <col min="17" max="17" width="21.85546875" style="56" bestFit="1" customWidth="1"/>
    <col min="18" max="18" width="12.140625" style="56" bestFit="1" customWidth="1"/>
    <col min="19" max="20" width="9.140625" style="56"/>
    <col min="21" max="21" width="25.7109375" style="56" bestFit="1" customWidth="1"/>
    <col min="22" max="22" width="25.7109375" style="56" customWidth="1"/>
    <col min="23" max="25" width="9.140625" style="56"/>
    <col min="26" max="26" width="29.28515625" style="56" bestFit="1" customWidth="1"/>
    <col min="27" max="16384" width="9.140625" style="56"/>
  </cols>
  <sheetData>
    <row r="1" spans="1:28" ht="25.5" customHeight="1">
      <c r="A1" s="1175" t="s">
        <v>1327</v>
      </c>
      <c r="B1" s="1175"/>
      <c r="C1" s="1175" t="s">
        <v>3488</v>
      </c>
      <c r="D1" s="1175"/>
      <c r="E1" s="1175"/>
      <c r="F1" s="1175"/>
      <c r="G1" s="1175"/>
      <c r="H1" s="1175"/>
      <c r="I1" s="207"/>
      <c r="J1" s="207"/>
      <c r="K1" s="207"/>
    </row>
    <row r="2" spans="1:28" ht="21.75" customHeight="1">
      <c r="A2" s="1175" t="s">
        <v>1184</v>
      </c>
      <c r="B2" s="1175"/>
      <c r="C2" s="1175" t="s">
        <v>3487</v>
      </c>
      <c r="D2" s="1175"/>
      <c r="E2" s="1175"/>
      <c r="F2" s="1175"/>
      <c r="G2" s="1175"/>
      <c r="H2" s="1175"/>
      <c r="I2" s="207"/>
      <c r="J2" s="207"/>
      <c r="K2" s="207"/>
      <c r="Q2" s="1171"/>
      <c r="R2" s="1171"/>
      <c r="S2" s="1171"/>
      <c r="T2" s="333"/>
      <c r="U2" s="1171"/>
      <c r="V2" s="1171"/>
      <c r="W2" s="1171"/>
      <c r="X2" s="1171"/>
      <c r="Y2"/>
      <c r="Z2" s="1171"/>
      <c r="AA2" s="1171"/>
      <c r="AB2" s="1171"/>
    </row>
    <row r="3" spans="1:28" ht="15" customHeight="1" thickBot="1">
      <c r="A3" s="1102" t="s">
        <v>917</v>
      </c>
      <c r="B3" s="1102"/>
      <c r="C3" s="1173" t="str">
        <f>D5</f>
        <v>SCHEDULE 16: SST STRUCTURAL STEELWORK</v>
      </c>
      <c r="D3" s="1173"/>
      <c r="E3" s="1173"/>
      <c r="F3" s="1173"/>
      <c r="G3" s="1173"/>
      <c r="H3" s="1173"/>
      <c r="I3" s="207"/>
      <c r="J3" s="207"/>
      <c r="K3" s="207"/>
      <c r="Q3" s="333"/>
      <c r="R3" s="333"/>
      <c r="S3" s="333"/>
      <c r="T3" s="333"/>
      <c r="U3" s="333"/>
      <c r="V3" s="333"/>
      <c r="W3" s="333"/>
      <c r="X3" s="333"/>
      <c r="Y3"/>
      <c r="Z3" s="333"/>
      <c r="AA3" s="333"/>
      <c r="AB3" s="333"/>
    </row>
    <row r="4" spans="1:28" ht="26.25" customHeight="1" thickBot="1">
      <c r="A4" s="1" t="s">
        <v>0</v>
      </c>
      <c r="B4" s="2" t="s">
        <v>1</v>
      </c>
      <c r="C4" s="2" t="s">
        <v>2</v>
      </c>
      <c r="D4" s="2" t="s">
        <v>3</v>
      </c>
      <c r="E4" s="2" t="s">
        <v>4</v>
      </c>
      <c r="F4" s="2" t="s">
        <v>5</v>
      </c>
      <c r="G4" s="2" t="s">
        <v>6</v>
      </c>
      <c r="H4" s="2" t="s">
        <v>7</v>
      </c>
      <c r="I4" s="230"/>
      <c r="J4" s="230"/>
      <c r="K4" s="207"/>
      <c r="Q4" s="333"/>
      <c r="R4" s="334"/>
      <c r="S4" s="333"/>
      <c r="T4" s="333"/>
      <c r="U4" s="333"/>
      <c r="V4" s="333"/>
      <c r="W4" s="334"/>
      <c r="X4" s="333"/>
      <c r="Y4"/>
      <c r="Z4" s="333"/>
      <c r="AA4" s="334"/>
      <c r="AB4" s="333"/>
    </row>
    <row r="5" spans="1:28" ht="27">
      <c r="A5" s="3"/>
      <c r="B5" s="9"/>
      <c r="C5" s="4" t="s">
        <v>1769</v>
      </c>
      <c r="D5" s="8" t="s">
        <v>1791</v>
      </c>
      <c r="E5" s="9" t="s">
        <v>198</v>
      </c>
      <c r="F5" s="9"/>
      <c r="G5" s="902"/>
      <c r="H5" s="902"/>
      <c r="I5" s="209"/>
      <c r="J5" s="209"/>
      <c r="K5" s="207"/>
      <c r="Q5" s="333"/>
      <c r="R5" s="334"/>
      <c r="S5" s="333"/>
      <c r="T5" s="333"/>
      <c r="U5" s="333"/>
      <c r="V5" s="333"/>
      <c r="W5" s="334"/>
      <c r="X5" s="333"/>
      <c r="Y5"/>
      <c r="Z5" s="333"/>
      <c r="AA5" s="334"/>
      <c r="AB5" s="333"/>
    </row>
    <row r="6" spans="1:28" s="337" customFormat="1" ht="15" customHeight="1">
      <c r="A6" s="335"/>
      <c r="B6" s="15"/>
      <c r="C6" s="15"/>
      <c r="D6" s="336"/>
      <c r="E6" s="15"/>
      <c r="F6" s="15"/>
      <c r="G6" s="901"/>
      <c r="H6" s="901"/>
      <c r="I6" s="209"/>
      <c r="J6" s="209"/>
      <c r="K6" s="207"/>
      <c r="Q6" s="333"/>
      <c r="R6" s="333"/>
      <c r="S6" s="333"/>
      <c r="T6" s="333"/>
      <c r="U6" s="333"/>
      <c r="V6" s="333"/>
      <c r="W6" s="334"/>
      <c r="X6" s="333"/>
      <c r="Y6"/>
      <c r="Z6" s="333"/>
      <c r="AA6" s="334"/>
      <c r="AB6" s="333"/>
    </row>
    <row r="7" spans="1:28" ht="60.75" customHeight="1">
      <c r="A7" s="338" t="s">
        <v>1770</v>
      </c>
      <c r="B7" s="339"/>
      <c r="C7" s="340" t="s">
        <v>295</v>
      </c>
      <c r="D7" s="717" t="s">
        <v>296</v>
      </c>
      <c r="E7" s="340" t="s">
        <v>12</v>
      </c>
      <c r="F7" s="340">
        <v>80</v>
      </c>
      <c r="G7" s="903"/>
      <c r="H7" s="903"/>
      <c r="I7" s="209"/>
      <c r="J7" s="209"/>
      <c r="K7" s="207"/>
      <c r="Q7" s="1171"/>
      <c r="R7" s="1171"/>
      <c r="S7" s="1171"/>
      <c r="T7" s="333"/>
      <c r="U7" s="333"/>
      <c r="V7" s="333"/>
      <c r="W7" s="334"/>
      <c r="X7" s="333"/>
      <c r="Y7"/>
      <c r="Z7" s="333"/>
      <c r="AA7" s="334"/>
      <c r="AB7" s="333"/>
    </row>
    <row r="8" spans="1:28" s="337" customFormat="1" ht="15" customHeight="1">
      <c r="A8" s="335"/>
      <c r="B8" s="15"/>
      <c r="C8" s="15"/>
      <c r="D8" s="336"/>
      <c r="E8" s="15"/>
      <c r="F8" s="15"/>
      <c r="G8" s="901"/>
      <c r="H8" s="901"/>
      <c r="I8" s="209"/>
      <c r="J8" s="209"/>
      <c r="K8" s="207"/>
      <c r="Q8" s="333"/>
      <c r="R8" s="333"/>
      <c r="S8" s="333"/>
      <c r="T8" s="333"/>
      <c r="U8" s="333"/>
      <c r="V8" s="333"/>
      <c r="W8" s="334"/>
      <c r="X8" s="333"/>
      <c r="Y8"/>
      <c r="Z8" s="333"/>
      <c r="AA8" s="334"/>
      <c r="AB8" s="333"/>
    </row>
    <row r="9" spans="1:28" ht="15" customHeight="1">
      <c r="A9" s="6" t="s">
        <v>1776</v>
      </c>
      <c r="B9" s="9"/>
      <c r="C9" s="9" t="s">
        <v>198</v>
      </c>
      <c r="D9" s="7" t="s">
        <v>298</v>
      </c>
      <c r="E9" s="9" t="s">
        <v>98</v>
      </c>
      <c r="F9" s="9">
        <v>28</v>
      </c>
      <c r="G9" s="904"/>
      <c r="H9" s="904"/>
      <c r="I9" s="209"/>
      <c r="J9" s="209"/>
      <c r="K9" s="207"/>
      <c r="M9" s="1174"/>
      <c r="N9" s="1174"/>
      <c r="O9" s="343"/>
      <c r="P9"/>
      <c r="Q9" s="333"/>
      <c r="R9" s="334"/>
      <c r="S9" s="333"/>
      <c r="T9" s="333"/>
      <c r="U9" s="333"/>
      <c r="V9" s="333"/>
      <c r="W9" s="344"/>
      <c r="X9" s="333"/>
      <c r="Y9"/>
      <c r="Z9" s="333"/>
      <c r="AA9" s="334"/>
      <c r="AB9" s="333"/>
    </row>
    <row r="10" spans="1:28" s="337" customFormat="1" ht="15" customHeight="1">
      <c r="A10" s="335"/>
      <c r="B10" s="15"/>
      <c r="C10" s="15"/>
      <c r="D10" s="336"/>
      <c r="E10" s="15"/>
      <c r="F10" s="15"/>
      <c r="G10" s="901"/>
      <c r="H10" s="901"/>
      <c r="I10" s="209"/>
      <c r="J10" s="209"/>
      <c r="K10" s="207"/>
      <c r="M10" s="152"/>
      <c r="N10" s="345"/>
      <c r="O10" s="152"/>
      <c r="P10"/>
      <c r="Q10" s="333"/>
      <c r="R10" s="334"/>
      <c r="S10" s="333"/>
      <c r="T10" s="333"/>
      <c r="U10" s="333"/>
      <c r="V10" s="333"/>
      <c r="W10" s="334"/>
      <c r="X10" s="333"/>
      <c r="Y10"/>
      <c r="Z10" s="333"/>
      <c r="AA10" s="344"/>
      <c r="AB10" s="333"/>
    </row>
    <row r="11" spans="1:28" ht="15" customHeight="1">
      <c r="A11" s="6" t="s">
        <v>1777</v>
      </c>
      <c r="B11" s="9"/>
      <c r="C11" s="9" t="s">
        <v>198</v>
      </c>
      <c r="D11" s="7" t="s">
        <v>300</v>
      </c>
      <c r="E11" s="9" t="s">
        <v>98</v>
      </c>
      <c r="F11" s="9">
        <v>16</v>
      </c>
      <c r="G11" s="902"/>
      <c r="H11" s="904"/>
      <c r="I11" s="209"/>
      <c r="J11" s="209"/>
      <c r="K11" s="207"/>
      <c r="M11" s="152"/>
      <c r="N11" s="347"/>
      <c r="O11" s="152"/>
      <c r="P11"/>
      <c r="Q11" s="333"/>
      <c r="R11" s="334"/>
      <c r="S11" s="333"/>
      <c r="T11" s="333"/>
      <c r="U11" s="333"/>
      <c r="V11" s="333"/>
      <c r="W11" s="334"/>
      <c r="X11" s="333"/>
      <c r="Y11"/>
      <c r="Z11" s="333"/>
      <c r="AA11" s="333"/>
      <c r="AB11" s="333"/>
    </row>
    <row r="12" spans="1:28" s="337" customFormat="1" ht="15" customHeight="1">
      <c r="A12" s="335"/>
      <c r="B12" s="15"/>
      <c r="C12" s="15"/>
      <c r="D12" s="336"/>
      <c r="E12" s="15"/>
      <c r="F12" s="15"/>
      <c r="G12" s="901"/>
      <c r="H12" s="901"/>
      <c r="I12" s="209"/>
      <c r="J12" s="209"/>
      <c r="K12" s="207"/>
      <c r="M12" s="152"/>
      <c r="N12" s="348"/>
      <c r="O12" s="152"/>
      <c r="P12"/>
      <c r="Q12" s="333"/>
      <c r="R12" s="344"/>
      <c r="S12" s="333"/>
      <c r="T12" s="333"/>
      <c r="U12" s="333"/>
      <c r="V12" s="333"/>
      <c r="W12" s="334"/>
      <c r="X12" s="333"/>
      <c r="Y12"/>
      <c r="Z12"/>
      <c r="AA12"/>
      <c r="AB12"/>
    </row>
    <row r="13" spans="1:28" ht="15" customHeight="1">
      <c r="A13" s="6" t="s">
        <v>1778</v>
      </c>
      <c r="B13" s="9"/>
      <c r="C13" s="9" t="s">
        <v>198</v>
      </c>
      <c r="D13" s="7" t="s">
        <v>301</v>
      </c>
      <c r="E13" s="9" t="s">
        <v>98</v>
      </c>
      <c r="F13" s="9">
        <v>8</v>
      </c>
      <c r="G13" s="904"/>
      <c r="H13" s="904"/>
      <c r="I13" s="209"/>
      <c r="J13" s="209"/>
      <c r="K13" s="207"/>
      <c r="M13" s="152"/>
      <c r="N13" s="349"/>
      <c r="O13" s="152"/>
      <c r="P13"/>
      <c r="Q13" s="333"/>
      <c r="R13" s="334"/>
      <c r="S13" s="333"/>
      <c r="T13" s="333"/>
      <c r="U13" s="333"/>
      <c r="V13" s="333"/>
      <c r="W13" s="333"/>
      <c r="X13" s="333"/>
      <c r="Y13"/>
      <c r="Z13"/>
      <c r="AA13"/>
      <c r="AB13"/>
    </row>
    <row r="14" spans="1:28" s="337" customFormat="1" ht="15" customHeight="1">
      <c r="A14" s="335"/>
      <c r="B14" s="15"/>
      <c r="C14" s="15"/>
      <c r="D14" s="336"/>
      <c r="E14" s="15"/>
      <c r="F14" s="15"/>
      <c r="G14" s="901"/>
      <c r="H14" s="901"/>
      <c r="I14" s="209"/>
      <c r="J14" s="209"/>
      <c r="K14" s="207"/>
      <c r="M14" s="350"/>
      <c r="N14" s="350"/>
      <c r="O14" s="350"/>
      <c r="P14" s="351"/>
      <c r="Q14" s="333"/>
      <c r="R14" s="334"/>
      <c r="S14" s="333"/>
      <c r="T14" s="333"/>
      <c r="U14" s="1171"/>
      <c r="V14" s="1171"/>
      <c r="W14" s="1171"/>
      <c r="X14" s="1171"/>
      <c r="Y14"/>
      <c r="Z14"/>
      <c r="AA14"/>
      <c r="AB14"/>
    </row>
    <row r="15" spans="1:28" ht="44.25" customHeight="1">
      <c r="A15" s="6" t="s">
        <v>1779</v>
      </c>
      <c r="B15" s="9"/>
      <c r="C15" s="9" t="s">
        <v>198</v>
      </c>
      <c r="D15" s="7" t="s">
        <v>303</v>
      </c>
      <c r="E15" s="9" t="s">
        <v>12</v>
      </c>
      <c r="F15" s="9">
        <v>80</v>
      </c>
      <c r="G15" s="904"/>
      <c r="H15" s="904"/>
      <c r="I15" s="209"/>
      <c r="J15" s="209"/>
      <c r="K15" s="207"/>
      <c r="M15" s="152"/>
      <c r="N15" s="152"/>
      <c r="O15" s="152"/>
      <c r="Q15" s="333"/>
      <c r="R15" s="334"/>
      <c r="S15" s="333"/>
      <c r="T15" s="333"/>
      <c r="U15" s="333"/>
      <c r="V15" s="333"/>
      <c r="W15" s="333"/>
      <c r="X15" s="333"/>
      <c r="Y15"/>
      <c r="Z15"/>
      <c r="AA15"/>
      <c r="AB15"/>
    </row>
    <row r="16" spans="1:28" ht="15" customHeight="1">
      <c r="A16" s="335"/>
      <c r="B16" s="15"/>
      <c r="C16" s="15"/>
      <c r="D16" s="336"/>
      <c r="E16" s="15"/>
      <c r="F16" s="15"/>
      <c r="G16" s="901"/>
      <c r="H16" s="901"/>
      <c r="I16" s="209"/>
      <c r="J16" s="209"/>
      <c r="K16" s="207"/>
      <c r="M16" s="152"/>
      <c r="N16" s="152"/>
      <c r="O16" s="152"/>
      <c r="Q16" s="333"/>
      <c r="R16" s="333"/>
      <c r="S16" s="333"/>
      <c r="T16" s="333"/>
      <c r="U16" s="333"/>
      <c r="V16" s="333"/>
      <c r="W16" s="334"/>
      <c r="X16" s="333"/>
      <c r="Y16"/>
      <c r="Z16"/>
      <c r="AA16"/>
      <c r="AB16"/>
    </row>
    <row r="17" spans="1:28" ht="28.5" customHeight="1">
      <c r="A17" s="6" t="s">
        <v>1780</v>
      </c>
      <c r="B17" s="9"/>
      <c r="C17" s="9" t="s">
        <v>198</v>
      </c>
      <c r="D17" s="7" t="s">
        <v>304</v>
      </c>
      <c r="E17" s="9" t="s">
        <v>134</v>
      </c>
      <c r="F17" s="9">
        <v>118</v>
      </c>
      <c r="G17" s="904"/>
      <c r="H17" s="904"/>
      <c r="I17" s="209"/>
      <c r="J17" s="209"/>
      <c r="K17" s="207"/>
      <c r="O17" s="152"/>
      <c r="Q17" s="1171"/>
      <c r="R17" s="1171"/>
      <c r="S17" s="1171"/>
      <c r="T17" s="333"/>
      <c r="U17" s="333"/>
      <c r="V17" s="333"/>
      <c r="W17" s="334"/>
      <c r="X17" s="333"/>
      <c r="Y17"/>
      <c r="Z17"/>
      <c r="AA17"/>
      <c r="AB17"/>
    </row>
    <row r="18" spans="1:28" ht="15" customHeight="1">
      <c r="A18" s="335"/>
      <c r="B18" s="15"/>
      <c r="C18" s="15"/>
      <c r="D18" s="336"/>
      <c r="E18" s="15"/>
      <c r="F18" s="15"/>
      <c r="G18" s="901"/>
      <c r="H18" s="901"/>
      <c r="I18" s="209"/>
      <c r="J18" s="209"/>
      <c r="K18" s="207"/>
      <c r="M18" s="152"/>
      <c r="N18" s="152"/>
      <c r="O18" s="152"/>
      <c r="Q18" s="333"/>
      <c r="R18" s="333"/>
      <c r="S18" s="333"/>
      <c r="T18" s="333"/>
      <c r="U18" s="333"/>
      <c r="V18" s="333"/>
      <c r="W18" s="334"/>
      <c r="X18" s="333"/>
      <c r="Y18"/>
      <c r="Z18"/>
      <c r="AA18"/>
      <c r="AB18"/>
    </row>
    <row r="19" spans="1:28" ht="22.5" customHeight="1">
      <c r="A19" s="6" t="s">
        <v>1781</v>
      </c>
      <c r="B19" s="9"/>
      <c r="C19" s="9" t="s">
        <v>198</v>
      </c>
      <c r="D19" s="7" t="s">
        <v>305</v>
      </c>
      <c r="E19" s="9" t="s">
        <v>134</v>
      </c>
      <c r="F19" s="9">
        <v>90</v>
      </c>
      <c r="G19" s="904"/>
      <c r="H19" s="904"/>
      <c r="I19" s="209"/>
      <c r="J19" s="209"/>
      <c r="K19" s="207"/>
      <c r="M19" s="152"/>
      <c r="N19" s="152"/>
      <c r="O19" s="152"/>
      <c r="Q19" s="333"/>
      <c r="R19" s="334"/>
      <c r="S19" s="333"/>
      <c r="T19" s="333"/>
      <c r="U19" s="333"/>
      <c r="V19" s="333"/>
      <c r="W19" s="344"/>
      <c r="X19" s="333"/>
      <c r="Y19"/>
      <c r="Z19"/>
      <c r="AA19"/>
      <c r="AB19"/>
    </row>
    <row r="20" spans="1:28" ht="15" customHeight="1">
      <c r="A20" s="335"/>
      <c r="B20" s="15"/>
      <c r="C20" s="15"/>
      <c r="D20" s="336"/>
      <c r="E20" s="15"/>
      <c r="F20" s="15"/>
      <c r="G20" s="901"/>
      <c r="H20" s="901"/>
      <c r="I20" s="209"/>
      <c r="J20" s="209"/>
      <c r="K20" s="207"/>
      <c r="M20" s="152"/>
      <c r="N20" s="152"/>
      <c r="O20" s="152"/>
      <c r="Q20" s="333"/>
      <c r="R20" s="334"/>
      <c r="S20" s="333"/>
      <c r="T20" s="333"/>
      <c r="U20" s="333"/>
      <c r="V20" s="333"/>
      <c r="W20" s="334"/>
      <c r="X20" s="333"/>
      <c r="Y20"/>
      <c r="Z20"/>
      <c r="AA20"/>
      <c r="AB20"/>
    </row>
    <row r="21" spans="1:28" ht="25.5" customHeight="1">
      <c r="A21" s="6" t="s">
        <v>1782</v>
      </c>
      <c r="B21" s="9"/>
      <c r="C21" s="9" t="s">
        <v>198</v>
      </c>
      <c r="D21" s="7" t="s">
        <v>306</v>
      </c>
      <c r="E21" s="9" t="s">
        <v>134</v>
      </c>
      <c r="F21" s="9">
        <v>28</v>
      </c>
      <c r="G21" s="904"/>
      <c r="H21" s="904"/>
      <c r="I21" s="209"/>
      <c r="J21" s="209"/>
      <c r="K21" s="207"/>
      <c r="M21" s="152"/>
      <c r="N21" s="152"/>
      <c r="O21" s="152"/>
      <c r="Q21" s="333"/>
      <c r="R21" s="334"/>
      <c r="S21" s="333"/>
      <c r="T21" s="333"/>
      <c r="U21" s="333"/>
      <c r="V21" s="333"/>
      <c r="W21" s="334"/>
      <c r="X21" s="333"/>
      <c r="Y21"/>
      <c r="Z21"/>
      <c r="AA21"/>
      <c r="AB21"/>
    </row>
    <row r="22" spans="1:28" ht="15" customHeight="1">
      <c r="A22" s="335"/>
      <c r="B22" s="15"/>
      <c r="C22" s="15"/>
      <c r="D22" s="336"/>
      <c r="E22" s="15"/>
      <c r="F22" s="15"/>
      <c r="G22" s="901"/>
      <c r="H22" s="901"/>
      <c r="I22" s="209"/>
      <c r="J22" s="209"/>
      <c r="K22" s="207"/>
      <c r="M22" s="152"/>
      <c r="N22" s="152"/>
      <c r="O22" s="152"/>
      <c r="Q22" s="333"/>
      <c r="R22" s="344"/>
      <c r="S22" s="333"/>
      <c r="T22" s="333"/>
      <c r="U22" s="333"/>
      <c r="V22" s="333"/>
      <c r="W22" s="334"/>
      <c r="X22" s="333"/>
      <c r="Y22"/>
      <c r="Z22"/>
      <c r="AA22"/>
      <c r="AB22"/>
    </row>
    <row r="23" spans="1:28" ht="24.75" customHeight="1">
      <c r="A23" s="6" t="s">
        <v>1783</v>
      </c>
      <c r="B23" s="9"/>
      <c r="C23" s="9" t="s">
        <v>198</v>
      </c>
      <c r="D23" s="7" t="s">
        <v>307</v>
      </c>
      <c r="E23" s="9" t="s">
        <v>98</v>
      </c>
      <c r="F23" s="9">
        <v>8</v>
      </c>
      <c r="G23" s="904"/>
      <c r="H23" s="904"/>
      <c r="I23" s="209"/>
      <c r="J23" s="209"/>
      <c r="K23" s="207"/>
      <c r="M23" s="152"/>
      <c r="N23" s="152"/>
      <c r="O23" s="152"/>
      <c r="Q23" s="333"/>
      <c r="R23" s="334"/>
      <c r="S23" s="333"/>
      <c r="T23" s="333"/>
      <c r="U23" s="333"/>
      <c r="V23" s="333"/>
      <c r="W23" s="333"/>
      <c r="X23" s="333"/>
      <c r="Y23"/>
      <c r="Z23"/>
      <c r="AA23"/>
      <c r="AB23"/>
    </row>
    <row r="24" spans="1:28" ht="15" customHeight="1">
      <c r="A24" s="335"/>
      <c r="B24" s="15"/>
      <c r="C24" s="15"/>
      <c r="D24" s="336"/>
      <c r="E24" s="15"/>
      <c r="F24" s="15"/>
      <c r="G24" s="901"/>
      <c r="H24" s="901"/>
      <c r="M24" s="152"/>
      <c r="N24" s="152"/>
      <c r="O24" s="152"/>
      <c r="Q24" s="333"/>
      <c r="R24" s="333"/>
      <c r="S24" s="333"/>
      <c r="T24" s="333"/>
      <c r="U24" s="1171"/>
      <c r="V24" s="1171"/>
      <c r="W24" s="1171"/>
      <c r="X24" s="1171"/>
      <c r="Y24"/>
      <c r="Z24"/>
      <c r="AA24"/>
      <c r="AB24"/>
    </row>
    <row r="25" spans="1:28" ht="35.25" customHeight="1">
      <c r="A25" s="6" t="s">
        <v>1771</v>
      </c>
      <c r="B25" s="9"/>
      <c r="C25" s="9"/>
      <c r="D25" s="8" t="s">
        <v>308</v>
      </c>
      <c r="E25" s="9" t="s">
        <v>198</v>
      </c>
      <c r="F25" s="9"/>
      <c r="G25" s="904"/>
      <c r="H25" s="904"/>
      <c r="M25" s="152"/>
      <c r="N25" s="152"/>
      <c r="O25" s="152"/>
      <c r="Q25" s="1171"/>
      <c r="R25" s="1171"/>
      <c r="S25" s="1171"/>
      <c r="T25" s="333"/>
      <c r="U25" s="333"/>
      <c r="V25" s="333"/>
      <c r="W25" s="333"/>
      <c r="X25" s="333"/>
      <c r="Y25"/>
      <c r="Z25"/>
      <c r="AA25"/>
      <c r="AB25"/>
    </row>
    <row r="26" spans="1:28" ht="15" customHeight="1">
      <c r="A26" s="335"/>
      <c r="B26" s="15"/>
      <c r="C26" s="15"/>
      <c r="D26" s="336"/>
      <c r="E26" s="15"/>
      <c r="F26" s="15"/>
      <c r="G26" s="901"/>
      <c r="H26" s="901"/>
      <c r="I26" s="209"/>
      <c r="J26" s="209"/>
      <c r="K26" s="207"/>
      <c r="L26" s="213"/>
      <c r="M26" s="213"/>
      <c r="N26" s="207"/>
      <c r="O26" s="208"/>
      <c r="Q26" s="333"/>
      <c r="R26" s="333"/>
      <c r="S26" s="333"/>
      <c r="T26" s="333"/>
      <c r="U26" s="333"/>
      <c r="V26" s="333"/>
      <c r="W26" s="334"/>
      <c r="X26" s="333"/>
      <c r="Y26"/>
      <c r="Z26"/>
      <c r="AA26"/>
      <c r="AB26"/>
    </row>
    <row r="27" spans="1:28" ht="25.5" customHeight="1">
      <c r="A27" s="352" t="s">
        <v>1784</v>
      </c>
      <c r="B27" s="353"/>
      <c r="C27" s="9"/>
      <c r="D27" s="7" t="s">
        <v>1610</v>
      </c>
      <c r="E27" s="9" t="s">
        <v>98</v>
      </c>
      <c r="F27" s="9">
        <v>108</v>
      </c>
      <c r="G27" s="904"/>
      <c r="H27" s="904"/>
      <c r="I27" s="209"/>
      <c r="J27" s="209"/>
      <c r="K27" s="207"/>
      <c r="L27" s="213"/>
      <c r="M27" s="213"/>
      <c r="N27" s="207"/>
      <c r="O27" s="208"/>
      <c r="P27" s="337"/>
      <c r="Q27" s="333"/>
      <c r="R27" s="334"/>
      <c r="S27" s="333"/>
      <c r="T27" s="333"/>
      <c r="U27" s="333"/>
      <c r="V27" s="333"/>
      <c r="W27" s="334"/>
      <c r="X27" s="333"/>
      <c r="Y27"/>
      <c r="Z27"/>
      <c r="AA27"/>
      <c r="AB27"/>
    </row>
    <row r="28" spans="1:28" s="337" customFormat="1" ht="14.25" customHeight="1">
      <c r="A28" s="335"/>
      <c r="B28" s="15"/>
      <c r="C28" s="15"/>
      <c r="D28" s="336"/>
      <c r="E28" s="15"/>
      <c r="F28" s="15"/>
      <c r="G28" s="901"/>
      <c r="H28" s="901"/>
      <c r="I28" s="209"/>
      <c r="J28" s="209"/>
      <c r="K28" s="207"/>
      <c r="L28" s="207"/>
      <c r="M28" s="207"/>
      <c r="N28" s="207"/>
      <c r="O28" s="208"/>
      <c r="P28" s="56"/>
      <c r="Q28" s="333"/>
      <c r="R28" s="334"/>
      <c r="S28" s="333"/>
      <c r="T28" s="333"/>
      <c r="U28" s="333"/>
      <c r="V28" s="333"/>
      <c r="W28" s="334"/>
      <c r="X28" s="333"/>
      <c r="Y28"/>
      <c r="Z28"/>
      <c r="AA28"/>
      <c r="AB28"/>
    </row>
    <row r="29" spans="1:28" ht="25.5" customHeight="1">
      <c r="A29" s="352" t="s">
        <v>1785</v>
      </c>
      <c r="B29" s="9"/>
      <c r="C29" s="9"/>
      <c r="D29" s="7" t="s">
        <v>1611</v>
      </c>
      <c r="E29" s="9" t="s">
        <v>98</v>
      </c>
      <c r="F29" s="9">
        <v>108</v>
      </c>
      <c r="G29" s="904"/>
      <c r="H29" s="904"/>
      <c r="I29" s="209"/>
      <c r="J29" s="209"/>
      <c r="K29" s="207"/>
      <c r="L29" s="207"/>
      <c r="M29" s="207"/>
      <c r="N29" s="207"/>
      <c r="O29" s="208"/>
      <c r="P29" s="337"/>
      <c r="Q29" s="333"/>
      <c r="R29" s="334"/>
      <c r="S29" s="333"/>
      <c r="T29" s="333"/>
      <c r="U29" s="333"/>
      <c r="V29" s="333"/>
      <c r="W29" s="344"/>
      <c r="X29" s="333"/>
      <c r="Y29"/>
      <c r="Z29"/>
      <c r="AA29"/>
      <c r="AB29"/>
    </row>
    <row r="30" spans="1:28" s="337" customFormat="1" ht="17.25" customHeight="1">
      <c r="A30" s="335"/>
      <c r="B30" s="15"/>
      <c r="C30" s="15"/>
      <c r="D30" s="336"/>
      <c r="E30" s="15"/>
      <c r="F30" s="15"/>
      <c r="G30" s="901"/>
      <c r="H30" s="901"/>
      <c r="I30" s="209"/>
      <c r="J30" s="209"/>
      <c r="K30" s="207"/>
      <c r="L30" s="207"/>
      <c r="M30" s="207"/>
      <c r="N30" s="207"/>
      <c r="O30" s="208"/>
      <c r="P30" s="56"/>
      <c r="Q30" s="333"/>
      <c r="R30" s="344"/>
      <c r="S30" s="333"/>
      <c r="T30" s="333"/>
      <c r="U30" s="333"/>
      <c r="V30" s="333"/>
      <c r="W30" s="334"/>
      <c r="X30" s="333"/>
      <c r="Y30"/>
      <c r="Z30"/>
      <c r="AA30"/>
      <c r="AB30"/>
    </row>
    <row r="31" spans="1:28" ht="25.5" customHeight="1">
      <c r="A31" s="352" t="s">
        <v>1786</v>
      </c>
      <c r="B31" s="9"/>
      <c r="C31" s="9"/>
      <c r="D31" s="7" t="s">
        <v>309</v>
      </c>
      <c r="E31" s="9" t="s">
        <v>98</v>
      </c>
      <c r="F31" s="9">
        <v>4</v>
      </c>
      <c r="G31" s="902"/>
      <c r="H31" s="904"/>
      <c r="I31" s="209"/>
      <c r="J31" s="209"/>
      <c r="K31" s="207"/>
      <c r="L31" s="207"/>
      <c r="M31" s="207"/>
      <c r="N31" s="207"/>
      <c r="O31" s="208"/>
      <c r="P31" s="337"/>
      <c r="Q31" s="333"/>
      <c r="R31" s="334"/>
      <c r="S31" s="333"/>
      <c r="T31" s="333"/>
      <c r="U31" s="333"/>
      <c r="V31" s="333"/>
      <c r="W31" s="334"/>
      <c r="X31" s="333"/>
      <c r="Y31"/>
      <c r="Z31"/>
      <c r="AA31"/>
      <c r="AB31"/>
    </row>
    <row r="32" spans="1:28" s="337" customFormat="1" ht="16.5" customHeight="1">
      <c r="A32" s="335"/>
      <c r="B32" s="15"/>
      <c r="C32" s="15"/>
      <c r="D32" s="336"/>
      <c r="E32" s="15"/>
      <c r="F32" s="15"/>
      <c r="G32" s="901"/>
      <c r="H32" s="901"/>
      <c r="I32" s="209"/>
      <c r="J32" s="209"/>
      <c r="K32" s="207"/>
      <c r="L32" s="207"/>
      <c r="M32" s="207"/>
      <c r="N32" s="207"/>
      <c r="O32" s="208"/>
      <c r="P32" s="56"/>
      <c r="Q32" s="333"/>
      <c r="R32" s="333"/>
      <c r="S32" s="333"/>
      <c r="T32" s="333"/>
      <c r="U32" s="333"/>
      <c r="V32" s="333"/>
      <c r="W32" s="334"/>
      <c r="X32" s="333"/>
      <c r="Y32"/>
      <c r="Z32"/>
      <c r="AA32"/>
      <c r="AB32"/>
    </row>
    <row r="33" spans="1:28" ht="25.5" customHeight="1">
      <c r="A33" s="352" t="s">
        <v>1787</v>
      </c>
      <c r="B33" s="9"/>
      <c r="C33" s="9"/>
      <c r="D33" s="7" t="s">
        <v>310</v>
      </c>
      <c r="E33" s="9" t="s">
        <v>98</v>
      </c>
      <c r="F33" s="9">
        <v>4</v>
      </c>
      <c r="G33" s="904"/>
      <c r="H33" s="904"/>
      <c r="I33" s="209"/>
      <c r="J33" s="209"/>
      <c r="K33" s="207"/>
      <c r="L33" s="207"/>
      <c r="M33" s="207"/>
      <c r="N33" s="207"/>
      <c r="O33" s="208"/>
      <c r="P33" s="337"/>
      <c r="Q33" s="333"/>
      <c r="R33" s="333"/>
      <c r="S33" s="333"/>
      <c r="T33" s="333"/>
      <c r="U33" s="333"/>
      <c r="V33" s="333"/>
      <c r="W33" s="334"/>
      <c r="X33" s="333"/>
      <c r="Y33"/>
      <c r="Z33"/>
      <c r="AA33"/>
      <c r="AB33"/>
    </row>
    <row r="34" spans="1:28" s="337" customFormat="1" ht="14.25" customHeight="1">
      <c r="A34" s="335"/>
      <c r="B34" s="15"/>
      <c r="C34" s="15"/>
      <c r="D34" s="336"/>
      <c r="E34" s="15"/>
      <c r="F34" s="15"/>
      <c r="G34" s="901"/>
      <c r="H34" s="901"/>
      <c r="I34" s="209"/>
      <c r="J34" s="209"/>
      <c r="K34" s="207"/>
      <c r="L34" s="214"/>
      <c r="M34" s="213"/>
      <c r="N34" s="207"/>
      <c r="O34" s="208"/>
      <c r="P34" s="56"/>
      <c r="Q34" s="56"/>
      <c r="R34" s="56"/>
    </row>
    <row r="35" spans="1:28" ht="25.5" customHeight="1">
      <c r="A35" s="352" t="s">
        <v>1788</v>
      </c>
      <c r="B35" s="9"/>
      <c r="C35" s="9"/>
      <c r="D35" s="7" t="s">
        <v>311</v>
      </c>
      <c r="E35" s="9" t="s">
        <v>98</v>
      </c>
      <c r="F35" s="9">
        <v>4</v>
      </c>
      <c r="G35" s="902"/>
      <c r="H35" s="904"/>
      <c r="I35" s="209"/>
      <c r="J35" s="209"/>
      <c r="K35" s="207"/>
      <c r="L35" s="207"/>
      <c r="M35" s="207"/>
      <c r="N35" s="207"/>
      <c r="O35" s="208"/>
      <c r="P35" s="337"/>
      <c r="Q35" s="337"/>
      <c r="R35" s="337"/>
    </row>
    <row r="36" spans="1:28" s="337" customFormat="1" ht="13.5" customHeight="1">
      <c r="A36" s="335"/>
      <c r="B36" s="15"/>
      <c r="C36" s="15"/>
      <c r="D36" s="336"/>
      <c r="E36" s="15"/>
      <c r="F36" s="15"/>
      <c r="G36" s="901"/>
      <c r="H36" s="901"/>
      <c r="I36" s="209"/>
      <c r="J36" s="209"/>
      <c r="K36" s="207"/>
      <c r="L36" s="207"/>
      <c r="M36" s="207"/>
      <c r="N36" s="207"/>
      <c r="O36" s="208"/>
      <c r="P36" s="389"/>
      <c r="Q36" s="1172"/>
      <c r="R36" s="1172"/>
      <c r="S36" s="1172"/>
      <c r="T36" s="390"/>
      <c r="U36" s="390"/>
      <c r="V36" s="390"/>
      <c r="W36" s="390"/>
      <c r="X36" s="390"/>
      <c r="Y36" s="390"/>
    </row>
    <row r="37" spans="1:28" ht="15.75">
      <c r="A37" s="352" t="s">
        <v>1789</v>
      </c>
      <c r="B37" s="9"/>
      <c r="C37" s="9"/>
      <c r="D37" s="7" t="s">
        <v>312</v>
      </c>
      <c r="E37" s="9" t="s">
        <v>98</v>
      </c>
      <c r="F37" s="9">
        <v>4</v>
      </c>
      <c r="G37" s="902"/>
      <c r="H37" s="904"/>
      <c r="I37" s="209"/>
      <c r="J37" s="209"/>
      <c r="K37" s="207"/>
      <c r="L37" s="214"/>
      <c r="M37" s="213"/>
      <c r="N37" s="207"/>
      <c r="O37" s="208"/>
      <c r="P37" s="390"/>
      <c r="Q37" s="391"/>
      <c r="R37" s="389"/>
      <c r="S37" s="389"/>
      <c r="T37" s="389"/>
      <c r="U37" s="389"/>
      <c r="V37" s="389"/>
      <c r="W37" s="389"/>
      <c r="X37" s="392"/>
      <c r="Y37" s="389"/>
    </row>
    <row r="38" spans="1:28" s="337" customFormat="1" ht="15" customHeight="1">
      <c r="A38" s="335"/>
      <c r="B38" s="15"/>
      <c r="C38" s="15"/>
      <c r="D38" s="336"/>
      <c r="E38" s="15"/>
      <c r="F38" s="15"/>
      <c r="G38" s="901"/>
      <c r="H38" s="901"/>
      <c r="I38" s="209"/>
      <c r="J38" s="209"/>
      <c r="K38" s="207"/>
      <c r="L38" s="207"/>
      <c r="M38" s="207"/>
      <c r="N38" s="207"/>
      <c r="O38" s="208"/>
      <c r="P38" s="390"/>
      <c r="Q38" s="389"/>
      <c r="R38" s="389"/>
      <c r="S38" s="389"/>
      <c r="T38" s="389"/>
      <c r="U38" s="389"/>
      <c r="V38" s="389"/>
      <c r="W38" s="389"/>
      <c r="X38" s="392"/>
      <c r="Y38" s="390"/>
    </row>
    <row r="39" spans="1:28" ht="27" customHeight="1">
      <c r="A39" s="352" t="s">
        <v>1790</v>
      </c>
      <c r="B39" s="9"/>
      <c r="C39" s="4"/>
      <c r="D39" s="7" t="s">
        <v>313</v>
      </c>
      <c r="E39" s="9" t="s">
        <v>98</v>
      </c>
      <c r="F39" s="9">
        <v>20</v>
      </c>
      <c r="G39" s="902"/>
      <c r="H39" s="904"/>
      <c r="I39" s="209"/>
      <c r="J39" s="209"/>
      <c r="K39" s="207"/>
      <c r="L39" s="207"/>
      <c r="M39" s="207"/>
      <c r="N39" s="207"/>
      <c r="O39" s="208"/>
      <c r="P39" s="389"/>
      <c r="Q39" s="389"/>
      <c r="R39" s="389"/>
      <c r="S39" s="389"/>
      <c r="T39" s="389"/>
      <c r="U39" s="389"/>
      <c r="V39" s="389"/>
      <c r="W39" s="389"/>
      <c r="X39" s="392"/>
      <c r="Y39" s="389"/>
    </row>
    <row r="40" spans="1:28" s="337" customFormat="1" ht="15" customHeight="1">
      <c r="A40" s="335"/>
      <c r="B40" s="15"/>
      <c r="C40" s="15"/>
      <c r="D40" s="336"/>
      <c r="E40" s="15"/>
      <c r="F40" s="15"/>
      <c r="G40" s="901"/>
      <c r="H40" s="901"/>
      <c r="P40" s="390"/>
      <c r="Q40" s="390"/>
      <c r="R40" s="390"/>
      <c r="S40" s="390"/>
      <c r="T40" s="390"/>
      <c r="U40" s="390"/>
      <c r="V40" s="390"/>
      <c r="W40" s="390"/>
      <c r="X40" s="390"/>
      <c r="Y40" s="393"/>
    </row>
    <row r="41" spans="1:28" ht="15" customHeight="1">
      <c r="A41" s="6" t="s">
        <v>1772</v>
      </c>
      <c r="B41" s="9"/>
      <c r="C41" s="9"/>
      <c r="D41" s="8" t="s">
        <v>314</v>
      </c>
      <c r="E41" s="9"/>
      <c r="F41" s="9"/>
      <c r="G41" s="902"/>
      <c r="H41" s="904"/>
      <c r="J41" s="358"/>
      <c r="P41" s="389"/>
      <c r="Q41" s="389"/>
      <c r="R41" s="389"/>
      <c r="S41" s="389"/>
      <c r="T41" s="389"/>
      <c r="U41" s="389"/>
      <c r="V41" s="389"/>
      <c r="W41" s="389"/>
      <c r="X41" s="389"/>
      <c r="Y41" s="393"/>
    </row>
    <row r="42" spans="1:28" s="337" customFormat="1" ht="15" customHeight="1">
      <c r="A42" s="335"/>
      <c r="B42" s="15"/>
      <c r="C42" s="15"/>
      <c r="D42" s="336"/>
      <c r="E42" s="15"/>
      <c r="F42" s="15"/>
      <c r="G42" s="901"/>
      <c r="H42" s="901"/>
      <c r="P42" s="390"/>
      <c r="Q42" s="390"/>
      <c r="R42" s="390"/>
      <c r="S42" s="390"/>
      <c r="T42" s="390"/>
      <c r="U42" s="390"/>
      <c r="V42" s="390"/>
      <c r="W42" s="390"/>
      <c r="X42" s="390"/>
      <c r="Y42" s="390"/>
    </row>
    <row r="43" spans="1:28" ht="27.75" thickBot="1">
      <c r="A43" s="6" t="s">
        <v>1773</v>
      </c>
      <c r="B43" s="9"/>
      <c r="C43" s="9"/>
      <c r="D43" s="7" t="s">
        <v>315</v>
      </c>
      <c r="E43" s="9" t="s">
        <v>98</v>
      </c>
      <c r="F43" s="9">
        <v>8</v>
      </c>
      <c r="G43" s="904"/>
      <c r="H43" s="904"/>
      <c r="I43" s="209"/>
      <c r="J43" s="209"/>
    </row>
    <row r="44" spans="1:28" s="337" customFormat="1" ht="15" customHeight="1" thickBot="1">
      <c r="A44" s="1100" t="s">
        <v>20</v>
      </c>
      <c r="B44" s="1100"/>
      <c r="C44" s="1100"/>
      <c r="D44" s="1100"/>
      <c r="E44" s="1100"/>
      <c r="F44" s="1100"/>
      <c r="G44" s="1100"/>
      <c r="H44" s="363"/>
      <c r="I44" s="364"/>
      <c r="J44" s="364"/>
      <c r="K44" s="364"/>
    </row>
    <row r="45" spans="1:28" ht="15" customHeight="1" thickBot="1">
      <c r="A45" s="1100" t="s">
        <v>21</v>
      </c>
      <c r="B45" s="1100"/>
      <c r="C45" s="1100"/>
      <c r="D45" s="1100"/>
      <c r="E45" s="1100"/>
      <c r="F45" s="1100"/>
      <c r="G45" s="1100"/>
      <c r="H45" s="363"/>
      <c r="I45" s="364"/>
      <c r="J45" s="364"/>
      <c r="K45" s="364"/>
    </row>
    <row r="46" spans="1:28" s="337" customFormat="1" ht="15" customHeight="1">
      <c r="A46" s="335"/>
      <c r="B46" s="15"/>
      <c r="C46" s="15"/>
      <c r="D46" s="336"/>
      <c r="E46" s="15"/>
      <c r="F46" s="15"/>
      <c r="G46" s="905"/>
      <c r="H46" s="905"/>
    </row>
    <row r="47" spans="1:28" ht="26.25" customHeight="1">
      <c r="A47" s="6" t="s">
        <v>1775</v>
      </c>
      <c r="B47" s="9"/>
      <c r="C47" s="9"/>
      <c r="D47" s="754" t="s">
        <v>337</v>
      </c>
      <c r="E47" s="743"/>
      <c r="F47" s="743"/>
      <c r="G47" s="1052"/>
      <c r="H47" s="1052"/>
    </row>
    <row r="48" spans="1:28" s="337" customFormat="1" ht="15" customHeight="1">
      <c r="A48" s="335"/>
      <c r="B48" s="15"/>
      <c r="C48" s="15"/>
      <c r="D48" s="336"/>
      <c r="E48" s="15"/>
      <c r="F48" s="15"/>
      <c r="G48" s="901"/>
      <c r="H48" s="901"/>
    </row>
    <row r="49" spans="1:11" ht="55.5" customHeight="1">
      <c r="A49" s="6" t="s">
        <v>1792</v>
      </c>
      <c r="B49" s="9"/>
      <c r="C49" s="9"/>
      <c r="D49" s="742" t="s">
        <v>339</v>
      </c>
      <c r="E49" s="743" t="s">
        <v>98</v>
      </c>
      <c r="F49" s="743">
        <v>2</v>
      </c>
      <c r="G49" s="1052"/>
      <c r="H49" s="1052"/>
      <c r="I49" s="337"/>
      <c r="J49" s="337"/>
    </row>
    <row r="50" spans="1:11" s="337" customFormat="1" ht="15" customHeight="1">
      <c r="A50" s="366"/>
      <c r="B50" s="367"/>
      <c r="C50" s="336"/>
      <c r="D50" s="336"/>
      <c r="E50" s="15"/>
      <c r="F50" s="15"/>
      <c r="G50" s="901"/>
      <c r="H50" s="901"/>
    </row>
    <row r="51" spans="1:11" ht="23.25" customHeight="1">
      <c r="A51" s="6" t="s">
        <v>1793</v>
      </c>
      <c r="B51" s="9"/>
      <c r="C51" s="9"/>
      <c r="D51" s="742" t="s">
        <v>338</v>
      </c>
      <c r="E51" s="743" t="s">
        <v>98</v>
      </c>
      <c r="F51" s="743">
        <v>2</v>
      </c>
      <c r="G51" s="1052"/>
      <c r="H51" s="1052"/>
    </row>
    <row r="52" spans="1:11" s="337" customFormat="1" ht="15" customHeight="1">
      <c r="A52" s="366"/>
      <c r="B52" s="15"/>
      <c r="C52" s="15"/>
      <c r="D52" s="336"/>
      <c r="E52" s="15"/>
      <c r="F52" s="15"/>
      <c r="G52" s="905"/>
      <c r="H52" s="905"/>
    </row>
    <row r="53" spans="1:11" ht="28.5" customHeight="1">
      <c r="A53" s="6" t="s">
        <v>1794</v>
      </c>
      <c r="B53" s="9"/>
      <c r="C53" s="9"/>
      <c r="D53" s="7" t="s">
        <v>340</v>
      </c>
      <c r="E53" s="9" t="s">
        <v>98</v>
      </c>
      <c r="F53" s="9">
        <v>2</v>
      </c>
      <c r="G53" s="902"/>
      <c r="H53" s="902"/>
    </row>
    <row r="54" spans="1:11" s="337" customFormat="1" ht="15" customHeight="1">
      <c r="A54" s="366"/>
      <c r="B54" s="15"/>
      <c r="C54" s="15"/>
      <c r="D54" s="336"/>
      <c r="E54" s="15"/>
      <c r="F54" s="15"/>
      <c r="G54" s="901"/>
      <c r="H54" s="901"/>
    </row>
    <row r="55" spans="1:11" ht="26.25" customHeight="1">
      <c r="A55" s="6" t="s">
        <v>1795</v>
      </c>
      <c r="B55" s="9"/>
      <c r="C55" s="9"/>
      <c r="D55" s="7" t="s">
        <v>341</v>
      </c>
      <c r="E55" s="191" t="s">
        <v>98</v>
      </c>
      <c r="F55" s="9">
        <v>2</v>
      </c>
      <c r="G55" s="902"/>
      <c r="H55" s="904"/>
      <c r="I55" s="346"/>
    </row>
    <row r="56" spans="1:11" s="364" customFormat="1" ht="15" customHeight="1">
      <c r="A56" s="366"/>
      <c r="B56" s="15"/>
      <c r="C56" s="15"/>
      <c r="D56" s="336"/>
      <c r="E56" s="15"/>
      <c r="F56" s="15"/>
      <c r="G56" s="901"/>
      <c r="H56" s="901"/>
      <c r="I56" s="337"/>
      <c r="J56" s="337"/>
      <c r="K56" s="337"/>
    </row>
    <row r="57" spans="1:11" s="364" customFormat="1" ht="52.5" customHeight="1">
      <c r="A57" s="6" t="s">
        <v>1796</v>
      </c>
      <c r="B57" s="9"/>
      <c r="C57" s="9"/>
      <c r="D57" s="7" t="s">
        <v>342</v>
      </c>
      <c r="E57" s="191" t="s">
        <v>98</v>
      </c>
      <c r="F57" s="9">
        <v>2</v>
      </c>
      <c r="G57" s="902"/>
      <c r="H57" s="904"/>
      <c r="K57" s="337"/>
    </row>
    <row r="58" spans="1:11" s="364" customFormat="1" ht="15" customHeight="1">
      <c r="A58" s="335"/>
      <c r="B58" s="15"/>
      <c r="C58" s="15"/>
      <c r="D58" s="336"/>
      <c r="E58" s="15"/>
      <c r="F58" s="15"/>
      <c r="G58" s="901"/>
      <c r="H58" s="901"/>
      <c r="I58" s="337"/>
      <c r="J58" s="337"/>
      <c r="K58" s="337"/>
    </row>
    <row r="59" spans="1:11" s="364" customFormat="1" ht="15" customHeight="1">
      <c r="A59" s="6"/>
      <c r="B59" s="9"/>
      <c r="C59" s="9"/>
      <c r="D59" s="8"/>
      <c r="E59" s="9"/>
      <c r="F59" s="9"/>
      <c r="G59" s="904"/>
      <c r="H59" s="904"/>
      <c r="I59" s="56"/>
      <c r="J59" s="56"/>
      <c r="K59" s="56"/>
    </row>
    <row r="60" spans="1:11" s="337" customFormat="1" ht="15" customHeight="1">
      <c r="A60" s="335"/>
      <c r="B60" s="15"/>
      <c r="C60" s="15"/>
      <c r="D60" s="336"/>
      <c r="E60" s="15"/>
      <c r="F60" s="15"/>
      <c r="G60" s="901"/>
      <c r="H60" s="901"/>
    </row>
    <row r="61" spans="1:11" ht="13.5">
      <c r="A61" s="6"/>
      <c r="B61" s="9"/>
      <c r="C61" s="9"/>
      <c r="D61" s="7"/>
      <c r="E61" s="191"/>
      <c r="F61" s="9"/>
      <c r="G61" s="902"/>
      <c r="H61" s="904"/>
    </row>
    <row r="62" spans="1:11" ht="13.5">
      <c r="A62" s="335"/>
      <c r="B62" s="15"/>
      <c r="C62" s="15"/>
      <c r="D62" s="336"/>
      <c r="E62" s="15"/>
      <c r="F62" s="15"/>
      <c r="G62" s="901"/>
      <c r="H62" s="901"/>
    </row>
    <row r="63" spans="1:11" ht="13.5">
      <c r="A63" s="6"/>
      <c r="B63" s="9"/>
      <c r="C63" s="9"/>
      <c r="D63" s="7"/>
      <c r="E63" s="191"/>
      <c r="F63" s="9"/>
      <c r="G63" s="902"/>
      <c r="H63" s="904"/>
    </row>
    <row r="64" spans="1:11" ht="13.5">
      <c r="A64" s="335"/>
      <c r="B64" s="15"/>
      <c r="C64" s="15"/>
      <c r="D64" s="336"/>
      <c r="E64" s="15"/>
      <c r="F64" s="15"/>
      <c r="G64" s="901"/>
      <c r="H64" s="901"/>
    </row>
    <row r="65" spans="1:11" ht="13.5">
      <c r="A65" s="6"/>
      <c r="B65" s="9"/>
      <c r="C65" s="9"/>
      <c r="D65" s="7"/>
      <c r="E65" s="191"/>
      <c r="F65" s="9"/>
      <c r="G65" s="902"/>
      <c r="H65" s="904"/>
    </row>
    <row r="66" spans="1:11" s="337" customFormat="1" ht="15" customHeight="1">
      <c r="A66" s="335"/>
      <c r="B66" s="15"/>
      <c r="C66" s="15"/>
      <c r="D66" s="336"/>
      <c r="E66" s="15"/>
      <c r="F66" s="15"/>
      <c r="G66" s="901"/>
      <c r="H66" s="901"/>
    </row>
    <row r="67" spans="1:11" s="337" customFormat="1" ht="15" customHeight="1">
      <c r="A67" s="6"/>
      <c r="B67" s="9"/>
      <c r="C67" s="9"/>
      <c r="D67" s="7"/>
      <c r="E67" s="191"/>
      <c r="F67" s="9"/>
      <c r="G67" s="902"/>
      <c r="H67" s="904"/>
      <c r="J67" s="56"/>
      <c r="K67" s="56"/>
    </row>
    <row r="68" spans="1:11" s="337" customFormat="1" ht="15" customHeight="1">
      <c r="A68" s="335"/>
      <c r="B68" s="15"/>
      <c r="C68" s="15"/>
      <c r="D68" s="336"/>
      <c r="E68" s="15"/>
      <c r="F68" s="15"/>
      <c r="G68" s="901"/>
      <c r="H68" s="901"/>
    </row>
    <row r="69" spans="1:11" ht="13.5">
      <c r="A69" s="6"/>
      <c r="B69" s="9"/>
      <c r="C69" s="9"/>
      <c r="D69" s="8"/>
      <c r="E69" s="9"/>
      <c r="F69" s="9"/>
      <c r="G69" s="904"/>
      <c r="H69" s="904"/>
    </row>
    <row r="70" spans="1:11" s="337" customFormat="1" ht="15" customHeight="1">
      <c r="A70" s="335"/>
      <c r="B70" s="15"/>
      <c r="C70" s="15"/>
      <c r="D70" s="336"/>
      <c r="E70" s="15"/>
      <c r="F70" s="15"/>
      <c r="G70" s="901"/>
      <c r="H70" s="901"/>
    </row>
    <row r="71" spans="1:11" ht="15" customHeight="1" thickBot="1">
      <c r="A71" s="6"/>
      <c r="B71" s="9"/>
      <c r="C71" s="9"/>
      <c r="D71" s="7"/>
      <c r="E71" s="191"/>
      <c r="F71" s="9"/>
      <c r="G71" s="902"/>
      <c r="H71" s="904"/>
    </row>
    <row r="72" spans="1:11" ht="15" customHeight="1" thickBot="1">
      <c r="A72" s="1101" t="s">
        <v>1797</v>
      </c>
      <c r="B72" s="1101"/>
      <c r="C72" s="1101"/>
      <c r="D72" s="1101"/>
      <c r="E72" s="1101"/>
      <c r="F72" s="1101"/>
      <c r="G72" s="1101"/>
      <c r="H72" s="363"/>
      <c r="I72" s="364"/>
      <c r="J72" s="364"/>
      <c r="K72" s="364"/>
    </row>
  </sheetData>
  <sheetProtection algorithmName="SHA-512" hashValue="PY508JIVbH6D/W7uEk1T8T0k+2YxazmqRNrXdfX53ghIC7hksehHsWyXjjcDe6HbmAxUAfCXVnzXjpKjsiVs8w==" saltValue="XjKPo4Y9lC1N2yNDrwFeIA==" spinCount="100000" sheet="1" objects="1" scenarios="1"/>
  <mergeCells count="19">
    <mergeCell ref="U14:X14"/>
    <mergeCell ref="A1:B1"/>
    <mergeCell ref="C1:H1"/>
    <mergeCell ref="A2:B2"/>
    <mergeCell ref="C2:H2"/>
    <mergeCell ref="Q2:S2"/>
    <mergeCell ref="U2:X2"/>
    <mergeCell ref="Z2:AB2"/>
    <mergeCell ref="A3:B3"/>
    <mergeCell ref="C3:H3"/>
    <mergeCell ref="Q7:S7"/>
    <mergeCell ref="M9:N9"/>
    <mergeCell ref="A45:G45"/>
    <mergeCell ref="A72:G72"/>
    <mergeCell ref="Q17:S17"/>
    <mergeCell ref="U24:X24"/>
    <mergeCell ref="Q25:S25"/>
    <mergeCell ref="Q36:S36"/>
    <mergeCell ref="A44:G44"/>
  </mergeCells>
  <pageMargins left="0.70866141732283472" right="0.70866141732283472" top="0.74803149606299213" bottom="0.74803149606299213" header="0.31496062992125984" footer="0.31496062992125984"/>
  <pageSetup paperSize="9" scale="62" firstPageNumber="19" fitToHeight="0" orientation="portrait" r:id="rId1"/>
  <headerFooter>
    <oddFooter xml:space="preserve">&amp;RC. &amp;P
</oddFooter>
  </headerFooter>
  <rowBreaks count="1" manualBreakCount="1">
    <brk id="44" max="7" man="1"/>
  </rowBreak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B2ACAE-6B47-4474-8B0F-6934915A4F4E}">
  <sheetPr>
    <pageSetUpPr fitToPage="1"/>
  </sheetPr>
  <dimension ref="A1:AB96"/>
  <sheetViews>
    <sheetView view="pageBreakPreview" zoomScale="25" zoomScaleNormal="100" zoomScaleSheetLayoutView="25" workbookViewId="0">
      <selection activeCell="G87" sqref="A87:H120"/>
    </sheetView>
  </sheetViews>
  <sheetFormatPr defaultColWidth="9.140625" defaultRowHeight="15" customHeight="1"/>
  <cols>
    <col min="1" max="1" width="7.140625" style="372" customWidth="1"/>
    <col min="2" max="2" width="8.140625" style="56" customWidth="1"/>
    <col min="3" max="3" width="9.85546875" style="56" customWidth="1"/>
    <col min="4" max="4" width="35.28515625" style="56" customWidth="1"/>
    <col min="5" max="5" width="8.28515625" style="56" customWidth="1"/>
    <col min="6" max="6" width="9" style="56" customWidth="1"/>
    <col min="7" max="8" width="30.7109375" style="56" customWidth="1"/>
    <col min="9" max="9" width="9.140625" style="56"/>
    <col min="10" max="10" width="11.7109375" style="56" bestFit="1" customWidth="1"/>
    <col min="11" max="12" width="9.140625" style="56"/>
    <col min="13" max="13" width="17.28515625" style="56" bestFit="1" customWidth="1"/>
    <col min="14" max="16" width="9.140625" style="56"/>
    <col min="17" max="17" width="21.85546875" style="56" bestFit="1" customWidth="1"/>
    <col min="18" max="18" width="12.140625" style="56" bestFit="1" customWidth="1"/>
    <col min="19" max="20" width="9.140625" style="56"/>
    <col min="21" max="21" width="25.7109375" style="56" bestFit="1" customWidth="1"/>
    <col min="22" max="22" width="25.7109375" style="56" customWidth="1"/>
    <col min="23" max="25" width="9.140625" style="56"/>
    <col min="26" max="26" width="29.28515625" style="56" bestFit="1" customWidth="1"/>
    <col min="27" max="16384" width="9.140625" style="56"/>
  </cols>
  <sheetData>
    <row r="1" spans="1:28" ht="25.5" customHeight="1">
      <c r="A1" s="1175" t="s">
        <v>1327</v>
      </c>
      <c r="B1" s="1175"/>
      <c r="C1" s="1175" t="s">
        <v>3488</v>
      </c>
      <c r="D1" s="1175"/>
      <c r="E1" s="1175"/>
      <c r="F1" s="1175"/>
      <c r="G1" s="1175"/>
      <c r="H1" s="1175"/>
      <c r="I1" s="207"/>
      <c r="J1" s="207"/>
      <c r="K1" s="207"/>
      <c r="L1" s="207"/>
      <c r="M1" s="207"/>
      <c r="N1" s="207"/>
    </row>
    <row r="2" spans="1:28" ht="15" customHeight="1">
      <c r="A2" s="1175" t="s">
        <v>1184</v>
      </c>
      <c r="B2" s="1175"/>
      <c r="C2" s="1175" t="s">
        <v>3487</v>
      </c>
      <c r="D2" s="1175"/>
      <c r="E2" s="1175"/>
      <c r="F2" s="1175"/>
      <c r="G2" s="1175"/>
      <c r="H2" s="1175"/>
      <c r="I2" s="207"/>
      <c r="J2" s="207"/>
      <c r="K2" s="207"/>
      <c r="L2" s="207"/>
      <c r="M2" s="207"/>
      <c r="N2" s="207"/>
      <c r="Q2" s="1171"/>
      <c r="R2" s="1171"/>
      <c r="S2" s="1171"/>
      <c r="T2" s="333"/>
      <c r="U2" s="1171"/>
      <c r="V2" s="1171"/>
      <c r="W2" s="1171"/>
      <c r="X2" s="1171"/>
      <c r="Y2"/>
      <c r="Z2" s="1171"/>
      <c r="AA2" s="1171"/>
      <c r="AB2" s="1171"/>
    </row>
    <row r="3" spans="1:28" ht="15" customHeight="1" thickBot="1">
      <c r="A3" s="1102" t="s">
        <v>917</v>
      </c>
      <c r="B3" s="1102"/>
      <c r="C3" s="1173" t="str">
        <f>D5</f>
        <v>SCHEDULE 17: SST MEDIUM PRESSURE PIPE LINES</v>
      </c>
      <c r="D3" s="1173"/>
      <c r="E3" s="1173"/>
      <c r="F3" s="1173"/>
      <c r="G3" s="1173"/>
      <c r="H3" s="1173"/>
      <c r="I3" s="230"/>
      <c r="J3" s="230"/>
      <c r="K3" s="230"/>
      <c r="L3" s="207"/>
      <c r="M3" s="207"/>
      <c r="N3" s="207"/>
      <c r="Q3" s="333"/>
      <c r="R3" s="333"/>
      <c r="S3" s="333"/>
      <c r="T3" s="333"/>
      <c r="U3" s="333"/>
      <c r="V3" s="333"/>
      <c r="W3" s="333"/>
      <c r="X3" s="333"/>
      <c r="Y3"/>
      <c r="Z3" s="333"/>
      <c r="AA3" s="333"/>
      <c r="AB3" s="333"/>
    </row>
    <row r="4" spans="1:28" ht="15.75" thickBot="1">
      <c r="A4" s="1" t="s">
        <v>0</v>
      </c>
      <c r="B4" s="2" t="s">
        <v>1</v>
      </c>
      <c r="C4" s="2" t="s">
        <v>2</v>
      </c>
      <c r="D4" s="2" t="s">
        <v>3</v>
      </c>
      <c r="E4" s="2" t="s">
        <v>4</v>
      </c>
      <c r="F4" s="2" t="s">
        <v>5</v>
      </c>
      <c r="G4" s="2" t="s">
        <v>6</v>
      </c>
      <c r="H4" s="2" t="s">
        <v>7</v>
      </c>
      <c r="I4" s="230"/>
      <c r="J4" s="230"/>
      <c r="K4" s="230"/>
      <c r="L4" s="207"/>
      <c r="M4" s="207"/>
      <c r="N4" s="207"/>
      <c r="Q4" s="333"/>
      <c r="R4" s="334"/>
      <c r="S4" s="333"/>
      <c r="T4" s="333"/>
      <c r="U4" s="333"/>
      <c r="V4" s="333"/>
      <c r="W4" s="334"/>
      <c r="X4" s="333"/>
      <c r="Y4"/>
      <c r="Z4" s="333"/>
      <c r="AA4" s="334"/>
      <c r="AB4" s="333"/>
    </row>
    <row r="5" spans="1:28" ht="27">
      <c r="A5" s="3"/>
      <c r="B5" s="9"/>
      <c r="C5" s="4" t="s">
        <v>1811</v>
      </c>
      <c r="D5" s="8" t="s">
        <v>1798</v>
      </c>
      <c r="E5" s="9" t="s">
        <v>198</v>
      </c>
      <c r="F5" s="9"/>
      <c r="G5" s="902"/>
      <c r="H5" s="902"/>
      <c r="I5" s="230"/>
      <c r="J5" s="230"/>
      <c r="K5" s="230"/>
      <c r="L5" s="207"/>
      <c r="M5" s="207"/>
      <c r="N5" s="207"/>
      <c r="Q5" s="333"/>
      <c r="R5" s="334"/>
      <c r="S5" s="333"/>
      <c r="T5" s="333"/>
      <c r="U5" s="333"/>
      <c r="V5" s="333"/>
      <c r="W5" s="334"/>
      <c r="X5" s="333"/>
      <c r="Y5"/>
      <c r="Z5" s="333"/>
      <c r="AA5" s="334"/>
      <c r="AB5" s="333"/>
    </row>
    <row r="6" spans="1:28" s="337" customFormat="1" ht="15" customHeight="1">
      <c r="A6" s="335"/>
      <c r="B6" s="15"/>
      <c r="C6" s="15"/>
      <c r="D6" s="336"/>
      <c r="E6" s="15"/>
      <c r="F6" s="15"/>
      <c r="G6" s="901"/>
      <c r="H6" s="901"/>
      <c r="I6" s="230"/>
      <c r="J6" s="230"/>
      <c r="K6" s="230"/>
      <c r="L6" s="207"/>
      <c r="M6" s="207"/>
      <c r="N6" s="207"/>
      <c r="Q6" s="333"/>
      <c r="R6" s="333"/>
      <c r="S6" s="333"/>
      <c r="T6" s="333"/>
      <c r="U6" s="333"/>
      <c r="V6" s="333"/>
      <c r="W6" s="334"/>
      <c r="X6" s="333"/>
      <c r="Y6"/>
      <c r="Z6" s="333"/>
      <c r="AA6" s="334"/>
      <c r="AB6" s="333"/>
    </row>
    <row r="7" spans="1:28" ht="40.5">
      <c r="A7" s="338"/>
      <c r="B7" s="339"/>
      <c r="C7" s="340" t="s">
        <v>174</v>
      </c>
      <c r="D7" s="341" t="s">
        <v>316</v>
      </c>
      <c r="E7" s="340" t="s">
        <v>198</v>
      </c>
      <c r="F7" s="340"/>
      <c r="G7" s="903"/>
      <c r="H7" s="903"/>
      <c r="I7" s="230"/>
      <c r="J7" s="230"/>
      <c r="K7" s="230"/>
      <c r="L7" s="207"/>
      <c r="M7" s="207"/>
      <c r="N7" s="207"/>
      <c r="Q7" s="1171"/>
      <c r="R7" s="1171"/>
      <c r="S7" s="1171"/>
      <c r="T7" s="333"/>
      <c r="U7" s="333"/>
      <c r="V7" s="333"/>
      <c r="W7" s="334"/>
      <c r="X7" s="333"/>
      <c r="Y7"/>
      <c r="Z7" s="333"/>
      <c r="AA7" s="334"/>
      <c r="AB7" s="333"/>
    </row>
    <row r="8" spans="1:28" s="337" customFormat="1" ht="15" customHeight="1">
      <c r="A8" s="335"/>
      <c r="B8" s="15"/>
      <c r="C8" s="15"/>
      <c r="D8" s="336"/>
      <c r="E8" s="15"/>
      <c r="F8" s="15"/>
      <c r="G8" s="901"/>
      <c r="H8" s="901"/>
      <c r="I8" s="230"/>
      <c r="J8" s="230"/>
      <c r="K8" s="230"/>
      <c r="L8" s="207"/>
      <c r="M8" s="207"/>
      <c r="N8" s="207"/>
      <c r="Q8" s="333"/>
      <c r="R8" s="333"/>
      <c r="S8" s="333"/>
      <c r="T8" s="333"/>
      <c r="U8" s="333"/>
      <c r="V8" s="333"/>
      <c r="W8" s="334"/>
      <c r="X8" s="333"/>
      <c r="Y8"/>
      <c r="Z8" s="333"/>
      <c r="AA8" s="334"/>
      <c r="AB8" s="333"/>
    </row>
    <row r="9" spans="1:28" ht="15" customHeight="1">
      <c r="A9" s="6"/>
      <c r="B9" s="9"/>
      <c r="C9" s="9" t="s">
        <v>198</v>
      </c>
      <c r="D9" s="7" t="s">
        <v>317</v>
      </c>
      <c r="E9" s="9" t="s">
        <v>198</v>
      </c>
      <c r="F9" s="9"/>
      <c r="G9" s="904"/>
      <c r="H9" s="904"/>
      <c r="I9" s="230"/>
      <c r="J9" s="230"/>
      <c r="K9" s="230"/>
      <c r="L9" s="207"/>
      <c r="M9" s="207"/>
      <c r="N9" s="207"/>
      <c r="O9" s="343"/>
      <c r="P9"/>
      <c r="Q9" s="333"/>
      <c r="R9" s="334"/>
      <c r="S9" s="333"/>
      <c r="T9" s="333"/>
      <c r="U9" s="333"/>
      <c r="V9" s="333"/>
      <c r="W9" s="344"/>
      <c r="X9" s="333"/>
      <c r="Y9"/>
      <c r="Z9" s="333"/>
      <c r="AA9" s="334"/>
      <c r="AB9" s="333"/>
    </row>
    <row r="10" spans="1:28" s="337" customFormat="1" ht="15" customHeight="1">
      <c r="A10" s="335"/>
      <c r="B10" s="15"/>
      <c r="C10" s="15"/>
      <c r="D10" s="336"/>
      <c r="E10" s="15"/>
      <c r="F10" s="15"/>
      <c r="G10" s="901"/>
      <c r="H10" s="901"/>
      <c r="I10" s="230"/>
      <c r="J10" s="230"/>
      <c r="K10" s="230"/>
      <c r="L10" s="207"/>
      <c r="M10" s="207"/>
      <c r="N10" s="207"/>
      <c r="O10" s="152"/>
      <c r="P10"/>
      <c r="Q10" s="333"/>
      <c r="R10" s="334"/>
      <c r="S10" s="333"/>
      <c r="T10" s="333"/>
      <c r="U10" s="333"/>
      <c r="V10" s="333"/>
      <c r="W10" s="334"/>
      <c r="X10" s="333"/>
      <c r="Y10"/>
      <c r="Z10" s="333"/>
      <c r="AA10" s="344"/>
      <c r="AB10" s="333"/>
    </row>
    <row r="11" spans="1:28" ht="15" customHeight="1">
      <c r="A11" s="6"/>
      <c r="B11" s="9"/>
      <c r="C11" s="9" t="s">
        <v>198</v>
      </c>
      <c r="D11" s="7" t="s">
        <v>318</v>
      </c>
      <c r="E11" s="9" t="s">
        <v>198</v>
      </c>
      <c r="F11" s="9"/>
      <c r="G11" s="902"/>
      <c r="H11" s="904"/>
      <c r="I11" s="230"/>
      <c r="J11" s="230"/>
      <c r="K11" s="230"/>
      <c r="L11" s="207"/>
      <c r="M11" s="207"/>
      <c r="N11" s="207"/>
      <c r="O11" s="152"/>
      <c r="P11"/>
      <c r="Q11" s="333"/>
      <c r="R11" s="334"/>
      <c r="S11" s="333"/>
      <c r="T11" s="333"/>
      <c r="U11" s="333"/>
      <c r="V11" s="333"/>
      <c r="W11" s="334"/>
      <c r="X11" s="333"/>
      <c r="Y11"/>
      <c r="Z11" s="333"/>
      <c r="AA11" s="333"/>
      <c r="AB11" s="333"/>
    </row>
    <row r="12" spans="1:28" s="337" customFormat="1" ht="15" customHeight="1">
      <c r="A12" s="335"/>
      <c r="B12" s="15"/>
      <c r="C12" s="15"/>
      <c r="D12" s="336"/>
      <c r="E12" s="15"/>
      <c r="F12" s="15"/>
      <c r="G12" s="901"/>
      <c r="H12" s="901"/>
      <c r="I12" s="230"/>
      <c r="J12" s="230"/>
      <c r="K12" s="230"/>
      <c r="L12" s="207"/>
      <c r="M12" s="213"/>
      <c r="N12" s="213"/>
      <c r="O12" s="152"/>
      <c r="P12"/>
      <c r="Q12" s="333"/>
      <c r="R12" s="344"/>
      <c r="S12" s="333"/>
      <c r="T12" s="333"/>
      <c r="U12" s="333"/>
      <c r="V12" s="333"/>
      <c r="W12" s="334"/>
      <c r="X12" s="333"/>
      <c r="Y12"/>
      <c r="Z12"/>
      <c r="AA12"/>
      <c r="AB12"/>
    </row>
    <row r="13" spans="1:28" ht="15" customHeight="1">
      <c r="A13" s="6"/>
      <c r="B13" s="9"/>
      <c r="C13" s="9" t="s">
        <v>198</v>
      </c>
      <c r="D13" s="7" t="s">
        <v>319</v>
      </c>
      <c r="E13" s="9" t="s">
        <v>198</v>
      </c>
      <c r="F13" s="9"/>
      <c r="G13" s="904"/>
      <c r="H13" s="904"/>
      <c r="I13" s="230"/>
      <c r="J13" s="230"/>
      <c r="K13" s="230"/>
      <c r="L13" s="207"/>
      <c r="M13" s="213"/>
      <c r="N13" s="213"/>
      <c r="O13" s="152"/>
      <c r="P13"/>
      <c r="Q13" s="333"/>
      <c r="R13" s="334"/>
      <c r="S13" s="333"/>
      <c r="T13" s="333"/>
      <c r="U13" s="333"/>
      <c r="V13" s="333"/>
      <c r="W13" s="333"/>
      <c r="X13" s="333"/>
      <c r="Y13"/>
      <c r="Z13"/>
      <c r="AA13"/>
      <c r="AB13"/>
    </row>
    <row r="14" spans="1:28" s="337" customFormat="1" ht="15" customHeight="1">
      <c r="A14" s="335"/>
      <c r="B14" s="15"/>
      <c r="C14" s="15" t="s">
        <v>198</v>
      </c>
      <c r="D14" s="336"/>
      <c r="E14" s="15"/>
      <c r="F14" s="15"/>
      <c r="G14" s="901"/>
      <c r="H14" s="901"/>
      <c r="I14" s="230"/>
      <c r="J14" s="230"/>
      <c r="K14" s="230"/>
      <c r="L14" s="207"/>
      <c r="M14" s="213"/>
      <c r="N14" s="213"/>
      <c r="O14" s="350"/>
      <c r="P14" s="351"/>
      <c r="Q14" s="333"/>
      <c r="R14" s="334"/>
      <c r="S14" s="333"/>
      <c r="T14" s="333"/>
      <c r="U14" s="1171"/>
      <c r="V14" s="1171"/>
      <c r="W14" s="1171"/>
      <c r="X14" s="1171"/>
      <c r="Y14"/>
      <c r="Z14"/>
      <c r="AA14"/>
      <c r="AB14"/>
    </row>
    <row r="15" spans="1:28" ht="21.75" customHeight="1">
      <c r="A15" s="6"/>
      <c r="B15" s="9"/>
      <c r="C15" s="9" t="s">
        <v>198</v>
      </c>
      <c r="D15" s="7" t="s">
        <v>320</v>
      </c>
      <c r="E15" s="9" t="s">
        <v>198</v>
      </c>
      <c r="F15" s="9"/>
      <c r="G15" s="904"/>
      <c r="H15" s="904"/>
      <c r="I15" s="230"/>
      <c r="J15" s="230"/>
      <c r="K15" s="230"/>
      <c r="L15" s="207"/>
      <c r="M15" s="207"/>
      <c r="N15" s="207"/>
      <c r="O15" s="152"/>
      <c r="Q15" s="333"/>
      <c r="R15" s="334"/>
      <c r="S15" s="333"/>
      <c r="T15" s="333"/>
      <c r="U15" s="333"/>
      <c r="V15" s="333"/>
      <c r="W15" s="333"/>
      <c r="X15" s="333"/>
      <c r="Y15"/>
      <c r="Z15"/>
      <c r="AA15"/>
      <c r="AB15"/>
    </row>
    <row r="16" spans="1:28" ht="15" customHeight="1">
      <c r="A16" s="335"/>
      <c r="B16" s="15"/>
      <c r="C16" s="15"/>
      <c r="D16" s="336"/>
      <c r="E16" s="15"/>
      <c r="F16" s="15"/>
      <c r="G16" s="901"/>
      <c r="H16" s="901"/>
      <c r="I16" s="230"/>
      <c r="J16" s="230"/>
      <c r="K16" s="230"/>
      <c r="L16" s="207"/>
      <c r="M16" s="207"/>
      <c r="N16" s="207"/>
      <c r="O16" s="152"/>
      <c r="Q16" s="333"/>
      <c r="R16" s="333"/>
      <c r="S16" s="333"/>
      <c r="T16" s="333"/>
      <c r="U16" s="333"/>
      <c r="V16" s="333"/>
      <c r="W16" s="334"/>
      <c r="X16" s="333"/>
      <c r="Y16"/>
      <c r="Z16"/>
      <c r="AA16"/>
      <c r="AB16"/>
    </row>
    <row r="17" spans="1:28" ht="15" customHeight="1">
      <c r="A17" s="6" t="s">
        <v>1799</v>
      </c>
      <c r="B17" s="9"/>
      <c r="C17" s="9" t="s">
        <v>198</v>
      </c>
      <c r="D17" s="8" t="s">
        <v>321</v>
      </c>
      <c r="E17" s="9" t="s">
        <v>198</v>
      </c>
      <c r="F17" s="9"/>
      <c r="G17" s="904"/>
      <c r="H17" s="904"/>
      <c r="I17" s="230"/>
      <c r="J17" s="230"/>
      <c r="K17" s="230"/>
      <c r="L17" s="207"/>
      <c r="M17" s="207"/>
      <c r="N17" s="207"/>
      <c r="O17" s="152"/>
      <c r="Q17" s="1171"/>
      <c r="R17" s="1171"/>
      <c r="S17" s="1171"/>
      <c r="T17" s="333"/>
      <c r="U17" s="333"/>
      <c r="V17" s="333"/>
      <c r="W17" s="334"/>
      <c r="X17" s="333"/>
      <c r="Y17"/>
      <c r="Z17"/>
      <c r="AA17"/>
      <c r="AB17"/>
    </row>
    <row r="18" spans="1:28" ht="15" customHeight="1">
      <c r="A18" s="335"/>
      <c r="B18" s="15"/>
      <c r="C18" s="15"/>
      <c r="D18" s="336"/>
      <c r="E18" s="15"/>
      <c r="F18" s="15"/>
      <c r="G18" s="901"/>
      <c r="H18" s="901"/>
      <c r="I18" s="230"/>
      <c r="J18" s="230"/>
      <c r="K18" s="230"/>
      <c r="L18" s="207"/>
      <c r="M18" s="207"/>
      <c r="N18" s="207"/>
      <c r="O18" s="152"/>
      <c r="Q18" s="333"/>
      <c r="R18" s="333"/>
      <c r="S18" s="333"/>
      <c r="T18" s="333"/>
      <c r="U18" s="333"/>
      <c r="V18" s="333"/>
      <c r="W18" s="334"/>
      <c r="X18" s="333"/>
      <c r="Y18"/>
      <c r="Z18"/>
      <c r="AA18"/>
      <c r="AB18"/>
    </row>
    <row r="19" spans="1:28" ht="22.5" customHeight="1">
      <c r="A19" s="6"/>
      <c r="B19" s="9"/>
      <c r="C19" s="9" t="s">
        <v>198</v>
      </c>
      <c r="D19" s="7" t="s">
        <v>322</v>
      </c>
      <c r="E19" s="9" t="s">
        <v>198</v>
      </c>
      <c r="F19" s="9"/>
      <c r="G19" s="904"/>
      <c r="H19" s="904"/>
      <c r="I19" s="230"/>
      <c r="J19" s="230"/>
      <c r="K19" s="230"/>
      <c r="L19" s="207"/>
      <c r="M19" s="207"/>
      <c r="N19" s="207"/>
      <c r="O19" s="152"/>
      <c r="Q19" s="333"/>
      <c r="R19" s="334"/>
      <c r="S19" s="333"/>
      <c r="T19" s="333"/>
      <c r="U19" s="333"/>
      <c r="V19" s="333"/>
      <c r="W19" s="344"/>
      <c r="X19" s="333"/>
      <c r="Y19"/>
      <c r="Z19"/>
      <c r="AA19"/>
      <c r="AB19"/>
    </row>
    <row r="20" spans="1:28" ht="15" customHeight="1">
      <c r="A20" s="335"/>
      <c r="B20" s="15"/>
      <c r="C20" s="15"/>
      <c r="D20" s="336"/>
      <c r="E20" s="15"/>
      <c r="F20" s="15"/>
      <c r="G20" s="901"/>
      <c r="H20" s="901"/>
      <c r="I20" s="230"/>
      <c r="J20" s="230"/>
      <c r="K20" s="230"/>
      <c r="L20" s="207"/>
      <c r="M20" s="207"/>
      <c r="N20" s="207"/>
      <c r="O20" s="152"/>
      <c r="Q20" s="333"/>
      <c r="R20" s="334"/>
      <c r="S20" s="333"/>
      <c r="T20" s="333"/>
      <c r="U20" s="333"/>
      <c r="V20" s="333"/>
      <c r="W20" s="334"/>
      <c r="X20" s="333"/>
      <c r="Y20"/>
      <c r="Z20"/>
      <c r="AA20"/>
      <c r="AB20"/>
    </row>
    <row r="21" spans="1:28" ht="25.5" customHeight="1">
      <c r="A21" s="6" t="s">
        <v>1800</v>
      </c>
      <c r="B21" s="9"/>
      <c r="C21" s="9" t="s">
        <v>198</v>
      </c>
      <c r="D21" s="7" t="s">
        <v>323</v>
      </c>
      <c r="E21" s="9" t="s">
        <v>98</v>
      </c>
      <c r="F21" s="9">
        <v>2</v>
      </c>
      <c r="G21" s="904"/>
      <c r="H21" s="904"/>
      <c r="I21" s="230"/>
      <c r="J21" s="230"/>
      <c r="K21" s="230"/>
      <c r="L21" s="207"/>
      <c r="M21" s="207"/>
      <c r="N21" s="207"/>
      <c r="O21" s="152"/>
      <c r="Q21" s="333"/>
      <c r="R21" s="334"/>
      <c r="S21" s="333"/>
      <c r="T21" s="333"/>
      <c r="U21" s="333"/>
      <c r="V21" s="333"/>
      <c r="W21" s="334"/>
      <c r="X21" s="333"/>
      <c r="Y21"/>
      <c r="Z21"/>
      <c r="AA21"/>
      <c r="AB21"/>
    </row>
    <row r="22" spans="1:28" ht="15" customHeight="1">
      <c r="A22" s="335"/>
      <c r="B22" s="15"/>
      <c r="C22" s="15"/>
      <c r="D22" s="336"/>
      <c r="E22" s="15"/>
      <c r="F22" s="15"/>
      <c r="G22" s="901"/>
      <c r="H22" s="901"/>
      <c r="I22" s="230"/>
      <c r="J22" s="230"/>
      <c r="K22" s="230"/>
      <c r="L22" s="207"/>
      <c r="M22" s="207"/>
      <c r="N22" s="207"/>
      <c r="O22" s="152"/>
      <c r="Q22" s="333"/>
      <c r="R22" s="344"/>
      <c r="S22" s="333"/>
      <c r="T22" s="333"/>
      <c r="U22" s="333"/>
      <c r="V22" s="333"/>
      <c r="W22" s="334"/>
      <c r="X22" s="333"/>
      <c r="Y22"/>
      <c r="Z22"/>
      <c r="AA22"/>
      <c r="AB22"/>
    </row>
    <row r="23" spans="1:28" ht="24.75" customHeight="1">
      <c r="A23" s="6" t="s">
        <v>1801</v>
      </c>
      <c r="B23" s="9"/>
      <c r="C23" s="9"/>
      <c r="D23" s="7" t="s">
        <v>324</v>
      </c>
      <c r="E23" s="9" t="s">
        <v>98</v>
      </c>
      <c r="F23" s="9">
        <v>7</v>
      </c>
      <c r="G23" s="904"/>
      <c r="H23" s="904"/>
      <c r="I23" s="230"/>
      <c r="J23" s="230"/>
      <c r="K23" s="230"/>
      <c r="L23" s="207"/>
      <c r="M23" s="207"/>
      <c r="N23" s="207"/>
      <c r="O23" s="152"/>
      <c r="Q23" s="333"/>
      <c r="R23" s="334"/>
      <c r="S23" s="333"/>
      <c r="T23" s="333"/>
      <c r="U23" s="333"/>
      <c r="V23" s="333"/>
      <c r="W23" s="333"/>
      <c r="X23" s="333"/>
      <c r="Y23"/>
      <c r="Z23"/>
      <c r="AA23"/>
      <c r="AB23"/>
    </row>
    <row r="24" spans="1:28" ht="15" customHeight="1">
      <c r="A24" s="335"/>
      <c r="B24" s="15"/>
      <c r="C24" s="15" t="s">
        <v>198</v>
      </c>
      <c r="D24" s="336"/>
      <c r="E24" s="15"/>
      <c r="F24" s="15"/>
      <c r="G24" s="901"/>
      <c r="H24" s="901"/>
      <c r="I24" s="230"/>
      <c r="J24" s="230"/>
      <c r="K24" s="230"/>
      <c r="L24" s="207"/>
      <c r="M24" s="207"/>
      <c r="N24" s="207"/>
      <c r="O24" s="152"/>
      <c r="Q24" s="333"/>
      <c r="R24" s="333"/>
      <c r="S24" s="333"/>
      <c r="T24" s="333"/>
      <c r="U24" s="1171"/>
      <c r="V24" s="1171"/>
      <c r="W24" s="1171"/>
      <c r="X24" s="1171"/>
      <c r="Y24"/>
      <c r="Z24"/>
      <c r="AA24"/>
      <c r="AB24"/>
    </row>
    <row r="25" spans="1:28" ht="40.5">
      <c r="A25" s="6" t="s">
        <v>1802</v>
      </c>
      <c r="B25" s="9"/>
      <c r="C25" s="9" t="s">
        <v>198</v>
      </c>
      <c r="D25" s="8" t="s">
        <v>325</v>
      </c>
      <c r="E25" s="9" t="s">
        <v>198</v>
      </c>
      <c r="F25" s="9"/>
      <c r="G25" s="904"/>
      <c r="H25" s="904"/>
      <c r="I25" s="230"/>
      <c r="J25" s="230"/>
      <c r="K25" s="230"/>
      <c r="L25" s="207"/>
      <c r="M25" s="207"/>
      <c r="N25" s="207"/>
      <c r="O25" s="152"/>
      <c r="Q25" s="1171"/>
      <c r="R25" s="1171"/>
      <c r="S25" s="1171"/>
      <c r="T25" s="333"/>
      <c r="U25" s="333"/>
      <c r="V25" s="333"/>
      <c r="W25" s="333"/>
      <c r="X25" s="333"/>
      <c r="Y25"/>
      <c r="Z25"/>
      <c r="AA25"/>
      <c r="AB25"/>
    </row>
    <row r="26" spans="1:28" ht="15" customHeight="1">
      <c r="A26" s="335"/>
      <c r="B26" s="15"/>
      <c r="C26" s="15"/>
      <c r="D26" s="336"/>
      <c r="E26" s="15"/>
      <c r="F26" s="15"/>
      <c r="G26" s="901"/>
      <c r="H26" s="901"/>
      <c r="I26" s="230"/>
      <c r="J26" s="230"/>
      <c r="K26" s="230"/>
      <c r="L26" s="207"/>
      <c r="M26" s="213"/>
      <c r="N26" s="213"/>
      <c r="O26" s="208"/>
      <c r="Q26" s="333"/>
      <c r="R26" s="333"/>
      <c r="S26" s="333"/>
      <c r="T26" s="333"/>
      <c r="U26" s="333"/>
      <c r="V26" s="333"/>
      <c r="W26" s="334"/>
      <c r="X26" s="333"/>
      <c r="Y26"/>
      <c r="Z26"/>
      <c r="AA26"/>
      <c r="AB26"/>
    </row>
    <row r="27" spans="1:28">
      <c r="A27" s="352"/>
      <c r="B27" s="353"/>
      <c r="C27" s="9" t="s">
        <v>198</v>
      </c>
      <c r="D27" s="8" t="s">
        <v>326</v>
      </c>
      <c r="E27" s="9" t="s">
        <v>198</v>
      </c>
      <c r="F27" s="9"/>
      <c r="G27" s="904"/>
      <c r="H27" s="904"/>
      <c r="I27" s="230"/>
      <c r="J27" s="230"/>
      <c r="K27" s="230"/>
      <c r="L27" s="207"/>
      <c r="M27" s="213"/>
      <c r="N27" s="213"/>
      <c r="O27" s="208"/>
      <c r="P27" s="337"/>
      <c r="Q27" s="333"/>
      <c r="R27" s="334"/>
      <c r="S27" s="333"/>
      <c r="T27" s="333"/>
      <c r="U27" s="333"/>
      <c r="V27" s="333"/>
      <c r="W27" s="334"/>
      <c r="X27" s="333"/>
      <c r="Y27"/>
      <c r="Z27"/>
      <c r="AA27"/>
      <c r="AB27"/>
    </row>
    <row r="28" spans="1:28" s="337" customFormat="1" ht="15" customHeight="1">
      <c r="A28" s="335"/>
      <c r="B28" s="15"/>
      <c r="C28" s="15"/>
      <c r="D28" s="336"/>
      <c r="E28" s="15"/>
      <c r="F28" s="15"/>
      <c r="G28" s="901"/>
      <c r="H28" s="901"/>
      <c r="I28" s="230"/>
      <c r="J28" s="230"/>
      <c r="K28" s="230"/>
      <c r="L28" s="207"/>
      <c r="M28" s="213"/>
      <c r="N28" s="213"/>
      <c r="O28" s="208"/>
      <c r="P28" s="56"/>
      <c r="Q28" s="333"/>
      <c r="R28" s="334"/>
      <c r="S28" s="333"/>
      <c r="T28" s="333"/>
      <c r="U28" s="333"/>
      <c r="V28" s="333"/>
      <c r="W28" s="334"/>
      <c r="X28" s="333"/>
      <c r="Y28"/>
      <c r="Z28"/>
      <c r="AA28"/>
      <c r="AB28"/>
    </row>
    <row r="29" spans="1:28">
      <c r="A29" s="6"/>
      <c r="B29" s="9"/>
      <c r="C29" s="9"/>
      <c r="D29" s="7" t="s">
        <v>327</v>
      </c>
      <c r="E29" s="9" t="s">
        <v>198</v>
      </c>
      <c r="F29" s="9"/>
      <c r="G29" s="904"/>
      <c r="H29" s="904"/>
      <c r="I29" s="230"/>
      <c r="J29" s="230"/>
      <c r="K29" s="230"/>
      <c r="L29" s="207"/>
      <c r="M29" s="207"/>
      <c r="N29" s="207"/>
      <c r="O29" s="208"/>
      <c r="P29" s="337"/>
      <c r="Q29" s="333"/>
      <c r="R29" s="334"/>
      <c r="S29" s="333"/>
      <c r="T29" s="333"/>
      <c r="U29" s="333"/>
      <c r="V29" s="333"/>
      <c r="W29" s="344"/>
      <c r="X29" s="333"/>
      <c r="Y29"/>
      <c r="Z29"/>
      <c r="AA29"/>
      <c r="AB29"/>
    </row>
    <row r="30" spans="1:28" s="337" customFormat="1" ht="15" customHeight="1">
      <c r="A30" s="335"/>
      <c r="B30" s="15"/>
      <c r="C30" s="15"/>
      <c r="D30" s="336"/>
      <c r="E30" s="15"/>
      <c r="F30" s="15"/>
      <c r="G30" s="901"/>
      <c r="H30" s="901"/>
      <c r="I30" s="230"/>
      <c r="J30" s="230"/>
      <c r="K30" s="230"/>
      <c r="L30" s="207"/>
      <c r="M30" s="207"/>
      <c r="N30" s="207"/>
      <c r="O30" s="208"/>
      <c r="P30" s="56"/>
      <c r="Q30" s="333"/>
      <c r="R30" s="344"/>
      <c r="S30" s="333"/>
      <c r="T30" s="333"/>
      <c r="U30" s="333"/>
      <c r="V30" s="333"/>
      <c r="W30" s="334"/>
      <c r="X30" s="333"/>
      <c r="Y30"/>
      <c r="Z30"/>
      <c r="AA30"/>
      <c r="AB30"/>
    </row>
    <row r="31" spans="1:28" ht="40.5">
      <c r="A31" s="6" t="s">
        <v>1803</v>
      </c>
      <c r="B31" s="9"/>
      <c r="C31" s="9"/>
      <c r="D31" s="7" t="s">
        <v>328</v>
      </c>
      <c r="E31" s="9" t="s">
        <v>98</v>
      </c>
      <c r="F31" s="9">
        <v>2</v>
      </c>
      <c r="G31" s="902"/>
      <c r="H31" s="904"/>
      <c r="I31" s="230"/>
      <c r="J31" s="230"/>
      <c r="K31" s="230"/>
      <c r="L31" s="207"/>
      <c r="M31" s="212"/>
      <c r="N31" s="212"/>
      <c r="O31" s="208"/>
      <c r="P31" s="337"/>
      <c r="Q31" s="333"/>
      <c r="R31" s="334"/>
      <c r="S31" s="333"/>
      <c r="T31" s="333"/>
      <c r="U31" s="333"/>
      <c r="V31" s="333"/>
      <c r="W31" s="334"/>
      <c r="X31" s="333"/>
      <c r="Y31"/>
      <c r="Z31"/>
      <c r="AA31"/>
      <c r="AB31"/>
    </row>
    <row r="32" spans="1:28" s="337" customFormat="1" ht="15" customHeight="1">
      <c r="A32" s="335"/>
      <c r="B32" s="15"/>
      <c r="C32" s="15"/>
      <c r="D32" s="336"/>
      <c r="E32" s="15"/>
      <c r="F32" s="15"/>
      <c r="G32" s="901"/>
      <c r="H32" s="901"/>
      <c r="I32" s="230"/>
      <c r="J32" s="230"/>
      <c r="K32" s="230"/>
      <c r="L32" s="207"/>
      <c r="M32" s="207"/>
      <c r="N32" s="207"/>
      <c r="O32" s="208"/>
      <c r="P32" s="56"/>
      <c r="Q32" s="333"/>
      <c r="R32" s="333"/>
      <c r="S32" s="333"/>
      <c r="T32" s="333"/>
      <c r="U32" s="333"/>
      <c r="V32" s="333"/>
      <c r="W32" s="334"/>
      <c r="X32" s="333"/>
      <c r="Y32"/>
      <c r="Z32"/>
      <c r="AA32"/>
      <c r="AB32"/>
    </row>
    <row r="33" spans="1:28" ht="27">
      <c r="A33" s="6" t="s">
        <v>1804</v>
      </c>
      <c r="B33" s="9"/>
      <c r="C33" s="9"/>
      <c r="D33" s="7" t="s">
        <v>329</v>
      </c>
      <c r="E33" s="9" t="s">
        <v>98</v>
      </c>
      <c r="F33" s="9">
        <v>4</v>
      </c>
      <c r="G33" s="904"/>
      <c r="H33" s="904"/>
      <c r="I33" s="230"/>
      <c r="J33" s="230"/>
      <c r="K33" s="230"/>
      <c r="L33" s="207"/>
      <c r="M33" s="207"/>
      <c r="N33" s="207"/>
      <c r="O33" s="208"/>
      <c r="P33" s="337"/>
      <c r="Q33" s="333"/>
      <c r="R33" s="333"/>
      <c r="S33" s="333"/>
      <c r="T33" s="333"/>
      <c r="U33" s="333"/>
      <c r="V33" s="333"/>
      <c r="W33" s="334"/>
      <c r="X33" s="333"/>
      <c r="Y33"/>
      <c r="Z33"/>
      <c r="AA33"/>
      <c r="AB33"/>
    </row>
    <row r="34" spans="1:28" s="337" customFormat="1" ht="15" customHeight="1">
      <c r="A34" s="335"/>
      <c r="B34" s="15"/>
      <c r="C34" s="15"/>
      <c r="D34" s="336"/>
      <c r="E34" s="15"/>
      <c r="F34" s="15"/>
      <c r="G34" s="901"/>
      <c r="H34" s="901"/>
      <c r="I34" s="230"/>
      <c r="J34" s="230"/>
      <c r="K34" s="230"/>
      <c r="L34" s="207"/>
      <c r="M34" s="207"/>
      <c r="N34" s="207"/>
      <c r="O34" s="208"/>
      <c r="P34" s="56"/>
      <c r="Q34" s="56"/>
      <c r="R34" s="56"/>
    </row>
    <row r="35" spans="1:28">
      <c r="A35" s="6" t="s">
        <v>1805</v>
      </c>
      <c r="B35" s="9"/>
      <c r="C35" s="9"/>
      <c r="D35" s="7" t="s">
        <v>330</v>
      </c>
      <c r="E35" s="9" t="s">
        <v>98</v>
      </c>
      <c r="F35" s="9">
        <v>8</v>
      </c>
      <c r="G35" s="902"/>
      <c r="H35" s="904"/>
      <c r="I35" s="230"/>
      <c r="J35" s="230"/>
      <c r="K35" s="230"/>
      <c r="L35" s="207"/>
      <c r="M35" s="207"/>
      <c r="N35" s="207"/>
      <c r="O35" s="208"/>
      <c r="P35" s="337"/>
      <c r="Q35" s="337"/>
      <c r="R35" s="337"/>
    </row>
    <row r="36" spans="1:28" s="337" customFormat="1" ht="15" customHeight="1">
      <c r="A36" s="335"/>
      <c r="B36" s="15"/>
      <c r="C36" s="15"/>
      <c r="D36" s="336"/>
      <c r="E36" s="15"/>
      <c r="F36" s="15"/>
      <c r="G36" s="901"/>
      <c r="H36" s="901"/>
      <c r="I36" s="230"/>
      <c r="J36" s="230"/>
      <c r="K36" s="230"/>
      <c r="L36" s="207"/>
      <c r="M36" s="207"/>
      <c r="N36" s="207"/>
      <c r="O36" s="208"/>
      <c r="P36" s="389"/>
      <c r="Q36" s="1172"/>
      <c r="R36" s="1172"/>
      <c r="S36" s="1172"/>
      <c r="T36" s="390"/>
      <c r="U36" s="390"/>
      <c r="V36" s="390"/>
      <c r="W36" s="390"/>
      <c r="X36" s="390"/>
      <c r="Y36" s="390"/>
    </row>
    <row r="37" spans="1:28" ht="40.5">
      <c r="A37" s="6" t="s">
        <v>1806</v>
      </c>
      <c r="B37" s="9"/>
      <c r="C37" s="9"/>
      <c r="D37" s="7" t="s">
        <v>331</v>
      </c>
      <c r="E37" s="9" t="s">
        <v>98</v>
      </c>
      <c r="F37" s="9">
        <v>8</v>
      </c>
      <c r="G37" s="902"/>
      <c r="H37" s="904"/>
      <c r="I37" s="209"/>
      <c r="J37" s="209"/>
      <c r="K37" s="230"/>
      <c r="L37" s="207"/>
      <c r="M37" s="207"/>
      <c r="N37" s="207"/>
      <c r="O37" s="208"/>
      <c r="P37" s="390"/>
      <c r="Q37" s="391"/>
      <c r="R37" s="389"/>
      <c r="S37" s="389"/>
      <c r="T37" s="389"/>
      <c r="U37" s="389"/>
      <c r="V37" s="389"/>
      <c r="W37" s="389"/>
      <c r="X37" s="392"/>
      <c r="Y37" s="389"/>
    </row>
    <row r="38" spans="1:28" s="337" customFormat="1" ht="15" customHeight="1">
      <c r="A38" s="335"/>
      <c r="B38" s="15"/>
      <c r="C38" s="15"/>
      <c r="D38" s="336"/>
      <c r="E38" s="15"/>
      <c r="F38" s="15"/>
      <c r="G38" s="901"/>
      <c r="H38" s="901"/>
      <c r="I38" s="230"/>
      <c r="J38" s="230"/>
      <c r="K38" s="230"/>
      <c r="L38" s="207"/>
      <c r="M38" s="207"/>
      <c r="N38" s="207"/>
      <c r="O38" s="208"/>
      <c r="P38" s="390"/>
      <c r="Q38" s="389"/>
      <c r="R38" s="389"/>
      <c r="S38" s="389"/>
      <c r="T38" s="389"/>
      <c r="U38" s="389"/>
      <c r="V38" s="389"/>
      <c r="W38" s="389"/>
      <c r="X38" s="392"/>
      <c r="Y38" s="390"/>
    </row>
    <row r="39" spans="1:28" ht="27" customHeight="1">
      <c r="A39" s="6" t="s">
        <v>1807</v>
      </c>
      <c r="B39" s="9"/>
      <c r="C39" s="4"/>
      <c r="D39" s="7" t="s">
        <v>332</v>
      </c>
      <c r="E39" s="9" t="s">
        <v>98</v>
      </c>
      <c r="F39" s="9">
        <v>4</v>
      </c>
      <c r="G39" s="902"/>
      <c r="H39" s="904"/>
      <c r="I39" s="230"/>
      <c r="J39" s="230"/>
      <c r="K39" s="230"/>
      <c r="L39" s="207"/>
      <c r="M39" s="207"/>
      <c r="N39" s="207"/>
      <c r="O39" s="208"/>
      <c r="P39" s="389"/>
      <c r="Q39" s="389"/>
      <c r="R39" s="389"/>
      <c r="S39" s="389"/>
      <c r="T39" s="389"/>
      <c r="U39" s="389"/>
      <c r="V39" s="389"/>
      <c r="W39" s="389"/>
      <c r="X39" s="392"/>
      <c r="Y39" s="389"/>
    </row>
    <row r="40" spans="1:28" s="337" customFormat="1" ht="15" customHeight="1">
      <c r="A40" s="335"/>
      <c r="B40" s="15"/>
      <c r="C40" s="15"/>
      <c r="D40" s="336"/>
      <c r="E40" s="15"/>
      <c r="F40" s="15"/>
      <c r="G40" s="901"/>
      <c r="H40" s="901"/>
      <c r="I40" s="230"/>
      <c r="J40" s="230"/>
      <c r="K40" s="230"/>
      <c r="L40" s="207"/>
      <c r="M40" s="207"/>
      <c r="N40" s="207"/>
      <c r="P40" s="390"/>
      <c r="Q40" s="390"/>
      <c r="R40" s="390"/>
      <c r="S40" s="390"/>
      <c r="T40" s="390"/>
      <c r="U40" s="390"/>
      <c r="V40" s="390"/>
      <c r="W40" s="390"/>
      <c r="X40" s="390"/>
      <c r="Y40" s="393"/>
    </row>
    <row r="41" spans="1:28" ht="24" customHeight="1">
      <c r="A41" s="6" t="s">
        <v>1808</v>
      </c>
      <c r="B41" s="9"/>
      <c r="C41" s="9"/>
      <c r="D41" s="7" t="s">
        <v>333</v>
      </c>
      <c r="E41" s="9" t="s">
        <v>98</v>
      </c>
      <c r="F41" s="9">
        <v>2</v>
      </c>
      <c r="G41" s="902"/>
      <c r="H41" s="904"/>
      <c r="I41" s="230"/>
      <c r="J41" s="230"/>
      <c r="K41" s="230"/>
      <c r="L41" s="207"/>
      <c r="M41" s="207"/>
      <c r="N41" s="207"/>
      <c r="P41" s="389"/>
      <c r="Q41" s="389"/>
      <c r="R41" s="389"/>
      <c r="S41" s="389"/>
      <c r="T41" s="389"/>
      <c r="U41" s="389"/>
      <c r="V41" s="389"/>
      <c r="W41" s="389"/>
      <c r="X41" s="389"/>
      <c r="Y41" s="393"/>
    </row>
    <row r="42" spans="1:28" s="337" customFormat="1" ht="15" customHeight="1">
      <c r="A42" s="335"/>
      <c r="B42" s="15"/>
      <c r="C42" s="15"/>
      <c r="D42" s="336"/>
      <c r="E42" s="15"/>
      <c r="F42" s="15"/>
      <c r="G42" s="901"/>
      <c r="H42" s="901"/>
      <c r="I42" s="230"/>
      <c r="J42" s="230"/>
      <c r="K42" s="230"/>
      <c r="L42" s="207"/>
      <c r="M42" s="207"/>
      <c r="N42" s="207"/>
      <c r="P42" s="390"/>
      <c r="Q42" s="390"/>
      <c r="R42" s="390"/>
      <c r="S42" s="390"/>
      <c r="T42" s="390"/>
      <c r="U42" s="390"/>
      <c r="V42" s="390"/>
      <c r="W42" s="390"/>
      <c r="X42" s="390"/>
      <c r="Y42" s="390"/>
    </row>
    <row r="43" spans="1:28" ht="13.5">
      <c r="A43" s="6" t="s">
        <v>1809</v>
      </c>
      <c r="B43" s="9"/>
      <c r="C43" s="9"/>
      <c r="D43" s="7" t="s">
        <v>334</v>
      </c>
      <c r="E43" s="9" t="s">
        <v>98</v>
      </c>
      <c r="F43" s="9">
        <v>2</v>
      </c>
      <c r="G43" s="904"/>
      <c r="H43" s="904"/>
      <c r="I43" s="230"/>
      <c r="J43" s="230"/>
      <c r="K43" s="230"/>
      <c r="L43" s="207"/>
      <c r="M43" s="207"/>
      <c r="N43" s="207"/>
    </row>
    <row r="44" spans="1:28" s="337" customFormat="1" ht="15" customHeight="1">
      <c r="A44" s="335"/>
      <c r="B44" s="15"/>
      <c r="C44" s="15"/>
      <c r="D44" s="336"/>
      <c r="E44" s="15"/>
      <c r="F44" s="15"/>
      <c r="G44" s="901"/>
      <c r="H44" s="901"/>
      <c r="I44" s="230"/>
      <c r="J44" s="230"/>
      <c r="K44" s="230"/>
      <c r="L44" s="207"/>
      <c r="M44" s="207"/>
      <c r="N44" s="207"/>
    </row>
    <row r="45" spans="1:28" ht="15" customHeight="1" thickBot="1">
      <c r="A45" s="6"/>
      <c r="B45" s="9"/>
      <c r="C45" s="9"/>
      <c r="D45" s="742"/>
      <c r="E45" s="743"/>
      <c r="F45" s="743"/>
      <c r="G45" s="1052"/>
      <c r="H45" s="1052"/>
      <c r="I45" s="230"/>
      <c r="J45" s="230"/>
      <c r="K45" s="230"/>
      <c r="L45" s="207"/>
      <c r="M45" s="207"/>
      <c r="N45" s="207"/>
    </row>
    <row r="46" spans="1:28" s="337" customFormat="1" ht="14.25" thickBot="1">
      <c r="A46" s="1100" t="s">
        <v>20</v>
      </c>
      <c r="B46" s="1100"/>
      <c r="C46" s="1100"/>
      <c r="D46" s="1100"/>
      <c r="E46" s="1100"/>
      <c r="F46" s="1100"/>
      <c r="G46" s="1100"/>
      <c r="H46" s="363"/>
      <c r="I46" s="230"/>
      <c r="J46" s="230"/>
      <c r="K46" s="230"/>
      <c r="L46" s="207"/>
      <c r="M46" s="207"/>
      <c r="N46" s="207"/>
    </row>
    <row r="47" spans="1:28" s="337" customFormat="1" ht="15" customHeight="1" thickBot="1">
      <c r="A47" s="1100" t="s">
        <v>21</v>
      </c>
      <c r="B47" s="1100"/>
      <c r="C47" s="1100"/>
      <c r="D47" s="1100"/>
      <c r="E47" s="1100"/>
      <c r="F47" s="1100"/>
      <c r="G47" s="1100"/>
      <c r="H47" s="363"/>
      <c r="I47" s="209"/>
      <c r="J47" s="209"/>
      <c r="K47" s="230"/>
      <c r="L47" s="207"/>
      <c r="M47" s="207"/>
      <c r="N47" s="207"/>
    </row>
    <row r="48" spans="1:28" s="337" customFormat="1" ht="15" customHeight="1">
      <c r="A48" s="6"/>
      <c r="B48" s="9"/>
      <c r="C48" s="9"/>
      <c r="D48" s="742" t="s">
        <v>335</v>
      </c>
      <c r="E48" s="743" t="s">
        <v>198</v>
      </c>
      <c r="F48" s="743"/>
      <c r="G48" s="1052"/>
      <c r="H48" s="1052"/>
    </row>
    <row r="49" spans="1:11" ht="14.25" customHeight="1">
      <c r="A49" s="335"/>
      <c r="B49" s="15"/>
      <c r="C49" s="15"/>
      <c r="D49" s="336"/>
      <c r="E49" s="15"/>
      <c r="F49" s="15"/>
      <c r="G49" s="901"/>
      <c r="H49" s="901"/>
    </row>
    <row r="50" spans="1:11" s="337" customFormat="1" ht="35.25" customHeight="1">
      <c r="A50" s="6" t="s">
        <v>1810</v>
      </c>
      <c r="B50" s="9"/>
      <c r="C50" s="9"/>
      <c r="D50" s="742" t="s">
        <v>336</v>
      </c>
      <c r="E50" s="743" t="s">
        <v>98</v>
      </c>
      <c r="F50" s="743">
        <v>2</v>
      </c>
      <c r="G50" s="1052"/>
      <c r="H50" s="1052"/>
    </row>
    <row r="51" spans="1:11" ht="13.5">
      <c r="A51" s="366"/>
      <c r="B51" s="367"/>
      <c r="C51" s="336"/>
      <c r="D51" s="336"/>
      <c r="E51" s="15"/>
      <c r="F51" s="15"/>
      <c r="G51" s="901"/>
      <c r="H51" s="901"/>
      <c r="I51" s="337"/>
      <c r="J51" s="337"/>
    </row>
    <row r="52" spans="1:11" s="337" customFormat="1" ht="15" customHeight="1">
      <c r="A52" s="6" t="s">
        <v>3213</v>
      </c>
      <c r="B52" s="9"/>
      <c r="C52" s="9"/>
      <c r="D52" s="742" t="s">
        <v>3236</v>
      </c>
      <c r="E52" s="743"/>
      <c r="F52" s="743"/>
      <c r="G52" s="1052"/>
      <c r="H52" s="1052"/>
    </row>
    <row r="53" spans="1:11" ht="15" customHeight="1">
      <c r="A53" s="335"/>
      <c r="B53" s="15"/>
      <c r="C53" s="15"/>
      <c r="D53" s="336"/>
      <c r="E53" s="15"/>
      <c r="F53" s="15"/>
      <c r="G53" s="905"/>
      <c r="H53" s="905"/>
    </row>
    <row r="54" spans="1:11" s="337" customFormat="1" ht="19.5" customHeight="1">
      <c r="A54" s="6" t="s">
        <v>3214</v>
      </c>
      <c r="B54" s="9"/>
      <c r="C54" s="9"/>
      <c r="D54" s="7" t="s">
        <v>3193</v>
      </c>
      <c r="E54" s="9" t="s">
        <v>134</v>
      </c>
      <c r="F54" s="9">
        <v>190</v>
      </c>
      <c r="G54" s="902"/>
      <c r="H54" s="902"/>
    </row>
    <row r="55" spans="1:11" ht="12" customHeight="1">
      <c r="A55" s="335"/>
      <c r="B55" s="15"/>
      <c r="C55" s="15"/>
      <c r="D55" s="336"/>
      <c r="E55" s="15"/>
      <c r="F55" s="15"/>
      <c r="G55" s="901"/>
      <c r="H55" s="901"/>
    </row>
    <row r="56" spans="1:11" s="337" customFormat="1" ht="15" customHeight="1">
      <c r="A56" s="6" t="s">
        <v>3215</v>
      </c>
      <c r="B56" s="9"/>
      <c r="C56" s="9"/>
      <c r="D56" s="7" t="s">
        <v>3194</v>
      </c>
      <c r="E56" s="191" t="s">
        <v>12</v>
      </c>
      <c r="F56" s="9">
        <v>32</v>
      </c>
      <c r="G56" s="902"/>
      <c r="H56" s="904"/>
    </row>
    <row r="57" spans="1:11" ht="14.25" customHeight="1">
      <c r="A57" s="335"/>
      <c r="B57" s="15"/>
      <c r="C57" s="15"/>
      <c r="D57" s="336"/>
      <c r="E57" s="15"/>
      <c r="F57" s="15"/>
      <c r="G57" s="901"/>
      <c r="H57" s="901"/>
      <c r="I57" s="346"/>
    </row>
    <row r="58" spans="1:11" s="364" customFormat="1" ht="15" customHeight="1">
      <c r="A58" s="6" t="s">
        <v>3216</v>
      </c>
      <c r="B58" s="9"/>
      <c r="C58" s="9"/>
      <c r="D58" s="7" t="s">
        <v>3195</v>
      </c>
      <c r="E58" s="191" t="s">
        <v>154</v>
      </c>
      <c r="F58" s="9">
        <v>38</v>
      </c>
      <c r="G58" s="902"/>
      <c r="H58" s="904"/>
      <c r="I58" s="337"/>
      <c r="J58" s="337"/>
      <c r="K58" s="337"/>
    </row>
    <row r="59" spans="1:11" s="364" customFormat="1" ht="13.5" customHeight="1">
      <c r="A59" s="335"/>
      <c r="B59" s="15"/>
      <c r="C59" s="15"/>
      <c r="D59" s="336"/>
      <c r="E59" s="15"/>
      <c r="F59" s="15"/>
      <c r="G59" s="901"/>
      <c r="H59" s="901"/>
      <c r="K59" s="337"/>
    </row>
    <row r="60" spans="1:11" s="364" customFormat="1" ht="24.75" customHeight="1">
      <c r="A60" s="6" t="s">
        <v>3217</v>
      </c>
      <c r="B60" s="9"/>
      <c r="C60" s="9"/>
      <c r="D60" s="7" t="s">
        <v>3196</v>
      </c>
      <c r="E60" s="9" t="s">
        <v>154</v>
      </c>
      <c r="F60" s="9">
        <v>19</v>
      </c>
      <c r="G60" s="904"/>
      <c r="H60" s="904"/>
      <c r="I60" s="337"/>
      <c r="J60" s="337"/>
      <c r="K60" s="337"/>
    </row>
    <row r="61" spans="1:11" s="364" customFormat="1" ht="15" customHeight="1">
      <c r="A61" s="335"/>
      <c r="B61" s="15"/>
      <c r="C61" s="15"/>
      <c r="D61" s="336"/>
      <c r="E61" s="15"/>
      <c r="F61" s="15"/>
      <c r="G61" s="901"/>
      <c r="H61" s="901"/>
      <c r="I61" s="56"/>
      <c r="J61" s="56"/>
      <c r="K61" s="56"/>
    </row>
    <row r="62" spans="1:11" s="337" customFormat="1" ht="15" customHeight="1">
      <c r="A62" s="6" t="s">
        <v>3218</v>
      </c>
      <c r="B62" s="9"/>
      <c r="C62" s="9"/>
      <c r="D62" s="7" t="s">
        <v>3197</v>
      </c>
      <c r="E62" s="191" t="s">
        <v>154</v>
      </c>
      <c r="F62" s="9">
        <v>57</v>
      </c>
      <c r="G62" s="902"/>
      <c r="H62" s="904"/>
    </row>
    <row r="63" spans="1:11" ht="13.5">
      <c r="A63" s="335"/>
      <c r="B63" s="15"/>
      <c r="C63" s="15"/>
      <c r="D63" s="336"/>
      <c r="E63" s="15"/>
      <c r="F63" s="15"/>
      <c r="G63" s="901"/>
      <c r="H63" s="901"/>
    </row>
    <row r="64" spans="1:11" ht="13.5">
      <c r="A64" s="6" t="s">
        <v>3219</v>
      </c>
      <c r="B64" s="9"/>
      <c r="C64" s="9"/>
      <c r="D64" s="7" t="s">
        <v>3198</v>
      </c>
      <c r="E64" s="191" t="s">
        <v>154</v>
      </c>
      <c r="F64" s="9">
        <v>28</v>
      </c>
      <c r="G64" s="902"/>
      <c r="H64" s="904"/>
    </row>
    <row r="65" spans="1:11" ht="13.5">
      <c r="A65" s="335"/>
      <c r="B65" s="15"/>
      <c r="C65" s="15"/>
      <c r="D65" s="336"/>
      <c r="E65" s="15"/>
      <c r="F65" s="15"/>
      <c r="G65" s="901"/>
      <c r="H65" s="901"/>
    </row>
    <row r="66" spans="1:11" ht="13.5">
      <c r="A66" s="6" t="s">
        <v>3220</v>
      </c>
      <c r="B66" s="9"/>
      <c r="C66" s="9"/>
      <c r="D66" s="7" t="s">
        <v>3199</v>
      </c>
      <c r="E66" s="191"/>
      <c r="F66" s="9"/>
      <c r="G66" s="902"/>
      <c r="H66" s="904"/>
    </row>
    <row r="67" spans="1:11" ht="13.5">
      <c r="A67" s="335"/>
      <c r="B67" s="15"/>
      <c r="C67" s="15"/>
      <c r="D67" s="336"/>
      <c r="E67" s="15"/>
      <c r="F67" s="15"/>
      <c r="G67" s="901"/>
      <c r="H67" s="901"/>
    </row>
    <row r="68" spans="1:11" s="337" customFormat="1" ht="24.75" customHeight="1">
      <c r="A68" s="6" t="s">
        <v>3221</v>
      </c>
      <c r="B68" s="9"/>
      <c r="C68" s="9"/>
      <c r="D68" s="7" t="s">
        <v>3200</v>
      </c>
      <c r="E68" s="191" t="s">
        <v>14</v>
      </c>
      <c r="F68" s="9">
        <v>8</v>
      </c>
      <c r="G68" s="902"/>
      <c r="H68" s="904"/>
    </row>
    <row r="69" spans="1:11" s="337" customFormat="1" ht="15" customHeight="1">
      <c r="A69" s="335"/>
      <c r="B69" s="15"/>
      <c r="C69" s="15"/>
      <c r="D69" s="336"/>
      <c r="E69" s="15"/>
      <c r="F69" s="15"/>
      <c r="G69" s="901"/>
      <c r="H69" s="901"/>
      <c r="J69" s="56"/>
      <c r="K69" s="56"/>
    </row>
    <row r="70" spans="1:11" s="337" customFormat="1" ht="24" customHeight="1">
      <c r="A70" s="6" t="s">
        <v>3222</v>
      </c>
      <c r="B70" s="9"/>
      <c r="C70" s="9"/>
      <c r="D70" s="7" t="s">
        <v>3201</v>
      </c>
      <c r="E70" s="9" t="s">
        <v>12</v>
      </c>
      <c r="F70" s="9">
        <v>8</v>
      </c>
      <c r="G70" s="904"/>
      <c r="H70" s="904"/>
    </row>
    <row r="71" spans="1:11" ht="13.5">
      <c r="A71" s="335"/>
      <c r="B71" s="15"/>
      <c r="C71" s="15"/>
      <c r="D71" s="336"/>
      <c r="E71" s="15"/>
      <c r="F71" s="15"/>
      <c r="G71" s="901"/>
      <c r="H71" s="901"/>
    </row>
    <row r="72" spans="1:11" s="337" customFormat="1" ht="27" customHeight="1">
      <c r="A72" s="6" t="s">
        <v>3223</v>
      </c>
      <c r="B72" s="9"/>
      <c r="C72" s="9"/>
      <c r="D72" s="7" t="s">
        <v>3202</v>
      </c>
      <c r="E72" s="191"/>
      <c r="F72" s="9"/>
      <c r="G72" s="902"/>
      <c r="H72" s="904"/>
    </row>
    <row r="73" spans="1:11" ht="15" customHeight="1">
      <c r="A73" s="335"/>
      <c r="B73" s="15"/>
      <c r="C73" s="15"/>
      <c r="D73" s="15"/>
      <c r="E73" s="15"/>
      <c r="F73" s="15"/>
      <c r="G73" s="901"/>
      <c r="H73" s="901"/>
    </row>
    <row r="74" spans="1:11" s="337" customFormat="1" ht="15" customHeight="1">
      <c r="A74" s="6" t="s">
        <v>3224</v>
      </c>
      <c r="B74" s="9"/>
      <c r="C74" s="9"/>
      <c r="D74" s="7" t="s">
        <v>3203</v>
      </c>
      <c r="E74" s="191" t="s">
        <v>14</v>
      </c>
      <c r="F74" s="9">
        <v>2</v>
      </c>
      <c r="G74" s="902"/>
      <c r="H74" s="904"/>
    </row>
    <row r="75" spans="1:11" s="337" customFormat="1" ht="15" customHeight="1">
      <c r="A75" s="335"/>
      <c r="B75" s="15"/>
      <c r="C75" s="15"/>
      <c r="D75" s="15"/>
      <c r="E75" s="15"/>
      <c r="F75" s="15"/>
      <c r="G75" s="901"/>
      <c r="H75" s="901"/>
      <c r="J75" s="56"/>
      <c r="K75" s="56"/>
    </row>
    <row r="76" spans="1:11" s="337" customFormat="1" ht="15" customHeight="1">
      <c r="A76" s="6" t="s">
        <v>3225</v>
      </c>
      <c r="B76" s="9"/>
      <c r="C76" s="9"/>
      <c r="D76" s="7" t="s">
        <v>3204</v>
      </c>
      <c r="E76" s="191" t="s">
        <v>14</v>
      </c>
      <c r="F76" s="9">
        <v>2</v>
      </c>
      <c r="G76" s="902"/>
      <c r="H76" s="904"/>
    </row>
    <row r="77" spans="1:11" s="337" customFormat="1" ht="15" customHeight="1">
      <c r="A77" s="335"/>
      <c r="B77" s="15"/>
      <c r="C77" s="15"/>
      <c r="D77" s="15"/>
      <c r="E77" s="15"/>
      <c r="F77" s="15"/>
      <c r="G77" s="901"/>
      <c r="H77" s="901"/>
      <c r="J77" s="56"/>
      <c r="K77" s="56"/>
    </row>
    <row r="78" spans="1:11" s="337" customFormat="1" ht="15" customHeight="1">
      <c r="A78" s="369" t="s">
        <v>3226</v>
      </c>
      <c r="B78" s="370"/>
      <c r="C78" s="9"/>
      <c r="D78" s="7" t="s">
        <v>3205</v>
      </c>
      <c r="E78" s="9" t="s">
        <v>14</v>
      </c>
      <c r="F78" s="9">
        <v>2</v>
      </c>
      <c r="G78" s="904"/>
      <c r="H78" s="904"/>
    </row>
    <row r="79" spans="1:11" ht="15" customHeight="1">
      <c r="A79" s="335"/>
      <c r="B79" s="15"/>
      <c r="C79" s="15"/>
      <c r="D79" s="15"/>
      <c r="E79" s="15"/>
      <c r="F79" s="15"/>
      <c r="G79" s="901"/>
      <c r="H79" s="901"/>
    </row>
    <row r="80" spans="1:11" s="337" customFormat="1" ht="15" customHeight="1">
      <c r="A80" s="6" t="s">
        <v>3227</v>
      </c>
      <c r="B80" s="9"/>
      <c r="C80" s="9"/>
      <c r="D80" s="7" t="s">
        <v>3206</v>
      </c>
      <c r="E80" s="191" t="s">
        <v>14</v>
      </c>
      <c r="F80" s="9">
        <v>2</v>
      </c>
      <c r="G80" s="902"/>
      <c r="H80" s="904"/>
    </row>
    <row r="81" spans="1:11" ht="15" customHeight="1">
      <c r="A81" s="335"/>
      <c r="B81" s="15"/>
      <c r="C81" s="15"/>
      <c r="D81" s="336"/>
      <c r="E81" s="79"/>
      <c r="F81" s="15"/>
      <c r="G81" s="905"/>
      <c r="H81" s="905"/>
    </row>
    <row r="82" spans="1:11" s="337" customFormat="1" ht="15" customHeight="1">
      <c r="A82" s="6" t="s">
        <v>3228</v>
      </c>
      <c r="B82" s="9"/>
      <c r="C82" s="9"/>
      <c r="D82" s="7" t="s">
        <v>3207</v>
      </c>
      <c r="E82" s="9" t="s">
        <v>14</v>
      </c>
      <c r="F82" s="9">
        <v>2</v>
      </c>
      <c r="G82" s="904"/>
      <c r="H82" s="904"/>
    </row>
    <row r="83" spans="1:11" ht="15" customHeight="1">
      <c r="A83" s="335"/>
      <c r="B83" s="15"/>
      <c r="C83" s="15"/>
      <c r="D83" s="336"/>
      <c r="E83" s="15"/>
      <c r="F83" s="15"/>
      <c r="G83" s="901"/>
      <c r="H83" s="901"/>
    </row>
    <row r="84" spans="1:11" s="337" customFormat="1" ht="15" customHeight="1">
      <c r="A84" s="6" t="s">
        <v>3229</v>
      </c>
      <c r="B84" s="9"/>
      <c r="C84" s="9"/>
      <c r="D84" s="7" t="s">
        <v>3208</v>
      </c>
      <c r="E84" s="9" t="s">
        <v>14</v>
      </c>
      <c r="F84" s="9">
        <v>2</v>
      </c>
      <c r="G84" s="902"/>
      <c r="H84" s="902"/>
    </row>
    <row r="85" spans="1:11" ht="15" customHeight="1">
      <c r="A85" s="335"/>
      <c r="B85" s="15"/>
      <c r="C85" s="15"/>
      <c r="D85" s="336"/>
      <c r="E85" s="15"/>
      <c r="F85" s="15"/>
      <c r="G85" s="901"/>
      <c r="H85" s="901"/>
    </row>
    <row r="86" spans="1:11" s="337" customFormat="1" ht="15" customHeight="1">
      <c r="A86" s="6" t="s">
        <v>3230</v>
      </c>
      <c r="B86" s="9"/>
      <c r="C86" s="9"/>
      <c r="D86" s="7" t="s">
        <v>3209</v>
      </c>
      <c r="E86" s="9" t="s">
        <v>14</v>
      </c>
      <c r="F86" s="9">
        <v>2</v>
      </c>
      <c r="G86" s="902"/>
      <c r="H86" s="904"/>
    </row>
    <row r="87" spans="1:11" ht="15" customHeight="1">
      <c r="A87" s="335"/>
      <c r="B87" s="15"/>
      <c r="C87" s="15"/>
      <c r="D87" s="336"/>
      <c r="E87" s="15"/>
      <c r="F87" s="15"/>
      <c r="G87" s="901"/>
      <c r="H87" s="901"/>
    </row>
    <row r="88" spans="1:11" s="337" customFormat="1" ht="15" customHeight="1">
      <c r="A88" s="6" t="s">
        <v>3231</v>
      </c>
      <c r="B88" s="9"/>
      <c r="C88" s="9"/>
      <c r="D88" s="7" t="s">
        <v>3210</v>
      </c>
      <c r="E88" s="9"/>
      <c r="F88" s="9"/>
      <c r="G88" s="904"/>
      <c r="H88" s="904"/>
    </row>
    <row r="89" spans="1:11" ht="15" customHeight="1">
      <c r="A89" s="335"/>
      <c r="B89" s="15"/>
      <c r="C89" s="15"/>
      <c r="D89" s="336"/>
      <c r="E89" s="15"/>
      <c r="F89" s="15"/>
      <c r="G89" s="901"/>
      <c r="H89" s="901"/>
    </row>
    <row r="90" spans="1:11" s="337" customFormat="1" ht="15" customHeight="1">
      <c r="A90" s="6" t="s">
        <v>3232</v>
      </c>
      <c r="B90" s="9"/>
      <c r="C90" s="9"/>
      <c r="D90" s="7" t="s">
        <v>3211</v>
      </c>
      <c r="E90" s="9" t="s">
        <v>14</v>
      </c>
      <c r="F90" s="9">
        <v>2</v>
      </c>
      <c r="G90" s="904"/>
      <c r="H90" s="904"/>
    </row>
    <row r="91" spans="1:11" ht="15" customHeight="1">
      <c r="A91" s="335"/>
      <c r="B91" s="15"/>
      <c r="C91" s="15"/>
      <c r="D91" s="336"/>
      <c r="E91" s="15"/>
      <c r="F91" s="15"/>
      <c r="G91" s="901"/>
      <c r="H91" s="901"/>
    </row>
    <row r="92" spans="1:11" ht="15" customHeight="1">
      <c r="A92" s="6" t="s">
        <v>3233</v>
      </c>
      <c r="B92" s="9"/>
      <c r="C92" s="9"/>
      <c r="D92" s="7" t="s">
        <v>3212</v>
      </c>
      <c r="E92" s="9" t="s">
        <v>57</v>
      </c>
      <c r="F92" s="9">
        <v>1</v>
      </c>
      <c r="G92" s="904">
        <v>100000</v>
      </c>
      <c r="H92" s="904">
        <f>ROUND(F92 * G92,2)</f>
        <v>100000</v>
      </c>
    </row>
    <row r="93" spans="1:11" ht="15" customHeight="1">
      <c r="A93" s="335"/>
      <c r="B93" s="15"/>
      <c r="C93" s="15"/>
      <c r="D93" s="336"/>
      <c r="E93" s="15"/>
      <c r="F93" s="15"/>
      <c r="G93" s="901"/>
      <c r="H93" s="901"/>
    </row>
    <row r="94" spans="1:11" ht="15" customHeight="1" thickBot="1">
      <c r="A94" s="6" t="s">
        <v>3234</v>
      </c>
      <c r="B94" s="9"/>
      <c r="C94" s="9"/>
      <c r="D94" s="7" t="s">
        <v>3235</v>
      </c>
      <c r="E94" s="9" t="s">
        <v>59</v>
      </c>
      <c r="F94" s="9">
        <v>100000</v>
      </c>
      <c r="G94" s="904"/>
      <c r="H94" s="904"/>
    </row>
    <row r="95" spans="1:11" ht="15" customHeight="1" thickBot="1">
      <c r="A95" s="1101" t="s">
        <v>39</v>
      </c>
      <c r="B95" s="1101"/>
      <c r="C95" s="1101"/>
      <c r="D95" s="1101"/>
      <c r="E95" s="1101"/>
      <c r="F95" s="1101"/>
      <c r="G95" s="1101"/>
      <c r="H95" s="363"/>
    </row>
    <row r="96" spans="1:11" ht="15" customHeight="1">
      <c r="I96" s="364"/>
      <c r="J96" s="364"/>
      <c r="K96" s="364"/>
    </row>
  </sheetData>
  <sheetProtection algorithmName="SHA-512" hashValue="ZNkCKt2wmSGhv4Jx4x5IX+PfiYV/Or2ieQIz15pgm64AHq+7hOZ/8l9zgYsI8YZTBLS8jLDUDmxoWdnQQJBLrw==" saltValue="eGYNX47YFQpuenld2qatZg==" spinCount="100000" sheet="1" objects="1" scenarios="1"/>
  <mergeCells count="18">
    <mergeCell ref="A1:B1"/>
    <mergeCell ref="C1:H1"/>
    <mergeCell ref="A2:B2"/>
    <mergeCell ref="C2:H2"/>
    <mergeCell ref="Q2:S2"/>
    <mergeCell ref="Z2:AB2"/>
    <mergeCell ref="A3:B3"/>
    <mergeCell ref="C3:H3"/>
    <mergeCell ref="Q7:S7"/>
    <mergeCell ref="U14:X14"/>
    <mergeCell ref="U2:X2"/>
    <mergeCell ref="A95:G95"/>
    <mergeCell ref="Q17:S17"/>
    <mergeCell ref="U24:X24"/>
    <mergeCell ref="Q25:S25"/>
    <mergeCell ref="Q36:S36"/>
    <mergeCell ref="A46:G46"/>
    <mergeCell ref="A47:G47"/>
  </mergeCells>
  <pageMargins left="0.70866141732283472" right="0.70866141732283472" top="0.74803149606299213" bottom="0.74803149606299213" header="0.31496062992125984" footer="0.31496062992125984"/>
  <pageSetup paperSize="9" scale="62" firstPageNumber="19" fitToHeight="0" orientation="portrait" r:id="rId1"/>
  <headerFooter>
    <oddFooter xml:space="preserve">&amp;RC. &amp;P
</oddFooter>
  </headerFooter>
  <rowBreaks count="1" manualBreakCount="1">
    <brk id="46" max="7" man="1"/>
  </rowBreak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A886E9-862B-4645-8096-28156EE7B61B}">
  <sheetPr>
    <pageSetUpPr fitToPage="1"/>
  </sheetPr>
  <dimension ref="A1:P613"/>
  <sheetViews>
    <sheetView view="pageBreakPreview" topLeftCell="A521" zoomScale="25" zoomScaleNormal="100" zoomScaleSheetLayoutView="25" workbookViewId="0">
      <selection activeCell="G87" sqref="A87:H120"/>
    </sheetView>
  </sheetViews>
  <sheetFormatPr defaultColWidth="8.85546875" defaultRowHeight="15"/>
  <cols>
    <col min="1" max="1" width="7.85546875" style="545" customWidth="1"/>
    <col min="2" max="2" width="8.140625" style="540" customWidth="1"/>
    <col min="3" max="3" width="10.140625" style="578" customWidth="1"/>
    <col min="4" max="4" width="49.42578125" style="536" customWidth="1"/>
    <col min="5" max="5" width="9.28515625" style="540" customWidth="1"/>
    <col min="6" max="6" width="8.7109375" style="540" bestFit="1" customWidth="1"/>
    <col min="7" max="8" width="30.7109375" style="756" customWidth="1"/>
    <col min="9" max="9" width="16" bestFit="1" customWidth="1"/>
    <col min="12" max="12" width="11.7109375" bestFit="1" customWidth="1"/>
    <col min="20" max="20" width="12.28515625" bestFit="1" customWidth="1"/>
  </cols>
  <sheetData>
    <row r="1" spans="1:16" ht="28.5" customHeight="1">
      <c r="A1" s="1179" t="s">
        <v>1327</v>
      </c>
      <c r="B1" s="1099"/>
      <c r="C1" s="1099" t="s">
        <v>3488</v>
      </c>
      <c r="D1" s="1180"/>
      <c r="E1" s="1180"/>
      <c r="F1" s="1180"/>
      <c r="G1" s="1180"/>
      <c r="H1" s="1180"/>
    </row>
    <row r="2" spans="1:16" ht="14.45" customHeight="1">
      <c r="A2" s="1180" t="s">
        <v>1184</v>
      </c>
      <c r="B2" s="1180"/>
      <c r="C2" s="1099" t="s">
        <v>3487</v>
      </c>
      <c r="D2" s="1180"/>
      <c r="E2" s="1180"/>
      <c r="F2" s="1180"/>
      <c r="G2" s="1180"/>
      <c r="H2" s="1180"/>
    </row>
    <row r="3" spans="1:16" ht="15.75" thickBot="1">
      <c r="A3" s="1181" t="s">
        <v>917</v>
      </c>
      <c r="B3" s="1181"/>
      <c r="C3" s="1182" t="str">
        <f>D5</f>
        <v>SCHEDULE 18: ACCESS ROAD AND PARKING</v>
      </c>
      <c r="D3" s="1182"/>
      <c r="E3" s="1182"/>
      <c r="F3" s="1182"/>
      <c r="G3" s="1182"/>
      <c r="H3" s="1182"/>
    </row>
    <row r="4" spans="1:16" ht="30" customHeight="1" thickBot="1">
      <c r="A4" s="580" t="s">
        <v>0</v>
      </c>
      <c r="B4" s="581" t="s">
        <v>1</v>
      </c>
      <c r="C4" s="581" t="s">
        <v>2</v>
      </c>
      <c r="D4" s="581" t="s">
        <v>3</v>
      </c>
      <c r="E4" s="581" t="s">
        <v>4</v>
      </c>
      <c r="F4" s="581" t="s">
        <v>5</v>
      </c>
      <c r="G4" s="755" t="s">
        <v>6</v>
      </c>
      <c r="H4" s="755" t="s">
        <v>7</v>
      </c>
    </row>
    <row r="5" spans="1:16" ht="23.25" customHeight="1">
      <c r="A5" s="843"/>
      <c r="B5" s="583"/>
      <c r="C5" s="583" t="s">
        <v>1455</v>
      </c>
      <c r="D5" s="607" t="s">
        <v>1812</v>
      </c>
      <c r="E5" s="583"/>
      <c r="F5" s="583"/>
      <c r="G5" s="1053"/>
      <c r="H5" s="1053"/>
    </row>
    <row r="6" spans="1:16" ht="17.25" customHeight="1">
      <c r="A6" s="50"/>
      <c r="B6" s="12"/>
      <c r="C6" s="325"/>
      <c r="D6" s="386"/>
      <c r="E6" s="15"/>
      <c r="F6" s="15"/>
      <c r="G6" s="1054"/>
      <c r="H6" s="1054"/>
    </row>
    <row r="7" spans="1:16" ht="24" customHeight="1">
      <c r="A7" s="844" t="s">
        <v>1813</v>
      </c>
      <c r="B7" s="583"/>
      <c r="C7" s="583" t="s">
        <v>1449</v>
      </c>
      <c r="D7" s="607" t="s">
        <v>343</v>
      </c>
      <c r="E7" s="583"/>
      <c r="F7" s="583"/>
      <c r="G7" s="1053"/>
      <c r="H7" s="1053"/>
    </row>
    <row r="8" spans="1:16">
      <c r="A8" s="423"/>
      <c r="B8" s="586"/>
      <c r="C8" s="587"/>
      <c r="D8" s="768"/>
      <c r="E8" s="589"/>
      <c r="F8" s="589"/>
      <c r="G8" s="1055"/>
      <c r="H8" s="1055"/>
    </row>
    <row r="9" spans="1:16">
      <c r="A9" s="591"/>
      <c r="B9" s="584"/>
      <c r="C9" s="584" t="s">
        <v>344</v>
      </c>
      <c r="D9" s="10" t="s">
        <v>345</v>
      </c>
      <c r="E9" s="593"/>
      <c r="F9" s="584"/>
      <c r="G9" s="1056"/>
      <c r="H9" s="1056"/>
    </row>
    <row r="10" spans="1:16">
      <c r="A10" s="423"/>
      <c r="B10" s="645"/>
      <c r="C10" s="587"/>
      <c r="D10" s="768"/>
      <c r="E10" s="589"/>
      <c r="F10" s="589"/>
      <c r="G10" s="1055"/>
      <c r="H10" s="1055"/>
    </row>
    <row r="11" spans="1:16" ht="22.5" customHeight="1">
      <c r="A11" s="621" t="s">
        <v>1814</v>
      </c>
      <c r="B11" s="584"/>
      <c r="C11" s="584" t="s">
        <v>346</v>
      </c>
      <c r="D11" s="592" t="s">
        <v>347</v>
      </c>
      <c r="E11" s="593" t="s">
        <v>348</v>
      </c>
      <c r="F11" s="584">
        <v>0.65</v>
      </c>
      <c r="G11" s="1056"/>
      <c r="H11" s="1056"/>
      <c r="J11" s="265"/>
      <c r="K11" s="265"/>
      <c r="L11" s="648"/>
    </row>
    <row r="12" spans="1:16">
      <c r="A12" s="423"/>
      <c r="B12" s="586"/>
      <c r="C12" s="587"/>
      <c r="D12" s="768"/>
      <c r="E12" s="589"/>
      <c r="F12" s="589"/>
      <c r="G12" s="1055"/>
      <c r="H12" s="1055"/>
      <c r="J12" s="265"/>
      <c r="K12" s="265"/>
      <c r="L12" s="265"/>
    </row>
    <row r="13" spans="1:16" ht="18" customHeight="1">
      <c r="A13" s="591"/>
      <c r="B13" s="584"/>
      <c r="C13" s="584" t="s">
        <v>349</v>
      </c>
      <c r="D13" s="592" t="s">
        <v>350</v>
      </c>
      <c r="E13" s="593"/>
      <c r="F13" s="584"/>
      <c r="G13" s="1057"/>
      <c r="H13" s="1057"/>
      <c r="I13" s="569"/>
      <c r="J13" s="265"/>
      <c r="K13" s="265"/>
      <c r="L13" s="265"/>
      <c r="N13" s="572"/>
      <c r="O13" s="594"/>
      <c r="P13" s="572"/>
    </row>
    <row r="14" spans="1:16">
      <c r="A14" s="423"/>
      <c r="B14" s="586"/>
      <c r="C14" s="587"/>
      <c r="D14" s="768"/>
      <c r="E14" s="589"/>
      <c r="F14" s="589"/>
      <c r="G14" s="1058"/>
      <c r="H14" s="1058"/>
      <c r="I14" s="569"/>
      <c r="J14" s="265"/>
      <c r="K14" s="265"/>
      <c r="L14" s="265"/>
      <c r="N14" s="572"/>
      <c r="O14" s="594"/>
      <c r="P14" s="572"/>
    </row>
    <row r="15" spans="1:16">
      <c r="A15" s="621" t="s">
        <v>1815</v>
      </c>
      <c r="B15" s="584"/>
      <c r="C15" s="584" t="s">
        <v>351</v>
      </c>
      <c r="D15" s="592" t="s">
        <v>352</v>
      </c>
      <c r="E15" s="593" t="s">
        <v>348</v>
      </c>
      <c r="F15" s="584">
        <v>0.65</v>
      </c>
      <c r="G15" s="1057"/>
      <c r="H15" s="1057"/>
      <c r="I15" s="569"/>
      <c r="J15" s="265"/>
      <c r="K15" s="265"/>
      <c r="L15" s="648"/>
      <c r="N15" s="572"/>
      <c r="O15" s="594"/>
      <c r="P15" s="572"/>
    </row>
    <row r="16" spans="1:16">
      <c r="A16" s="423"/>
      <c r="B16" s="586"/>
      <c r="C16" s="587"/>
      <c r="D16" s="768"/>
      <c r="E16" s="589"/>
      <c r="F16" s="589"/>
      <c r="G16" s="1058"/>
      <c r="H16" s="1058"/>
      <c r="K16" s="594"/>
      <c r="M16" s="572"/>
      <c r="N16" s="572"/>
      <c r="O16" s="572"/>
      <c r="P16" s="572"/>
    </row>
    <row r="17" spans="1:16">
      <c r="A17" s="621" t="s">
        <v>1816</v>
      </c>
      <c r="B17" s="584"/>
      <c r="C17" s="584" t="s">
        <v>353</v>
      </c>
      <c r="D17" s="41" t="s">
        <v>354</v>
      </c>
      <c r="E17" s="593"/>
      <c r="F17" s="584"/>
      <c r="G17" s="1057"/>
      <c r="H17" s="1057"/>
      <c r="I17" s="569"/>
      <c r="J17" s="464"/>
      <c r="K17" s="594"/>
      <c r="M17" s="572"/>
      <c r="N17" s="572"/>
      <c r="O17" s="572"/>
      <c r="P17" s="572"/>
    </row>
    <row r="18" spans="1:16">
      <c r="A18" s="423"/>
      <c r="B18" s="586"/>
      <c r="C18" s="587"/>
      <c r="D18" s="768"/>
      <c r="E18" s="589"/>
      <c r="F18" s="589"/>
      <c r="G18" s="1058"/>
      <c r="H18" s="1058"/>
      <c r="I18" s="569"/>
      <c r="J18" s="572"/>
      <c r="M18" s="572"/>
      <c r="N18" s="572"/>
      <c r="O18" s="572"/>
      <c r="P18" s="572"/>
    </row>
    <row r="19" spans="1:16" ht="15" customHeight="1">
      <c r="A19" s="591"/>
      <c r="B19" s="584"/>
      <c r="C19" s="584" t="s">
        <v>355</v>
      </c>
      <c r="D19" s="592" t="s">
        <v>356</v>
      </c>
      <c r="E19" s="593"/>
      <c r="F19" s="584"/>
      <c r="G19" s="1057"/>
      <c r="H19" s="1057"/>
      <c r="I19" s="569"/>
      <c r="J19" s="464"/>
      <c r="M19" s="573"/>
      <c r="N19" s="573"/>
      <c r="O19" s="573"/>
      <c r="P19" s="573"/>
    </row>
    <row r="20" spans="1:16">
      <c r="A20" s="423"/>
      <c r="B20" s="586"/>
      <c r="C20" s="587"/>
      <c r="D20" s="768"/>
      <c r="E20" s="589"/>
      <c r="F20" s="589"/>
      <c r="G20" s="1058"/>
      <c r="H20" s="1058"/>
      <c r="I20" s="569"/>
      <c r="J20" s="572"/>
      <c r="M20" s="572"/>
      <c r="N20" s="572"/>
      <c r="O20" s="572"/>
      <c r="P20" s="572"/>
    </row>
    <row r="21" spans="1:16" ht="27">
      <c r="A21" s="621" t="s">
        <v>1817</v>
      </c>
      <c r="B21" s="584"/>
      <c r="C21" s="584" t="s">
        <v>357</v>
      </c>
      <c r="D21" s="592" t="s">
        <v>358</v>
      </c>
      <c r="E21" s="593" t="s">
        <v>154</v>
      </c>
      <c r="F21" s="584">
        <v>1600</v>
      </c>
      <c r="G21" s="1057"/>
      <c r="H21" s="1057"/>
      <c r="I21" s="650"/>
      <c r="J21" s="266"/>
      <c r="K21" s="266"/>
      <c r="M21" s="573"/>
      <c r="N21" s="573"/>
      <c r="O21" s="573"/>
      <c r="P21" s="573"/>
    </row>
    <row r="22" spans="1:16">
      <c r="A22" s="423"/>
      <c r="B22" s="586"/>
      <c r="C22" s="587"/>
      <c r="D22" s="768"/>
      <c r="E22" s="589"/>
      <c r="F22" s="589"/>
      <c r="G22" s="1058"/>
      <c r="H22" s="1058"/>
      <c r="I22" s="265"/>
      <c r="J22" s="265"/>
      <c r="K22" s="265"/>
      <c r="L22" s="265"/>
      <c r="M22" s="572"/>
      <c r="N22" s="572"/>
      <c r="O22" s="572"/>
      <c r="P22" s="572"/>
    </row>
    <row r="23" spans="1:16" ht="27" customHeight="1">
      <c r="A23" s="591"/>
      <c r="B23" s="584"/>
      <c r="C23" s="584" t="s">
        <v>359</v>
      </c>
      <c r="D23" s="10" t="s">
        <v>360</v>
      </c>
      <c r="E23" s="593"/>
      <c r="F23" s="584"/>
      <c r="G23" s="1057"/>
      <c r="H23" s="1057"/>
      <c r="I23" s="265"/>
      <c r="J23" s="265"/>
      <c r="K23" s="265"/>
      <c r="L23" s="265"/>
      <c r="M23" s="572"/>
      <c r="N23" s="572"/>
      <c r="O23" s="572"/>
      <c r="P23" s="572"/>
    </row>
    <row r="24" spans="1:16">
      <c r="A24" s="423"/>
      <c r="B24" s="586"/>
      <c r="C24" s="587"/>
      <c r="D24" s="768"/>
      <c r="E24" s="589"/>
      <c r="F24" s="589"/>
      <c r="G24" s="1058"/>
      <c r="H24" s="1058"/>
      <c r="I24" s="265"/>
      <c r="J24" s="265"/>
      <c r="K24" s="265"/>
      <c r="L24" s="265"/>
      <c r="M24" s="573"/>
      <c r="N24" s="573"/>
      <c r="O24" s="573"/>
      <c r="P24" s="573"/>
    </row>
    <row r="25" spans="1:16">
      <c r="A25" s="621"/>
      <c r="B25" s="584"/>
      <c r="C25" s="584" t="s">
        <v>361</v>
      </c>
      <c r="D25" s="592" t="s">
        <v>362</v>
      </c>
      <c r="E25" s="593"/>
      <c r="F25" s="584"/>
      <c r="G25" s="1057"/>
      <c r="H25" s="1057"/>
      <c r="I25" s="265"/>
      <c r="J25" s="265"/>
      <c r="K25" s="265"/>
      <c r="L25" s="265"/>
      <c r="M25" s="573"/>
      <c r="N25" s="573"/>
      <c r="O25" s="573"/>
      <c r="P25" s="573"/>
    </row>
    <row r="26" spans="1:16">
      <c r="A26" s="423"/>
      <c r="B26" s="586"/>
      <c r="C26" s="587"/>
      <c r="D26" s="768"/>
      <c r="E26" s="589"/>
      <c r="F26" s="589"/>
      <c r="G26" s="1058"/>
      <c r="H26" s="1058"/>
      <c r="I26" s="265"/>
      <c r="J26" s="265"/>
      <c r="K26" s="265"/>
      <c r="L26" s="265"/>
      <c r="M26" s="573"/>
      <c r="N26" s="573"/>
      <c r="O26" s="573"/>
      <c r="P26" s="573"/>
    </row>
    <row r="27" spans="1:16" ht="23.25" customHeight="1">
      <c r="A27" s="621" t="s">
        <v>1818</v>
      </c>
      <c r="B27" s="584"/>
      <c r="C27" s="584"/>
      <c r="D27" s="592" t="s">
        <v>363</v>
      </c>
      <c r="E27" s="593" t="s">
        <v>1341</v>
      </c>
      <c r="F27" s="584">
        <v>1000</v>
      </c>
      <c r="G27" s="1057"/>
      <c r="H27" s="1057"/>
      <c r="I27" s="265"/>
      <c r="J27" s="265"/>
      <c r="K27" s="265"/>
      <c r="L27" s="265"/>
    </row>
    <row r="28" spans="1:16">
      <c r="A28" s="423"/>
      <c r="B28" s="586"/>
      <c r="C28" s="587"/>
      <c r="D28" s="768"/>
      <c r="E28" s="589"/>
      <c r="F28" s="589"/>
      <c r="G28" s="1058"/>
      <c r="H28" s="1058"/>
      <c r="I28" s="265"/>
      <c r="J28" s="265"/>
      <c r="K28" s="265"/>
      <c r="L28" s="265"/>
    </row>
    <row r="29" spans="1:16">
      <c r="A29" s="591"/>
      <c r="B29" s="584"/>
      <c r="C29" s="584" t="s">
        <v>365</v>
      </c>
      <c r="D29" s="592" t="s">
        <v>366</v>
      </c>
      <c r="E29" s="593"/>
      <c r="F29" s="584"/>
      <c r="G29" s="1057"/>
      <c r="H29" s="1057"/>
      <c r="I29" s="265"/>
      <c r="J29" s="265"/>
      <c r="K29" s="265"/>
      <c r="L29" s="265"/>
    </row>
    <row r="30" spans="1:16">
      <c r="A30" s="423"/>
      <c r="B30" s="595"/>
      <c r="C30" s="595"/>
      <c r="D30" s="596"/>
      <c r="E30" s="597"/>
      <c r="F30" s="595"/>
      <c r="G30" s="1059"/>
      <c r="H30" s="1059"/>
      <c r="I30" s="265"/>
      <c r="J30" s="265"/>
      <c r="K30" s="265"/>
      <c r="L30" s="265"/>
    </row>
    <row r="31" spans="1:16" ht="19.5" customHeight="1">
      <c r="A31" s="621" t="s">
        <v>1819</v>
      </c>
      <c r="B31" s="584"/>
      <c r="C31" s="584"/>
      <c r="D31" s="592" t="s">
        <v>367</v>
      </c>
      <c r="E31" s="593" t="s">
        <v>1341</v>
      </c>
      <c r="F31" s="584">
        <v>7200</v>
      </c>
      <c r="G31" s="1057"/>
      <c r="H31" s="1057"/>
      <c r="I31" s="650"/>
      <c r="J31" s="265"/>
      <c r="K31" s="265"/>
      <c r="L31" s="265"/>
    </row>
    <row r="32" spans="1:16">
      <c r="A32" s="423"/>
      <c r="B32" s="595"/>
      <c r="C32" s="595"/>
      <c r="D32" s="768"/>
      <c r="E32" s="597"/>
      <c r="F32" s="595"/>
      <c r="G32" s="1059"/>
      <c r="H32" s="1059"/>
      <c r="I32" s="265"/>
      <c r="J32" s="265"/>
      <c r="K32" s="265"/>
      <c r="L32" s="265"/>
    </row>
    <row r="33" spans="1:12">
      <c r="A33" s="621" t="s">
        <v>1835</v>
      </c>
      <c r="B33" s="584"/>
      <c r="C33" s="584"/>
      <c r="D33" s="592" t="s">
        <v>368</v>
      </c>
      <c r="E33" s="593" t="s">
        <v>1341</v>
      </c>
      <c r="F33" s="584">
        <v>1100</v>
      </c>
      <c r="G33" s="1057"/>
      <c r="H33" s="1057"/>
      <c r="I33" s="650"/>
      <c r="J33" s="265"/>
      <c r="K33" s="265"/>
      <c r="L33" s="267"/>
    </row>
    <row r="34" spans="1:12">
      <c r="A34" s="423"/>
      <c r="B34" s="590"/>
      <c r="C34" s="590"/>
      <c r="D34" s="768"/>
      <c r="E34" s="599"/>
      <c r="F34" s="590"/>
      <c r="G34" s="1058"/>
      <c r="H34" s="1058"/>
    </row>
    <row r="35" spans="1:12">
      <c r="A35" s="591"/>
      <c r="B35" s="584"/>
      <c r="C35" s="584"/>
      <c r="D35" s="592"/>
      <c r="E35" s="593"/>
      <c r="F35" s="584"/>
      <c r="G35" s="1057"/>
      <c r="H35" s="1057"/>
    </row>
    <row r="36" spans="1:12">
      <c r="A36" s="423"/>
      <c r="B36" s="595"/>
      <c r="C36" s="595"/>
      <c r="D36" s="596"/>
      <c r="E36" s="595"/>
      <c r="F36" s="595"/>
      <c r="G36" s="1059"/>
      <c r="H36" s="1059"/>
    </row>
    <row r="37" spans="1:12" ht="26.25" customHeight="1">
      <c r="A37" s="591"/>
      <c r="B37" s="584"/>
      <c r="C37" s="584"/>
      <c r="D37" s="592"/>
      <c r="E37" s="593"/>
      <c r="F37" s="584"/>
      <c r="G37" s="1057"/>
      <c r="H37" s="1057"/>
    </row>
    <row r="38" spans="1:12">
      <c r="A38" s="423"/>
      <c r="B38" s="595"/>
      <c r="C38" s="595"/>
      <c r="D38" s="596"/>
      <c r="E38" s="597"/>
      <c r="F38" s="595"/>
      <c r="G38" s="1059"/>
      <c r="H38" s="1059"/>
    </row>
    <row r="39" spans="1:12">
      <c r="A39" s="591"/>
      <c r="B39" s="584"/>
      <c r="C39" s="584"/>
      <c r="D39" s="592"/>
      <c r="E39" s="593"/>
      <c r="F39" s="584"/>
      <c r="G39" s="1057"/>
      <c r="H39" s="1057"/>
    </row>
    <row r="40" spans="1:12">
      <c r="A40" s="600"/>
      <c r="B40" s="595"/>
      <c r="C40" s="595"/>
      <c r="D40" s="596"/>
      <c r="E40" s="597"/>
      <c r="F40" s="595"/>
      <c r="G40" s="1059"/>
      <c r="H40" s="1059"/>
    </row>
    <row r="41" spans="1:12">
      <c r="A41" s="591"/>
      <c r="B41" s="584"/>
      <c r="C41" s="584"/>
      <c r="D41" s="592"/>
      <c r="E41" s="593"/>
      <c r="F41" s="584"/>
      <c r="G41" s="1057"/>
      <c r="H41" s="1057"/>
    </row>
    <row r="42" spans="1:12">
      <c r="A42" s="600"/>
      <c r="B42" s="595"/>
      <c r="C42" s="595"/>
      <c r="D42" s="596"/>
      <c r="E42" s="597"/>
      <c r="F42" s="595"/>
      <c r="G42" s="1059"/>
      <c r="H42" s="1059"/>
    </row>
    <row r="43" spans="1:12" ht="15.75" thickBot="1">
      <c r="A43" s="845"/>
      <c r="B43" s="602"/>
      <c r="C43" s="602"/>
      <c r="E43" s="603"/>
      <c r="F43" s="602"/>
      <c r="G43" s="1060"/>
      <c r="H43" s="1060"/>
    </row>
    <row r="44" spans="1:12" ht="15.75" thickBot="1">
      <c r="A44" s="1183" t="s">
        <v>20</v>
      </c>
      <c r="B44" s="1183"/>
      <c r="C44" s="1183"/>
      <c r="D44" s="1183"/>
      <c r="E44" s="1183"/>
      <c r="F44" s="1183"/>
      <c r="G44" s="1183"/>
      <c r="H44" s="604"/>
    </row>
    <row r="45" spans="1:12" ht="15.75" thickBot="1">
      <c r="A45" s="1176" t="s">
        <v>21</v>
      </c>
      <c r="B45" s="1177"/>
      <c r="C45" s="1177"/>
      <c r="D45" s="1177"/>
      <c r="E45" s="1177"/>
      <c r="F45" s="1177"/>
      <c r="G45" s="1178"/>
      <c r="H45" s="605"/>
    </row>
    <row r="46" spans="1:12">
      <c r="A46" s="836"/>
      <c r="B46" s="590"/>
      <c r="C46" s="595"/>
      <c r="D46" s="596"/>
      <c r="E46" s="597"/>
      <c r="F46" s="595"/>
      <c r="G46" s="1059"/>
      <c r="H46" s="1059"/>
    </row>
    <row r="47" spans="1:12">
      <c r="A47" s="838"/>
      <c r="B47" s="584"/>
      <c r="C47" s="584" t="s">
        <v>369</v>
      </c>
      <c r="D47" s="769" t="s">
        <v>370</v>
      </c>
      <c r="E47" s="18"/>
      <c r="F47" s="17"/>
      <c r="G47" s="1008"/>
      <c r="H47" s="913"/>
    </row>
    <row r="48" spans="1:12">
      <c r="A48" s="600"/>
      <c r="B48" s="590"/>
      <c r="C48" s="595"/>
      <c r="D48" s="28"/>
      <c r="E48" s="30"/>
      <c r="F48" s="29"/>
      <c r="G48" s="917"/>
      <c r="H48" s="917"/>
    </row>
    <row r="49" spans="1:9" ht="18" customHeight="1">
      <c r="A49" s="591"/>
      <c r="B49" s="584"/>
      <c r="C49" s="584" t="s">
        <v>371</v>
      </c>
      <c r="D49" s="10" t="s">
        <v>372</v>
      </c>
      <c r="E49" s="18"/>
      <c r="F49" s="17"/>
      <c r="G49" s="913"/>
      <c r="H49" s="913"/>
    </row>
    <row r="50" spans="1:9">
      <c r="A50" s="600"/>
      <c r="B50" s="590"/>
      <c r="C50" s="595"/>
      <c r="D50" s="28"/>
      <c r="E50" s="30"/>
      <c r="F50" s="29"/>
      <c r="G50" s="917"/>
      <c r="H50" s="917"/>
    </row>
    <row r="51" spans="1:9" ht="27">
      <c r="A51" s="621" t="s">
        <v>1836</v>
      </c>
      <c r="B51" s="584"/>
      <c r="C51" s="584" t="s">
        <v>373</v>
      </c>
      <c r="D51" s="41" t="s">
        <v>374</v>
      </c>
      <c r="E51" s="18"/>
      <c r="F51" s="17"/>
      <c r="G51" s="913"/>
      <c r="H51" s="913"/>
    </row>
    <row r="52" spans="1:9">
      <c r="A52" s="600"/>
      <c r="B52" s="590"/>
      <c r="C52" s="595"/>
      <c r="D52" s="596"/>
      <c r="E52" s="597"/>
      <c r="F52" s="595"/>
      <c r="G52" s="1059"/>
      <c r="H52" s="1059"/>
    </row>
    <row r="53" spans="1:9" ht="16.5" customHeight="1">
      <c r="A53" s="621" t="s">
        <v>1855</v>
      </c>
      <c r="B53" s="584"/>
      <c r="C53" s="584"/>
      <c r="D53" s="10" t="s">
        <v>375</v>
      </c>
      <c r="E53" s="18" t="s">
        <v>154</v>
      </c>
      <c r="F53" s="584">
        <v>100</v>
      </c>
      <c r="G53" s="1057"/>
      <c r="H53" s="1057"/>
    </row>
    <row r="54" spans="1:9">
      <c r="A54" s="600"/>
      <c r="B54" s="590"/>
      <c r="C54" s="595"/>
      <c r="D54" s="596"/>
      <c r="E54" s="597"/>
      <c r="F54" s="595"/>
      <c r="G54" s="1059"/>
      <c r="H54" s="1059"/>
    </row>
    <row r="55" spans="1:9" ht="27">
      <c r="A55" s="621" t="s">
        <v>1856</v>
      </c>
      <c r="B55" s="840"/>
      <c r="C55" s="610" t="s">
        <v>376</v>
      </c>
      <c r="D55" s="611" t="s">
        <v>377</v>
      </c>
      <c r="E55" s="612" t="s">
        <v>154</v>
      </c>
      <c r="F55" s="610">
        <v>10</v>
      </c>
      <c r="G55" s="1061"/>
      <c r="H55" s="1061"/>
    </row>
    <row r="56" spans="1:9">
      <c r="A56" s="600"/>
      <c r="B56" s="590"/>
      <c r="C56" s="595"/>
      <c r="D56" s="596"/>
      <c r="E56" s="597"/>
      <c r="F56" s="595"/>
      <c r="G56" s="1059"/>
      <c r="H56" s="1059"/>
    </row>
    <row r="57" spans="1:9">
      <c r="A57" s="621" t="s">
        <v>1837</v>
      </c>
      <c r="B57" s="840"/>
      <c r="C57" s="610" t="s">
        <v>378</v>
      </c>
      <c r="D57" s="607" t="s">
        <v>379</v>
      </c>
      <c r="E57" s="612"/>
      <c r="F57" s="610"/>
      <c r="G57" s="1061"/>
      <c r="H57" s="1061"/>
    </row>
    <row r="58" spans="1:9">
      <c r="A58" s="600"/>
      <c r="B58" s="590"/>
      <c r="C58" s="595"/>
      <c r="D58" s="596"/>
      <c r="E58" s="597"/>
      <c r="F58" s="595"/>
      <c r="G58" s="1059"/>
      <c r="H58" s="1059"/>
    </row>
    <row r="59" spans="1:9" ht="27">
      <c r="A59" s="838"/>
      <c r="B59" s="840"/>
      <c r="C59" s="610" t="s">
        <v>380</v>
      </c>
      <c r="D59" s="611" t="s">
        <v>381</v>
      </c>
      <c r="E59" s="593"/>
      <c r="F59" s="610"/>
      <c r="G59" s="1061"/>
      <c r="H59" s="1061"/>
    </row>
    <row r="60" spans="1:9">
      <c r="A60" s="600"/>
      <c r="B60" s="590"/>
      <c r="C60" s="595"/>
      <c r="D60" s="596"/>
      <c r="E60" s="597"/>
      <c r="F60" s="595"/>
      <c r="G60" s="1059"/>
      <c r="H60" s="1059"/>
    </row>
    <row r="61" spans="1:9">
      <c r="A61" s="621" t="s">
        <v>1857</v>
      </c>
      <c r="B61" s="841"/>
      <c r="C61" s="615"/>
      <c r="D61" s="763" t="s">
        <v>382</v>
      </c>
      <c r="E61" s="614" t="s">
        <v>154</v>
      </c>
      <c r="F61" s="614">
        <v>15</v>
      </c>
      <c r="G61" s="1062"/>
      <c r="H61" s="1062"/>
      <c r="I61" s="265"/>
    </row>
    <row r="62" spans="1:9">
      <c r="A62" s="600"/>
      <c r="B62" s="590"/>
      <c r="C62" s="595"/>
      <c r="D62" s="596"/>
      <c r="E62" s="597"/>
      <c r="F62" s="595"/>
      <c r="G62" s="1059"/>
      <c r="H62" s="1059"/>
    </row>
    <row r="63" spans="1:9" ht="27">
      <c r="A63" s="621" t="s">
        <v>1864</v>
      </c>
      <c r="B63" s="841"/>
      <c r="C63" s="615" t="s">
        <v>383</v>
      </c>
      <c r="D63" s="767" t="s">
        <v>384</v>
      </c>
      <c r="E63" s="593" t="s">
        <v>154</v>
      </c>
      <c r="F63" s="614">
        <v>5</v>
      </c>
      <c r="G63" s="1062"/>
      <c r="H63" s="1062"/>
    </row>
    <row r="64" spans="1:9">
      <c r="A64" s="600"/>
      <c r="B64" s="590"/>
      <c r="C64" s="595"/>
      <c r="D64" s="596"/>
      <c r="E64" s="597"/>
      <c r="F64" s="595"/>
      <c r="G64" s="1059"/>
      <c r="H64" s="1059"/>
    </row>
    <row r="65" spans="1:9">
      <c r="A65" s="621" t="s">
        <v>1838</v>
      </c>
      <c r="B65" s="841"/>
      <c r="C65" s="615" t="s">
        <v>385</v>
      </c>
      <c r="D65" s="616" t="s">
        <v>386</v>
      </c>
      <c r="E65" s="614"/>
      <c r="F65" s="614"/>
      <c r="G65" s="1062"/>
      <c r="H65" s="1062"/>
    </row>
    <row r="66" spans="1:9">
      <c r="A66" s="600"/>
      <c r="B66" s="590"/>
      <c r="C66" s="595"/>
      <c r="D66" s="596"/>
      <c r="E66" s="597"/>
      <c r="F66" s="595"/>
      <c r="G66" s="1059"/>
      <c r="H66" s="1059"/>
    </row>
    <row r="67" spans="1:9">
      <c r="A67" s="621" t="s">
        <v>1865</v>
      </c>
      <c r="B67" s="841"/>
      <c r="C67" s="615" t="s">
        <v>387</v>
      </c>
      <c r="D67" s="767" t="s">
        <v>388</v>
      </c>
      <c r="E67" s="593" t="s">
        <v>154</v>
      </c>
      <c r="F67" s="614">
        <v>10</v>
      </c>
      <c r="G67" s="1062"/>
      <c r="H67" s="1062"/>
    </row>
    <row r="68" spans="1:9">
      <c r="A68" s="600"/>
      <c r="B68" s="590"/>
      <c r="C68" s="595"/>
      <c r="D68" s="596"/>
      <c r="E68" s="597"/>
      <c r="F68" s="595"/>
      <c r="G68" s="1059"/>
      <c r="H68" s="1059"/>
    </row>
    <row r="69" spans="1:9" ht="27">
      <c r="A69" s="46" t="s">
        <v>1866</v>
      </c>
      <c r="B69" s="841"/>
      <c r="C69" s="615" t="s">
        <v>389</v>
      </c>
      <c r="D69" s="767" t="s">
        <v>390</v>
      </c>
      <c r="E69" s="593" t="s">
        <v>154</v>
      </c>
      <c r="F69" s="614">
        <v>10</v>
      </c>
      <c r="G69" s="1062"/>
      <c r="H69" s="1062"/>
    </row>
    <row r="70" spans="1:9">
      <c r="A70" s="600"/>
      <c r="B70" s="590"/>
      <c r="C70" s="595"/>
      <c r="D70" s="596"/>
      <c r="E70" s="597"/>
      <c r="F70" s="595"/>
      <c r="G70" s="1059"/>
      <c r="H70" s="1059"/>
    </row>
    <row r="71" spans="1:9" ht="27">
      <c r="A71" s="621" t="s">
        <v>1839</v>
      </c>
      <c r="B71" s="841"/>
      <c r="C71" s="615" t="s">
        <v>391</v>
      </c>
      <c r="D71" s="616" t="s">
        <v>392</v>
      </c>
      <c r="E71" s="614"/>
      <c r="F71" s="614"/>
      <c r="G71" s="1062"/>
      <c r="H71" s="1062"/>
    </row>
    <row r="72" spans="1:9">
      <c r="A72" s="600"/>
      <c r="B72" s="590"/>
      <c r="C72" s="595"/>
      <c r="D72" s="596"/>
      <c r="E72" s="597"/>
      <c r="F72" s="595"/>
      <c r="G72" s="1059"/>
      <c r="H72" s="1059"/>
    </row>
    <row r="73" spans="1:9">
      <c r="A73" s="621" t="s">
        <v>1867</v>
      </c>
      <c r="B73" s="841"/>
      <c r="C73" s="615" t="s">
        <v>393</v>
      </c>
      <c r="D73" s="767" t="s">
        <v>394</v>
      </c>
      <c r="E73" s="593" t="s">
        <v>154</v>
      </c>
      <c r="F73" s="614">
        <v>14</v>
      </c>
      <c r="G73" s="1062"/>
      <c r="H73" s="1062"/>
      <c r="I73" s="265"/>
    </row>
    <row r="74" spans="1:9">
      <c r="A74" s="600"/>
      <c r="B74" s="590"/>
      <c r="C74" s="595"/>
      <c r="D74" s="596"/>
      <c r="E74" s="597"/>
      <c r="F74" s="595"/>
      <c r="G74" s="1059"/>
      <c r="H74" s="1059"/>
    </row>
    <row r="75" spans="1:9" ht="27">
      <c r="A75" s="613"/>
      <c r="B75" s="841"/>
      <c r="C75" s="615" t="s">
        <v>395</v>
      </c>
      <c r="D75" s="767" t="s">
        <v>396</v>
      </c>
      <c r="E75" s="593"/>
      <c r="F75" s="614"/>
      <c r="G75" s="1062"/>
      <c r="H75" s="1062"/>
    </row>
    <row r="76" spans="1:9">
      <c r="A76" s="600"/>
      <c r="B76" s="590"/>
      <c r="C76" s="595"/>
      <c r="D76" s="596"/>
      <c r="E76" s="597"/>
      <c r="F76" s="595"/>
      <c r="G76" s="1059"/>
      <c r="H76" s="1059"/>
    </row>
    <row r="77" spans="1:9">
      <c r="A77" s="621" t="s">
        <v>1868</v>
      </c>
      <c r="B77" s="841"/>
      <c r="C77" s="615" t="s">
        <v>397</v>
      </c>
      <c r="D77" s="767" t="s">
        <v>398</v>
      </c>
      <c r="E77" s="593" t="s">
        <v>154</v>
      </c>
      <c r="F77" s="614">
        <v>25</v>
      </c>
      <c r="G77" s="1062"/>
      <c r="H77" s="1062"/>
    </row>
    <row r="78" spans="1:9">
      <c r="A78" s="600"/>
      <c r="B78" s="590"/>
      <c r="C78" s="595"/>
      <c r="D78" s="596"/>
      <c r="E78" s="597"/>
      <c r="F78" s="595"/>
      <c r="G78" s="1059"/>
      <c r="H78" s="1059"/>
    </row>
    <row r="79" spans="1:9">
      <c r="A79" s="621" t="s">
        <v>1840</v>
      </c>
      <c r="B79" s="841"/>
      <c r="C79" s="615" t="s">
        <v>399</v>
      </c>
      <c r="D79" s="616" t="s">
        <v>400</v>
      </c>
      <c r="E79" s="593"/>
      <c r="F79" s="614"/>
      <c r="G79" s="1062"/>
      <c r="H79" s="1062"/>
    </row>
    <row r="80" spans="1:9">
      <c r="A80" s="600"/>
      <c r="B80" s="590"/>
      <c r="C80" s="595"/>
      <c r="D80" s="596"/>
      <c r="E80" s="599"/>
      <c r="F80" s="595"/>
      <c r="G80" s="1059"/>
      <c r="H80" s="1059"/>
    </row>
    <row r="81" spans="1:9" ht="27">
      <c r="A81" s="621" t="s">
        <v>1869</v>
      </c>
      <c r="B81" s="841"/>
      <c r="C81" s="615" t="s">
        <v>401</v>
      </c>
      <c r="D81" s="767" t="s">
        <v>402</v>
      </c>
      <c r="E81" s="593" t="s">
        <v>12</v>
      </c>
      <c r="F81" s="614">
        <v>50</v>
      </c>
      <c r="G81" s="1062"/>
      <c r="H81" s="1062"/>
      <c r="I81" s="265"/>
    </row>
    <row r="82" spans="1:9">
      <c r="A82" s="600"/>
      <c r="B82" s="590"/>
      <c r="C82" s="595"/>
      <c r="D82" s="596"/>
      <c r="E82" s="597"/>
      <c r="F82" s="595"/>
      <c r="G82" s="1059"/>
      <c r="H82" s="1059"/>
      <c r="I82" s="265"/>
    </row>
    <row r="83" spans="1:9">
      <c r="A83" s="46" t="s">
        <v>1870</v>
      </c>
      <c r="B83" s="841"/>
      <c r="C83" s="615" t="s">
        <v>403</v>
      </c>
      <c r="D83" s="767" t="s">
        <v>404</v>
      </c>
      <c r="E83" s="593" t="s">
        <v>134</v>
      </c>
      <c r="F83" s="614">
        <v>130</v>
      </c>
      <c r="G83" s="1062"/>
      <c r="H83" s="1062"/>
      <c r="I83" s="265"/>
    </row>
    <row r="84" spans="1:9">
      <c r="A84" s="600"/>
      <c r="B84" s="590"/>
      <c r="C84" s="595"/>
      <c r="D84" s="596"/>
      <c r="E84" s="597"/>
      <c r="F84" s="595"/>
      <c r="G84" s="1059"/>
      <c r="H84" s="1059"/>
    </row>
    <row r="85" spans="1:9" ht="24.75" customHeight="1">
      <c r="A85" s="46" t="s">
        <v>1871</v>
      </c>
      <c r="B85" s="841"/>
      <c r="C85" s="615" t="s">
        <v>405</v>
      </c>
      <c r="D85" s="763" t="s">
        <v>406</v>
      </c>
      <c r="E85" s="205" t="s">
        <v>57</v>
      </c>
      <c r="F85" s="205">
        <v>1</v>
      </c>
      <c r="G85" s="1063">
        <v>15000</v>
      </c>
      <c r="H85" s="1063">
        <f>F85*G85</f>
        <v>15000</v>
      </c>
    </row>
    <row r="86" spans="1:9" ht="24.75" customHeight="1">
      <c r="A86" s="27"/>
      <c r="B86" s="79"/>
      <c r="C86" s="29"/>
      <c r="D86" s="28"/>
      <c r="E86" s="30"/>
      <c r="F86" s="29"/>
      <c r="G86" s="917"/>
      <c r="H86" s="917"/>
    </row>
    <row r="87" spans="1:9">
      <c r="A87" s="46" t="s">
        <v>1872</v>
      </c>
      <c r="B87" s="206"/>
      <c r="C87" s="47" t="s">
        <v>407</v>
      </c>
      <c r="D87" s="763" t="s">
        <v>408</v>
      </c>
      <c r="E87" s="18" t="s">
        <v>59</v>
      </c>
      <c r="F87" s="205">
        <f>H85</f>
        <v>15000</v>
      </c>
      <c r="G87" s="1063"/>
      <c r="H87" s="1063"/>
    </row>
    <row r="88" spans="1:9" ht="15.75" thickBot="1">
      <c r="A88" s="764"/>
      <c r="B88" s="842"/>
      <c r="C88" s="766"/>
      <c r="D88" s="770"/>
      <c r="E88" s="707"/>
      <c r="F88" s="765"/>
      <c r="G88" s="1064"/>
      <c r="H88" s="1065"/>
    </row>
    <row r="89" spans="1:9" ht="15.75" thickBot="1">
      <c r="A89" s="1184" t="s">
        <v>20</v>
      </c>
      <c r="B89" s="1185"/>
      <c r="C89" s="1185"/>
      <c r="D89" s="1185"/>
      <c r="E89" s="1185"/>
      <c r="F89" s="1185"/>
      <c r="G89" s="1186"/>
      <c r="H89" s="619"/>
    </row>
    <row r="90" spans="1:9" ht="15.75" thickBot="1">
      <c r="A90" s="1176" t="s">
        <v>21</v>
      </c>
      <c r="B90" s="1177"/>
      <c r="C90" s="1177"/>
      <c r="D90" s="1177"/>
      <c r="E90" s="1177"/>
      <c r="F90" s="1177"/>
      <c r="G90" s="1178"/>
      <c r="H90" s="605"/>
    </row>
    <row r="91" spans="1:9">
      <c r="A91" s="836"/>
      <c r="B91" s="595"/>
      <c r="C91" s="595"/>
      <c r="D91" s="596"/>
      <c r="E91" s="597"/>
      <c r="F91" s="595"/>
      <c r="G91" s="1059"/>
      <c r="H91" s="1059"/>
    </row>
    <row r="92" spans="1:9">
      <c r="A92" s="621" t="s">
        <v>1841</v>
      </c>
      <c r="B92" s="614"/>
      <c r="C92" s="615" t="s">
        <v>409</v>
      </c>
      <c r="D92" s="616" t="s">
        <v>410</v>
      </c>
      <c r="E92" s="614"/>
      <c r="F92" s="614"/>
      <c r="G92" s="1062"/>
      <c r="H92" s="1062"/>
    </row>
    <row r="93" spans="1:9">
      <c r="A93" s="600"/>
      <c r="B93" s="595"/>
      <c r="C93" s="595"/>
      <c r="D93" s="596"/>
      <c r="E93" s="597"/>
      <c r="F93" s="595"/>
      <c r="G93" s="1059"/>
      <c r="H93" s="1059"/>
    </row>
    <row r="94" spans="1:9">
      <c r="A94" s="613"/>
      <c r="B94" s="614"/>
      <c r="C94" s="615" t="s">
        <v>411</v>
      </c>
      <c r="D94" s="592" t="s">
        <v>412</v>
      </c>
      <c r="E94" s="593"/>
      <c r="F94" s="614"/>
      <c r="G94" s="1062"/>
      <c r="H94" s="1062"/>
    </row>
    <row r="95" spans="1:9">
      <c r="A95" s="600"/>
      <c r="B95" s="595"/>
      <c r="C95" s="595"/>
      <c r="D95" s="596"/>
      <c r="E95" s="597"/>
      <c r="F95" s="595"/>
      <c r="G95" s="1059"/>
      <c r="H95" s="1059"/>
    </row>
    <row r="96" spans="1:9" ht="27">
      <c r="A96" s="838"/>
      <c r="B96" s="614"/>
      <c r="C96" s="615" t="s">
        <v>413</v>
      </c>
      <c r="D96" s="592" t="s">
        <v>414</v>
      </c>
      <c r="E96" s="593"/>
      <c r="F96" s="614"/>
      <c r="G96" s="1057"/>
      <c r="H96" s="1062"/>
    </row>
    <row r="97" spans="1:10">
      <c r="A97" s="600"/>
      <c r="B97" s="595"/>
      <c r="C97" s="595"/>
      <c r="D97" s="596"/>
      <c r="E97" s="597"/>
      <c r="F97" s="595"/>
      <c r="G97" s="1059"/>
      <c r="H97" s="1059"/>
    </row>
    <row r="98" spans="1:10">
      <c r="A98" s="621" t="s">
        <v>1873</v>
      </c>
      <c r="B98" s="614"/>
      <c r="C98" s="615"/>
      <c r="D98" s="592" t="s">
        <v>375</v>
      </c>
      <c r="E98" s="614" t="s">
        <v>154</v>
      </c>
      <c r="F98" s="614">
        <v>10</v>
      </c>
      <c r="G98" s="1057"/>
      <c r="H98" s="1062"/>
    </row>
    <row r="99" spans="1:10">
      <c r="A99" s="600"/>
      <c r="B99" s="595"/>
      <c r="C99" s="595"/>
      <c r="D99" s="620"/>
      <c r="E99" s="597"/>
      <c r="F99" s="595"/>
      <c r="G99" s="1058"/>
      <c r="H99" s="1059"/>
    </row>
    <row r="100" spans="1:10">
      <c r="A100" s="46" t="s">
        <v>1874</v>
      </c>
      <c r="B100" s="614"/>
      <c r="C100" s="615"/>
      <c r="D100" s="10" t="s">
        <v>415</v>
      </c>
      <c r="E100" s="614" t="s">
        <v>154</v>
      </c>
      <c r="F100" s="614">
        <v>120</v>
      </c>
      <c r="G100" s="1057"/>
      <c r="H100" s="1062"/>
      <c r="I100" s="269"/>
      <c r="J100" s="268"/>
    </row>
    <row r="101" spans="1:10">
      <c r="A101" s="600"/>
      <c r="B101" s="595"/>
      <c r="C101" s="595"/>
      <c r="D101" s="620"/>
      <c r="E101" s="599"/>
      <c r="F101" s="590"/>
      <c r="G101" s="1058"/>
      <c r="H101" s="1059"/>
      <c r="I101" s="268"/>
      <c r="J101" s="268"/>
    </row>
    <row r="102" spans="1:10" ht="27">
      <c r="A102" s="46" t="s">
        <v>1875</v>
      </c>
      <c r="B102" s="614"/>
      <c r="C102" s="615" t="s">
        <v>416</v>
      </c>
      <c r="D102" s="592" t="s">
        <v>417</v>
      </c>
      <c r="E102" s="593" t="s">
        <v>154</v>
      </c>
      <c r="F102" s="584">
        <v>20</v>
      </c>
      <c r="G102" s="1057"/>
      <c r="H102" s="1062"/>
      <c r="I102" s="269"/>
      <c r="J102" s="270"/>
    </row>
    <row r="103" spans="1:10">
      <c r="A103" s="600"/>
      <c r="B103" s="595"/>
      <c r="C103" s="595"/>
      <c r="D103" s="596"/>
      <c r="E103" s="597"/>
      <c r="F103" s="595"/>
      <c r="G103" s="1059"/>
      <c r="H103" s="1059"/>
    </row>
    <row r="104" spans="1:10">
      <c r="A104" s="621" t="s">
        <v>1842</v>
      </c>
      <c r="B104" s="614"/>
      <c r="C104" s="615" t="s">
        <v>418</v>
      </c>
      <c r="D104" s="327" t="s">
        <v>419</v>
      </c>
      <c r="E104" s="614"/>
      <c r="F104" s="614"/>
      <c r="G104" s="1057"/>
      <c r="H104" s="1062"/>
    </row>
    <row r="105" spans="1:10">
      <c r="A105" s="600"/>
      <c r="B105" s="595"/>
      <c r="C105" s="595"/>
      <c r="D105" s="596"/>
      <c r="E105" s="597"/>
      <c r="F105" s="595"/>
      <c r="G105" s="1059"/>
      <c r="H105" s="1059"/>
    </row>
    <row r="106" spans="1:10">
      <c r="A106" s="621" t="s">
        <v>1876</v>
      </c>
      <c r="B106" s="614"/>
      <c r="C106" s="615" t="s">
        <v>420</v>
      </c>
      <c r="D106" s="767" t="s">
        <v>421</v>
      </c>
      <c r="E106" s="614" t="s">
        <v>154</v>
      </c>
      <c r="F106" s="614">
        <v>70</v>
      </c>
      <c r="G106" s="1062"/>
      <c r="H106" s="1062"/>
    </row>
    <row r="107" spans="1:10">
      <c r="A107" s="600"/>
      <c r="B107" s="595"/>
      <c r="C107" s="595"/>
      <c r="D107" s="596"/>
      <c r="E107" s="597"/>
      <c r="F107" s="595"/>
      <c r="G107" s="1059"/>
      <c r="H107" s="1059"/>
    </row>
    <row r="108" spans="1:10">
      <c r="A108" s="613"/>
      <c r="B108" s="614"/>
      <c r="C108" s="615" t="s">
        <v>422</v>
      </c>
      <c r="D108" s="592" t="s">
        <v>423</v>
      </c>
      <c r="E108" s="614"/>
      <c r="F108" s="614"/>
      <c r="G108" s="1062"/>
      <c r="H108" s="1062"/>
    </row>
    <row r="109" spans="1:10">
      <c r="A109" s="600"/>
      <c r="B109" s="595"/>
      <c r="C109" s="595"/>
      <c r="D109" s="596"/>
      <c r="E109" s="597"/>
      <c r="F109" s="595"/>
      <c r="G109" s="1059"/>
      <c r="H109" s="1059"/>
    </row>
    <row r="110" spans="1:10">
      <c r="A110" s="621" t="s">
        <v>1877</v>
      </c>
      <c r="B110" s="614"/>
      <c r="C110" s="584"/>
      <c r="D110" s="592" t="s">
        <v>424</v>
      </c>
      <c r="E110" s="608" t="s">
        <v>154</v>
      </c>
      <c r="F110" s="584">
        <v>50</v>
      </c>
      <c r="G110" s="1057"/>
      <c r="H110" s="1057"/>
    </row>
    <row r="111" spans="1:10">
      <c r="A111" s="600"/>
      <c r="B111" s="595"/>
      <c r="C111" s="595"/>
      <c r="D111" s="596"/>
      <c r="E111" s="597"/>
      <c r="F111" s="595"/>
      <c r="G111" s="1059"/>
      <c r="H111" s="1059"/>
    </row>
    <row r="112" spans="1:10">
      <c r="A112" s="46" t="s">
        <v>1878</v>
      </c>
      <c r="B112" s="614"/>
      <c r="C112" s="584"/>
      <c r="D112" s="592" t="s">
        <v>425</v>
      </c>
      <c r="E112" s="593" t="s">
        <v>154</v>
      </c>
      <c r="F112" s="584">
        <v>50</v>
      </c>
      <c r="G112" s="1057"/>
      <c r="H112" s="1057"/>
    </row>
    <row r="113" spans="1:9">
      <c r="A113" s="600"/>
      <c r="B113" s="595"/>
      <c r="C113" s="595"/>
      <c r="D113" s="596"/>
      <c r="E113" s="597"/>
      <c r="F113" s="595"/>
      <c r="G113" s="1059"/>
      <c r="H113" s="1059"/>
    </row>
    <row r="114" spans="1:9">
      <c r="A114" s="613"/>
      <c r="B114" s="614"/>
      <c r="C114" s="610" t="s">
        <v>426</v>
      </c>
      <c r="D114" s="611" t="s">
        <v>427</v>
      </c>
      <c r="E114" s="612"/>
      <c r="F114" s="610"/>
      <c r="G114" s="1057"/>
      <c r="H114" s="1061"/>
    </row>
    <row r="115" spans="1:9">
      <c r="A115" s="600"/>
      <c r="B115" s="595"/>
      <c r="C115" s="595"/>
      <c r="D115" s="596"/>
      <c r="E115" s="597"/>
      <c r="F115" s="595"/>
      <c r="G115" s="1059"/>
      <c r="H115" s="1059"/>
    </row>
    <row r="116" spans="1:9" ht="26.25" customHeight="1">
      <c r="A116" s="621" t="s">
        <v>1879</v>
      </c>
      <c r="B116" s="614"/>
      <c r="C116" s="610" t="s">
        <v>428</v>
      </c>
      <c r="D116" s="611" t="s">
        <v>429</v>
      </c>
      <c r="E116" s="612" t="s">
        <v>12</v>
      </c>
      <c r="F116" s="610">
        <v>1</v>
      </c>
      <c r="G116" s="1061"/>
      <c r="H116" s="1061"/>
      <c r="I116" s="268"/>
    </row>
    <row r="117" spans="1:9">
      <c r="A117" s="600"/>
      <c r="B117" s="595"/>
      <c r="C117" s="595"/>
      <c r="D117" s="596"/>
      <c r="E117" s="597"/>
      <c r="F117" s="595"/>
      <c r="G117" s="1059"/>
      <c r="H117" s="1059"/>
      <c r="I117" s="268"/>
    </row>
    <row r="118" spans="1:9">
      <c r="A118" s="46" t="s">
        <v>1880</v>
      </c>
      <c r="B118" s="614"/>
      <c r="C118" s="615"/>
      <c r="D118" s="611" t="s">
        <v>2001</v>
      </c>
      <c r="E118" s="614" t="s">
        <v>12</v>
      </c>
      <c r="F118" s="614">
        <v>100</v>
      </c>
      <c r="G118" s="1066"/>
      <c r="H118" s="1066"/>
      <c r="I118" s="268"/>
    </row>
    <row r="119" spans="1:9">
      <c r="A119" s="600"/>
      <c r="B119" s="595"/>
      <c r="C119" s="595"/>
      <c r="D119" s="596"/>
      <c r="E119" s="597"/>
      <c r="F119" s="595"/>
      <c r="G119" s="1059"/>
      <c r="H119" s="1059"/>
      <c r="I119" s="268"/>
    </row>
    <row r="120" spans="1:9">
      <c r="A120" s="46" t="s">
        <v>1881</v>
      </c>
      <c r="B120" s="614"/>
      <c r="C120" s="615"/>
      <c r="D120" s="611" t="s">
        <v>2002</v>
      </c>
      <c r="E120" s="614" t="s">
        <v>12</v>
      </c>
      <c r="F120" s="614">
        <v>0</v>
      </c>
      <c r="G120" s="1066"/>
      <c r="H120" s="1066"/>
      <c r="I120" s="268"/>
    </row>
    <row r="121" spans="1:9">
      <c r="A121" s="600"/>
      <c r="B121" s="595"/>
      <c r="C121" s="595"/>
      <c r="D121" s="596"/>
      <c r="E121" s="597"/>
      <c r="F121" s="595"/>
      <c r="G121" s="1059"/>
      <c r="H121" s="1059"/>
      <c r="I121" s="268"/>
    </row>
    <row r="122" spans="1:9">
      <c r="A122" s="46" t="s">
        <v>1882</v>
      </c>
      <c r="B122" s="614"/>
      <c r="C122" s="615"/>
      <c r="D122" s="611" t="s">
        <v>2003</v>
      </c>
      <c r="E122" s="614" t="s">
        <v>12</v>
      </c>
      <c r="F122" s="614">
        <v>1</v>
      </c>
      <c r="G122" s="1062"/>
      <c r="H122" s="1062"/>
      <c r="I122" s="268"/>
    </row>
    <row r="123" spans="1:9">
      <c r="A123" s="600"/>
      <c r="B123" s="595"/>
      <c r="C123" s="595"/>
      <c r="D123" s="596"/>
      <c r="E123" s="597"/>
      <c r="F123" s="595"/>
      <c r="G123" s="1059"/>
      <c r="H123" s="1059"/>
      <c r="I123" s="268"/>
    </row>
    <row r="124" spans="1:9" ht="27" customHeight="1">
      <c r="A124" s="46" t="s">
        <v>1883</v>
      </c>
      <c r="B124" s="614"/>
      <c r="C124" s="621" t="s">
        <v>430</v>
      </c>
      <c r="D124" s="44" t="s">
        <v>4133</v>
      </c>
      <c r="E124" s="614" t="s">
        <v>14</v>
      </c>
      <c r="F124" s="621">
        <v>0</v>
      </c>
      <c r="G124" s="1067"/>
      <c r="H124" s="1067"/>
      <c r="I124" s="268"/>
    </row>
    <row r="125" spans="1:9">
      <c r="A125" s="600"/>
      <c r="B125" s="595"/>
      <c r="C125" s="595"/>
      <c r="D125" s="596"/>
      <c r="E125" s="597"/>
      <c r="F125" s="595"/>
      <c r="G125" s="1059"/>
      <c r="H125" s="1059"/>
    </row>
    <row r="126" spans="1:9">
      <c r="A126" s="46" t="s">
        <v>1884</v>
      </c>
      <c r="B126" s="614"/>
      <c r="C126" s="615"/>
      <c r="D126" s="44" t="s">
        <v>4130</v>
      </c>
      <c r="E126" s="614" t="s">
        <v>14</v>
      </c>
      <c r="F126" s="614">
        <v>12</v>
      </c>
      <c r="G126" s="1062"/>
      <c r="H126" s="1062"/>
    </row>
    <row r="127" spans="1:9">
      <c r="A127" s="600"/>
      <c r="B127" s="595"/>
      <c r="C127" s="595"/>
      <c r="D127" s="596"/>
      <c r="E127" s="597"/>
      <c r="F127" s="595"/>
      <c r="G127" s="1059"/>
      <c r="H127" s="1059"/>
    </row>
    <row r="128" spans="1:9">
      <c r="A128" s="46" t="s">
        <v>1885</v>
      </c>
      <c r="B128" s="614"/>
      <c r="C128" s="615"/>
      <c r="D128" s="44" t="s">
        <v>4131</v>
      </c>
      <c r="E128" s="614" t="s">
        <v>14</v>
      </c>
      <c r="F128" s="614">
        <v>15</v>
      </c>
      <c r="G128" s="1062"/>
      <c r="H128" s="1062"/>
    </row>
    <row r="129" spans="1:8">
      <c r="A129" s="600"/>
      <c r="B129" s="595"/>
      <c r="C129" s="595"/>
      <c r="D129" s="596"/>
      <c r="E129" s="597"/>
      <c r="F129" s="595"/>
      <c r="G129" s="1059"/>
      <c r="H129" s="1059"/>
    </row>
    <row r="130" spans="1:8">
      <c r="A130" s="46" t="s">
        <v>1886</v>
      </c>
      <c r="B130" s="614"/>
      <c r="C130" s="615"/>
      <c r="D130" s="44" t="s">
        <v>4132</v>
      </c>
      <c r="E130" s="614" t="s">
        <v>14</v>
      </c>
      <c r="F130" s="614">
        <v>8</v>
      </c>
      <c r="G130" s="1062"/>
      <c r="H130" s="1062"/>
    </row>
    <row r="131" spans="1:8">
      <c r="A131" s="600"/>
      <c r="B131" s="595"/>
      <c r="C131" s="595"/>
      <c r="D131" s="596"/>
      <c r="E131" s="597"/>
      <c r="F131" s="595"/>
      <c r="G131" s="1059"/>
      <c r="H131" s="1059"/>
    </row>
    <row r="132" spans="1:8">
      <c r="A132" s="613"/>
      <c r="B132" s="614"/>
      <c r="C132" s="615" t="s">
        <v>431</v>
      </c>
      <c r="D132" s="767" t="s">
        <v>432</v>
      </c>
      <c r="E132" s="614"/>
      <c r="F132" s="614"/>
      <c r="G132" s="1062"/>
      <c r="H132" s="1062"/>
    </row>
    <row r="133" spans="1:8">
      <c r="A133" s="600"/>
      <c r="B133" s="595"/>
      <c r="C133" s="595"/>
      <c r="D133" s="596"/>
      <c r="E133" s="597"/>
      <c r="F133" s="595"/>
      <c r="G133" s="1059"/>
      <c r="H133" s="1059"/>
    </row>
    <row r="134" spans="1:8" ht="27">
      <c r="A134" s="46" t="s">
        <v>1887</v>
      </c>
      <c r="B134" s="614"/>
      <c r="C134" s="615" t="s">
        <v>433</v>
      </c>
      <c r="D134" s="767" t="s">
        <v>434</v>
      </c>
      <c r="E134" s="614" t="s">
        <v>12</v>
      </c>
      <c r="F134" s="614">
        <v>5</v>
      </c>
      <c r="G134" s="1062"/>
      <c r="H134" s="1062"/>
    </row>
    <row r="135" spans="1:8" ht="15.75" thickBot="1">
      <c r="A135" s="837"/>
      <c r="B135" s="595"/>
      <c r="C135" s="595"/>
      <c r="D135" s="596"/>
      <c r="E135" s="597"/>
      <c r="F135" s="595"/>
      <c r="G135" s="1059"/>
      <c r="H135" s="1059"/>
    </row>
    <row r="136" spans="1:8" ht="15.75" thickBot="1">
      <c r="A136" s="1184" t="s">
        <v>20</v>
      </c>
      <c r="B136" s="1185"/>
      <c r="C136" s="1185"/>
      <c r="D136" s="1185"/>
      <c r="E136" s="1185"/>
      <c r="F136" s="1185"/>
      <c r="G136" s="1185"/>
      <c r="H136" s="623"/>
    </row>
    <row r="137" spans="1:8" ht="15.75" thickBot="1">
      <c r="A137" s="1176" t="s">
        <v>21</v>
      </c>
      <c r="B137" s="1177"/>
      <c r="C137" s="1177"/>
      <c r="D137" s="1177"/>
      <c r="E137" s="1177"/>
      <c r="F137" s="1177"/>
      <c r="G137" s="1178"/>
      <c r="H137" s="624"/>
    </row>
    <row r="138" spans="1:8">
      <c r="A138" s="836"/>
      <c r="B138" s="595"/>
      <c r="C138" s="595"/>
      <c r="D138" s="596"/>
      <c r="E138" s="597"/>
      <c r="F138" s="595"/>
      <c r="G138" s="598"/>
      <c r="H138" s="598"/>
    </row>
    <row r="139" spans="1:8" ht="55.5" customHeight="1">
      <c r="A139" s="838"/>
      <c r="B139" s="614"/>
      <c r="C139" s="615" t="s">
        <v>435</v>
      </c>
      <c r="D139" s="327" t="s">
        <v>436</v>
      </c>
      <c r="E139" s="614"/>
      <c r="F139" s="614"/>
      <c r="G139" s="1062"/>
      <c r="H139" s="1062"/>
    </row>
    <row r="140" spans="1:8">
      <c r="A140" s="600"/>
      <c r="B140" s="595"/>
      <c r="C140" s="595"/>
      <c r="D140" s="596"/>
      <c r="E140" s="597"/>
      <c r="F140" s="595"/>
      <c r="G140" s="1059"/>
      <c r="H140" s="1059"/>
    </row>
    <row r="141" spans="1:8">
      <c r="A141" s="621" t="s">
        <v>25</v>
      </c>
      <c r="B141" s="614"/>
      <c r="C141" s="615" t="s">
        <v>437</v>
      </c>
      <c r="D141" s="327" t="s">
        <v>438</v>
      </c>
      <c r="E141" s="614"/>
      <c r="F141" s="614"/>
      <c r="G141" s="1062"/>
      <c r="H141" s="1062"/>
    </row>
    <row r="142" spans="1:8">
      <c r="A142" s="600"/>
      <c r="B142" s="595"/>
      <c r="C142" s="595"/>
      <c r="D142" s="596"/>
      <c r="E142" s="597"/>
      <c r="F142" s="595"/>
      <c r="G142" s="1059"/>
      <c r="H142" s="1059"/>
    </row>
    <row r="143" spans="1:8">
      <c r="A143" s="613"/>
      <c r="B143" s="614"/>
      <c r="C143" s="584" t="s">
        <v>439</v>
      </c>
      <c r="D143" s="592" t="s">
        <v>440</v>
      </c>
      <c r="E143" s="608"/>
      <c r="F143" s="584"/>
      <c r="G143" s="1057"/>
      <c r="H143" s="1057"/>
    </row>
    <row r="144" spans="1:8">
      <c r="A144" s="600"/>
      <c r="B144" s="595"/>
      <c r="C144" s="595"/>
      <c r="D144" s="596"/>
      <c r="E144" s="597"/>
      <c r="F144" s="595"/>
      <c r="G144" s="1059"/>
      <c r="H144" s="1059"/>
    </row>
    <row r="145" spans="1:12">
      <c r="A145" s="621" t="s">
        <v>1888</v>
      </c>
      <c r="B145" s="614"/>
      <c r="C145" s="584"/>
      <c r="D145" s="625" t="s">
        <v>441</v>
      </c>
      <c r="E145" s="626" t="s">
        <v>12</v>
      </c>
      <c r="F145" s="627">
        <v>1100</v>
      </c>
      <c r="G145" s="1068"/>
      <c r="H145" s="1068"/>
      <c r="I145" s="265"/>
      <c r="J145" s="265"/>
      <c r="K145" s="265"/>
      <c r="L145" s="265"/>
    </row>
    <row r="146" spans="1:12">
      <c r="A146" s="600"/>
      <c r="B146" s="595"/>
      <c r="C146" s="595"/>
      <c r="D146" s="628"/>
      <c r="E146" s="629"/>
      <c r="F146" s="630"/>
      <c r="G146" s="1069"/>
      <c r="H146" s="1069"/>
      <c r="I146" s="268"/>
      <c r="J146" s="268"/>
      <c r="K146" s="268"/>
      <c r="L146" s="268"/>
    </row>
    <row r="147" spans="1:12">
      <c r="A147" s="613"/>
      <c r="B147" s="614"/>
      <c r="C147" s="610" t="s">
        <v>442</v>
      </c>
      <c r="D147" s="631" t="s">
        <v>443</v>
      </c>
      <c r="E147" s="612"/>
      <c r="F147" s="632"/>
      <c r="G147" s="1068"/>
      <c r="H147" s="1070"/>
      <c r="I147" s="268"/>
      <c r="J147" s="268"/>
      <c r="K147" s="268"/>
      <c r="L147" s="268"/>
    </row>
    <row r="148" spans="1:12">
      <c r="A148" s="600"/>
      <c r="B148" s="595"/>
      <c r="C148" s="595"/>
      <c r="D148" s="628"/>
      <c r="E148" s="629"/>
      <c r="F148" s="630"/>
      <c r="G148" s="1069"/>
      <c r="H148" s="1069"/>
      <c r="I148" s="268"/>
      <c r="J148" s="268"/>
      <c r="K148" s="268"/>
      <c r="L148" s="268"/>
    </row>
    <row r="149" spans="1:12" ht="27">
      <c r="A149" s="613"/>
      <c r="B149" s="614"/>
      <c r="C149" s="610" t="s">
        <v>444</v>
      </c>
      <c r="D149" s="631" t="s">
        <v>445</v>
      </c>
      <c r="E149" s="612"/>
      <c r="F149" s="632"/>
      <c r="G149" s="1070"/>
      <c r="H149" s="1070"/>
      <c r="I149" s="268"/>
      <c r="J149" s="268"/>
      <c r="K149" s="268"/>
      <c r="L149" s="268"/>
    </row>
    <row r="150" spans="1:12">
      <c r="A150" s="600"/>
      <c r="B150" s="595"/>
      <c r="C150" s="595"/>
      <c r="D150" s="596"/>
      <c r="E150" s="597"/>
      <c r="F150" s="595"/>
      <c r="G150" s="1059"/>
      <c r="H150" s="1059"/>
      <c r="I150" s="268"/>
      <c r="J150" s="268"/>
      <c r="K150" s="268"/>
      <c r="L150" s="268"/>
    </row>
    <row r="151" spans="1:12">
      <c r="A151" s="621" t="s">
        <v>1889</v>
      </c>
      <c r="B151" s="614"/>
      <c r="C151" s="615"/>
      <c r="D151" s="763" t="s">
        <v>2004</v>
      </c>
      <c r="E151" s="614" t="s">
        <v>12</v>
      </c>
      <c r="F151" s="614">
        <v>0</v>
      </c>
      <c r="G151" s="1062"/>
      <c r="H151" s="1062"/>
      <c r="I151" s="265"/>
      <c r="J151" s="265"/>
      <c r="K151" s="265"/>
      <c r="L151" s="265"/>
    </row>
    <row r="152" spans="1:12">
      <c r="A152" s="600"/>
      <c r="B152" s="595"/>
      <c r="C152" s="595"/>
      <c r="D152" s="596"/>
      <c r="E152" s="597"/>
      <c r="F152" s="595"/>
      <c r="G152" s="1059"/>
      <c r="H152" s="1059"/>
      <c r="I152" s="268"/>
      <c r="J152" s="268"/>
      <c r="K152" s="268"/>
      <c r="L152" s="268"/>
    </row>
    <row r="153" spans="1:12" ht="27">
      <c r="A153" s="613"/>
      <c r="B153" s="614"/>
      <c r="C153" s="621" t="s">
        <v>446</v>
      </c>
      <c r="D153" s="622" t="s">
        <v>447</v>
      </c>
      <c r="E153" s="614"/>
      <c r="F153" s="621"/>
      <c r="G153" s="1067"/>
      <c r="H153" s="1067"/>
      <c r="I153" s="268"/>
      <c r="J153" s="268"/>
      <c r="K153" s="268"/>
      <c r="L153" s="268"/>
    </row>
    <row r="154" spans="1:12">
      <c r="A154" s="600"/>
      <c r="B154" s="595"/>
      <c r="C154" s="595"/>
      <c r="D154" s="596"/>
      <c r="E154" s="597"/>
      <c r="F154" s="595"/>
      <c r="G154" s="1059"/>
      <c r="H154" s="1059"/>
      <c r="I154" s="268"/>
      <c r="J154" s="268"/>
      <c r="K154" s="268"/>
      <c r="L154" s="268"/>
    </row>
    <row r="155" spans="1:12">
      <c r="A155" s="621" t="s">
        <v>1890</v>
      </c>
      <c r="B155" s="614"/>
      <c r="C155" s="615" t="s">
        <v>448</v>
      </c>
      <c r="D155" s="767" t="s">
        <v>449</v>
      </c>
      <c r="E155" s="614" t="s">
        <v>12</v>
      </c>
      <c r="F155" s="614">
        <v>100</v>
      </c>
      <c r="G155" s="1062"/>
      <c r="H155" s="1062"/>
      <c r="I155" s="268"/>
      <c r="J155" s="268"/>
      <c r="K155" s="268"/>
      <c r="L155" s="268"/>
    </row>
    <row r="156" spans="1:12">
      <c r="A156" s="600"/>
      <c r="B156" s="595"/>
      <c r="C156" s="595"/>
      <c r="D156" s="596"/>
      <c r="E156" s="597"/>
      <c r="F156" s="595"/>
      <c r="G156" s="1059"/>
      <c r="H156" s="1059"/>
      <c r="I156" s="268"/>
      <c r="J156" s="268"/>
      <c r="K156" s="268"/>
      <c r="L156" s="268"/>
    </row>
    <row r="157" spans="1:12">
      <c r="A157" s="46" t="s">
        <v>1891</v>
      </c>
      <c r="B157" s="614"/>
      <c r="C157" s="615" t="s">
        <v>450</v>
      </c>
      <c r="D157" s="767" t="s">
        <v>451</v>
      </c>
      <c r="E157" s="614" t="s">
        <v>12</v>
      </c>
      <c r="F157" s="614">
        <v>100</v>
      </c>
      <c r="G157" s="1062"/>
      <c r="H157" s="1062"/>
      <c r="I157" s="268"/>
      <c r="J157" s="268"/>
      <c r="K157" s="268"/>
      <c r="L157" s="268"/>
    </row>
    <row r="158" spans="1:12">
      <c r="A158" s="600"/>
      <c r="B158" s="595"/>
      <c r="C158" s="595"/>
      <c r="D158" s="596"/>
      <c r="E158" s="597"/>
      <c r="F158" s="595"/>
      <c r="G158" s="1059"/>
      <c r="H158" s="1059"/>
      <c r="I158" s="268"/>
      <c r="J158" s="268"/>
      <c r="K158" s="268"/>
      <c r="L158" s="268"/>
    </row>
    <row r="159" spans="1:12">
      <c r="A159" s="46" t="s">
        <v>1892</v>
      </c>
      <c r="B159" s="614"/>
      <c r="C159" s="615" t="s">
        <v>452</v>
      </c>
      <c r="D159" s="767" t="s">
        <v>453</v>
      </c>
      <c r="E159" s="614"/>
      <c r="F159" s="614"/>
      <c r="G159" s="1062"/>
      <c r="H159" s="1062"/>
      <c r="I159" s="268"/>
      <c r="J159" s="268"/>
      <c r="K159" s="268"/>
      <c r="L159" s="268"/>
    </row>
    <row r="160" spans="1:12">
      <c r="A160" s="27"/>
      <c r="B160" s="630"/>
      <c r="C160" s="761"/>
      <c r="D160" s="628"/>
      <c r="E160" s="630"/>
      <c r="F160" s="630"/>
      <c r="G160" s="1071"/>
      <c r="H160" s="1071"/>
      <c r="I160" s="268"/>
      <c r="J160" s="268"/>
      <c r="K160" s="268"/>
      <c r="L160" s="268"/>
    </row>
    <row r="161" spans="1:12">
      <c r="A161" s="46" t="s">
        <v>1893</v>
      </c>
      <c r="B161" s="621"/>
      <c r="C161" s="621" t="s">
        <v>454</v>
      </c>
      <c r="D161" s="622" t="s">
        <v>455</v>
      </c>
      <c r="E161" s="762" t="s">
        <v>154</v>
      </c>
      <c r="F161" s="621">
        <v>708</v>
      </c>
      <c r="G161" s="1072"/>
      <c r="H161" s="1072"/>
      <c r="I161" s="268"/>
      <c r="J161" s="268"/>
      <c r="K161" s="268"/>
      <c r="L161" s="268"/>
    </row>
    <row r="162" spans="1:12">
      <c r="A162" s="600"/>
      <c r="B162" s="595"/>
      <c r="C162" s="595"/>
      <c r="D162" s="596"/>
      <c r="E162" s="597"/>
      <c r="F162" s="595"/>
      <c r="G162" s="1059"/>
      <c r="H162" s="1059"/>
      <c r="I162" s="268"/>
      <c r="J162" s="268"/>
      <c r="K162" s="268"/>
      <c r="L162" s="268"/>
    </row>
    <row r="163" spans="1:12">
      <c r="A163" s="46" t="s">
        <v>1894</v>
      </c>
      <c r="B163" s="614"/>
      <c r="C163" s="615" t="s">
        <v>456</v>
      </c>
      <c r="D163" s="767" t="s">
        <v>457</v>
      </c>
      <c r="E163" s="614"/>
      <c r="F163" s="614"/>
      <c r="G163" s="1062"/>
      <c r="H163" s="1062"/>
      <c r="I163" s="268"/>
      <c r="J163" s="268"/>
      <c r="K163" s="268"/>
      <c r="L163" s="268"/>
    </row>
    <row r="164" spans="1:12">
      <c r="A164" s="600"/>
      <c r="B164" s="595"/>
      <c r="C164" s="595"/>
      <c r="D164" s="596"/>
      <c r="E164" s="597"/>
      <c r="F164" s="595"/>
      <c r="G164" s="1059"/>
      <c r="H164" s="1059"/>
      <c r="I164" s="268"/>
      <c r="J164" s="268"/>
      <c r="K164" s="268"/>
      <c r="L164" s="268"/>
    </row>
    <row r="165" spans="1:12">
      <c r="A165" s="46" t="s">
        <v>1895</v>
      </c>
      <c r="B165" s="614"/>
      <c r="C165" s="615" t="s">
        <v>458</v>
      </c>
      <c r="D165" s="767" t="s">
        <v>459</v>
      </c>
      <c r="E165" s="614" t="s">
        <v>14</v>
      </c>
      <c r="F165" s="614">
        <v>8</v>
      </c>
      <c r="G165" s="1062"/>
      <c r="H165" s="1062"/>
      <c r="I165" s="268"/>
      <c r="J165" s="268"/>
      <c r="K165" s="268"/>
      <c r="L165" s="268"/>
    </row>
    <row r="166" spans="1:12">
      <c r="A166" s="600"/>
      <c r="B166" s="595"/>
      <c r="C166" s="595"/>
      <c r="D166" s="596"/>
      <c r="E166" s="597"/>
      <c r="F166" s="595"/>
      <c r="G166" s="1059"/>
      <c r="H166" s="1059"/>
      <c r="I166" s="268"/>
      <c r="J166" s="268"/>
      <c r="K166" s="268"/>
      <c r="L166" s="268"/>
    </row>
    <row r="167" spans="1:12" ht="27">
      <c r="A167" s="46" t="s">
        <v>1896</v>
      </c>
      <c r="B167" s="614"/>
      <c r="C167" s="615" t="s">
        <v>460</v>
      </c>
      <c r="D167" s="767" t="s">
        <v>461</v>
      </c>
      <c r="E167" s="614"/>
      <c r="F167" s="614"/>
      <c r="G167" s="1062"/>
      <c r="H167" s="1062"/>
      <c r="I167" s="268"/>
      <c r="J167" s="268"/>
      <c r="K167" s="268"/>
      <c r="L167" s="268"/>
    </row>
    <row r="168" spans="1:12">
      <c r="A168" s="600"/>
      <c r="B168" s="595"/>
      <c r="C168" s="595"/>
      <c r="D168" s="596"/>
      <c r="E168" s="597"/>
      <c r="F168" s="595"/>
      <c r="G168" s="1059"/>
      <c r="H168" s="1059"/>
      <c r="I168" s="268"/>
      <c r="J168" s="268"/>
      <c r="K168" s="268"/>
      <c r="L168" s="268"/>
    </row>
    <row r="169" spans="1:12">
      <c r="A169" s="46" t="s">
        <v>1897</v>
      </c>
      <c r="B169" s="614"/>
      <c r="C169" s="615" t="s">
        <v>462</v>
      </c>
      <c r="D169" s="767" t="s">
        <v>463</v>
      </c>
      <c r="E169" s="614" t="s">
        <v>65</v>
      </c>
      <c r="F169" s="614">
        <v>270</v>
      </c>
      <c r="G169" s="1062"/>
      <c r="H169" s="1062"/>
      <c r="I169" s="271"/>
      <c r="J169" s="268"/>
      <c r="K169" s="268"/>
      <c r="L169" s="268"/>
    </row>
    <row r="170" spans="1:12">
      <c r="A170" s="600"/>
      <c r="B170" s="595"/>
      <c r="C170" s="595"/>
      <c r="D170" s="596"/>
      <c r="E170" s="597"/>
      <c r="F170" s="595"/>
      <c r="G170" s="1059"/>
      <c r="H170" s="1059"/>
      <c r="I170" s="268"/>
      <c r="J170" s="268"/>
      <c r="K170" s="268"/>
      <c r="L170" s="268"/>
    </row>
    <row r="171" spans="1:12">
      <c r="A171" s="46" t="s">
        <v>1898</v>
      </c>
      <c r="B171" s="614"/>
      <c r="C171" s="615" t="s">
        <v>464</v>
      </c>
      <c r="D171" s="767" t="s">
        <v>465</v>
      </c>
      <c r="E171" s="614" t="s">
        <v>65</v>
      </c>
      <c r="F171" s="614">
        <v>10</v>
      </c>
      <c r="G171" s="1062"/>
      <c r="H171" s="1062"/>
      <c r="I171" s="268"/>
      <c r="J171" s="268"/>
      <c r="K171" s="268"/>
      <c r="L171" s="268"/>
    </row>
    <row r="172" spans="1:12">
      <c r="A172" s="600"/>
      <c r="B172" s="595"/>
      <c r="C172" s="595"/>
      <c r="D172" s="596"/>
      <c r="E172" s="597"/>
      <c r="F172" s="595"/>
      <c r="G172" s="1059"/>
      <c r="H172" s="1059"/>
      <c r="I172" s="268"/>
      <c r="J172" s="268"/>
      <c r="K172" s="268"/>
      <c r="L172" s="268"/>
    </row>
    <row r="173" spans="1:12">
      <c r="A173" s="46" t="s">
        <v>1899</v>
      </c>
      <c r="B173" s="614"/>
      <c r="C173" s="615" t="s">
        <v>466</v>
      </c>
      <c r="D173" s="767" t="s">
        <v>467</v>
      </c>
      <c r="E173" s="614"/>
      <c r="F173" s="614"/>
      <c r="G173" s="1062"/>
      <c r="H173" s="1062"/>
      <c r="I173" s="268"/>
      <c r="J173" s="268"/>
      <c r="K173" s="268"/>
      <c r="L173" s="268"/>
    </row>
    <row r="174" spans="1:12">
      <c r="A174" s="600"/>
      <c r="B174" s="595"/>
      <c r="C174" s="595"/>
      <c r="D174" s="596"/>
      <c r="E174" s="597"/>
      <c r="F174" s="595"/>
      <c r="G174" s="1059"/>
      <c r="H174" s="1059"/>
      <c r="I174" s="268"/>
      <c r="J174" s="268"/>
      <c r="K174" s="268"/>
      <c r="L174" s="268"/>
    </row>
    <row r="175" spans="1:12">
      <c r="A175" s="46" t="s">
        <v>1900</v>
      </c>
      <c r="B175" s="614"/>
      <c r="C175" s="615" t="s">
        <v>468</v>
      </c>
      <c r="D175" s="767" t="s">
        <v>469</v>
      </c>
      <c r="E175" s="614" t="s">
        <v>470</v>
      </c>
      <c r="F175" s="614">
        <v>1100</v>
      </c>
      <c r="G175" s="1062"/>
      <c r="H175" s="1062"/>
      <c r="I175" s="268"/>
      <c r="J175" s="268"/>
      <c r="K175" s="268"/>
      <c r="L175" s="268"/>
    </row>
    <row r="176" spans="1:12">
      <c r="A176" s="600"/>
      <c r="B176" s="595"/>
      <c r="C176" s="595"/>
      <c r="D176" s="596"/>
      <c r="E176" s="597"/>
      <c r="F176" s="595"/>
      <c r="G176" s="1059"/>
      <c r="H176" s="1059"/>
      <c r="I176" s="268"/>
      <c r="J176" s="268"/>
      <c r="K176" s="268"/>
      <c r="L176" s="268"/>
    </row>
    <row r="177" spans="1:12">
      <c r="A177" s="46" t="s">
        <v>1901</v>
      </c>
      <c r="B177" s="614"/>
      <c r="C177" s="615" t="s">
        <v>456</v>
      </c>
      <c r="D177" s="767" t="s">
        <v>457</v>
      </c>
      <c r="E177" s="614"/>
      <c r="F177" s="614"/>
      <c r="G177" s="1062"/>
      <c r="H177" s="1062"/>
      <c r="I177" s="268"/>
      <c r="J177" s="268"/>
      <c r="K177" s="268"/>
      <c r="L177" s="268"/>
    </row>
    <row r="178" spans="1:12">
      <c r="A178" s="600"/>
      <c r="B178" s="595"/>
      <c r="C178" s="595"/>
      <c r="D178" s="596"/>
      <c r="E178" s="597"/>
      <c r="F178" s="595"/>
      <c r="G178" s="1059"/>
      <c r="H178" s="1059"/>
      <c r="I178" s="268"/>
      <c r="J178" s="268"/>
      <c r="K178" s="268"/>
      <c r="L178" s="268"/>
    </row>
    <row r="179" spans="1:12">
      <c r="A179" s="46" t="s">
        <v>1902</v>
      </c>
      <c r="B179" s="614"/>
      <c r="C179" s="615" t="s">
        <v>458</v>
      </c>
      <c r="D179" s="767" t="s">
        <v>459</v>
      </c>
      <c r="E179" s="614" t="s">
        <v>14</v>
      </c>
      <c r="F179" s="614">
        <v>4</v>
      </c>
      <c r="G179" s="1062"/>
      <c r="H179" s="1062"/>
      <c r="I179" s="268"/>
      <c r="J179" s="268"/>
      <c r="K179" s="268"/>
      <c r="L179" s="268"/>
    </row>
    <row r="180" spans="1:12">
      <c r="A180" s="600"/>
      <c r="B180" s="595"/>
      <c r="C180" s="595"/>
      <c r="D180" s="596"/>
      <c r="E180" s="597"/>
      <c r="F180" s="595"/>
      <c r="G180" s="1059"/>
      <c r="H180" s="1059"/>
      <c r="I180" s="268"/>
      <c r="J180" s="268"/>
      <c r="K180" s="268"/>
      <c r="L180" s="268"/>
    </row>
    <row r="181" spans="1:12">
      <c r="A181" s="46" t="s">
        <v>1903</v>
      </c>
      <c r="B181" s="614"/>
      <c r="C181" s="615" t="s">
        <v>471</v>
      </c>
      <c r="D181" s="767" t="s">
        <v>472</v>
      </c>
      <c r="E181" s="614" t="s">
        <v>34</v>
      </c>
      <c r="F181" s="614">
        <v>1</v>
      </c>
      <c r="G181" s="1062"/>
      <c r="H181" s="1062"/>
      <c r="I181" s="272"/>
      <c r="J181" s="268"/>
      <c r="K181" s="268"/>
      <c r="L181" s="268"/>
    </row>
    <row r="182" spans="1:12">
      <c r="A182" s="600"/>
      <c r="B182" s="595"/>
      <c r="C182" s="595"/>
      <c r="D182" s="596"/>
      <c r="E182" s="597"/>
      <c r="F182" s="595"/>
      <c r="G182" s="1059"/>
      <c r="H182" s="1059"/>
      <c r="I182" s="268"/>
      <c r="J182" s="268"/>
      <c r="K182" s="268"/>
      <c r="L182" s="268"/>
    </row>
    <row r="183" spans="1:12">
      <c r="A183" s="46" t="s">
        <v>1904</v>
      </c>
      <c r="B183" s="614"/>
      <c r="C183" s="615" t="s">
        <v>473</v>
      </c>
      <c r="D183" s="767" t="s">
        <v>474</v>
      </c>
      <c r="E183" s="614" t="s">
        <v>34</v>
      </c>
      <c r="F183" s="614">
        <v>1</v>
      </c>
      <c r="G183" s="1062"/>
      <c r="H183" s="1062"/>
      <c r="I183" s="272"/>
      <c r="J183" s="268"/>
      <c r="K183" s="268"/>
      <c r="L183" s="268"/>
    </row>
    <row r="184" spans="1:12" ht="15.75" thickBot="1">
      <c r="A184" s="837"/>
      <c r="B184" s="595"/>
      <c r="C184" s="595"/>
      <c r="D184" s="596"/>
      <c r="E184" s="597"/>
      <c r="F184" s="595"/>
      <c r="G184" s="1059"/>
      <c r="H184" s="1059"/>
    </row>
    <row r="185" spans="1:12" ht="15.75" thickBot="1">
      <c r="A185" s="1183" t="s">
        <v>20</v>
      </c>
      <c r="B185" s="1183"/>
      <c r="C185" s="1183"/>
      <c r="D185" s="1183"/>
      <c r="E185" s="1183"/>
      <c r="F185" s="1183"/>
      <c r="G185" s="1183"/>
      <c r="H185" s="619"/>
    </row>
    <row r="186" spans="1:12" ht="15.75" thickBot="1">
      <c r="A186" s="1176" t="s">
        <v>21</v>
      </c>
      <c r="B186" s="1177"/>
      <c r="C186" s="1177"/>
      <c r="D186" s="1177"/>
      <c r="E186" s="1177"/>
      <c r="F186" s="1177"/>
      <c r="G186" s="1178"/>
      <c r="H186" s="605"/>
    </row>
    <row r="187" spans="1:12">
      <c r="A187" s="836"/>
      <c r="B187" s="595"/>
      <c r="C187" s="595"/>
      <c r="D187" s="596"/>
      <c r="E187" s="597"/>
      <c r="F187" s="595"/>
      <c r="G187" s="1059"/>
      <c r="H187" s="1059"/>
    </row>
    <row r="188" spans="1:12">
      <c r="A188" s="621" t="s">
        <v>26</v>
      </c>
      <c r="B188" s="614"/>
      <c r="C188" s="584" t="s">
        <v>475</v>
      </c>
      <c r="D188" s="592" t="s">
        <v>476</v>
      </c>
      <c r="E188" s="608"/>
      <c r="F188" s="584"/>
      <c r="G188" s="1057"/>
      <c r="H188" s="1057"/>
    </row>
    <row r="189" spans="1:12">
      <c r="A189" s="600"/>
      <c r="B189" s="595"/>
      <c r="C189" s="595"/>
      <c r="D189" s="596"/>
      <c r="E189" s="597"/>
      <c r="F189" s="595"/>
      <c r="G189" s="1059"/>
      <c r="H189" s="1059"/>
    </row>
    <row r="190" spans="1:12">
      <c r="A190" s="613"/>
      <c r="B190" s="614"/>
      <c r="C190" s="584" t="s">
        <v>477</v>
      </c>
      <c r="D190" s="646" t="s">
        <v>478</v>
      </c>
      <c r="E190" s="633"/>
      <c r="F190" s="634"/>
      <c r="G190" s="1073"/>
      <c r="H190" s="1073"/>
    </row>
    <row r="191" spans="1:12">
      <c r="A191" s="600"/>
      <c r="B191" s="595"/>
      <c r="C191" s="595"/>
      <c r="D191" s="647"/>
      <c r="E191" s="635"/>
      <c r="F191" s="636"/>
      <c r="G191" s="1074"/>
      <c r="H191" s="1074"/>
    </row>
    <row r="192" spans="1:12">
      <c r="A192" s="621" t="s">
        <v>1905</v>
      </c>
      <c r="B192" s="614"/>
      <c r="C192" s="610" t="s">
        <v>479</v>
      </c>
      <c r="D192" s="641" t="s">
        <v>480</v>
      </c>
      <c r="E192" s="637" t="s">
        <v>4134</v>
      </c>
      <c r="F192" s="638">
        <v>1.5</v>
      </c>
      <c r="G192" s="1073"/>
      <c r="H192" s="1075"/>
    </row>
    <row r="193" spans="1:9">
      <c r="A193" s="600"/>
      <c r="B193" s="595"/>
      <c r="C193" s="595"/>
      <c r="D193" s="647"/>
      <c r="E193" s="635"/>
      <c r="F193" s="636"/>
      <c r="G193" s="1074"/>
      <c r="H193" s="1074"/>
    </row>
    <row r="194" spans="1:9">
      <c r="A194" s="613"/>
      <c r="B194" s="614"/>
      <c r="C194" s="610" t="s">
        <v>481</v>
      </c>
      <c r="D194" s="611" t="s">
        <v>482</v>
      </c>
      <c r="E194" s="637"/>
      <c r="F194" s="638"/>
      <c r="G194" s="1075"/>
      <c r="H194" s="1075"/>
    </row>
    <row r="195" spans="1:9">
      <c r="A195" s="600"/>
      <c r="B195" s="595"/>
      <c r="C195" s="595"/>
      <c r="D195" s="596"/>
      <c r="E195" s="597"/>
      <c r="F195" s="595"/>
      <c r="G195" s="1059"/>
      <c r="H195" s="1059"/>
    </row>
    <row r="196" spans="1:9">
      <c r="A196" s="621" t="s">
        <v>1906</v>
      </c>
      <c r="B196" s="614"/>
      <c r="C196" s="615"/>
      <c r="D196" s="767" t="s">
        <v>483</v>
      </c>
      <c r="E196" s="614" t="s">
        <v>348</v>
      </c>
      <c r="F196" s="614">
        <v>1.5</v>
      </c>
      <c r="G196" s="1066"/>
      <c r="H196" s="1066"/>
    </row>
    <row r="197" spans="1:9">
      <c r="A197" s="600"/>
      <c r="B197" s="595"/>
      <c r="C197" s="595"/>
      <c r="D197" s="596"/>
      <c r="E197" s="597"/>
      <c r="F197" s="595"/>
      <c r="G197" s="1059"/>
      <c r="H197" s="1059"/>
    </row>
    <row r="198" spans="1:9">
      <c r="A198" s="613"/>
      <c r="B198" s="614"/>
      <c r="C198" s="615" t="s">
        <v>484</v>
      </c>
      <c r="D198" s="767" t="s">
        <v>485</v>
      </c>
      <c r="E198" s="614"/>
      <c r="F198" s="614"/>
      <c r="G198" s="1066"/>
      <c r="H198" s="1066"/>
    </row>
    <row r="199" spans="1:9">
      <c r="A199" s="600"/>
      <c r="B199" s="595"/>
      <c r="C199" s="595"/>
      <c r="D199" s="596"/>
      <c r="E199" s="597"/>
      <c r="F199" s="595"/>
      <c r="G199" s="1059"/>
      <c r="H199" s="1059"/>
    </row>
    <row r="200" spans="1:9">
      <c r="A200" s="621" t="s">
        <v>1907</v>
      </c>
      <c r="B200" s="614"/>
      <c r="C200" s="615" t="s">
        <v>486</v>
      </c>
      <c r="D200" s="767" t="s">
        <v>487</v>
      </c>
      <c r="E200" s="614" t="s">
        <v>14</v>
      </c>
      <c r="F200" s="614">
        <v>1</v>
      </c>
      <c r="G200" s="1062"/>
      <c r="H200" s="1062"/>
    </row>
    <row r="201" spans="1:9">
      <c r="A201" s="600"/>
      <c r="B201" s="595"/>
      <c r="C201" s="595"/>
      <c r="D201" s="596"/>
      <c r="E201" s="597"/>
      <c r="F201" s="595"/>
      <c r="G201" s="1059"/>
      <c r="H201" s="1059"/>
    </row>
    <row r="202" spans="1:9">
      <c r="A202" s="613"/>
      <c r="B202" s="614"/>
      <c r="C202" s="621" t="s">
        <v>488</v>
      </c>
      <c r="D202" s="622" t="s">
        <v>489</v>
      </c>
      <c r="E202" s="614"/>
      <c r="F202" s="621"/>
      <c r="G202" s="1067"/>
      <c r="H202" s="1067"/>
    </row>
    <row r="203" spans="1:9">
      <c r="A203" s="600"/>
      <c r="B203" s="595"/>
      <c r="C203" s="595"/>
      <c r="D203" s="596"/>
      <c r="E203" s="597"/>
      <c r="F203" s="595"/>
      <c r="G203" s="1059"/>
      <c r="H203" s="1059"/>
    </row>
    <row r="204" spans="1:9">
      <c r="A204" s="621" t="s">
        <v>1908</v>
      </c>
      <c r="B204" s="614"/>
      <c r="C204" s="615" t="s">
        <v>490</v>
      </c>
      <c r="D204" s="622" t="s">
        <v>2005</v>
      </c>
      <c r="E204" s="614" t="s">
        <v>154</v>
      </c>
      <c r="F204" s="614">
        <v>880</v>
      </c>
      <c r="G204" s="1062"/>
      <c r="H204" s="1062"/>
      <c r="I204" s="266"/>
    </row>
    <row r="205" spans="1:9">
      <c r="A205" s="600"/>
      <c r="B205" s="595"/>
      <c r="C205" s="595"/>
      <c r="D205" s="596"/>
      <c r="E205" s="597"/>
      <c r="F205" s="595"/>
      <c r="G205" s="1059"/>
      <c r="H205" s="1059"/>
      <c r="I205" s="265"/>
    </row>
    <row r="206" spans="1:9">
      <c r="A206" s="621" t="s">
        <v>1909</v>
      </c>
      <c r="B206" s="614"/>
      <c r="C206" s="615" t="s">
        <v>491</v>
      </c>
      <c r="D206" s="622" t="s">
        <v>2006</v>
      </c>
      <c r="E206" s="614" t="s">
        <v>154</v>
      </c>
      <c r="F206" s="614">
        <v>880</v>
      </c>
      <c r="G206" s="1062"/>
      <c r="H206" s="1062"/>
      <c r="I206" s="266"/>
    </row>
    <row r="207" spans="1:9">
      <c r="A207" s="600"/>
      <c r="B207" s="595"/>
      <c r="C207" s="595"/>
      <c r="D207" s="596"/>
      <c r="E207" s="597"/>
      <c r="F207" s="595"/>
      <c r="G207" s="1059"/>
      <c r="H207" s="1059"/>
    </row>
    <row r="208" spans="1:9">
      <c r="A208" s="613"/>
      <c r="B208" s="614"/>
      <c r="C208" s="615"/>
      <c r="D208" s="767"/>
      <c r="E208" s="614"/>
      <c r="F208" s="614"/>
      <c r="G208" s="1062"/>
      <c r="H208" s="1062"/>
    </row>
    <row r="209" spans="1:8">
      <c r="A209" s="600"/>
      <c r="B209" s="595"/>
      <c r="C209" s="595"/>
      <c r="D209" s="596"/>
      <c r="E209" s="597"/>
      <c r="F209" s="595"/>
      <c r="G209" s="1059"/>
      <c r="H209" s="1059"/>
    </row>
    <row r="210" spans="1:8">
      <c r="A210" s="613"/>
      <c r="B210" s="614"/>
      <c r="C210" s="615"/>
      <c r="D210" s="767"/>
      <c r="E210" s="614"/>
      <c r="F210" s="614"/>
      <c r="G210" s="1062"/>
      <c r="H210" s="1062"/>
    </row>
    <row r="211" spans="1:8">
      <c r="A211" s="600"/>
      <c r="B211" s="595"/>
      <c r="C211" s="595"/>
      <c r="D211" s="596"/>
      <c r="E211" s="597"/>
      <c r="F211" s="595"/>
      <c r="G211" s="1059"/>
      <c r="H211" s="1059"/>
    </row>
    <row r="212" spans="1:8">
      <c r="A212" s="613"/>
      <c r="B212" s="614"/>
      <c r="C212" s="615"/>
      <c r="D212" s="767"/>
      <c r="E212" s="614"/>
      <c r="F212" s="614"/>
      <c r="G212" s="1062"/>
      <c r="H212" s="1062"/>
    </row>
    <row r="213" spans="1:8">
      <c r="A213" s="600"/>
      <c r="B213" s="595"/>
      <c r="C213" s="595"/>
      <c r="D213" s="596"/>
      <c r="E213" s="597"/>
      <c r="F213" s="595"/>
      <c r="G213" s="1059"/>
      <c r="H213" s="1059"/>
    </row>
    <row r="214" spans="1:8">
      <c r="A214" s="613"/>
      <c r="B214" s="614"/>
      <c r="C214" s="615"/>
      <c r="D214" s="767"/>
      <c r="E214" s="614"/>
      <c r="F214" s="614"/>
      <c r="G214" s="1062"/>
      <c r="H214" s="1062"/>
    </row>
    <row r="215" spans="1:8">
      <c r="A215" s="600"/>
      <c r="B215" s="595"/>
      <c r="C215" s="595"/>
      <c r="D215" s="596"/>
      <c r="E215" s="597"/>
      <c r="F215" s="595"/>
      <c r="G215" s="1059"/>
      <c r="H215" s="1059"/>
    </row>
    <row r="216" spans="1:8">
      <c r="A216" s="613"/>
      <c r="B216" s="614"/>
      <c r="C216" s="615"/>
      <c r="D216" s="767"/>
      <c r="E216" s="614"/>
      <c r="F216" s="614"/>
      <c r="G216" s="1062"/>
      <c r="H216" s="1062"/>
    </row>
    <row r="217" spans="1:8">
      <c r="A217" s="600"/>
      <c r="B217" s="595"/>
      <c r="C217" s="595"/>
      <c r="D217" s="596"/>
      <c r="E217" s="597"/>
      <c r="F217" s="595"/>
      <c r="G217" s="1059"/>
      <c r="H217" s="1059"/>
    </row>
    <row r="218" spans="1:8" ht="15.75" thickBot="1">
      <c r="A218" s="839"/>
      <c r="B218" s="614"/>
      <c r="C218" s="615"/>
      <c r="D218" s="767"/>
      <c r="E218" s="614"/>
      <c r="F218" s="614"/>
      <c r="G218" s="1062"/>
      <c r="H218" s="1062"/>
    </row>
    <row r="219" spans="1:8" ht="15.75" thickBot="1">
      <c r="A219" s="1183" t="s">
        <v>865</v>
      </c>
      <c r="B219" s="1183"/>
      <c r="C219" s="1183"/>
      <c r="D219" s="1183"/>
      <c r="E219" s="1183"/>
      <c r="F219" s="1183"/>
      <c r="G219" s="1183"/>
      <c r="H219" s="619"/>
    </row>
    <row r="220" spans="1:8" ht="15.75" thickBot="1">
      <c r="A220" s="1176" t="s">
        <v>21</v>
      </c>
      <c r="B220" s="1177"/>
      <c r="C220" s="1177"/>
      <c r="D220" s="1177"/>
      <c r="E220" s="1177"/>
      <c r="F220" s="1177"/>
      <c r="G220" s="1178"/>
      <c r="H220" s="605"/>
    </row>
    <row r="221" spans="1:8">
      <c r="A221" s="836"/>
      <c r="B221" s="595"/>
      <c r="C221" s="595"/>
      <c r="D221" s="596"/>
      <c r="E221" s="597"/>
      <c r="F221" s="595"/>
      <c r="G221" s="1059"/>
      <c r="H221" s="1059"/>
    </row>
    <row r="222" spans="1:8">
      <c r="A222" s="621" t="s">
        <v>1843</v>
      </c>
      <c r="B222" s="584"/>
      <c r="C222" s="584" t="s">
        <v>492</v>
      </c>
      <c r="D222" s="769" t="s">
        <v>493</v>
      </c>
      <c r="E222" s="593"/>
      <c r="F222" s="584"/>
      <c r="G222" s="1076"/>
      <c r="H222" s="1057"/>
    </row>
    <row r="223" spans="1:8">
      <c r="A223" s="600"/>
      <c r="B223" s="595"/>
      <c r="C223" s="595"/>
      <c r="D223" s="596"/>
      <c r="E223" s="597"/>
      <c r="F223" s="595"/>
      <c r="G223" s="1059"/>
      <c r="H223" s="1059"/>
    </row>
    <row r="224" spans="1:8">
      <c r="A224" s="591"/>
      <c r="B224" s="584"/>
      <c r="C224" s="584" t="s">
        <v>494</v>
      </c>
      <c r="D224" s="592" t="s">
        <v>495</v>
      </c>
      <c r="E224" s="593"/>
      <c r="F224" s="584"/>
      <c r="G224" s="1057"/>
      <c r="H224" s="1057"/>
    </row>
    <row r="225" spans="1:11">
      <c r="A225" s="600"/>
      <c r="B225" s="595"/>
      <c r="C225" s="595"/>
      <c r="D225" s="596"/>
      <c r="E225" s="597"/>
      <c r="F225" s="595"/>
      <c r="G225" s="1059"/>
      <c r="H225" s="1059"/>
    </row>
    <row r="226" spans="1:11">
      <c r="A226" s="621" t="s">
        <v>1910</v>
      </c>
      <c r="B226" s="584"/>
      <c r="C226" s="584" t="s">
        <v>496</v>
      </c>
      <c r="D226" s="10" t="s">
        <v>497</v>
      </c>
      <c r="E226" s="593" t="s">
        <v>154</v>
      </c>
      <c r="F226" s="584">
        <v>1200</v>
      </c>
      <c r="G226" s="1057"/>
      <c r="H226" s="1057"/>
      <c r="I226" s="269"/>
      <c r="J226" s="270"/>
      <c r="K226" s="268"/>
    </row>
    <row r="227" spans="1:11">
      <c r="A227" s="600"/>
      <c r="B227" s="595"/>
      <c r="C227" s="595"/>
      <c r="D227" s="596"/>
      <c r="E227" s="597"/>
      <c r="F227" s="595"/>
      <c r="G227" s="1059"/>
      <c r="H227" s="1059"/>
      <c r="I227" s="268"/>
      <c r="J227" s="268"/>
      <c r="K227" s="268"/>
    </row>
    <row r="228" spans="1:11">
      <c r="A228" s="16" t="s">
        <v>1911</v>
      </c>
      <c r="B228" s="584"/>
      <c r="C228" s="584" t="s">
        <v>498</v>
      </c>
      <c r="D228" s="10" t="s">
        <v>499</v>
      </c>
      <c r="E228" s="608" t="s">
        <v>154</v>
      </c>
      <c r="F228" s="584">
        <v>250</v>
      </c>
      <c r="G228" s="1057"/>
      <c r="H228" s="1057"/>
      <c r="I228" s="269"/>
      <c r="J228" s="270"/>
      <c r="K228" s="268"/>
    </row>
    <row r="229" spans="1:11">
      <c r="A229" s="600"/>
      <c r="B229" s="595"/>
      <c r="C229" s="595"/>
      <c r="D229" s="596"/>
      <c r="E229" s="597"/>
      <c r="F229" s="595"/>
      <c r="G229" s="1059"/>
      <c r="H229" s="1059"/>
      <c r="I229" s="268"/>
      <c r="J229" s="268"/>
      <c r="K229" s="268"/>
    </row>
    <row r="230" spans="1:11">
      <c r="A230" s="16" t="s">
        <v>1912</v>
      </c>
      <c r="B230" s="610"/>
      <c r="C230" s="610" t="s">
        <v>500</v>
      </c>
      <c r="D230" s="611" t="s">
        <v>501</v>
      </c>
      <c r="E230" s="612" t="s">
        <v>154</v>
      </c>
      <c r="F230" s="610">
        <v>100</v>
      </c>
      <c r="G230" s="1061"/>
      <c r="H230" s="1061"/>
      <c r="I230" s="269"/>
      <c r="J230" s="270"/>
      <c r="K230" s="268"/>
    </row>
    <row r="231" spans="1:11">
      <c r="A231" s="600"/>
      <c r="B231" s="595"/>
      <c r="C231" s="595"/>
      <c r="D231" s="596"/>
      <c r="E231" s="597"/>
      <c r="F231" s="595"/>
      <c r="G231" s="1059"/>
      <c r="H231" s="1059"/>
      <c r="I231" s="268"/>
      <c r="J231" s="268"/>
      <c r="K231" s="268"/>
    </row>
    <row r="232" spans="1:11" ht="29.25" customHeight="1">
      <c r="A232" s="16" t="s">
        <v>1913</v>
      </c>
      <c r="B232" s="610"/>
      <c r="C232" s="610" t="s">
        <v>502</v>
      </c>
      <c r="D232" s="10" t="s">
        <v>503</v>
      </c>
      <c r="E232" s="612" t="s">
        <v>154</v>
      </c>
      <c r="F232" s="610">
        <v>100</v>
      </c>
      <c r="G232" s="1061"/>
      <c r="H232" s="1061"/>
      <c r="I232" s="269"/>
      <c r="J232" s="270"/>
      <c r="K232" s="268"/>
    </row>
    <row r="233" spans="1:11">
      <c r="A233" s="600"/>
      <c r="B233" s="595"/>
      <c r="C233" s="595"/>
      <c r="D233" s="640"/>
      <c r="E233" s="597"/>
      <c r="F233" s="595"/>
      <c r="G233" s="1059"/>
      <c r="H233" s="1059"/>
      <c r="I233" s="268"/>
      <c r="J233" s="268"/>
      <c r="K233" s="268"/>
    </row>
    <row r="234" spans="1:11">
      <c r="A234" s="16" t="s">
        <v>1844</v>
      </c>
      <c r="B234" s="610"/>
      <c r="C234" s="610" t="s">
        <v>504</v>
      </c>
      <c r="D234" s="641" t="s">
        <v>505</v>
      </c>
      <c r="E234" s="593"/>
      <c r="F234" s="610"/>
      <c r="G234" s="1061"/>
      <c r="H234" s="1061"/>
      <c r="I234" s="268"/>
      <c r="J234" s="270"/>
      <c r="K234" s="268"/>
    </row>
    <row r="235" spans="1:11">
      <c r="A235" s="600"/>
      <c r="B235" s="595"/>
      <c r="C235" s="595"/>
      <c r="D235" s="596"/>
      <c r="E235" s="597"/>
      <c r="F235" s="595"/>
      <c r="G235" s="1059"/>
      <c r="H235" s="1059"/>
    </row>
    <row r="236" spans="1:11" ht="31.5" customHeight="1">
      <c r="A236" s="613"/>
      <c r="B236" s="614"/>
      <c r="C236" s="615" t="s">
        <v>506</v>
      </c>
      <c r="D236" s="616" t="s">
        <v>507</v>
      </c>
      <c r="E236" s="614"/>
      <c r="F236" s="614"/>
      <c r="G236" s="1062"/>
      <c r="H236" s="1062"/>
    </row>
    <row r="237" spans="1:11">
      <c r="A237" s="600"/>
      <c r="B237" s="595"/>
      <c r="C237" s="595"/>
      <c r="D237" s="596"/>
      <c r="E237" s="597"/>
      <c r="F237" s="595"/>
      <c r="G237" s="1059"/>
      <c r="H237" s="1059"/>
    </row>
    <row r="238" spans="1:11" ht="27">
      <c r="A238" s="46" t="s">
        <v>1914</v>
      </c>
      <c r="B238" s="614"/>
      <c r="C238" s="615"/>
      <c r="D238" s="763" t="s">
        <v>2007</v>
      </c>
      <c r="E238" s="593" t="s">
        <v>154</v>
      </c>
      <c r="F238" s="614">
        <v>880</v>
      </c>
      <c r="G238" s="1062"/>
      <c r="H238" s="1062"/>
      <c r="I238" s="266"/>
    </row>
    <row r="239" spans="1:11">
      <c r="A239" s="600"/>
      <c r="B239" s="595"/>
      <c r="C239" s="595"/>
      <c r="D239" s="596"/>
      <c r="E239" s="597"/>
      <c r="F239" s="595"/>
      <c r="G239" s="1059"/>
      <c r="H239" s="1059"/>
      <c r="I239" s="268"/>
    </row>
    <row r="240" spans="1:11" ht="27">
      <c r="A240" s="46" t="s">
        <v>1915</v>
      </c>
      <c r="B240" s="614"/>
      <c r="C240" s="615"/>
      <c r="D240" s="763" t="s">
        <v>2008</v>
      </c>
      <c r="E240" s="614" t="s">
        <v>154</v>
      </c>
      <c r="F240" s="614">
        <v>840</v>
      </c>
      <c r="G240" s="1062"/>
      <c r="H240" s="1062"/>
      <c r="I240" s="269"/>
    </row>
    <row r="241" spans="1:12">
      <c r="A241" s="600"/>
      <c r="B241" s="595"/>
      <c r="C241" s="595"/>
      <c r="D241" s="596"/>
      <c r="E241" s="597"/>
      <c r="F241" s="595"/>
      <c r="G241" s="1059"/>
      <c r="H241" s="1059"/>
      <c r="I241" s="268"/>
    </row>
    <row r="242" spans="1:12" ht="27">
      <c r="A242" s="46" t="s">
        <v>1916</v>
      </c>
      <c r="B242" s="614"/>
      <c r="C242" s="615"/>
      <c r="D242" s="763" t="s">
        <v>2009</v>
      </c>
      <c r="E242" s="593" t="s">
        <v>154</v>
      </c>
      <c r="F242" s="614">
        <v>860</v>
      </c>
      <c r="G242" s="1062"/>
      <c r="H242" s="1062"/>
      <c r="I242" s="269"/>
    </row>
    <row r="243" spans="1:12">
      <c r="A243" s="600"/>
      <c r="B243" s="595"/>
      <c r="C243" s="595"/>
      <c r="D243" s="596"/>
      <c r="E243" s="597"/>
      <c r="F243" s="595"/>
      <c r="G243" s="1059"/>
      <c r="H243" s="1059"/>
      <c r="I243" s="268"/>
    </row>
    <row r="244" spans="1:12" ht="27">
      <c r="A244" s="46" t="s">
        <v>1917</v>
      </c>
      <c r="B244" s="614"/>
      <c r="C244" s="615"/>
      <c r="D244" s="763" t="s">
        <v>2010</v>
      </c>
      <c r="E244" s="593" t="s">
        <v>154</v>
      </c>
      <c r="F244" s="614">
        <v>710</v>
      </c>
      <c r="G244" s="1062"/>
      <c r="H244" s="1062"/>
      <c r="I244" s="269"/>
      <c r="L244" s="265"/>
    </row>
    <row r="245" spans="1:12">
      <c r="A245" s="600"/>
      <c r="B245" s="595"/>
      <c r="C245" s="595"/>
      <c r="D245" s="596"/>
      <c r="E245" s="597"/>
      <c r="F245" s="595"/>
      <c r="G245" s="1059"/>
      <c r="H245" s="1059"/>
      <c r="I245" s="268"/>
    </row>
    <row r="246" spans="1:12">
      <c r="A246" s="621" t="s">
        <v>1845</v>
      </c>
      <c r="B246" s="614"/>
      <c r="C246" s="615" t="s">
        <v>508</v>
      </c>
      <c r="D246" s="616" t="s">
        <v>509</v>
      </c>
      <c r="E246" s="614"/>
      <c r="F246" s="614"/>
      <c r="G246" s="1062"/>
      <c r="H246" s="1062"/>
      <c r="I246" s="268"/>
    </row>
    <row r="247" spans="1:12">
      <c r="A247" s="600"/>
      <c r="B247" s="595"/>
      <c r="C247" s="595"/>
      <c r="D247" s="596"/>
      <c r="E247" s="597"/>
      <c r="F247" s="595"/>
      <c r="G247" s="1059"/>
      <c r="H247" s="1059"/>
      <c r="I247" s="268"/>
    </row>
    <row r="248" spans="1:12">
      <c r="A248" s="621" t="s">
        <v>1918</v>
      </c>
      <c r="B248" s="614"/>
      <c r="C248" s="615"/>
      <c r="D248" s="767" t="s">
        <v>510</v>
      </c>
      <c r="E248" s="593" t="s">
        <v>154</v>
      </c>
      <c r="F248" s="614">
        <v>5</v>
      </c>
      <c r="G248" s="1062"/>
      <c r="H248" s="1062"/>
      <c r="I248" s="268"/>
    </row>
    <row r="249" spans="1:12">
      <c r="A249" s="600"/>
      <c r="B249" s="595"/>
      <c r="C249" s="595"/>
      <c r="D249" s="596"/>
      <c r="E249" s="597"/>
      <c r="F249" s="595"/>
      <c r="G249" s="1059"/>
      <c r="H249" s="1059"/>
      <c r="I249" s="268"/>
    </row>
    <row r="250" spans="1:12" ht="16.5" customHeight="1">
      <c r="A250" s="621" t="s">
        <v>1919</v>
      </c>
      <c r="B250" s="614"/>
      <c r="C250" s="615"/>
      <c r="D250" s="767" t="s">
        <v>511</v>
      </c>
      <c r="E250" s="593" t="s">
        <v>154</v>
      </c>
      <c r="F250" s="614">
        <v>500</v>
      </c>
      <c r="G250" s="1062"/>
      <c r="H250" s="1062"/>
      <c r="I250" s="268"/>
    </row>
    <row r="251" spans="1:12">
      <c r="A251" s="600"/>
      <c r="B251" s="595"/>
      <c r="C251" s="595"/>
      <c r="D251" s="596"/>
      <c r="E251" s="597"/>
      <c r="F251" s="595"/>
      <c r="G251" s="1059"/>
      <c r="H251" s="1059"/>
      <c r="I251" s="268"/>
    </row>
    <row r="252" spans="1:12">
      <c r="A252" s="46" t="s">
        <v>1920</v>
      </c>
      <c r="B252" s="614"/>
      <c r="C252" s="615"/>
      <c r="D252" s="767" t="s">
        <v>512</v>
      </c>
      <c r="E252" s="593" t="s">
        <v>154</v>
      </c>
      <c r="F252" s="614">
        <v>300</v>
      </c>
      <c r="G252" s="1062"/>
      <c r="H252" s="1062"/>
    </row>
    <row r="253" spans="1:12">
      <c r="A253" s="600"/>
      <c r="B253" s="595"/>
      <c r="C253" s="595"/>
      <c r="D253" s="596"/>
      <c r="E253" s="597"/>
      <c r="F253" s="595"/>
      <c r="G253" s="1059"/>
      <c r="H253" s="1059"/>
    </row>
    <row r="254" spans="1:12">
      <c r="A254" s="46" t="s">
        <v>1846</v>
      </c>
      <c r="B254" s="614"/>
      <c r="C254" s="615" t="s">
        <v>513</v>
      </c>
      <c r="D254" s="327" t="s">
        <v>514</v>
      </c>
      <c r="E254" s="593"/>
      <c r="F254" s="614"/>
      <c r="G254" s="1062"/>
      <c r="H254" s="1062"/>
    </row>
    <row r="255" spans="1:12">
      <c r="A255" s="600"/>
      <c r="B255" s="595"/>
      <c r="C255" s="595"/>
      <c r="D255" s="596"/>
      <c r="E255" s="597"/>
      <c r="F255" s="595"/>
      <c r="G255" s="1059"/>
      <c r="H255" s="1059"/>
    </row>
    <row r="256" spans="1:12">
      <c r="A256" s="46" t="s">
        <v>1921</v>
      </c>
      <c r="B256" s="614"/>
      <c r="C256" s="615" t="s">
        <v>515</v>
      </c>
      <c r="D256" s="767" t="s">
        <v>516</v>
      </c>
      <c r="E256" s="593"/>
      <c r="F256" s="614"/>
      <c r="G256" s="1062"/>
      <c r="H256" s="1062"/>
    </row>
    <row r="257" spans="1:10">
      <c r="A257" s="600"/>
      <c r="B257" s="595"/>
      <c r="C257" s="595"/>
      <c r="D257" s="596"/>
      <c r="E257" s="597"/>
      <c r="F257" s="595"/>
      <c r="G257" s="1059"/>
      <c r="H257" s="1059"/>
    </row>
    <row r="258" spans="1:10">
      <c r="A258" s="46" t="s">
        <v>1922</v>
      </c>
      <c r="B258" s="614"/>
      <c r="C258" s="615" t="s">
        <v>517</v>
      </c>
      <c r="D258" s="767" t="s">
        <v>518</v>
      </c>
      <c r="E258" s="614" t="s">
        <v>154</v>
      </c>
      <c r="F258" s="614">
        <v>830</v>
      </c>
      <c r="G258" s="1062"/>
      <c r="H258" s="1062"/>
      <c r="I258" s="269"/>
    </row>
    <row r="259" spans="1:10" ht="15.75" thickBot="1">
      <c r="A259" s="837"/>
      <c r="B259" s="595"/>
      <c r="C259" s="595"/>
      <c r="D259" s="596"/>
      <c r="E259" s="597"/>
      <c r="F259" s="595"/>
      <c r="G259" s="1059"/>
      <c r="H259" s="1059"/>
    </row>
    <row r="260" spans="1:10" ht="15.75" thickBot="1">
      <c r="A260" s="1184" t="s">
        <v>20</v>
      </c>
      <c r="B260" s="1185"/>
      <c r="C260" s="1185"/>
      <c r="D260" s="1185"/>
      <c r="E260" s="1185"/>
      <c r="F260" s="1185"/>
      <c r="G260" s="1186"/>
      <c r="H260" s="619"/>
    </row>
    <row r="261" spans="1:10" ht="15.75" thickBot="1">
      <c r="A261" s="1176" t="s">
        <v>21</v>
      </c>
      <c r="B261" s="1177"/>
      <c r="C261" s="1177"/>
      <c r="D261" s="1177"/>
      <c r="E261" s="1177"/>
      <c r="F261" s="1177"/>
      <c r="G261" s="1178"/>
      <c r="H261" s="605"/>
    </row>
    <row r="262" spans="1:10">
      <c r="A262" s="836"/>
      <c r="B262" s="595"/>
      <c r="C262" s="595"/>
      <c r="D262" s="596"/>
      <c r="E262" s="597"/>
      <c r="F262" s="595"/>
      <c r="G262" s="1059"/>
      <c r="H262" s="1059"/>
    </row>
    <row r="263" spans="1:10">
      <c r="A263" s="621" t="s">
        <v>1847</v>
      </c>
      <c r="B263" s="614"/>
      <c r="C263" s="615" t="s">
        <v>519</v>
      </c>
      <c r="D263" s="616" t="s">
        <v>520</v>
      </c>
      <c r="E263" s="614"/>
      <c r="F263" s="614"/>
      <c r="G263" s="1062"/>
      <c r="H263" s="1062"/>
    </row>
    <row r="264" spans="1:10">
      <c r="A264" s="600"/>
      <c r="B264" s="595"/>
      <c r="C264" s="595"/>
      <c r="D264" s="596"/>
      <c r="E264" s="597"/>
      <c r="F264" s="595"/>
      <c r="G264" s="1059"/>
      <c r="H264" s="1059"/>
    </row>
    <row r="265" spans="1:10">
      <c r="A265" s="613"/>
      <c r="B265" s="614"/>
      <c r="C265" s="615" t="s">
        <v>521</v>
      </c>
      <c r="D265" s="592" t="s">
        <v>522</v>
      </c>
      <c r="E265" s="593"/>
      <c r="F265" s="614"/>
      <c r="G265" s="1062"/>
      <c r="H265" s="1062"/>
    </row>
    <row r="266" spans="1:10">
      <c r="A266" s="600"/>
      <c r="B266" s="595"/>
      <c r="C266" s="595"/>
      <c r="D266" s="596"/>
      <c r="E266" s="597"/>
      <c r="F266" s="595"/>
      <c r="G266" s="1059"/>
      <c r="H266" s="1059"/>
    </row>
    <row r="267" spans="1:10">
      <c r="A267" s="613"/>
      <c r="B267" s="614"/>
      <c r="C267" s="615" t="s">
        <v>523</v>
      </c>
      <c r="D267" s="592" t="s">
        <v>524</v>
      </c>
      <c r="E267" s="593"/>
      <c r="F267" s="614"/>
      <c r="G267" s="1057"/>
      <c r="H267" s="1062"/>
    </row>
    <row r="268" spans="1:10">
      <c r="A268" s="600"/>
      <c r="B268" s="595"/>
      <c r="C268" s="595"/>
      <c r="D268" s="596"/>
      <c r="E268" s="597"/>
      <c r="F268" s="595"/>
      <c r="G268" s="1059"/>
      <c r="H268" s="1059"/>
    </row>
    <row r="269" spans="1:10">
      <c r="A269" s="621" t="s">
        <v>1923</v>
      </c>
      <c r="B269" s="614"/>
      <c r="C269" s="615"/>
      <c r="D269" s="592" t="s">
        <v>525</v>
      </c>
      <c r="E269" s="614" t="s">
        <v>154</v>
      </c>
      <c r="F269" s="614">
        <v>860</v>
      </c>
      <c r="G269" s="1057"/>
      <c r="H269" s="1062"/>
      <c r="I269" s="269"/>
      <c r="J269" s="268"/>
    </row>
    <row r="270" spans="1:10">
      <c r="A270" s="600"/>
      <c r="B270" s="595"/>
      <c r="C270" s="595"/>
      <c r="D270" s="620"/>
      <c r="E270" s="597"/>
      <c r="F270" s="595"/>
      <c r="G270" s="1058"/>
      <c r="H270" s="1059"/>
      <c r="I270" s="268"/>
      <c r="J270" s="268"/>
    </row>
    <row r="271" spans="1:10">
      <c r="A271" s="46" t="s">
        <v>1924</v>
      </c>
      <c r="B271" s="614"/>
      <c r="C271" s="615"/>
      <c r="D271" s="10" t="s">
        <v>2011</v>
      </c>
      <c r="E271" s="614" t="s">
        <v>154</v>
      </c>
      <c r="F271" s="614">
        <v>1560</v>
      </c>
      <c r="G271" s="1057"/>
      <c r="H271" s="1062"/>
      <c r="I271" s="268"/>
      <c r="J271" s="270"/>
    </row>
    <row r="272" spans="1:10">
      <c r="A272" s="600"/>
      <c r="B272" s="595"/>
      <c r="C272" s="595"/>
      <c r="D272" s="620"/>
      <c r="E272" s="599"/>
      <c r="F272" s="590"/>
      <c r="G272" s="1058"/>
      <c r="H272" s="1059"/>
    </row>
    <row r="273" spans="1:13">
      <c r="A273" s="613"/>
      <c r="B273" s="614"/>
      <c r="C273" s="615" t="s">
        <v>526</v>
      </c>
      <c r="D273" s="592" t="s">
        <v>527</v>
      </c>
      <c r="E273" s="593"/>
      <c r="F273" s="584"/>
      <c r="G273" s="1057"/>
      <c r="H273" s="1062"/>
    </row>
    <row r="274" spans="1:13">
      <c r="A274" s="600"/>
      <c r="B274" s="595"/>
      <c r="C274" s="595"/>
      <c r="D274" s="596"/>
      <c r="E274" s="597"/>
      <c r="F274" s="595"/>
      <c r="G274" s="1059"/>
      <c r="H274" s="1059"/>
    </row>
    <row r="275" spans="1:13">
      <c r="A275" s="621" t="s">
        <v>1925</v>
      </c>
      <c r="B275" s="614"/>
      <c r="C275" s="615"/>
      <c r="D275" s="767" t="s">
        <v>528</v>
      </c>
      <c r="E275" s="614" t="s">
        <v>154</v>
      </c>
      <c r="F275" s="614">
        <v>30</v>
      </c>
      <c r="G275" s="1057"/>
      <c r="H275" s="1062"/>
    </row>
    <row r="276" spans="1:13">
      <c r="A276" s="600"/>
      <c r="B276" s="595"/>
      <c r="C276" s="595"/>
      <c r="D276" s="596"/>
      <c r="E276" s="597"/>
      <c r="F276" s="595"/>
      <c r="G276" s="1059"/>
      <c r="H276" s="1059"/>
    </row>
    <row r="277" spans="1:13">
      <c r="A277" s="621" t="s">
        <v>1848</v>
      </c>
      <c r="B277" s="614"/>
      <c r="C277" s="615" t="s">
        <v>529</v>
      </c>
      <c r="D277" s="327" t="s">
        <v>530</v>
      </c>
      <c r="E277" s="614"/>
      <c r="F277" s="614"/>
      <c r="G277" s="1062"/>
      <c r="H277" s="1062"/>
    </row>
    <row r="278" spans="1:13">
      <c r="A278" s="600"/>
      <c r="B278" s="595"/>
      <c r="C278" s="595"/>
      <c r="D278" s="596"/>
      <c r="E278" s="597"/>
      <c r="F278" s="595"/>
      <c r="G278" s="1059"/>
      <c r="H278" s="1059"/>
    </row>
    <row r="279" spans="1:13" ht="27">
      <c r="A279" s="621" t="s">
        <v>1926</v>
      </c>
      <c r="B279" s="614"/>
      <c r="C279" s="615" t="s">
        <v>531</v>
      </c>
      <c r="D279" s="592" t="s">
        <v>532</v>
      </c>
      <c r="E279" s="614" t="s">
        <v>14</v>
      </c>
      <c r="F279" s="614">
        <v>1</v>
      </c>
      <c r="G279" s="1062"/>
      <c r="H279" s="1062"/>
    </row>
    <row r="280" spans="1:13">
      <c r="A280" s="600"/>
      <c r="B280" s="595"/>
      <c r="C280" s="595"/>
      <c r="D280" s="596"/>
      <c r="E280" s="597"/>
      <c r="F280" s="595"/>
      <c r="G280" s="1059"/>
      <c r="H280" s="1059"/>
    </row>
    <row r="281" spans="1:13">
      <c r="A281" s="613"/>
      <c r="B281" s="614"/>
      <c r="C281" s="584" t="s">
        <v>533</v>
      </c>
      <c r="D281" s="592" t="s">
        <v>534</v>
      </c>
      <c r="E281" s="608"/>
      <c r="F281" s="584"/>
      <c r="G281" s="1057"/>
      <c r="H281" s="1057"/>
    </row>
    <row r="282" spans="1:13">
      <c r="A282" s="600"/>
      <c r="B282" s="595"/>
      <c r="C282" s="595"/>
      <c r="D282" s="596"/>
      <c r="E282" s="597"/>
      <c r="F282" s="595"/>
      <c r="G282" s="1059"/>
      <c r="H282" s="1059"/>
    </row>
    <row r="283" spans="1:13" ht="28.5" customHeight="1">
      <c r="A283" s="613"/>
      <c r="B283" s="614"/>
      <c r="C283" s="584" t="s">
        <v>535</v>
      </c>
      <c r="D283" s="592" t="s">
        <v>536</v>
      </c>
      <c r="E283" s="593"/>
      <c r="F283" s="584"/>
      <c r="G283" s="1057"/>
      <c r="H283" s="1057"/>
    </row>
    <row r="284" spans="1:13">
      <c r="A284" s="600"/>
      <c r="B284" s="595"/>
      <c r="C284" s="595"/>
      <c r="D284" s="596"/>
      <c r="E284" s="597"/>
      <c r="F284" s="595"/>
      <c r="G284" s="1059"/>
      <c r="H284" s="1059"/>
    </row>
    <row r="285" spans="1:13" ht="27">
      <c r="A285" s="621" t="s">
        <v>1927</v>
      </c>
      <c r="B285" s="614"/>
      <c r="C285" s="610"/>
      <c r="D285" s="767" t="s">
        <v>2007</v>
      </c>
      <c r="E285" s="612" t="s">
        <v>154</v>
      </c>
      <c r="F285" s="610">
        <v>880</v>
      </c>
      <c r="G285" s="1057"/>
      <c r="H285" s="1061"/>
      <c r="I285" s="274"/>
      <c r="J285" s="273"/>
      <c r="K285" s="273"/>
      <c r="L285" s="273"/>
      <c r="M285" s="273"/>
    </row>
    <row r="286" spans="1:13">
      <c r="A286" s="600"/>
      <c r="B286" s="595"/>
      <c r="C286" s="595"/>
      <c r="D286" s="596"/>
      <c r="E286" s="597"/>
      <c r="F286" s="595"/>
      <c r="G286" s="1059"/>
      <c r="H286" s="1059"/>
      <c r="I286" s="265"/>
      <c r="J286" s="265"/>
      <c r="K286" s="265"/>
      <c r="L286" s="265"/>
      <c r="M286" s="265"/>
    </row>
    <row r="287" spans="1:13" ht="27">
      <c r="A287" s="46" t="s">
        <v>1928</v>
      </c>
      <c r="B287" s="614"/>
      <c r="C287" s="610"/>
      <c r="D287" s="622" t="s">
        <v>2008</v>
      </c>
      <c r="E287" s="612" t="s">
        <v>154</v>
      </c>
      <c r="F287" s="610">
        <v>840</v>
      </c>
      <c r="G287" s="1061"/>
      <c r="H287" s="1061"/>
      <c r="I287" s="266"/>
      <c r="J287" s="265"/>
      <c r="K287" s="265"/>
      <c r="L287" s="265"/>
      <c r="M287" s="265"/>
    </row>
    <row r="288" spans="1:13">
      <c r="A288" s="600"/>
      <c r="B288" s="595"/>
      <c r="C288" s="595"/>
      <c r="D288" s="596"/>
      <c r="E288" s="597"/>
      <c r="F288" s="595"/>
      <c r="G288" s="1059"/>
      <c r="H288" s="1059"/>
      <c r="I288" s="265"/>
      <c r="J288" s="265"/>
      <c r="K288" s="265"/>
      <c r="L288" s="265"/>
      <c r="M288" s="265"/>
    </row>
    <row r="289" spans="1:13" ht="27">
      <c r="A289" s="46" t="s">
        <v>1929</v>
      </c>
      <c r="B289" s="614"/>
      <c r="C289" s="615"/>
      <c r="D289" s="767" t="s">
        <v>2012</v>
      </c>
      <c r="E289" s="614" t="s">
        <v>154</v>
      </c>
      <c r="F289" s="614">
        <v>870</v>
      </c>
      <c r="G289" s="1066"/>
      <c r="H289" s="1066"/>
      <c r="I289" s="266"/>
      <c r="J289" s="265"/>
      <c r="K289" s="265"/>
      <c r="L289" s="265"/>
      <c r="M289" s="265"/>
    </row>
    <row r="290" spans="1:13">
      <c r="A290" s="600"/>
      <c r="B290" s="595"/>
      <c r="C290" s="595"/>
      <c r="D290" s="596"/>
      <c r="E290" s="597"/>
      <c r="F290" s="595"/>
      <c r="G290" s="1059"/>
      <c r="H290" s="1059"/>
      <c r="I290" s="265"/>
      <c r="J290" s="265"/>
      <c r="K290" s="265"/>
      <c r="L290" s="265"/>
      <c r="M290" s="265"/>
    </row>
    <row r="291" spans="1:13" ht="27">
      <c r="A291" s="46" t="s">
        <v>1930</v>
      </c>
      <c r="B291" s="614"/>
      <c r="C291" s="615"/>
      <c r="D291" s="592" t="s">
        <v>2010</v>
      </c>
      <c r="E291" s="614" t="s">
        <v>154</v>
      </c>
      <c r="F291" s="614">
        <v>710</v>
      </c>
      <c r="G291" s="1066"/>
      <c r="H291" s="1066"/>
      <c r="I291" s="266"/>
      <c r="J291" s="265"/>
      <c r="K291" s="265"/>
      <c r="L291" s="265"/>
      <c r="M291" s="265"/>
    </row>
    <row r="292" spans="1:13">
      <c r="A292" s="600"/>
      <c r="B292" s="595"/>
      <c r="C292" s="595"/>
      <c r="D292" s="596"/>
      <c r="E292" s="597"/>
      <c r="F292" s="595"/>
      <c r="G292" s="1059"/>
      <c r="H292" s="1059"/>
    </row>
    <row r="293" spans="1:13">
      <c r="A293" s="613"/>
      <c r="B293" s="614"/>
      <c r="C293" s="615"/>
      <c r="D293" s="767"/>
      <c r="E293" s="614"/>
      <c r="F293" s="614"/>
      <c r="G293" s="1062"/>
      <c r="H293" s="1062"/>
    </row>
    <row r="294" spans="1:13">
      <c r="A294" s="600"/>
      <c r="B294" s="595"/>
      <c r="C294" s="595"/>
      <c r="D294" s="596"/>
      <c r="E294" s="597"/>
      <c r="F294" s="595"/>
      <c r="G294" s="1059"/>
      <c r="H294" s="1059"/>
    </row>
    <row r="295" spans="1:13">
      <c r="A295" s="613"/>
      <c r="B295" s="614"/>
      <c r="C295" s="621"/>
      <c r="D295" s="622"/>
      <c r="E295" s="614"/>
      <c r="F295" s="621"/>
      <c r="G295" s="1067"/>
      <c r="H295" s="1067"/>
    </row>
    <row r="296" spans="1:13">
      <c r="A296" s="600"/>
      <c r="B296" s="595"/>
      <c r="C296" s="595"/>
      <c r="D296" s="596"/>
      <c r="E296" s="597"/>
      <c r="F296" s="595"/>
      <c r="G296" s="1059"/>
      <c r="H296" s="1059"/>
    </row>
    <row r="297" spans="1:13">
      <c r="A297" s="613"/>
      <c r="B297" s="614"/>
      <c r="C297" s="615"/>
      <c r="D297" s="767"/>
      <c r="E297" s="614"/>
      <c r="F297" s="614"/>
      <c r="G297" s="1062"/>
      <c r="H297" s="1062"/>
    </row>
    <row r="298" spans="1:13">
      <c r="A298" s="600"/>
      <c r="B298" s="595"/>
      <c r="C298" s="595"/>
      <c r="D298" s="596"/>
      <c r="E298" s="597"/>
      <c r="F298" s="595"/>
      <c r="G298" s="1059"/>
      <c r="H298" s="1059"/>
    </row>
    <row r="299" spans="1:13">
      <c r="A299" s="613"/>
      <c r="B299" s="614"/>
      <c r="C299" s="615"/>
      <c r="D299" s="767"/>
      <c r="E299" s="614"/>
      <c r="F299" s="614"/>
      <c r="G299" s="1062"/>
      <c r="H299" s="1062"/>
    </row>
    <row r="300" spans="1:13" ht="15.75" thickBot="1">
      <c r="A300" s="837"/>
      <c r="B300" s="595"/>
      <c r="C300" s="595"/>
      <c r="D300" s="596"/>
      <c r="E300" s="597"/>
      <c r="F300" s="595"/>
      <c r="G300" s="1059"/>
      <c r="H300" s="1059"/>
    </row>
    <row r="301" spans="1:13" ht="15.75" thickBot="1">
      <c r="A301" s="1184" t="s">
        <v>20</v>
      </c>
      <c r="B301" s="1185"/>
      <c r="C301" s="1185"/>
      <c r="D301" s="1185"/>
      <c r="E301" s="1185"/>
      <c r="F301" s="1185"/>
      <c r="G301" s="1185"/>
      <c r="H301" s="623"/>
    </row>
    <row r="302" spans="1:13" ht="15.75" thickBot="1">
      <c r="A302" s="1176" t="s">
        <v>21</v>
      </c>
      <c r="B302" s="1177"/>
      <c r="C302" s="1177"/>
      <c r="D302" s="1177"/>
      <c r="E302" s="1177"/>
      <c r="F302" s="1177"/>
      <c r="G302" s="1178"/>
      <c r="H302" s="624"/>
    </row>
    <row r="303" spans="1:13">
      <c r="A303" s="836"/>
      <c r="B303" s="595"/>
      <c r="C303" s="595"/>
      <c r="D303" s="596"/>
      <c r="E303" s="597"/>
      <c r="F303" s="595"/>
      <c r="G303" s="598"/>
      <c r="H303" s="598"/>
    </row>
    <row r="304" spans="1:13">
      <c r="A304" s="46" t="s">
        <v>27</v>
      </c>
      <c r="B304" s="614"/>
      <c r="C304" s="615" t="s">
        <v>537</v>
      </c>
      <c r="D304" s="616" t="s">
        <v>538</v>
      </c>
      <c r="E304" s="614"/>
      <c r="F304" s="614"/>
      <c r="G304" s="1062"/>
      <c r="H304" s="1062"/>
    </row>
    <row r="305" spans="1:9">
      <c r="A305" s="600"/>
      <c r="B305" s="595"/>
      <c r="C305" s="595"/>
      <c r="D305" s="596"/>
      <c r="E305" s="597"/>
      <c r="F305" s="595"/>
      <c r="G305" s="1059"/>
      <c r="H305" s="1059"/>
    </row>
    <row r="306" spans="1:9">
      <c r="A306" s="613"/>
      <c r="B306" s="614"/>
      <c r="C306" s="615" t="s">
        <v>539</v>
      </c>
      <c r="D306" s="767" t="s">
        <v>540</v>
      </c>
      <c r="E306" s="614"/>
      <c r="F306" s="614"/>
      <c r="G306" s="1062"/>
      <c r="H306" s="1062"/>
    </row>
    <row r="307" spans="1:9">
      <c r="A307" s="600"/>
      <c r="B307" s="595"/>
      <c r="C307" s="595"/>
      <c r="D307" s="596"/>
      <c r="E307" s="597"/>
      <c r="F307" s="595"/>
      <c r="G307" s="1059"/>
      <c r="H307" s="1059"/>
    </row>
    <row r="308" spans="1:9" ht="27" customHeight="1">
      <c r="A308" s="621" t="s">
        <v>1931</v>
      </c>
      <c r="B308" s="614"/>
      <c r="C308" s="584" t="s">
        <v>541</v>
      </c>
      <c r="D308" s="592" t="s">
        <v>542</v>
      </c>
      <c r="E308" s="608" t="s">
        <v>154</v>
      </c>
      <c r="F308" s="584">
        <v>860</v>
      </c>
      <c r="G308" s="1057"/>
      <c r="H308" s="1057"/>
      <c r="I308" s="266"/>
    </row>
    <row r="309" spans="1:9">
      <c r="A309" s="600"/>
      <c r="B309" s="595"/>
      <c r="C309" s="595"/>
      <c r="D309" s="596"/>
      <c r="E309" s="597"/>
      <c r="F309" s="595"/>
      <c r="G309" s="1059"/>
      <c r="H309" s="1059"/>
      <c r="I309" s="265"/>
    </row>
    <row r="310" spans="1:9" ht="27">
      <c r="A310" s="46" t="s">
        <v>1932</v>
      </c>
      <c r="B310" s="614"/>
      <c r="C310" s="584" t="s">
        <v>543</v>
      </c>
      <c r="D310" s="592" t="s">
        <v>2013</v>
      </c>
      <c r="E310" s="626" t="s">
        <v>154</v>
      </c>
      <c r="F310" s="627">
        <v>30</v>
      </c>
      <c r="G310" s="1068"/>
      <c r="H310" s="1068"/>
      <c r="I310" s="265"/>
    </row>
    <row r="311" spans="1:9">
      <c r="A311" s="600"/>
      <c r="B311" s="595"/>
      <c r="C311" s="595"/>
      <c r="D311" s="628"/>
      <c r="E311" s="629"/>
      <c r="F311" s="630"/>
      <c r="G311" s="1069"/>
      <c r="H311" s="1069"/>
      <c r="I311" s="265"/>
    </row>
    <row r="312" spans="1:9" ht="29.25" customHeight="1">
      <c r="A312" s="613"/>
      <c r="B312" s="614"/>
      <c r="C312" s="610" t="s">
        <v>544</v>
      </c>
      <c r="D312" s="631" t="s">
        <v>545</v>
      </c>
      <c r="E312" s="612"/>
      <c r="F312" s="632"/>
      <c r="G312" s="1068"/>
      <c r="H312" s="1070"/>
      <c r="I312" s="265"/>
    </row>
    <row r="313" spans="1:9">
      <c r="A313" s="600"/>
      <c r="B313" s="595"/>
      <c r="C313" s="595"/>
      <c r="D313" s="628"/>
      <c r="E313" s="629"/>
      <c r="F313" s="630"/>
      <c r="G313" s="1069"/>
      <c r="H313" s="1069"/>
      <c r="I313" s="265"/>
    </row>
    <row r="314" spans="1:9" ht="29.25" customHeight="1">
      <c r="A314" s="613"/>
      <c r="B314" s="614"/>
      <c r="C314" s="610" t="s">
        <v>546</v>
      </c>
      <c r="D314" s="631" t="s">
        <v>547</v>
      </c>
      <c r="E314" s="612"/>
      <c r="F314" s="632"/>
      <c r="G314" s="1070"/>
      <c r="H314" s="1070"/>
      <c r="I314" s="265"/>
    </row>
    <row r="315" spans="1:9">
      <c r="A315" s="600"/>
      <c r="B315" s="595"/>
      <c r="C315" s="595"/>
      <c r="D315" s="596"/>
      <c r="E315" s="597"/>
      <c r="F315" s="595"/>
      <c r="G315" s="1059"/>
      <c r="H315" s="1059"/>
      <c r="I315" s="265"/>
    </row>
    <row r="316" spans="1:9">
      <c r="A316" s="621" t="s">
        <v>1933</v>
      </c>
      <c r="B316" s="614"/>
      <c r="C316" s="615"/>
      <c r="D316" s="631" t="s">
        <v>2014</v>
      </c>
      <c r="E316" s="614" t="s">
        <v>223</v>
      </c>
      <c r="F316" s="614">
        <v>58</v>
      </c>
      <c r="G316" s="1062"/>
      <c r="H316" s="1062"/>
      <c r="I316" s="266"/>
    </row>
    <row r="317" spans="1:9">
      <c r="A317" s="600"/>
      <c r="B317" s="595"/>
      <c r="C317" s="595"/>
      <c r="D317" s="596"/>
      <c r="E317" s="597"/>
      <c r="F317" s="595"/>
      <c r="G317" s="1059"/>
      <c r="H317" s="1059"/>
      <c r="I317" s="265"/>
    </row>
    <row r="318" spans="1:9">
      <c r="A318" s="46" t="s">
        <v>1934</v>
      </c>
      <c r="B318" s="614"/>
      <c r="C318" s="621" t="s">
        <v>548</v>
      </c>
      <c r="D318" s="622" t="s">
        <v>549</v>
      </c>
      <c r="E318" s="614" t="s">
        <v>550</v>
      </c>
      <c r="F318" s="621">
        <v>115</v>
      </c>
      <c r="G318" s="1067"/>
      <c r="H318" s="1067"/>
      <c r="I318" s="266"/>
    </row>
    <row r="319" spans="1:9">
      <c r="A319" s="600"/>
      <c r="B319" s="595"/>
      <c r="C319" s="595"/>
      <c r="D319" s="596"/>
      <c r="E319" s="597"/>
      <c r="F319" s="595"/>
      <c r="G319" s="1059"/>
      <c r="H319" s="1059"/>
      <c r="I319" s="265"/>
    </row>
    <row r="320" spans="1:9">
      <c r="A320" s="46" t="s">
        <v>1935</v>
      </c>
      <c r="B320" s="614"/>
      <c r="C320" s="615" t="s">
        <v>551</v>
      </c>
      <c r="D320" s="767" t="s">
        <v>552</v>
      </c>
      <c r="E320" s="614" t="s">
        <v>134</v>
      </c>
      <c r="F320" s="614">
        <v>5570</v>
      </c>
      <c r="G320" s="1062"/>
      <c r="H320" s="1062"/>
      <c r="I320" s="265"/>
    </row>
    <row r="321" spans="1:11">
      <c r="A321" s="600"/>
      <c r="B321" s="595"/>
      <c r="C321" s="595"/>
      <c r="D321" s="596"/>
      <c r="E321" s="597"/>
      <c r="F321" s="595"/>
      <c r="G321" s="1059"/>
      <c r="H321" s="1059"/>
    </row>
    <row r="322" spans="1:11">
      <c r="A322" s="46" t="s">
        <v>1936</v>
      </c>
      <c r="B322" s="614"/>
      <c r="C322" s="615" t="s">
        <v>553</v>
      </c>
      <c r="D322" s="767" t="s">
        <v>554</v>
      </c>
      <c r="E322" s="614" t="s">
        <v>154</v>
      </c>
      <c r="F322" s="614">
        <v>100</v>
      </c>
      <c r="G322" s="1062"/>
      <c r="H322" s="1062"/>
    </row>
    <row r="323" spans="1:11">
      <c r="A323" s="600"/>
      <c r="B323" s="595"/>
      <c r="C323" s="595"/>
      <c r="D323" s="596"/>
      <c r="E323" s="597"/>
      <c r="F323" s="595"/>
      <c r="G323" s="1059"/>
      <c r="H323" s="1059"/>
    </row>
    <row r="324" spans="1:11">
      <c r="A324" s="621" t="s">
        <v>28</v>
      </c>
      <c r="B324" s="614"/>
      <c r="C324" s="615" t="s">
        <v>555</v>
      </c>
      <c r="D324" s="327" t="s">
        <v>556</v>
      </c>
      <c r="E324" s="614"/>
      <c r="F324" s="614"/>
      <c r="G324" s="1062"/>
      <c r="H324" s="1062"/>
    </row>
    <row r="325" spans="1:11">
      <c r="A325" s="600"/>
      <c r="B325" s="595"/>
      <c r="C325" s="595"/>
      <c r="D325" s="596"/>
      <c r="E325" s="597"/>
      <c r="F325" s="595"/>
      <c r="G325" s="1059"/>
      <c r="H325" s="1059"/>
    </row>
    <row r="326" spans="1:11">
      <c r="A326" s="613"/>
      <c r="B326" s="614"/>
      <c r="C326" s="615" t="s">
        <v>557</v>
      </c>
      <c r="D326" s="767" t="s">
        <v>558</v>
      </c>
      <c r="E326" s="614"/>
      <c r="F326" s="614"/>
      <c r="G326" s="1062"/>
      <c r="H326" s="1062"/>
    </row>
    <row r="327" spans="1:11">
      <c r="A327" s="600"/>
      <c r="B327" s="595"/>
      <c r="C327" s="595"/>
      <c r="D327" s="596"/>
      <c r="E327" s="597"/>
      <c r="F327" s="595"/>
      <c r="G327" s="1059"/>
      <c r="H327" s="1059"/>
    </row>
    <row r="328" spans="1:11">
      <c r="A328" s="838"/>
      <c r="B328" s="614"/>
      <c r="C328" s="615"/>
      <c r="D328" s="767" t="s">
        <v>2015</v>
      </c>
      <c r="E328" s="614"/>
      <c r="F328" s="614"/>
      <c r="G328" s="1062"/>
      <c r="H328" s="1062"/>
    </row>
    <row r="329" spans="1:11">
      <c r="A329" s="600"/>
      <c r="B329" s="595"/>
      <c r="C329" s="595"/>
      <c r="D329" s="596"/>
      <c r="E329" s="597"/>
      <c r="F329" s="595"/>
      <c r="G329" s="1059"/>
      <c r="H329" s="1059"/>
      <c r="I329" s="265"/>
      <c r="J329" s="265"/>
      <c r="K329" s="265"/>
    </row>
    <row r="330" spans="1:11">
      <c r="A330" s="621" t="s">
        <v>1937</v>
      </c>
      <c r="B330" s="614"/>
      <c r="C330" s="615"/>
      <c r="D330" s="767" t="s">
        <v>2016</v>
      </c>
      <c r="E330" s="614" t="s">
        <v>470</v>
      </c>
      <c r="F330" s="614">
        <v>1070</v>
      </c>
      <c r="G330" s="1062"/>
      <c r="H330" s="1062"/>
      <c r="I330" s="265"/>
      <c r="J330" s="265"/>
      <c r="K330" s="265"/>
    </row>
    <row r="331" spans="1:11">
      <c r="A331" s="600"/>
      <c r="B331" s="595"/>
      <c r="C331" s="595"/>
      <c r="D331" s="596"/>
      <c r="E331" s="597"/>
      <c r="F331" s="595"/>
      <c r="G331" s="1059"/>
      <c r="H331" s="1059"/>
    </row>
    <row r="332" spans="1:11">
      <c r="A332" s="613"/>
      <c r="B332" s="614"/>
      <c r="C332" s="615"/>
      <c r="D332" s="767"/>
      <c r="E332" s="614"/>
      <c r="F332" s="614"/>
      <c r="G332" s="1062"/>
      <c r="H332" s="1062"/>
    </row>
    <row r="333" spans="1:11">
      <c r="A333" s="600"/>
      <c r="B333" s="595"/>
      <c r="C333" s="595"/>
      <c r="D333" s="596"/>
      <c r="E333" s="597"/>
      <c r="F333" s="595"/>
      <c r="G333" s="1059"/>
      <c r="H333" s="1059"/>
    </row>
    <row r="334" spans="1:11">
      <c r="A334" s="613"/>
      <c r="B334" s="614"/>
      <c r="C334" s="615"/>
      <c r="D334" s="767"/>
      <c r="E334" s="614"/>
      <c r="F334" s="614"/>
      <c r="G334" s="1062"/>
      <c r="H334" s="1062"/>
    </row>
    <row r="335" spans="1:11">
      <c r="A335" s="600"/>
      <c r="B335" s="595"/>
      <c r="C335" s="595"/>
      <c r="D335" s="596"/>
      <c r="E335" s="597"/>
      <c r="F335" s="595"/>
      <c r="G335" s="1059"/>
      <c r="H335" s="1059"/>
    </row>
    <row r="336" spans="1:11">
      <c r="A336" s="613"/>
      <c r="B336" s="614"/>
      <c r="C336" s="615"/>
      <c r="D336" s="767"/>
      <c r="E336" s="614"/>
      <c r="F336" s="614"/>
      <c r="G336" s="1062"/>
      <c r="H336" s="1062"/>
    </row>
    <row r="337" spans="1:9" ht="15.75" thickBot="1">
      <c r="A337" s="837"/>
      <c r="B337" s="595"/>
      <c r="C337" s="595"/>
      <c r="D337" s="596"/>
      <c r="E337" s="597"/>
      <c r="F337" s="595"/>
      <c r="G337" s="1059"/>
      <c r="H337" s="1059"/>
    </row>
    <row r="338" spans="1:9" ht="15.75" thickBot="1">
      <c r="A338" s="1184" t="s">
        <v>865</v>
      </c>
      <c r="B338" s="1185"/>
      <c r="C338" s="1185"/>
      <c r="D338" s="1185"/>
      <c r="E338" s="1185"/>
      <c r="F338" s="1185"/>
      <c r="G338" s="1185"/>
      <c r="H338" s="619"/>
    </row>
    <row r="339" spans="1:9" ht="15.75" thickBot="1">
      <c r="A339" s="1176" t="s">
        <v>21</v>
      </c>
      <c r="B339" s="1177"/>
      <c r="C339" s="1177"/>
      <c r="D339" s="1177"/>
      <c r="E339" s="1177"/>
      <c r="F339" s="1177"/>
      <c r="G339" s="1178"/>
      <c r="H339" s="605"/>
    </row>
    <row r="340" spans="1:9">
      <c r="A340" s="836"/>
      <c r="B340" s="595"/>
      <c r="C340" s="595"/>
      <c r="D340" s="596"/>
      <c r="E340" s="597"/>
      <c r="F340" s="595"/>
      <c r="G340" s="1059"/>
      <c r="H340" s="1059"/>
    </row>
    <row r="341" spans="1:9">
      <c r="A341" s="621" t="s">
        <v>29</v>
      </c>
      <c r="B341" s="614"/>
      <c r="C341" s="584" t="s">
        <v>559</v>
      </c>
      <c r="D341" s="41" t="s">
        <v>560</v>
      </c>
      <c r="E341" s="608"/>
      <c r="F341" s="584"/>
      <c r="G341" s="1057"/>
      <c r="H341" s="1057"/>
    </row>
    <row r="342" spans="1:9">
      <c r="A342" s="600"/>
      <c r="B342" s="595"/>
      <c r="C342" s="595"/>
      <c r="D342" s="596"/>
      <c r="E342" s="597"/>
      <c r="F342" s="595"/>
      <c r="G342" s="1059"/>
      <c r="H342" s="1059"/>
    </row>
    <row r="343" spans="1:9">
      <c r="A343" s="613"/>
      <c r="B343" s="614"/>
      <c r="C343" s="584" t="s">
        <v>561</v>
      </c>
      <c r="D343" s="646" t="s">
        <v>562</v>
      </c>
      <c r="E343" s="633"/>
      <c r="F343" s="634"/>
      <c r="G343" s="1073"/>
      <c r="H343" s="1073"/>
    </row>
    <row r="344" spans="1:9">
      <c r="A344" s="600"/>
      <c r="B344" s="595"/>
      <c r="C344" s="595"/>
      <c r="D344" s="647"/>
      <c r="E344" s="635"/>
      <c r="F344" s="636"/>
      <c r="G344" s="1074"/>
      <c r="H344" s="1074"/>
    </row>
    <row r="345" spans="1:9">
      <c r="A345" s="613"/>
      <c r="B345" s="614"/>
      <c r="C345" s="610" t="s">
        <v>563</v>
      </c>
      <c r="D345" s="611" t="s">
        <v>564</v>
      </c>
      <c r="E345" s="637"/>
      <c r="F345" s="638"/>
      <c r="G345" s="1073"/>
      <c r="H345" s="1075"/>
    </row>
    <row r="346" spans="1:9">
      <c r="A346" s="600"/>
      <c r="B346" s="595"/>
      <c r="C346" s="595"/>
      <c r="D346" s="647"/>
      <c r="E346" s="635"/>
      <c r="F346" s="636"/>
      <c r="G346" s="1074"/>
      <c r="H346" s="1074"/>
    </row>
    <row r="347" spans="1:9">
      <c r="A347" s="838"/>
      <c r="B347" s="614"/>
      <c r="C347" s="610"/>
      <c r="D347" s="611" t="s">
        <v>565</v>
      </c>
      <c r="E347" s="637"/>
      <c r="F347" s="638"/>
      <c r="G347" s="1075"/>
      <c r="H347" s="1075"/>
    </row>
    <row r="348" spans="1:9">
      <c r="A348" s="600"/>
      <c r="B348" s="595"/>
      <c r="C348" s="595"/>
      <c r="D348" s="596"/>
      <c r="E348" s="597"/>
      <c r="F348" s="595"/>
      <c r="G348" s="1059"/>
      <c r="H348" s="1059"/>
    </row>
    <row r="349" spans="1:9" ht="27">
      <c r="A349" s="621" t="s">
        <v>1938</v>
      </c>
      <c r="B349" s="614"/>
      <c r="C349" s="615"/>
      <c r="D349" s="767" t="s">
        <v>566</v>
      </c>
      <c r="E349" s="614" t="s">
        <v>154</v>
      </c>
      <c r="F349" s="614">
        <v>355</v>
      </c>
      <c r="G349" s="1066"/>
      <c r="H349" s="1063"/>
      <c r="I349" s="265"/>
    </row>
    <row r="350" spans="1:9">
      <c r="A350" s="600"/>
      <c r="B350" s="595"/>
      <c r="C350" s="595"/>
      <c r="D350" s="596"/>
      <c r="E350" s="597"/>
      <c r="F350" s="595"/>
      <c r="G350" s="1059"/>
      <c r="H350" s="1059"/>
      <c r="I350" s="265"/>
    </row>
    <row r="351" spans="1:9">
      <c r="A351" s="613"/>
      <c r="B351" s="614"/>
      <c r="C351" s="615"/>
      <c r="D351" s="767" t="s">
        <v>567</v>
      </c>
      <c r="E351" s="614"/>
      <c r="F351" s="614"/>
      <c r="G351" s="1066"/>
      <c r="H351" s="1066"/>
      <c r="I351" s="265"/>
    </row>
    <row r="352" spans="1:9">
      <c r="A352" s="600"/>
      <c r="B352" s="595"/>
      <c r="C352" s="595"/>
      <c r="D352" s="596"/>
      <c r="E352" s="597"/>
      <c r="F352" s="595"/>
      <c r="G352" s="1059"/>
      <c r="H352" s="1059"/>
      <c r="I352" s="265"/>
    </row>
    <row r="353" spans="1:9" ht="31.5" customHeight="1">
      <c r="A353" s="621" t="s">
        <v>1939</v>
      </c>
      <c r="B353" s="614"/>
      <c r="C353" s="615"/>
      <c r="D353" s="767" t="s">
        <v>2017</v>
      </c>
      <c r="E353" s="614" t="s">
        <v>154</v>
      </c>
      <c r="F353" s="614">
        <v>800</v>
      </c>
      <c r="G353" s="1062"/>
      <c r="H353" s="1062"/>
      <c r="I353" s="265"/>
    </row>
    <row r="354" spans="1:9">
      <c r="A354" s="600"/>
      <c r="B354" s="595"/>
      <c r="C354" s="595"/>
      <c r="D354" s="596"/>
      <c r="E354" s="597"/>
      <c r="F354" s="595"/>
      <c r="G354" s="1059"/>
      <c r="H354" s="1059"/>
      <c r="I354" s="265"/>
    </row>
    <row r="355" spans="1:9" ht="18.75" customHeight="1">
      <c r="A355" s="46" t="s">
        <v>1940</v>
      </c>
      <c r="B355" s="614"/>
      <c r="C355" s="621"/>
      <c r="D355" s="767" t="s">
        <v>2018</v>
      </c>
      <c r="E355" s="614" t="s">
        <v>154</v>
      </c>
      <c r="F355" s="621">
        <v>11</v>
      </c>
      <c r="G355" s="1067"/>
      <c r="H355" s="1067"/>
      <c r="I355" s="265"/>
    </row>
    <row r="356" spans="1:9">
      <c r="A356" s="600"/>
      <c r="B356" s="595"/>
      <c r="C356" s="595"/>
      <c r="D356" s="596"/>
      <c r="E356" s="597"/>
      <c r="F356" s="595"/>
      <c r="G356" s="1059"/>
      <c r="H356" s="1059"/>
      <c r="I356" s="265"/>
    </row>
    <row r="357" spans="1:9">
      <c r="A357" s="621" t="s">
        <v>31</v>
      </c>
      <c r="B357" s="614"/>
      <c r="C357" s="615" t="s">
        <v>568</v>
      </c>
      <c r="D357" s="327" t="s">
        <v>292</v>
      </c>
      <c r="E357" s="614"/>
      <c r="F357" s="614"/>
      <c r="G357" s="1062"/>
      <c r="H357" s="1062"/>
      <c r="I357" s="265"/>
    </row>
    <row r="358" spans="1:9">
      <c r="A358" s="600"/>
      <c r="B358" s="595"/>
      <c r="C358" s="595"/>
      <c r="D358" s="596"/>
      <c r="E358" s="597"/>
      <c r="F358" s="595"/>
      <c r="G358" s="1059"/>
      <c r="H358" s="1059"/>
      <c r="I358" s="265"/>
    </row>
    <row r="359" spans="1:9">
      <c r="A359" s="613"/>
      <c r="B359" s="614"/>
      <c r="C359" s="615" t="s">
        <v>569</v>
      </c>
      <c r="D359" s="767" t="s">
        <v>570</v>
      </c>
      <c r="E359" s="614"/>
      <c r="F359" s="614"/>
      <c r="G359" s="1062"/>
      <c r="H359" s="1062"/>
      <c r="I359" s="265"/>
    </row>
    <row r="360" spans="1:9">
      <c r="A360" s="600"/>
      <c r="B360" s="595"/>
      <c r="C360" s="595"/>
      <c r="D360" s="596"/>
      <c r="E360" s="597"/>
      <c r="F360" s="595"/>
      <c r="G360" s="1059"/>
      <c r="H360" s="1059"/>
      <c r="I360" s="265"/>
    </row>
    <row r="361" spans="1:9" ht="40.5">
      <c r="A361" s="621" t="s">
        <v>1941</v>
      </c>
      <c r="B361" s="614"/>
      <c r="C361" s="615" t="s">
        <v>571</v>
      </c>
      <c r="D361" s="767" t="s">
        <v>572</v>
      </c>
      <c r="E361" s="614" t="s">
        <v>134</v>
      </c>
      <c r="F361" s="614">
        <v>20</v>
      </c>
      <c r="G361" s="1062"/>
      <c r="H361" s="1062"/>
      <c r="I361" s="265"/>
    </row>
    <row r="362" spans="1:9">
      <c r="A362" s="600"/>
      <c r="B362" s="595"/>
      <c r="C362" s="595"/>
      <c r="D362" s="596"/>
      <c r="E362" s="597"/>
      <c r="F362" s="595"/>
      <c r="G362" s="1059"/>
      <c r="H362" s="1059"/>
      <c r="I362" s="265"/>
    </row>
    <row r="363" spans="1:9" ht="27">
      <c r="A363" s="621" t="s">
        <v>32</v>
      </c>
      <c r="B363" s="614"/>
      <c r="C363" s="615" t="s">
        <v>573</v>
      </c>
      <c r="D363" s="327" t="s">
        <v>574</v>
      </c>
      <c r="E363" s="614"/>
      <c r="F363" s="614"/>
      <c r="G363" s="1062"/>
      <c r="H363" s="1062"/>
      <c r="I363" s="265"/>
    </row>
    <row r="364" spans="1:9">
      <c r="A364" s="600"/>
      <c r="B364" s="595"/>
      <c r="C364" s="595"/>
      <c r="D364" s="596"/>
      <c r="E364" s="597"/>
      <c r="F364" s="595"/>
      <c r="G364" s="1059"/>
      <c r="H364" s="1059"/>
      <c r="I364" s="265"/>
    </row>
    <row r="365" spans="1:9">
      <c r="A365" s="838"/>
      <c r="B365" s="614"/>
      <c r="C365" s="615" t="s">
        <v>575</v>
      </c>
      <c r="D365" s="763" t="s">
        <v>576</v>
      </c>
      <c r="E365" s="614"/>
      <c r="F365" s="614"/>
      <c r="G365" s="1062"/>
      <c r="H365" s="1062"/>
      <c r="I365" s="265"/>
    </row>
    <row r="366" spans="1:9">
      <c r="A366" s="600"/>
      <c r="B366" s="595"/>
      <c r="C366" s="595"/>
      <c r="D366" s="596"/>
      <c r="E366" s="597"/>
      <c r="F366" s="595"/>
      <c r="G366" s="1059"/>
      <c r="H366" s="1059"/>
      <c r="I366" s="265"/>
    </row>
    <row r="367" spans="1:9">
      <c r="A367" s="621" t="s">
        <v>1942</v>
      </c>
      <c r="B367" s="614"/>
      <c r="C367" s="615" t="s">
        <v>577</v>
      </c>
      <c r="D367" s="767" t="s">
        <v>578</v>
      </c>
      <c r="E367" s="614" t="s">
        <v>134</v>
      </c>
      <c r="F367" s="614">
        <v>20</v>
      </c>
      <c r="G367" s="1062"/>
      <c r="H367" s="1062"/>
      <c r="I367" s="265"/>
    </row>
    <row r="368" spans="1:9">
      <c r="A368" s="600"/>
      <c r="B368" s="595"/>
      <c r="C368" s="595"/>
      <c r="D368" s="596"/>
      <c r="E368" s="597"/>
      <c r="F368" s="595"/>
      <c r="G368" s="1059"/>
      <c r="H368" s="1059"/>
    </row>
    <row r="369" spans="1:8">
      <c r="A369" s="46" t="s">
        <v>1943</v>
      </c>
      <c r="B369" s="614"/>
      <c r="C369" s="615" t="s">
        <v>579</v>
      </c>
      <c r="D369" s="767" t="s">
        <v>580</v>
      </c>
      <c r="E369" s="614" t="s">
        <v>154</v>
      </c>
      <c r="F369" s="614">
        <v>1</v>
      </c>
      <c r="G369" s="1062"/>
      <c r="H369" s="1062"/>
    </row>
    <row r="370" spans="1:8">
      <c r="A370" s="600"/>
      <c r="B370" s="595"/>
      <c r="C370" s="595"/>
      <c r="D370" s="596"/>
      <c r="E370" s="597"/>
      <c r="F370" s="595"/>
      <c r="G370" s="1059"/>
      <c r="H370" s="1059"/>
    </row>
    <row r="371" spans="1:8">
      <c r="A371" s="613"/>
      <c r="B371" s="614"/>
      <c r="C371" s="615"/>
      <c r="D371" s="767"/>
      <c r="E371" s="614"/>
      <c r="F371" s="614"/>
      <c r="G371" s="1062"/>
      <c r="H371" s="1062"/>
    </row>
    <row r="372" spans="1:8">
      <c r="A372" s="600"/>
      <c r="B372" s="595"/>
      <c r="C372" s="595"/>
      <c r="D372" s="596"/>
      <c r="E372" s="597"/>
      <c r="F372" s="595"/>
      <c r="G372" s="1059"/>
      <c r="H372" s="1059"/>
    </row>
    <row r="373" spans="1:8">
      <c r="A373" s="613"/>
      <c r="B373" s="614"/>
      <c r="C373" s="615"/>
      <c r="D373" s="767"/>
      <c r="E373" s="614"/>
      <c r="F373" s="614"/>
      <c r="G373" s="1062"/>
      <c r="H373" s="1062"/>
    </row>
    <row r="374" spans="1:8">
      <c r="A374" s="600"/>
      <c r="B374" s="595"/>
      <c r="C374" s="595"/>
      <c r="D374" s="596"/>
      <c r="E374" s="597"/>
      <c r="F374" s="595"/>
      <c r="G374" s="1059"/>
      <c r="H374" s="1059"/>
    </row>
    <row r="375" spans="1:8">
      <c r="A375" s="613"/>
      <c r="B375" s="614"/>
      <c r="C375" s="615"/>
      <c r="D375" s="767"/>
      <c r="E375" s="614"/>
      <c r="F375" s="614"/>
      <c r="G375" s="1062"/>
      <c r="H375" s="1062"/>
    </row>
    <row r="376" spans="1:8">
      <c r="A376" s="600"/>
      <c r="B376" s="595"/>
      <c r="C376" s="595"/>
      <c r="D376" s="596"/>
      <c r="E376" s="597"/>
      <c r="F376" s="595"/>
      <c r="G376" s="1059"/>
      <c r="H376" s="1059"/>
    </row>
    <row r="377" spans="1:8">
      <c r="A377" s="613"/>
      <c r="B377" s="614"/>
      <c r="C377" s="615"/>
      <c r="D377" s="767"/>
      <c r="E377" s="614"/>
      <c r="F377" s="614"/>
      <c r="G377" s="1062"/>
      <c r="H377" s="1062"/>
    </row>
    <row r="378" spans="1:8" ht="15.75" thickBot="1">
      <c r="A378" s="837"/>
      <c r="B378" s="595"/>
      <c r="C378" s="595"/>
      <c r="D378" s="596"/>
      <c r="E378" s="597"/>
      <c r="F378" s="595"/>
      <c r="G378" s="1059"/>
      <c r="H378" s="1059"/>
    </row>
    <row r="379" spans="1:8" ht="15.75" thickBot="1">
      <c r="A379" s="1184" t="s">
        <v>865</v>
      </c>
      <c r="B379" s="1185"/>
      <c r="C379" s="1185"/>
      <c r="D379" s="1185"/>
      <c r="E379" s="1185"/>
      <c r="F379" s="1185"/>
      <c r="G379" s="1185"/>
      <c r="H379" s="619"/>
    </row>
    <row r="380" spans="1:8" ht="15.75" thickBot="1">
      <c r="A380" s="1176" t="s">
        <v>21</v>
      </c>
      <c r="B380" s="1177"/>
      <c r="C380" s="1177"/>
      <c r="D380" s="1177"/>
      <c r="E380" s="1177"/>
      <c r="F380" s="1177"/>
      <c r="G380" s="1178"/>
      <c r="H380" s="605"/>
    </row>
    <row r="381" spans="1:8">
      <c r="A381" s="836"/>
      <c r="B381" s="595"/>
      <c r="C381" s="595"/>
      <c r="D381" s="596"/>
      <c r="E381" s="597"/>
      <c r="F381" s="595"/>
      <c r="G381" s="1059"/>
      <c r="H381" s="1059"/>
    </row>
    <row r="382" spans="1:8">
      <c r="A382" s="46" t="s">
        <v>1849</v>
      </c>
      <c r="B382" s="614"/>
      <c r="C382" s="584" t="s">
        <v>581</v>
      </c>
      <c r="D382" s="41" t="s">
        <v>582</v>
      </c>
      <c r="E382" s="608"/>
      <c r="F382" s="584"/>
      <c r="G382" s="1057"/>
      <c r="H382" s="1057"/>
    </row>
    <row r="383" spans="1:8">
      <c r="A383" s="600"/>
      <c r="B383" s="595"/>
      <c r="C383" s="595"/>
      <c r="D383" s="596"/>
      <c r="E383" s="597"/>
      <c r="F383" s="595"/>
      <c r="G383" s="1059"/>
      <c r="H383" s="1059"/>
    </row>
    <row r="384" spans="1:8">
      <c r="A384" s="613"/>
      <c r="B384" s="614"/>
      <c r="C384" s="584" t="s">
        <v>583</v>
      </c>
      <c r="D384" s="77" t="s">
        <v>584</v>
      </c>
      <c r="E384" s="73"/>
      <c r="F384" s="74"/>
      <c r="G384" s="909"/>
      <c r="H384" s="909"/>
    </row>
    <row r="385" spans="1:8">
      <c r="A385" s="600"/>
      <c r="B385" s="595"/>
      <c r="C385" s="595"/>
      <c r="D385" s="329"/>
      <c r="E385" s="330"/>
      <c r="F385" s="331"/>
      <c r="G385" s="1077"/>
      <c r="H385" s="1077"/>
    </row>
    <row r="386" spans="1:8" ht="27">
      <c r="A386" s="613"/>
      <c r="B386" s="614"/>
      <c r="C386" s="610" t="s">
        <v>585</v>
      </c>
      <c r="D386" s="75" t="s">
        <v>586</v>
      </c>
      <c r="E386" s="52"/>
      <c r="F386" s="76"/>
      <c r="G386" s="909"/>
      <c r="H386" s="1078"/>
    </row>
    <row r="387" spans="1:8">
      <c r="A387" s="600"/>
      <c r="B387" s="595"/>
      <c r="C387" s="595"/>
      <c r="D387" s="329"/>
      <c r="E387" s="330"/>
      <c r="F387" s="331"/>
      <c r="G387" s="1077"/>
      <c r="H387" s="1077"/>
    </row>
    <row r="388" spans="1:8">
      <c r="A388" s="46" t="s">
        <v>1944</v>
      </c>
      <c r="B388" s="614"/>
      <c r="C388" s="610"/>
      <c r="D388" s="75" t="s">
        <v>375</v>
      </c>
      <c r="E388" s="52" t="s">
        <v>154</v>
      </c>
      <c r="F388" s="76">
        <v>5</v>
      </c>
      <c r="G388" s="1078"/>
      <c r="H388" s="1078"/>
    </row>
    <row r="389" spans="1:8">
      <c r="A389" s="600"/>
      <c r="B389" s="595"/>
      <c r="C389" s="595"/>
      <c r="D389" s="596"/>
      <c r="E389" s="597"/>
      <c r="F389" s="595"/>
      <c r="G389" s="1059"/>
      <c r="H389" s="1059"/>
    </row>
    <row r="390" spans="1:8">
      <c r="A390" s="46" t="s">
        <v>1946</v>
      </c>
      <c r="B390" s="614"/>
      <c r="C390" s="615" t="s">
        <v>587</v>
      </c>
      <c r="D390" s="767" t="s">
        <v>588</v>
      </c>
      <c r="E390" s="614" t="s">
        <v>134</v>
      </c>
      <c r="F390" s="614">
        <v>5</v>
      </c>
      <c r="G390" s="1066"/>
      <c r="H390" s="1066"/>
    </row>
    <row r="391" spans="1:8">
      <c r="A391" s="600"/>
      <c r="B391" s="595"/>
      <c r="C391" s="595"/>
      <c r="D391" s="596"/>
      <c r="E391" s="597"/>
      <c r="F391" s="595"/>
      <c r="G391" s="1059"/>
      <c r="H391" s="1059"/>
    </row>
    <row r="392" spans="1:8">
      <c r="A392" s="613"/>
      <c r="B392" s="614"/>
      <c r="C392" s="615" t="s">
        <v>589</v>
      </c>
      <c r="D392" s="767" t="s">
        <v>590</v>
      </c>
      <c r="E392" s="614"/>
      <c r="F392" s="614"/>
      <c r="G392" s="1066"/>
      <c r="H392" s="1066"/>
    </row>
    <row r="393" spans="1:8">
      <c r="A393" s="600"/>
      <c r="B393" s="595"/>
      <c r="C393" s="595"/>
      <c r="D393" s="596"/>
      <c r="E393" s="597"/>
      <c r="F393" s="595"/>
      <c r="G393" s="1059"/>
      <c r="H393" s="1059"/>
    </row>
    <row r="394" spans="1:8" ht="27">
      <c r="A394" s="46" t="s">
        <v>1945</v>
      </c>
      <c r="B394" s="614"/>
      <c r="C394" s="615" t="s">
        <v>591</v>
      </c>
      <c r="D394" s="767" t="s">
        <v>592</v>
      </c>
      <c r="E394" s="614" t="s">
        <v>154</v>
      </c>
      <c r="F394" s="614">
        <v>5</v>
      </c>
      <c r="G394" s="1062"/>
      <c r="H394" s="1062"/>
    </row>
    <row r="395" spans="1:8">
      <c r="A395" s="600"/>
      <c r="B395" s="595"/>
      <c r="C395" s="595"/>
      <c r="D395" s="596"/>
      <c r="E395" s="597"/>
      <c r="F395" s="595"/>
      <c r="G395" s="1059"/>
      <c r="H395" s="1059"/>
    </row>
    <row r="396" spans="1:8" ht="27">
      <c r="A396" s="46" t="s">
        <v>1947</v>
      </c>
      <c r="B396" s="614"/>
      <c r="C396" s="621"/>
      <c r="D396" s="622" t="s">
        <v>593</v>
      </c>
      <c r="E396" s="614" t="s">
        <v>154</v>
      </c>
      <c r="F396" s="621">
        <v>5</v>
      </c>
      <c r="G396" s="1067"/>
      <c r="H396" s="1067"/>
    </row>
    <row r="397" spans="1:8">
      <c r="A397" s="600"/>
      <c r="B397" s="595"/>
      <c r="C397" s="595"/>
      <c r="D397" s="596"/>
      <c r="E397" s="597"/>
      <c r="F397" s="595"/>
      <c r="G397" s="1059"/>
      <c r="H397" s="1059"/>
    </row>
    <row r="398" spans="1:8" ht="40.5">
      <c r="A398" s="46" t="s">
        <v>1948</v>
      </c>
      <c r="B398" s="614"/>
      <c r="C398" s="615" t="s">
        <v>594</v>
      </c>
      <c r="D398" s="622" t="s">
        <v>2019</v>
      </c>
      <c r="E398" s="614" t="s">
        <v>154</v>
      </c>
      <c r="F398" s="614">
        <v>4</v>
      </c>
      <c r="G398" s="1062"/>
      <c r="H398" s="1062"/>
    </row>
    <row r="399" spans="1:8">
      <c r="A399" s="27"/>
      <c r="B399" s="595"/>
      <c r="C399" s="595"/>
      <c r="D399" s="596"/>
      <c r="E399" s="597"/>
      <c r="F399" s="595"/>
      <c r="G399" s="1059"/>
      <c r="H399" s="1059"/>
    </row>
    <row r="400" spans="1:8">
      <c r="A400" s="46" t="s">
        <v>1949</v>
      </c>
      <c r="B400" s="614"/>
      <c r="C400" s="615" t="s">
        <v>595</v>
      </c>
      <c r="D400" s="767" t="s">
        <v>596</v>
      </c>
      <c r="E400" s="614" t="s">
        <v>134</v>
      </c>
      <c r="F400" s="614">
        <v>15</v>
      </c>
      <c r="G400" s="1062"/>
      <c r="H400" s="1062"/>
    </row>
    <row r="401" spans="1:8">
      <c r="A401" s="600"/>
      <c r="B401" s="595"/>
      <c r="C401" s="595"/>
      <c r="D401" s="596"/>
      <c r="E401" s="597"/>
      <c r="F401" s="595"/>
      <c r="G401" s="1059"/>
      <c r="H401" s="1059"/>
    </row>
    <row r="402" spans="1:8">
      <c r="A402" s="46" t="s">
        <v>1850</v>
      </c>
      <c r="B402" s="614"/>
      <c r="C402" s="615" t="s">
        <v>597</v>
      </c>
      <c r="D402" s="327" t="s">
        <v>598</v>
      </c>
      <c r="E402" s="614"/>
      <c r="F402" s="614"/>
      <c r="G402" s="1062"/>
      <c r="H402" s="1062"/>
    </row>
    <row r="403" spans="1:8">
      <c r="A403" s="600"/>
      <c r="B403" s="595"/>
      <c r="C403" s="595"/>
      <c r="D403" s="596"/>
      <c r="E403" s="597"/>
      <c r="F403" s="595"/>
      <c r="G403" s="1059"/>
      <c r="H403" s="1059"/>
    </row>
    <row r="404" spans="1:8">
      <c r="A404" s="613"/>
      <c r="B404" s="614"/>
      <c r="C404" s="615" t="s">
        <v>599</v>
      </c>
      <c r="D404" s="767" t="s">
        <v>600</v>
      </c>
      <c r="E404" s="614"/>
      <c r="F404" s="614"/>
      <c r="G404" s="1062"/>
      <c r="H404" s="1062"/>
    </row>
    <row r="405" spans="1:8">
      <c r="A405" s="600"/>
      <c r="B405" s="595"/>
      <c r="C405" s="595"/>
      <c r="D405" s="596"/>
      <c r="E405" s="597"/>
      <c r="F405" s="595"/>
      <c r="G405" s="1059"/>
      <c r="H405" s="1059"/>
    </row>
    <row r="406" spans="1:8">
      <c r="A406" s="46" t="s">
        <v>1950</v>
      </c>
      <c r="B406" s="614"/>
      <c r="C406" s="615" t="s">
        <v>601</v>
      </c>
      <c r="D406" s="767" t="s">
        <v>602</v>
      </c>
      <c r="E406" s="614" t="s">
        <v>12</v>
      </c>
      <c r="F406" s="614">
        <v>95</v>
      </c>
      <c r="G406" s="1062"/>
      <c r="H406" s="1062"/>
    </row>
    <row r="407" spans="1:8">
      <c r="A407" s="600"/>
      <c r="B407" s="595"/>
      <c r="C407" s="595"/>
      <c r="D407" s="596"/>
      <c r="E407" s="597"/>
      <c r="F407" s="595"/>
      <c r="G407" s="1059"/>
      <c r="H407" s="1059"/>
    </row>
    <row r="408" spans="1:8" ht="27">
      <c r="A408" s="46" t="s">
        <v>1951</v>
      </c>
      <c r="B408" s="614"/>
      <c r="C408" s="615" t="s">
        <v>603</v>
      </c>
      <c r="D408" s="767" t="s">
        <v>2020</v>
      </c>
      <c r="E408" s="614" t="s">
        <v>14</v>
      </c>
      <c r="F408" s="614">
        <v>4</v>
      </c>
      <c r="G408" s="1062"/>
      <c r="H408" s="1062"/>
    </row>
    <row r="409" spans="1:8">
      <c r="A409" s="600"/>
      <c r="B409" s="595"/>
      <c r="C409" s="595"/>
      <c r="D409" s="596"/>
      <c r="E409" s="597"/>
      <c r="F409" s="595"/>
      <c r="G409" s="1059"/>
      <c r="H409" s="1059"/>
    </row>
    <row r="410" spans="1:8">
      <c r="A410" s="613"/>
      <c r="B410" s="614"/>
      <c r="C410" s="615" t="s">
        <v>604</v>
      </c>
      <c r="D410" s="767" t="s">
        <v>605</v>
      </c>
      <c r="E410" s="614"/>
      <c r="F410" s="614"/>
      <c r="G410" s="1062"/>
      <c r="H410" s="1062"/>
    </row>
    <row r="411" spans="1:8">
      <c r="A411" s="600"/>
      <c r="B411" s="595"/>
      <c r="C411" s="595"/>
      <c r="D411" s="596"/>
      <c r="E411" s="597"/>
      <c r="F411" s="595"/>
      <c r="G411" s="1059"/>
      <c r="H411" s="1059"/>
    </row>
    <row r="412" spans="1:8" ht="27">
      <c r="A412" s="46" t="s">
        <v>1952</v>
      </c>
      <c r="B412" s="614"/>
      <c r="C412" s="615" t="s">
        <v>606</v>
      </c>
      <c r="D412" s="767" t="s">
        <v>607</v>
      </c>
      <c r="E412" s="614" t="s">
        <v>12</v>
      </c>
      <c r="F412" s="614">
        <v>164</v>
      </c>
      <c r="G412" s="1062"/>
      <c r="H412" s="1062"/>
    </row>
    <row r="413" spans="1:8">
      <c r="A413" s="600"/>
      <c r="B413" s="595"/>
      <c r="C413" s="595"/>
      <c r="D413" s="596"/>
      <c r="E413" s="597"/>
      <c r="F413" s="595"/>
      <c r="G413" s="1059"/>
      <c r="H413" s="1059"/>
    </row>
    <row r="414" spans="1:8">
      <c r="A414" s="613"/>
      <c r="B414" s="614"/>
      <c r="C414" s="615" t="s">
        <v>608</v>
      </c>
      <c r="D414" s="767" t="s">
        <v>609</v>
      </c>
      <c r="E414" s="614"/>
      <c r="F414" s="614"/>
      <c r="G414" s="1062"/>
      <c r="H414" s="1062"/>
    </row>
    <row r="415" spans="1:8">
      <c r="A415" s="600"/>
      <c r="B415" s="595"/>
      <c r="C415" s="595"/>
      <c r="D415" s="596"/>
      <c r="E415" s="597"/>
      <c r="F415" s="595"/>
      <c r="G415" s="1059"/>
      <c r="H415" s="1059"/>
    </row>
    <row r="416" spans="1:8">
      <c r="A416" s="46" t="s">
        <v>1953</v>
      </c>
      <c r="B416" s="614"/>
      <c r="C416" s="615" t="s">
        <v>610</v>
      </c>
      <c r="D416" s="767" t="s">
        <v>611</v>
      </c>
      <c r="E416" s="614" t="s">
        <v>14</v>
      </c>
      <c r="F416" s="614">
        <v>5</v>
      </c>
      <c r="G416" s="1062"/>
      <c r="H416" s="1062"/>
    </row>
    <row r="417" spans="1:8">
      <c r="A417" s="600"/>
      <c r="B417" s="595"/>
      <c r="C417" s="595"/>
      <c r="D417" s="596"/>
      <c r="E417" s="597"/>
      <c r="F417" s="595"/>
      <c r="G417" s="1059"/>
      <c r="H417" s="1059"/>
    </row>
    <row r="418" spans="1:8">
      <c r="A418" s="613"/>
      <c r="B418" s="614"/>
      <c r="C418" s="615" t="s">
        <v>612</v>
      </c>
      <c r="D418" s="767" t="s">
        <v>613</v>
      </c>
      <c r="E418" s="614"/>
      <c r="F418" s="614"/>
      <c r="G418" s="1062"/>
      <c r="H418" s="1062"/>
    </row>
    <row r="419" spans="1:8">
      <c r="A419" s="600"/>
      <c r="B419" s="595"/>
      <c r="C419" s="595"/>
      <c r="D419" s="596"/>
      <c r="E419" s="597"/>
      <c r="F419" s="595"/>
      <c r="G419" s="1059"/>
      <c r="H419" s="1059"/>
    </row>
    <row r="420" spans="1:8">
      <c r="A420" s="46" t="s">
        <v>1954</v>
      </c>
      <c r="B420" s="614"/>
      <c r="C420" s="615" t="s">
        <v>614</v>
      </c>
      <c r="D420" s="767" t="s">
        <v>615</v>
      </c>
      <c r="E420" s="614" t="s">
        <v>14</v>
      </c>
      <c r="F420" s="614">
        <v>16</v>
      </c>
      <c r="G420" s="1062"/>
      <c r="H420" s="1062"/>
    </row>
    <row r="421" spans="1:8">
      <c r="A421" s="600"/>
      <c r="B421" s="595"/>
      <c r="C421" s="595"/>
      <c r="D421" s="596"/>
      <c r="E421" s="597"/>
      <c r="F421" s="595"/>
      <c r="G421" s="1059"/>
      <c r="H421" s="1059"/>
    </row>
    <row r="422" spans="1:8">
      <c r="A422" s="613"/>
      <c r="B422" s="614"/>
      <c r="C422" s="615"/>
      <c r="D422" s="767"/>
      <c r="E422" s="614"/>
      <c r="F422" s="614"/>
      <c r="G422" s="1062"/>
      <c r="H422" s="1062"/>
    </row>
    <row r="423" spans="1:8">
      <c r="A423" s="600"/>
      <c r="B423" s="595"/>
      <c r="C423" s="595"/>
      <c r="D423" s="596"/>
      <c r="E423" s="597"/>
      <c r="F423" s="595"/>
      <c r="G423" s="1059"/>
      <c r="H423" s="1059"/>
    </row>
    <row r="424" spans="1:8">
      <c r="A424" s="613"/>
      <c r="B424" s="614"/>
      <c r="C424" s="615"/>
      <c r="D424" s="767"/>
      <c r="E424" s="614"/>
      <c r="F424" s="614"/>
      <c r="G424" s="1062"/>
      <c r="H424" s="1062"/>
    </row>
    <row r="425" spans="1:8" ht="15.75" thickBot="1">
      <c r="A425" s="837"/>
      <c r="B425" s="595"/>
      <c r="C425" s="595"/>
      <c r="D425" s="596"/>
      <c r="E425" s="597"/>
      <c r="F425" s="595"/>
      <c r="G425" s="1059"/>
      <c r="H425" s="1059"/>
    </row>
    <row r="426" spans="1:8" ht="15.75" thickBot="1">
      <c r="A426" s="1184" t="s">
        <v>865</v>
      </c>
      <c r="B426" s="1185"/>
      <c r="C426" s="1185"/>
      <c r="D426" s="1185"/>
      <c r="E426" s="1185"/>
      <c r="F426" s="1185"/>
      <c r="G426" s="1185"/>
      <c r="H426" s="619"/>
    </row>
    <row r="427" spans="1:8" ht="15.75" thickBot="1">
      <c r="A427" s="1105" t="s">
        <v>21</v>
      </c>
      <c r="B427" s="1106"/>
      <c r="C427" s="1106"/>
      <c r="D427" s="1106"/>
      <c r="E427" s="1106"/>
      <c r="F427" s="1106"/>
      <c r="G427" s="1107"/>
      <c r="H427" s="37"/>
    </row>
    <row r="428" spans="1:8">
      <c r="A428" s="835"/>
      <c r="B428" s="29"/>
      <c r="C428" s="29"/>
      <c r="D428" s="28"/>
      <c r="E428" s="30"/>
      <c r="F428" s="29"/>
      <c r="G428" s="917"/>
      <c r="H428" s="917"/>
    </row>
    <row r="429" spans="1:8">
      <c r="A429" s="46" t="s">
        <v>1851</v>
      </c>
      <c r="B429" s="205"/>
      <c r="C429" s="17" t="s">
        <v>616</v>
      </c>
      <c r="D429" s="41" t="s">
        <v>617</v>
      </c>
      <c r="E429" s="42"/>
      <c r="F429" s="17"/>
      <c r="G429" s="913"/>
      <c r="H429" s="913"/>
    </row>
    <row r="430" spans="1:8">
      <c r="A430" s="27"/>
      <c r="B430" s="29"/>
      <c r="C430" s="29"/>
      <c r="D430" s="28"/>
      <c r="E430" s="30"/>
      <c r="F430" s="29"/>
      <c r="G430" s="917"/>
      <c r="H430" s="917"/>
    </row>
    <row r="431" spans="1:8">
      <c r="A431" s="816"/>
      <c r="B431" s="205"/>
      <c r="C431" s="74" t="s">
        <v>618</v>
      </c>
      <c r="D431" s="77" t="s">
        <v>619</v>
      </c>
      <c r="E431" s="73"/>
      <c r="F431" s="74"/>
      <c r="G431" s="909"/>
      <c r="H431" s="909"/>
    </row>
    <row r="432" spans="1:8">
      <c r="A432" s="817"/>
      <c r="B432" s="331"/>
      <c r="C432" s="331"/>
      <c r="D432" s="329"/>
      <c r="E432" s="330"/>
      <c r="F432" s="331"/>
      <c r="G432" s="1077"/>
      <c r="H432" s="1077"/>
    </row>
    <row r="433" spans="1:8">
      <c r="A433" s="816" t="s">
        <v>1955</v>
      </c>
      <c r="B433" s="205"/>
      <c r="C433" s="76"/>
      <c r="D433" s="75" t="s">
        <v>2021</v>
      </c>
      <c r="E433" s="52" t="s">
        <v>12</v>
      </c>
      <c r="F433" s="76">
        <v>20</v>
      </c>
      <c r="G433" s="909"/>
      <c r="H433" s="1078"/>
    </row>
    <row r="434" spans="1:8">
      <c r="A434" s="817"/>
      <c r="B434" s="331"/>
      <c r="C434" s="331"/>
      <c r="D434" s="329"/>
      <c r="E434" s="330"/>
      <c r="F434" s="331"/>
      <c r="G434" s="1077"/>
      <c r="H434" s="1077"/>
    </row>
    <row r="435" spans="1:8">
      <c r="A435" s="816" t="s">
        <v>1956</v>
      </c>
      <c r="B435" s="205"/>
      <c r="C435" s="76" t="s">
        <v>620</v>
      </c>
      <c r="D435" s="75" t="s">
        <v>621</v>
      </c>
      <c r="E435" s="52" t="s">
        <v>14</v>
      </c>
      <c r="F435" s="76">
        <v>1</v>
      </c>
      <c r="G435" s="1078"/>
      <c r="H435" s="1078"/>
    </row>
    <row r="436" spans="1:8">
      <c r="A436" s="27"/>
      <c r="B436" s="29"/>
      <c r="C436" s="29"/>
      <c r="D436" s="28"/>
      <c r="E436" s="30"/>
      <c r="F436" s="29"/>
      <c r="G436" s="917"/>
      <c r="H436" s="917"/>
    </row>
    <row r="437" spans="1:8">
      <c r="A437" s="46" t="s">
        <v>1852</v>
      </c>
      <c r="B437" s="205"/>
      <c r="C437" s="47" t="s">
        <v>622</v>
      </c>
      <c r="D437" s="327" t="s">
        <v>623</v>
      </c>
      <c r="E437" s="205"/>
      <c r="F437" s="205"/>
      <c r="G437" s="1079"/>
      <c r="H437" s="1079"/>
    </row>
    <row r="438" spans="1:8">
      <c r="A438" s="27"/>
      <c r="B438" s="29"/>
      <c r="C438" s="29"/>
      <c r="D438" s="28"/>
      <c r="E438" s="30"/>
      <c r="F438" s="29"/>
      <c r="G438" s="917"/>
      <c r="H438" s="917"/>
    </row>
    <row r="439" spans="1:8" ht="40.5">
      <c r="A439" s="46"/>
      <c r="B439" s="205"/>
      <c r="C439" s="47" t="s">
        <v>624</v>
      </c>
      <c r="D439" s="763" t="s">
        <v>625</v>
      </c>
      <c r="E439" s="205"/>
      <c r="F439" s="205"/>
      <c r="G439" s="1079"/>
      <c r="H439" s="1079"/>
    </row>
    <row r="440" spans="1:8">
      <c r="A440" s="27"/>
      <c r="B440" s="29"/>
      <c r="C440" s="29"/>
      <c r="D440" s="28"/>
      <c r="E440" s="30"/>
      <c r="F440" s="29"/>
      <c r="G440" s="917"/>
      <c r="H440" s="917"/>
    </row>
    <row r="441" spans="1:8">
      <c r="A441" s="46"/>
      <c r="B441" s="205"/>
      <c r="C441" s="47" t="s">
        <v>626</v>
      </c>
      <c r="D441" s="763" t="s">
        <v>627</v>
      </c>
      <c r="E441" s="205"/>
      <c r="F441" s="205"/>
      <c r="G441" s="1063"/>
      <c r="H441" s="1063"/>
    </row>
    <row r="442" spans="1:8">
      <c r="A442" s="27"/>
      <c r="B442" s="29"/>
      <c r="C442" s="29"/>
      <c r="D442" s="28"/>
      <c r="E442" s="30"/>
      <c r="F442" s="29"/>
      <c r="G442" s="917"/>
      <c r="H442" s="917"/>
    </row>
    <row r="443" spans="1:8">
      <c r="A443" s="46" t="s">
        <v>1957</v>
      </c>
      <c r="B443" s="205"/>
      <c r="C443" s="98"/>
      <c r="D443" s="68" t="s">
        <v>2022</v>
      </c>
      <c r="E443" s="205" t="s">
        <v>134</v>
      </c>
      <c r="F443" s="98">
        <v>5</v>
      </c>
      <c r="G443" s="916"/>
      <c r="H443" s="916"/>
    </row>
    <row r="444" spans="1:8">
      <c r="A444" s="27"/>
      <c r="B444" s="29"/>
      <c r="C444" s="29"/>
      <c r="D444" s="28"/>
      <c r="E444" s="30"/>
      <c r="F444" s="29"/>
      <c r="G444" s="917"/>
      <c r="H444" s="917"/>
    </row>
    <row r="445" spans="1:8">
      <c r="A445" s="46" t="s">
        <v>1958</v>
      </c>
      <c r="B445" s="205"/>
      <c r="C445" s="47"/>
      <c r="D445" s="763" t="s">
        <v>2023</v>
      </c>
      <c r="E445" s="205" t="s">
        <v>134</v>
      </c>
      <c r="F445" s="205">
        <v>0</v>
      </c>
      <c r="G445" s="1063"/>
      <c r="H445" s="1063"/>
    </row>
    <row r="446" spans="1:8">
      <c r="A446" s="27"/>
      <c r="B446" s="29"/>
      <c r="C446" s="29"/>
      <c r="D446" s="28"/>
      <c r="E446" s="30"/>
      <c r="F446" s="29"/>
      <c r="G446" s="917"/>
      <c r="H446" s="917"/>
    </row>
    <row r="447" spans="1:8">
      <c r="A447" s="46"/>
      <c r="B447" s="205"/>
      <c r="C447" s="47" t="s">
        <v>628</v>
      </c>
      <c r="D447" s="763" t="s">
        <v>629</v>
      </c>
      <c r="E447" s="205"/>
      <c r="F447" s="205"/>
      <c r="G447" s="1063"/>
      <c r="H447" s="1063"/>
    </row>
    <row r="448" spans="1:8">
      <c r="A448" s="27"/>
      <c r="B448" s="29"/>
      <c r="C448" s="29"/>
      <c r="D448" s="28"/>
      <c r="E448" s="30"/>
      <c r="F448" s="29"/>
      <c r="G448" s="917"/>
      <c r="H448" s="917"/>
    </row>
    <row r="449" spans="1:8">
      <c r="A449" s="46" t="s">
        <v>1959</v>
      </c>
      <c r="B449" s="205"/>
      <c r="C449" s="47"/>
      <c r="D449" s="763" t="s">
        <v>630</v>
      </c>
      <c r="E449" s="205" t="s">
        <v>14</v>
      </c>
      <c r="F449" s="205">
        <v>1</v>
      </c>
      <c r="G449" s="1063"/>
      <c r="H449" s="1063"/>
    </row>
    <row r="450" spans="1:8">
      <c r="A450" s="27"/>
      <c r="B450" s="29"/>
      <c r="C450" s="29"/>
      <c r="D450" s="28"/>
      <c r="E450" s="30"/>
      <c r="F450" s="29"/>
      <c r="G450" s="917"/>
      <c r="H450" s="917"/>
    </row>
    <row r="451" spans="1:8">
      <c r="A451" s="46"/>
      <c r="B451" s="205"/>
      <c r="C451" s="47" t="s">
        <v>631</v>
      </c>
      <c r="D451" s="763" t="s">
        <v>632</v>
      </c>
      <c r="E451" s="205"/>
      <c r="F451" s="205"/>
      <c r="G451" s="1063"/>
      <c r="H451" s="1063"/>
    </row>
    <row r="452" spans="1:8">
      <c r="A452" s="27"/>
      <c r="B452" s="29"/>
      <c r="C452" s="29"/>
      <c r="D452" s="28"/>
      <c r="E452" s="30"/>
      <c r="F452" s="29"/>
      <c r="G452" s="917"/>
      <c r="H452" s="917"/>
    </row>
    <row r="453" spans="1:8">
      <c r="A453" s="46" t="s">
        <v>1960</v>
      </c>
      <c r="B453" s="205"/>
      <c r="C453" s="47"/>
      <c r="D453" s="763" t="s">
        <v>633</v>
      </c>
      <c r="E453" s="205" t="s">
        <v>14</v>
      </c>
      <c r="F453" s="205">
        <v>20</v>
      </c>
      <c r="G453" s="1063"/>
      <c r="H453" s="1063"/>
    </row>
    <row r="454" spans="1:8">
      <c r="A454" s="27"/>
      <c r="B454" s="29"/>
      <c r="C454" s="29"/>
      <c r="D454" s="28"/>
      <c r="E454" s="30"/>
      <c r="F454" s="29"/>
      <c r="G454" s="917"/>
      <c r="H454" s="917"/>
    </row>
    <row r="455" spans="1:8">
      <c r="A455" s="46"/>
      <c r="B455" s="205"/>
      <c r="C455" s="47" t="s">
        <v>634</v>
      </c>
      <c r="D455" s="763" t="s">
        <v>635</v>
      </c>
      <c r="E455" s="205"/>
      <c r="F455" s="205"/>
      <c r="G455" s="1063"/>
      <c r="H455" s="1063"/>
    </row>
    <row r="456" spans="1:8">
      <c r="A456" s="27"/>
      <c r="B456" s="29"/>
      <c r="C456" s="29"/>
      <c r="D456" s="28"/>
      <c r="E456" s="30"/>
      <c r="F456" s="29"/>
      <c r="G456" s="917"/>
      <c r="H456" s="917"/>
    </row>
    <row r="457" spans="1:8">
      <c r="A457" s="46"/>
      <c r="B457" s="205"/>
      <c r="C457" s="47" t="s">
        <v>636</v>
      </c>
      <c r="D457" s="763" t="s">
        <v>637</v>
      </c>
      <c r="E457" s="205"/>
      <c r="F457" s="205"/>
      <c r="G457" s="1063"/>
      <c r="H457" s="1063"/>
    </row>
    <row r="458" spans="1:8">
      <c r="A458" s="27"/>
      <c r="B458" s="29"/>
      <c r="C458" s="29"/>
      <c r="D458" s="28"/>
      <c r="E458" s="30"/>
      <c r="F458" s="29"/>
      <c r="G458" s="917"/>
      <c r="H458" s="917"/>
    </row>
    <row r="459" spans="1:8">
      <c r="A459" s="46" t="s">
        <v>1961</v>
      </c>
      <c r="B459" s="205"/>
      <c r="C459" s="47"/>
      <c r="D459" s="763" t="s">
        <v>638</v>
      </c>
      <c r="E459" s="205" t="s">
        <v>134</v>
      </c>
      <c r="F459" s="205">
        <v>5</v>
      </c>
      <c r="G459" s="1063"/>
      <c r="H459" s="1063"/>
    </row>
    <row r="460" spans="1:8">
      <c r="A460" s="27"/>
      <c r="B460" s="29"/>
      <c r="C460" s="29"/>
      <c r="D460" s="28"/>
      <c r="E460" s="30"/>
      <c r="F460" s="29"/>
      <c r="G460" s="917"/>
      <c r="H460" s="917"/>
    </row>
    <row r="461" spans="1:8" ht="27">
      <c r="A461" s="46"/>
      <c r="B461" s="205"/>
      <c r="C461" s="47" t="s">
        <v>639</v>
      </c>
      <c r="D461" s="763" t="s">
        <v>640</v>
      </c>
      <c r="E461" s="205"/>
      <c r="F461" s="205"/>
      <c r="G461" s="1063"/>
      <c r="H461" s="1063"/>
    </row>
    <row r="462" spans="1:8">
      <c r="A462" s="27"/>
      <c r="B462" s="29"/>
      <c r="C462" s="29"/>
      <c r="D462" s="28"/>
      <c r="E462" s="30"/>
      <c r="F462" s="29"/>
      <c r="G462" s="917"/>
      <c r="H462" s="917"/>
    </row>
    <row r="463" spans="1:8">
      <c r="A463" s="46" t="s">
        <v>1962</v>
      </c>
      <c r="B463" s="205"/>
      <c r="C463" s="47"/>
      <c r="D463" s="763" t="s">
        <v>2024</v>
      </c>
      <c r="E463" s="205" t="s">
        <v>134</v>
      </c>
      <c r="F463" s="205">
        <v>5</v>
      </c>
      <c r="G463" s="1063"/>
      <c r="H463" s="1063"/>
    </row>
    <row r="464" spans="1:8">
      <c r="A464" s="27"/>
      <c r="B464" s="29"/>
      <c r="C464" s="29"/>
      <c r="D464" s="28"/>
      <c r="E464" s="30"/>
      <c r="F464" s="29"/>
      <c r="G464" s="917"/>
      <c r="H464" s="917"/>
    </row>
    <row r="465" spans="1:8">
      <c r="A465" s="46"/>
      <c r="B465" s="205"/>
      <c r="C465" s="47" t="s">
        <v>641</v>
      </c>
      <c r="D465" s="763" t="s">
        <v>642</v>
      </c>
      <c r="E465" s="205"/>
      <c r="F465" s="205"/>
      <c r="G465" s="1063"/>
      <c r="H465" s="1063"/>
    </row>
    <row r="466" spans="1:8">
      <c r="A466" s="27"/>
      <c r="B466" s="29"/>
      <c r="C466" s="29"/>
      <c r="D466" s="28"/>
      <c r="E466" s="30"/>
      <c r="F466" s="29"/>
      <c r="G466" s="917"/>
      <c r="H466" s="917"/>
    </row>
    <row r="467" spans="1:8">
      <c r="A467" s="46" t="s">
        <v>1963</v>
      </c>
      <c r="B467" s="205"/>
      <c r="C467" s="47" t="s">
        <v>643</v>
      </c>
      <c r="D467" s="763" t="s">
        <v>644</v>
      </c>
      <c r="E467" s="205" t="s">
        <v>12</v>
      </c>
      <c r="F467" s="205">
        <v>50</v>
      </c>
      <c r="G467" s="1063"/>
      <c r="H467" s="1063"/>
    </row>
    <row r="468" spans="1:8">
      <c r="A468" s="27"/>
      <c r="B468" s="29"/>
      <c r="C468" s="29"/>
      <c r="D468" s="28"/>
      <c r="E468" s="30"/>
      <c r="F468" s="29"/>
      <c r="G468" s="917"/>
      <c r="H468" s="917"/>
    </row>
    <row r="469" spans="1:8">
      <c r="A469" s="46"/>
      <c r="B469" s="205"/>
      <c r="C469" s="47" t="s">
        <v>645</v>
      </c>
      <c r="D469" s="763" t="s">
        <v>646</v>
      </c>
      <c r="E469" s="205"/>
      <c r="F469" s="205"/>
      <c r="G469" s="1063"/>
      <c r="H469" s="1063"/>
    </row>
    <row r="470" spans="1:8">
      <c r="A470" s="27"/>
      <c r="B470" s="29"/>
      <c r="C470" s="29"/>
      <c r="D470" s="28"/>
      <c r="E470" s="30"/>
      <c r="F470" s="29"/>
      <c r="G470" s="917"/>
      <c r="H470" s="917"/>
    </row>
    <row r="471" spans="1:8">
      <c r="A471" s="46" t="s">
        <v>1964</v>
      </c>
      <c r="B471" s="205"/>
      <c r="C471" s="47" t="s">
        <v>647</v>
      </c>
      <c r="D471" s="763" t="s">
        <v>648</v>
      </c>
      <c r="E471" s="205" t="s">
        <v>14</v>
      </c>
      <c r="F471" s="205">
        <v>0</v>
      </c>
      <c r="G471" s="1063"/>
      <c r="H471" s="1063"/>
    </row>
    <row r="472" spans="1:8" ht="15.75" thickBot="1">
      <c r="A472" s="834"/>
      <c r="B472" s="29"/>
      <c r="C472" s="29"/>
      <c r="D472" s="28"/>
      <c r="E472" s="30"/>
      <c r="F472" s="29"/>
      <c r="G472" s="917"/>
      <c r="H472" s="917"/>
    </row>
    <row r="473" spans="1:8" ht="15.75" thickBot="1">
      <c r="A473" s="1131" t="s">
        <v>865</v>
      </c>
      <c r="B473" s="1132"/>
      <c r="C473" s="1132"/>
      <c r="D473" s="1132"/>
      <c r="E473" s="1132"/>
      <c r="F473" s="1132"/>
      <c r="G473" s="1133"/>
      <c r="H473" s="328"/>
    </row>
    <row r="474" spans="1:8" ht="15.75" thickBot="1">
      <c r="A474" s="1105" t="s">
        <v>21</v>
      </c>
      <c r="B474" s="1106"/>
      <c r="C474" s="1106"/>
      <c r="D474" s="1106"/>
      <c r="E474" s="1106"/>
      <c r="F474" s="1106"/>
      <c r="G474" s="1107"/>
      <c r="H474" s="37"/>
    </row>
    <row r="475" spans="1:8">
      <c r="A475" s="835"/>
      <c r="B475" s="29"/>
      <c r="C475" s="29"/>
      <c r="D475" s="28"/>
      <c r="E475" s="30"/>
      <c r="F475" s="29"/>
      <c r="G475" s="917"/>
      <c r="H475" s="917"/>
    </row>
    <row r="476" spans="1:8">
      <c r="A476" s="46" t="s">
        <v>1853</v>
      </c>
      <c r="B476" s="205"/>
      <c r="C476" s="17" t="s">
        <v>649</v>
      </c>
      <c r="D476" s="41" t="s">
        <v>650</v>
      </c>
      <c r="E476" s="42"/>
      <c r="F476" s="17"/>
      <c r="G476" s="913"/>
      <c r="H476" s="913"/>
    </row>
    <row r="477" spans="1:8">
      <c r="A477" s="27"/>
      <c r="B477" s="29"/>
      <c r="C477" s="29"/>
      <c r="D477" s="329"/>
      <c r="E477" s="330"/>
      <c r="F477" s="331"/>
      <c r="G477" s="1077"/>
      <c r="H477" s="1077"/>
    </row>
    <row r="478" spans="1:8">
      <c r="A478" s="46"/>
      <c r="B478" s="205"/>
      <c r="C478" s="17" t="s">
        <v>651</v>
      </c>
      <c r="D478" s="77" t="s">
        <v>652</v>
      </c>
      <c r="E478" s="73"/>
      <c r="F478" s="74"/>
      <c r="G478" s="909"/>
      <c r="H478" s="909"/>
    </row>
    <row r="479" spans="1:8">
      <c r="A479" s="27"/>
      <c r="B479" s="29"/>
      <c r="C479" s="29"/>
      <c r="D479" s="329"/>
      <c r="E479" s="330"/>
      <c r="F479" s="331"/>
      <c r="G479" s="1077"/>
      <c r="H479" s="1077"/>
    </row>
    <row r="480" spans="1:8">
      <c r="A480" s="46"/>
      <c r="B480" s="205"/>
      <c r="C480" s="45" t="s">
        <v>653</v>
      </c>
      <c r="D480" s="75" t="s">
        <v>654</v>
      </c>
      <c r="E480" s="52"/>
      <c r="F480" s="76"/>
      <c r="G480" s="909"/>
      <c r="H480" s="1078"/>
    </row>
    <row r="481" spans="1:9">
      <c r="A481" s="27"/>
      <c r="B481" s="29"/>
      <c r="C481" s="29"/>
      <c r="D481" s="329"/>
      <c r="E481" s="330"/>
      <c r="F481" s="331"/>
      <c r="G481" s="1077"/>
      <c r="H481" s="1077"/>
    </row>
    <row r="482" spans="1:9">
      <c r="A482" s="46" t="s">
        <v>1965</v>
      </c>
      <c r="B482" s="205"/>
      <c r="C482" s="45"/>
      <c r="D482" s="75" t="s">
        <v>2025</v>
      </c>
      <c r="E482" s="52" t="s">
        <v>364</v>
      </c>
      <c r="F482" s="76">
        <v>1</v>
      </c>
      <c r="G482" s="1078"/>
      <c r="H482" s="1078"/>
      <c r="I482" s="268"/>
    </row>
    <row r="483" spans="1:9">
      <c r="A483" s="27"/>
      <c r="B483" s="29"/>
      <c r="C483" s="29"/>
      <c r="D483" s="28"/>
      <c r="E483" s="30"/>
      <c r="F483" s="29"/>
      <c r="G483" s="917"/>
      <c r="H483" s="917"/>
      <c r="I483" s="268"/>
    </row>
    <row r="484" spans="1:9">
      <c r="A484" s="46" t="s">
        <v>1966</v>
      </c>
      <c r="B484" s="205"/>
      <c r="C484" s="47"/>
      <c r="D484" s="763" t="s">
        <v>2026</v>
      </c>
      <c r="E484" s="205" t="s">
        <v>364</v>
      </c>
      <c r="F484" s="205">
        <v>0</v>
      </c>
      <c r="G484" s="1079"/>
      <c r="H484" s="1079"/>
      <c r="I484" s="268"/>
    </row>
    <row r="485" spans="1:9">
      <c r="A485" s="27"/>
      <c r="B485" s="29"/>
      <c r="C485" s="29"/>
      <c r="D485" s="28"/>
      <c r="E485" s="30"/>
      <c r="F485" s="29"/>
      <c r="G485" s="917"/>
      <c r="H485" s="917"/>
      <c r="I485" s="268"/>
    </row>
    <row r="486" spans="1:9">
      <c r="A486" s="46" t="s">
        <v>1967</v>
      </c>
      <c r="B486" s="205"/>
      <c r="C486" s="47"/>
      <c r="D486" s="763" t="s">
        <v>2027</v>
      </c>
      <c r="E486" s="205" t="s">
        <v>364</v>
      </c>
      <c r="F486" s="205">
        <v>0</v>
      </c>
      <c r="G486" s="1079"/>
      <c r="H486" s="1079"/>
      <c r="I486" s="268"/>
    </row>
    <row r="487" spans="1:9">
      <c r="A487" s="27"/>
      <c r="B487" s="29"/>
      <c r="C487" s="29"/>
      <c r="D487" s="28"/>
      <c r="E487" s="30"/>
      <c r="F487" s="29"/>
      <c r="G487" s="917"/>
      <c r="H487" s="917"/>
      <c r="I487" s="268"/>
    </row>
    <row r="488" spans="1:9">
      <c r="A488" s="46"/>
      <c r="B488" s="205"/>
      <c r="C488" s="47" t="s">
        <v>655</v>
      </c>
      <c r="D488" s="763" t="s">
        <v>656</v>
      </c>
      <c r="E488" s="205"/>
      <c r="F488" s="205"/>
      <c r="G488" s="1063"/>
      <c r="H488" s="1063"/>
      <c r="I488" s="268"/>
    </row>
    <row r="489" spans="1:9">
      <c r="A489" s="27"/>
      <c r="B489" s="29"/>
      <c r="C489" s="29"/>
      <c r="D489" s="28"/>
      <c r="E489" s="30"/>
      <c r="F489" s="29"/>
      <c r="G489" s="917"/>
      <c r="H489" s="917"/>
      <c r="I489" s="268"/>
    </row>
    <row r="490" spans="1:9">
      <c r="A490" s="46" t="s">
        <v>1968</v>
      </c>
      <c r="B490" s="205"/>
      <c r="C490" s="98"/>
      <c r="D490" s="68" t="s">
        <v>2028</v>
      </c>
      <c r="E490" s="205" t="s">
        <v>364</v>
      </c>
      <c r="F490" s="98">
        <v>1.9</v>
      </c>
      <c r="G490" s="916"/>
      <c r="H490" s="916"/>
      <c r="I490" s="268"/>
    </row>
    <row r="491" spans="1:9">
      <c r="A491" s="27"/>
      <c r="B491" s="29"/>
      <c r="C491" s="29"/>
      <c r="D491" s="28"/>
      <c r="E491" s="30"/>
      <c r="F491" s="29"/>
      <c r="G491" s="917"/>
      <c r="H491" s="917"/>
      <c r="I491" s="268"/>
    </row>
    <row r="492" spans="1:9">
      <c r="A492" s="46" t="s">
        <v>1969</v>
      </c>
      <c r="B492" s="205"/>
      <c r="C492" s="47" t="s">
        <v>657</v>
      </c>
      <c r="D492" s="763" t="s">
        <v>658</v>
      </c>
      <c r="E492" s="205" t="s">
        <v>134</v>
      </c>
      <c r="F492" s="205">
        <v>10</v>
      </c>
      <c r="G492" s="1063"/>
      <c r="H492" s="1063"/>
    </row>
    <row r="493" spans="1:9">
      <c r="A493" s="27"/>
      <c r="B493" s="29"/>
      <c r="C493" s="29"/>
      <c r="D493" s="28"/>
      <c r="E493" s="30"/>
      <c r="F493" s="29"/>
      <c r="G493" s="917"/>
      <c r="H493" s="917"/>
    </row>
    <row r="494" spans="1:9">
      <c r="A494" s="46" t="s">
        <v>1970</v>
      </c>
      <c r="B494" s="205"/>
      <c r="C494" s="47" t="s">
        <v>659</v>
      </c>
      <c r="D494" s="763" t="s">
        <v>660</v>
      </c>
      <c r="E494" s="205" t="s">
        <v>134</v>
      </c>
      <c r="F494" s="205">
        <v>10</v>
      </c>
      <c r="G494" s="1063"/>
      <c r="H494" s="1063"/>
    </row>
    <row r="495" spans="1:9">
      <c r="A495" s="27"/>
      <c r="B495" s="29"/>
      <c r="C495" s="29"/>
      <c r="D495" s="28"/>
      <c r="E495" s="30"/>
      <c r="F495" s="29"/>
      <c r="G495" s="917"/>
      <c r="H495" s="917"/>
    </row>
    <row r="496" spans="1:9">
      <c r="A496" s="46" t="s">
        <v>1971</v>
      </c>
      <c r="B496" s="205"/>
      <c r="C496" s="47" t="s">
        <v>661</v>
      </c>
      <c r="D496" s="763" t="s">
        <v>662</v>
      </c>
      <c r="E496" s="205" t="s">
        <v>134</v>
      </c>
      <c r="F496" s="205">
        <v>10</v>
      </c>
      <c r="G496" s="1063"/>
      <c r="H496" s="1063"/>
    </row>
    <row r="497" spans="1:8">
      <c r="A497" s="27"/>
      <c r="B497" s="29"/>
      <c r="C497" s="29"/>
      <c r="D497" s="28"/>
      <c r="E497" s="30"/>
      <c r="F497" s="29"/>
      <c r="G497" s="917"/>
      <c r="H497" s="917"/>
    </row>
    <row r="498" spans="1:8">
      <c r="A498" s="46"/>
      <c r="B498" s="205"/>
      <c r="C498" s="47" t="s">
        <v>663</v>
      </c>
      <c r="D498" s="763" t="s">
        <v>664</v>
      </c>
      <c r="E498" s="205"/>
      <c r="F498" s="205"/>
      <c r="G498" s="1063"/>
      <c r="H498" s="1063"/>
    </row>
    <row r="499" spans="1:8">
      <c r="A499" s="27"/>
      <c r="B499" s="29"/>
      <c r="C499" s="29"/>
      <c r="D499" s="28"/>
      <c r="E499" s="30"/>
      <c r="F499" s="29"/>
      <c r="G499" s="917"/>
      <c r="H499" s="917"/>
    </row>
    <row r="500" spans="1:8">
      <c r="A500" s="46" t="s">
        <v>1972</v>
      </c>
      <c r="B500" s="205"/>
      <c r="C500" s="47" t="s">
        <v>665</v>
      </c>
      <c r="D500" s="763" t="s">
        <v>666</v>
      </c>
      <c r="E500" s="205" t="s">
        <v>667</v>
      </c>
      <c r="F500" s="205">
        <v>15</v>
      </c>
      <c r="G500" s="1063"/>
      <c r="H500" s="1063"/>
    </row>
    <row r="501" spans="1:8">
      <c r="A501" s="27"/>
      <c r="B501" s="29"/>
      <c r="C501" s="29"/>
      <c r="D501" s="28"/>
      <c r="E501" s="30"/>
      <c r="F501" s="29"/>
      <c r="G501" s="917"/>
      <c r="H501" s="917"/>
    </row>
    <row r="502" spans="1:8">
      <c r="A502" s="46" t="s">
        <v>1973</v>
      </c>
      <c r="B502" s="205"/>
      <c r="C502" s="47" t="s">
        <v>668</v>
      </c>
      <c r="D502" s="763" t="s">
        <v>669</v>
      </c>
      <c r="E502" s="205" t="s">
        <v>667</v>
      </c>
      <c r="F502" s="205">
        <v>5</v>
      </c>
      <c r="G502" s="1063"/>
      <c r="H502" s="1063"/>
    </row>
    <row r="503" spans="1:8">
      <c r="A503" s="27"/>
      <c r="B503" s="29"/>
      <c r="C503" s="29"/>
      <c r="D503" s="28"/>
      <c r="E503" s="30"/>
      <c r="F503" s="29"/>
      <c r="G503" s="917"/>
      <c r="H503" s="917"/>
    </row>
    <row r="504" spans="1:8">
      <c r="A504" s="46"/>
      <c r="B504" s="205"/>
      <c r="C504" s="47" t="s">
        <v>670</v>
      </c>
      <c r="D504" s="763" t="s">
        <v>671</v>
      </c>
      <c r="E504" s="205"/>
      <c r="F504" s="205"/>
      <c r="G504" s="1063"/>
      <c r="H504" s="1063"/>
    </row>
    <row r="505" spans="1:8">
      <c r="A505" s="27"/>
      <c r="B505" s="29"/>
      <c r="C505" s="29"/>
      <c r="D505" s="28"/>
      <c r="E505" s="30"/>
      <c r="F505" s="29"/>
      <c r="G505" s="917"/>
      <c r="H505" s="917"/>
    </row>
    <row r="506" spans="1:8">
      <c r="A506" s="46" t="s">
        <v>1974</v>
      </c>
      <c r="B506" s="205"/>
      <c r="C506" s="47" t="s">
        <v>672</v>
      </c>
      <c r="D506" s="763" t="s">
        <v>673</v>
      </c>
      <c r="E506" s="205" t="s">
        <v>57</v>
      </c>
      <c r="F506" s="205">
        <v>1</v>
      </c>
      <c r="G506" s="1063">
        <v>25000</v>
      </c>
      <c r="H506" s="1063">
        <f>F506*G506</f>
        <v>25000</v>
      </c>
    </row>
    <row r="507" spans="1:8">
      <c r="A507" s="27"/>
      <c r="B507" s="29"/>
      <c r="C507" s="29"/>
      <c r="D507" s="28"/>
      <c r="E507" s="30"/>
      <c r="F507" s="29"/>
      <c r="G507" s="917"/>
      <c r="H507" s="917"/>
    </row>
    <row r="508" spans="1:8" ht="24" customHeight="1">
      <c r="A508" s="46" t="s">
        <v>1975</v>
      </c>
      <c r="B508" s="205"/>
      <c r="C508" s="47"/>
      <c r="D508" s="681" t="s">
        <v>674</v>
      </c>
      <c r="E508" s="682" t="s">
        <v>59</v>
      </c>
      <c r="F508" s="684">
        <f>H506</f>
        <v>25000</v>
      </c>
      <c r="G508" s="1080"/>
      <c r="H508" s="1081"/>
    </row>
    <row r="509" spans="1:8" ht="18.75" customHeight="1">
      <c r="A509" s="27"/>
      <c r="B509" s="29"/>
      <c r="C509" s="29"/>
      <c r="D509" s="28"/>
      <c r="E509" s="30"/>
      <c r="F509" s="29"/>
      <c r="G509" s="917"/>
      <c r="H509" s="917"/>
    </row>
    <row r="510" spans="1:8" ht="40.5">
      <c r="A510" s="46" t="s">
        <v>1976</v>
      </c>
      <c r="B510" s="205"/>
      <c r="C510" s="683" t="s">
        <v>675</v>
      </c>
      <c r="D510" s="681" t="s">
        <v>676</v>
      </c>
      <c r="E510" s="682" t="s">
        <v>364</v>
      </c>
      <c r="F510" s="683">
        <v>0.7</v>
      </c>
      <c r="G510" s="1081"/>
      <c r="H510" s="1081"/>
    </row>
    <row r="511" spans="1:8">
      <c r="A511" s="27"/>
      <c r="B511" s="29"/>
      <c r="C511" s="29"/>
      <c r="D511" s="28"/>
      <c r="E511" s="30"/>
      <c r="F511" s="29"/>
      <c r="G511" s="917"/>
      <c r="H511" s="917"/>
    </row>
    <row r="512" spans="1:8">
      <c r="A512" s="46"/>
      <c r="B512" s="205"/>
      <c r="C512" s="47"/>
      <c r="D512" s="763"/>
      <c r="E512" s="205"/>
      <c r="F512" s="205"/>
      <c r="G512" s="1063"/>
      <c r="H512" s="1063"/>
    </row>
    <row r="513" spans="1:9">
      <c r="A513" s="27"/>
      <c r="B513" s="29"/>
      <c r="C513" s="29"/>
      <c r="D513" s="28"/>
      <c r="E513" s="30"/>
      <c r="F513" s="29"/>
      <c r="G513" s="917"/>
      <c r="H513" s="917"/>
    </row>
    <row r="514" spans="1:9">
      <c r="A514" s="46"/>
      <c r="B514" s="205"/>
      <c r="C514" s="47"/>
      <c r="D514" s="763"/>
      <c r="E514" s="205"/>
      <c r="F514" s="205"/>
      <c r="G514" s="1063"/>
      <c r="H514" s="1063"/>
    </row>
    <row r="515" spans="1:9">
      <c r="A515" s="27"/>
      <c r="B515" s="29"/>
      <c r="C515" s="29"/>
      <c r="D515" s="28"/>
      <c r="E515" s="30"/>
      <c r="F515" s="29"/>
      <c r="G515" s="917"/>
      <c r="H515" s="917"/>
    </row>
    <row r="516" spans="1:9">
      <c r="A516" s="46"/>
      <c r="B516" s="205"/>
      <c r="C516" s="47"/>
      <c r="D516" s="763"/>
      <c r="E516" s="205"/>
      <c r="F516" s="205"/>
      <c r="G516" s="1063"/>
      <c r="H516" s="1063"/>
    </row>
    <row r="517" spans="1:9">
      <c r="A517" s="27"/>
      <c r="B517" s="29"/>
      <c r="C517" s="29"/>
      <c r="D517" s="28"/>
      <c r="E517" s="30"/>
      <c r="F517" s="29"/>
      <c r="G517" s="917"/>
      <c r="H517" s="917"/>
    </row>
    <row r="518" spans="1:9">
      <c r="A518" s="46"/>
      <c r="B518" s="205"/>
      <c r="C518" s="47"/>
      <c r="D518" s="763"/>
      <c r="E518" s="205"/>
      <c r="F518" s="205"/>
      <c r="G518" s="1063"/>
      <c r="H518" s="1063"/>
    </row>
    <row r="519" spans="1:9" ht="15.75" thickBot="1">
      <c r="A519" s="834"/>
      <c r="B519" s="29"/>
      <c r="C519" s="29"/>
      <c r="D519" s="28"/>
      <c r="E519" s="30"/>
      <c r="F519" s="29"/>
      <c r="G519" s="917"/>
      <c r="H519" s="917"/>
    </row>
    <row r="520" spans="1:9" ht="15.75" thickBot="1">
      <c r="A520" s="1131" t="s">
        <v>20</v>
      </c>
      <c r="B520" s="1132"/>
      <c r="C520" s="1132"/>
      <c r="D520" s="1132"/>
      <c r="E520" s="1132"/>
      <c r="F520" s="1132"/>
      <c r="G520" s="1133"/>
      <c r="H520" s="328"/>
    </row>
    <row r="521" spans="1:9" ht="15.75" thickBot="1">
      <c r="A521" s="1105" t="s">
        <v>21</v>
      </c>
      <c r="B521" s="1106"/>
      <c r="C521" s="1106"/>
      <c r="D521" s="1106"/>
      <c r="E521" s="1106"/>
      <c r="F521" s="1106"/>
      <c r="G521" s="1107"/>
      <c r="H521" s="37"/>
    </row>
    <row r="522" spans="1:9">
      <c r="A522" s="835"/>
      <c r="B522" s="29"/>
      <c r="C522" s="29"/>
      <c r="D522" s="28"/>
      <c r="E522" s="30"/>
      <c r="F522" s="29"/>
      <c r="G522" s="917"/>
      <c r="H522" s="917"/>
    </row>
    <row r="523" spans="1:9" ht="27">
      <c r="A523" s="46" t="s">
        <v>1854</v>
      </c>
      <c r="B523" s="205"/>
      <c r="C523" s="17" t="s">
        <v>677</v>
      </c>
      <c r="D523" s="41" t="s">
        <v>678</v>
      </c>
      <c r="E523" s="42"/>
      <c r="F523" s="17"/>
      <c r="G523" s="913"/>
      <c r="H523" s="913"/>
    </row>
    <row r="524" spans="1:9">
      <c r="A524" s="27"/>
      <c r="B524" s="29"/>
      <c r="C524" s="29"/>
      <c r="D524" s="28"/>
      <c r="E524" s="30"/>
      <c r="F524" s="29"/>
      <c r="G524" s="917"/>
      <c r="H524" s="917"/>
    </row>
    <row r="525" spans="1:9">
      <c r="A525" s="46"/>
      <c r="B525" s="205"/>
      <c r="C525" s="17" t="s">
        <v>679</v>
      </c>
      <c r="D525" s="77" t="s">
        <v>680</v>
      </c>
      <c r="E525" s="73"/>
      <c r="F525" s="74"/>
      <c r="G525" s="909"/>
      <c r="H525" s="909"/>
    </row>
    <row r="526" spans="1:9">
      <c r="A526" s="27"/>
      <c r="B526" s="29"/>
      <c r="C526" s="29"/>
      <c r="D526" s="329"/>
      <c r="E526" s="330"/>
      <c r="F526" s="331"/>
      <c r="G526" s="1077"/>
      <c r="H526" s="1077"/>
    </row>
    <row r="527" spans="1:9">
      <c r="A527" s="46" t="s">
        <v>1977</v>
      </c>
      <c r="B527" s="205"/>
      <c r="C527" s="45" t="s">
        <v>681</v>
      </c>
      <c r="D527" s="75" t="s">
        <v>682</v>
      </c>
      <c r="E527" s="52" t="s">
        <v>364</v>
      </c>
      <c r="F527" s="76">
        <v>1</v>
      </c>
      <c r="G527" s="909"/>
      <c r="H527" s="1078"/>
    </row>
    <row r="528" spans="1:9">
      <c r="A528" s="27"/>
      <c r="B528" s="29"/>
      <c r="C528" s="29"/>
      <c r="D528" s="329"/>
      <c r="E528" s="330"/>
      <c r="F528" s="331"/>
      <c r="G528" s="1077"/>
      <c r="H528" s="1077"/>
      <c r="I528" s="268"/>
    </row>
    <row r="529" spans="1:9">
      <c r="A529" s="46" t="s">
        <v>1978</v>
      </c>
      <c r="B529" s="205"/>
      <c r="C529" s="45" t="s">
        <v>568</v>
      </c>
      <c r="D529" s="777" t="s">
        <v>292</v>
      </c>
      <c r="E529" s="52"/>
      <c r="F529" s="76"/>
      <c r="G529" s="1078"/>
      <c r="H529" s="1078"/>
    </row>
    <row r="530" spans="1:9">
      <c r="A530" s="27"/>
      <c r="B530" s="29"/>
      <c r="C530" s="29"/>
      <c r="D530" s="329"/>
      <c r="E530" s="330"/>
      <c r="F530" s="331"/>
      <c r="G530" s="1077"/>
      <c r="H530" s="1077"/>
    </row>
    <row r="531" spans="1:9">
      <c r="A531" s="46"/>
      <c r="B531" s="205"/>
      <c r="C531" s="47" t="s">
        <v>569</v>
      </c>
      <c r="D531" s="763" t="s">
        <v>570</v>
      </c>
      <c r="E531" s="205"/>
      <c r="F531" s="205"/>
      <c r="G531" s="1079"/>
      <c r="H531" s="1079"/>
    </row>
    <row r="532" spans="1:9">
      <c r="A532" s="27"/>
      <c r="B532" s="29"/>
      <c r="C532" s="29"/>
      <c r="D532" s="28"/>
      <c r="E532" s="30"/>
      <c r="F532" s="29"/>
      <c r="G532" s="917"/>
      <c r="H532" s="917"/>
    </row>
    <row r="533" spans="1:9" ht="40.5">
      <c r="A533" s="46" t="s">
        <v>1979</v>
      </c>
      <c r="B533" s="205"/>
      <c r="C533" s="47" t="s">
        <v>571</v>
      </c>
      <c r="D533" s="763" t="s">
        <v>572</v>
      </c>
      <c r="E533" s="205" t="s">
        <v>134</v>
      </c>
      <c r="F533" s="205">
        <v>10</v>
      </c>
      <c r="G533" s="1079"/>
      <c r="H533" s="1079"/>
    </row>
    <row r="534" spans="1:9">
      <c r="A534" s="27"/>
      <c r="B534" s="29"/>
      <c r="C534" s="29"/>
      <c r="D534" s="28"/>
      <c r="E534" s="30"/>
      <c r="F534" s="29"/>
      <c r="G534" s="917"/>
      <c r="H534" s="917"/>
    </row>
    <row r="535" spans="1:9">
      <c r="A535" s="46" t="s">
        <v>1980</v>
      </c>
      <c r="B535" s="205"/>
      <c r="C535" s="47" t="s">
        <v>683</v>
      </c>
      <c r="D535" s="327" t="s">
        <v>684</v>
      </c>
      <c r="E535" s="205"/>
      <c r="F535" s="205"/>
      <c r="G535" s="1063"/>
      <c r="H535" s="1063"/>
    </row>
    <row r="536" spans="1:9">
      <c r="A536" s="27"/>
      <c r="B536" s="29"/>
      <c r="C536" s="29"/>
      <c r="D536" s="28"/>
      <c r="E536" s="30"/>
      <c r="F536" s="29"/>
      <c r="G536" s="917"/>
      <c r="H536" s="917"/>
    </row>
    <row r="537" spans="1:9">
      <c r="A537" s="46"/>
      <c r="B537" s="205"/>
      <c r="C537" s="98" t="s">
        <v>685</v>
      </c>
      <c r="D537" s="68" t="s">
        <v>686</v>
      </c>
      <c r="E537" s="205"/>
      <c r="F537" s="98"/>
      <c r="G537" s="916"/>
      <c r="H537" s="916"/>
    </row>
    <row r="538" spans="1:9">
      <c r="A538" s="27"/>
      <c r="B538" s="29"/>
      <c r="C538" s="29"/>
      <c r="D538" s="28"/>
      <c r="E538" s="30"/>
      <c r="F538" s="29"/>
      <c r="G538" s="917"/>
      <c r="H538" s="917"/>
    </row>
    <row r="539" spans="1:9">
      <c r="A539" s="46" t="s">
        <v>1981</v>
      </c>
      <c r="B539" s="205"/>
      <c r="C539" s="47" t="s">
        <v>687</v>
      </c>
      <c r="D539" s="763" t="s">
        <v>688</v>
      </c>
      <c r="E539" s="205" t="s">
        <v>689</v>
      </c>
      <c r="F539" s="205">
        <v>2400</v>
      </c>
      <c r="G539" s="1063"/>
      <c r="H539" s="1063"/>
    </row>
    <row r="540" spans="1:9">
      <c r="A540" s="27"/>
      <c r="B540" s="29"/>
      <c r="C540" s="29"/>
      <c r="D540" s="28"/>
      <c r="E540" s="30"/>
      <c r="F540" s="29"/>
      <c r="G540" s="917"/>
      <c r="H540" s="917"/>
      <c r="I540" s="268"/>
    </row>
    <row r="541" spans="1:9" ht="27">
      <c r="A541" s="46" t="s">
        <v>1982</v>
      </c>
      <c r="B541" s="205"/>
      <c r="C541" s="47" t="s">
        <v>690</v>
      </c>
      <c r="D541" s="763" t="s">
        <v>691</v>
      </c>
      <c r="E541" s="205" t="s">
        <v>689</v>
      </c>
      <c r="F541" s="205">
        <v>100</v>
      </c>
      <c r="G541" s="1063"/>
      <c r="H541" s="1063"/>
    </row>
    <row r="542" spans="1:9">
      <c r="A542" s="27"/>
      <c r="B542" s="29"/>
      <c r="C542" s="29"/>
      <c r="D542" s="28"/>
      <c r="E542" s="30"/>
      <c r="F542" s="29"/>
      <c r="G542" s="917"/>
      <c r="H542" s="917"/>
    </row>
    <row r="543" spans="1:9">
      <c r="A543" s="46"/>
      <c r="B543" s="205"/>
      <c r="C543" s="47"/>
      <c r="D543" s="763"/>
      <c r="E543" s="205"/>
      <c r="F543" s="205"/>
      <c r="G543" s="1063"/>
      <c r="H543" s="1063"/>
    </row>
    <row r="544" spans="1:9">
      <c r="A544" s="27"/>
      <c r="B544" s="29"/>
      <c r="C544" s="29"/>
      <c r="D544" s="28"/>
      <c r="E544" s="30"/>
      <c r="F544" s="29"/>
      <c r="G544" s="917"/>
      <c r="H544" s="917"/>
    </row>
    <row r="545" spans="1:8">
      <c r="A545" s="46"/>
      <c r="B545" s="205"/>
      <c r="C545" s="47"/>
      <c r="D545" s="763"/>
      <c r="E545" s="205"/>
      <c r="F545" s="205"/>
      <c r="G545" s="1063"/>
      <c r="H545" s="1063"/>
    </row>
    <row r="546" spans="1:8">
      <c r="A546" s="27"/>
      <c r="B546" s="29"/>
      <c r="C546" s="29"/>
      <c r="D546" s="28"/>
      <c r="E546" s="30"/>
      <c r="F546" s="29"/>
      <c r="G546" s="917"/>
      <c r="H546" s="917"/>
    </row>
    <row r="547" spans="1:8">
      <c r="A547" s="46"/>
      <c r="B547" s="205"/>
      <c r="C547" s="47"/>
      <c r="D547" s="763"/>
      <c r="E547" s="205"/>
      <c r="F547" s="205"/>
      <c r="G547" s="1063"/>
      <c r="H547" s="1063"/>
    </row>
    <row r="548" spans="1:8">
      <c r="A548" s="27"/>
      <c r="B548" s="29"/>
      <c r="C548" s="29"/>
      <c r="D548" s="28"/>
      <c r="E548" s="30"/>
      <c r="F548" s="29"/>
      <c r="G548" s="917"/>
      <c r="H548" s="917"/>
    </row>
    <row r="549" spans="1:8">
      <c r="A549" s="46"/>
      <c r="B549" s="205"/>
      <c r="C549" s="47"/>
      <c r="D549" s="763"/>
      <c r="E549" s="205"/>
      <c r="F549" s="205"/>
      <c r="G549" s="1063"/>
      <c r="H549" s="1063"/>
    </row>
    <row r="550" spans="1:8">
      <c r="A550" s="27"/>
      <c r="B550" s="29"/>
      <c r="C550" s="29"/>
      <c r="D550" s="28"/>
      <c r="E550" s="30"/>
      <c r="F550" s="29"/>
      <c r="G550" s="917"/>
      <c r="H550" s="917"/>
    </row>
    <row r="551" spans="1:8">
      <c r="A551" s="46"/>
      <c r="B551" s="205"/>
      <c r="C551" s="47"/>
      <c r="D551" s="763"/>
      <c r="E551" s="205"/>
      <c r="F551" s="205"/>
      <c r="G551" s="1063"/>
      <c r="H551" s="1063"/>
    </row>
    <row r="552" spans="1:8">
      <c r="A552" s="27"/>
      <c r="B552" s="29"/>
      <c r="C552" s="29"/>
      <c r="D552" s="28"/>
      <c r="E552" s="30"/>
      <c r="F552" s="29"/>
      <c r="G552" s="917"/>
      <c r="H552" s="917"/>
    </row>
    <row r="553" spans="1:8">
      <c r="A553" s="46"/>
      <c r="B553" s="205"/>
      <c r="C553" s="47"/>
      <c r="D553" s="763"/>
      <c r="E553" s="205"/>
      <c r="F553" s="205"/>
      <c r="G553" s="1063"/>
      <c r="H553" s="1063"/>
    </row>
    <row r="554" spans="1:8">
      <c r="A554" s="27"/>
      <c r="B554" s="29"/>
      <c r="C554" s="29"/>
      <c r="D554" s="28"/>
      <c r="E554" s="30"/>
      <c r="F554" s="29"/>
      <c r="G554" s="917"/>
      <c r="H554" s="917"/>
    </row>
    <row r="555" spans="1:8">
      <c r="A555" s="46"/>
      <c r="B555" s="205"/>
      <c r="C555" s="47"/>
      <c r="D555" s="763"/>
      <c r="E555" s="205"/>
      <c r="F555" s="205"/>
      <c r="G555" s="1063"/>
      <c r="H555" s="1063"/>
    </row>
    <row r="556" spans="1:8">
      <c r="A556" s="27"/>
      <c r="B556" s="29"/>
      <c r="C556" s="29"/>
      <c r="D556" s="28"/>
      <c r="E556" s="30"/>
      <c r="F556" s="29"/>
      <c r="G556" s="917"/>
      <c r="H556" s="917"/>
    </row>
    <row r="557" spans="1:8">
      <c r="A557" s="46"/>
      <c r="B557" s="205"/>
      <c r="C557" s="47"/>
      <c r="D557" s="763"/>
      <c r="E557" s="205"/>
      <c r="F557" s="205"/>
      <c r="G557" s="1063"/>
      <c r="H557" s="1063"/>
    </row>
    <row r="558" spans="1:8">
      <c r="A558" s="27"/>
      <c r="B558" s="29"/>
      <c r="C558" s="29"/>
      <c r="D558" s="28"/>
      <c r="E558" s="30"/>
      <c r="F558" s="29"/>
      <c r="G558" s="917"/>
      <c r="H558" s="917"/>
    </row>
    <row r="559" spans="1:8">
      <c r="A559" s="46"/>
      <c r="B559" s="205"/>
      <c r="C559" s="47"/>
      <c r="D559" s="763"/>
      <c r="E559" s="205"/>
      <c r="F559" s="205"/>
      <c r="G559" s="1063"/>
      <c r="H559" s="1063"/>
    </row>
    <row r="560" spans="1:8">
      <c r="A560" s="27"/>
      <c r="B560" s="29"/>
      <c r="C560" s="29"/>
      <c r="D560" s="28"/>
      <c r="E560" s="30"/>
      <c r="F560" s="29"/>
      <c r="G560" s="917"/>
      <c r="H560" s="917"/>
    </row>
    <row r="561" spans="1:8">
      <c r="A561" s="46"/>
      <c r="B561" s="205"/>
      <c r="C561" s="47"/>
      <c r="D561" s="763"/>
      <c r="E561" s="205"/>
      <c r="F561" s="205"/>
      <c r="G561" s="1063"/>
      <c r="H561" s="1063"/>
    </row>
    <row r="562" spans="1:8">
      <c r="A562" s="27"/>
      <c r="B562" s="29"/>
      <c r="C562" s="29"/>
      <c r="D562" s="28"/>
      <c r="E562" s="30"/>
      <c r="F562" s="29"/>
      <c r="G562" s="917"/>
      <c r="H562" s="917"/>
    </row>
    <row r="563" spans="1:8">
      <c r="A563" s="46"/>
      <c r="B563" s="205"/>
      <c r="C563" s="47"/>
      <c r="D563" s="763"/>
      <c r="E563" s="205"/>
      <c r="F563" s="205"/>
      <c r="G563" s="1063"/>
      <c r="H563" s="1063"/>
    </row>
    <row r="564" spans="1:8">
      <c r="A564" s="27"/>
      <c r="B564" s="29"/>
      <c r="C564" s="29"/>
      <c r="D564" s="28"/>
      <c r="E564" s="30"/>
      <c r="F564" s="29"/>
      <c r="G564" s="917"/>
      <c r="H564" s="917"/>
    </row>
    <row r="565" spans="1:8">
      <c r="A565" s="46"/>
      <c r="B565" s="205"/>
      <c r="C565" s="47"/>
      <c r="D565" s="763"/>
      <c r="E565" s="205"/>
      <c r="F565" s="205"/>
      <c r="G565" s="1063"/>
      <c r="H565" s="1063"/>
    </row>
    <row r="566" spans="1:8" ht="15.75" thickBot="1">
      <c r="A566" s="834"/>
      <c r="B566" s="29"/>
      <c r="C566" s="29"/>
      <c r="D566" s="28"/>
      <c r="E566" s="30"/>
      <c r="F566" s="29"/>
      <c r="G566" s="917"/>
      <c r="H566" s="917"/>
    </row>
    <row r="567" spans="1:8" ht="15.75" thickBot="1">
      <c r="A567" s="1131" t="s">
        <v>20</v>
      </c>
      <c r="B567" s="1132"/>
      <c r="C567" s="1132"/>
      <c r="D567" s="1132"/>
      <c r="E567" s="1132"/>
      <c r="F567" s="1132"/>
      <c r="G567" s="1133"/>
      <c r="H567" s="328"/>
    </row>
    <row r="568" spans="1:8" ht="15.75" thickBot="1">
      <c r="A568" s="1105" t="s">
        <v>21</v>
      </c>
      <c r="B568" s="1106"/>
      <c r="C568" s="1106"/>
      <c r="D568" s="1106"/>
      <c r="E568" s="1106"/>
      <c r="F568" s="1106"/>
      <c r="G568" s="1107"/>
      <c r="H568" s="37"/>
    </row>
    <row r="569" spans="1:8">
      <c r="A569" s="833" t="s">
        <v>1983</v>
      </c>
      <c r="B569" s="205"/>
      <c r="C569" s="17" t="s">
        <v>692</v>
      </c>
      <c r="D569" s="41" t="s">
        <v>693</v>
      </c>
      <c r="E569" s="42"/>
      <c r="F569" s="17"/>
      <c r="G569" s="913"/>
      <c r="H569" s="913"/>
    </row>
    <row r="570" spans="1:8">
      <c r="A570" s="27"/>
      <c r="B570" s="29"/>
      <c r="C570" s="29"/>
      <c r="D570" s="329"/>
      <c r="E570" s="330"/>
      <c r="F570" s="331"/>
      <c r="G570" s="1077"/>
      <c r="H570" s="1077"/>
    </row>
    <row r="571" spans="1:8">
      <c r="A571" s="46"/>
      <c r="B571" s="205"/>
      <c r="C571" s="17" t="s">
        <v>694</v>
      </c>
      <c r="D571" s="77" t="s">
        <v>695</v>
      </c>
      <c r="E571" s="73"/>
      <c r="F571" s="74"/>
      <c r="G571" s="909"/>
      <c r="H571" s="909"/>
    </row>
    <row r="572" spans="1:8">
      <c r="A572" s="27"/>
      <c r="B572" s="29"/>
      <c r="C572" s="29"/>
      <c r="D572" s="329"/>
      <c r="E572" s="330"/>
      <c r="F572" s="331"/>
      <c r="G572" s="1077"/>
      <c r="H572" s="1077"/>
    </row>
    <row r="573" spans="1:8">
      <c r="A573" s="46"/>
      <c r="B573" s="205"/>
      <c r="C573" s="45" t="s">
        <v>696</v>
      </c>
      <c r="D573" s="75" t="s">
        <v>697</v>
      </c>
      <c r="E573" s="52"/>
      <c r="F573" s="76"/>
      <c r="G573" s="909"/>
      <c r="H573" s="1078"/>
    </row>
    <row r="574" spans="1:8">
      <c r="A574" s="27"/>
      <c r="B574" s="29"/>
      <c r="C574" s="29"/>
      <c r="D574" s="329"/>
      <c r="E574" s="330"/>
      <c r="F574" s="331"/>
      <c r="G574" s="1077"/>
      <c r="H574" s="1077"/>
    </row>
    <row r="575" spans="1:8">
      <c r="A575" s="46" t="s">
        <v>1984</v>
      </c>
      <c r="B575" s="205"/>
      <c r="C575" s="45"/>
      <c r="D575" s="75" t="s">
        <v>698</v>
      </c>
      <c r="E575" s="52" t="s">
        <v>699</v>
      </c>
      <c r="F575" s="76">
        <v>1</v>
      </c>
      <c r="G575" s="1078"/>
      <c r="H575" s="1078"/>
    </row>
    <row r="576" spans="1:8">
      <c r="A576" s="27"/>
      <c r="B576" s="29"/>
      <c r="C576" s="29"/>
      <c r="D576" s="329"/>
      <c r="E576" s="330"/>
      <c r="F576" s="331"/>
      <c r="G576" s="1077"/>
      <c r="H576" s="1077"/>
    </row>
    <row r="577" spans="1:9">
      <c r="A577" s="46"/>
      <c r="B577" s="205"/>
      <c r="C577" s="47" t="s">
        <v>700</v>
      </c>
      <c r="D577" s="763" t="s">
        <v>701</v>
      </c>
      <c r="E577" s="205"/>
      <c r="F577" s="205"/>
      <c r="G577" s="1079"/>
      <c r="H577" s="1079"/>
    </row>
    <row r="578" spans="1:9">
      <c r="A578" s="27"/>
      <c r="B578" s="29"/>
      <c r="C578" s="29"/>
      <c r="D578" s="28"/>
      <c r="E578" s="30"/>
      <c r="F578" s="29"/>
      <c r="G578" s="917"/>
      <c r="H578" s="917"/>
    </row>
    <row r="579" spans="1:9">
      <c r="A579" s="46"/>
      <c r="B579" s="205"/>
      <c r="C579" s="47" t="s">
        <v>702</v>
      </c>
      <c r="D579" s="763" t="s">
        <v>703</v>
      </c>
      <c r="E579" s="205"/>
      <c r="F579" s="205"/>
      <c r="G579" s="1079"/>
      <c r="H579" s="1079"/>
    </row>
    <row r="580" spans="1:9">
      <c r="A580" s="27"/>
      <c r="B580" s="29"/>
      <c r="C580" s="29"/>
      <c r="D580" s="28"/>
      <c r="E580" s="30"/>
      <c r="F580" s="29"/>
      <c r="G580" s="917"/>
      <c r="H580" s="917"/>
    </row>
    <row r="581" spans="1:9" ht="27">
      <c r="A581" s="46" t="s">
        <v>1985</v>
      </c>
      <c r="B581" s="205"/>
      <c r="C581" s="47" t="s">
        <v>704</v>
      </c>
      <c r="D581" s="763" t="s">
        <v>705</v>
      </c>
      <c r="E581" s="205" t="s">
        <v>706</v>
      </c>
      <c r="F581" s="205">
        <v>325</v>
      </c>
      <c r="G581" s="1063"/>
      <c r="H581" s="1063"/>
    </row>
    <row r="582" spans="1:9">
      <c r="A582" s="27"/>
      <c r="B582" s="29"/>
      <c r="C582" s="29"/>
      <c r="D582" s="28"/>
      <c r="E582" s="30"/>
      <c r="F582" s="29"/>
      <c r="G582" s="917"/>
      <c r="H582" s="917"/>
    </row>
    <row r="583" spans="1:9">
      <c r="A583" s="46" t="s">
        <v>1986</v>
      </c>
      <c r="B583" s="205"/>
      <c r="C583" s="98" t="s">
        <v>707</v>
      </c>
      <c r="D583" s="68" t="s">
        <v>708</v>
      </c>
      <c r="E583" s="205" t="s">
        <v>706</v>
      </c>
      <c r="F583" s="98">
        <v>50</v>
      </c>
      <c r="G583" s="916"/>
      <c r="H583" s="916"/>
      <c r="I583" s="265"/>
    </row>
    <row r="584" spans="1:9">
      <c r="A584" s="27"/>
      <c r="B584" s="29"/>
      <c r="C584" s="29"/>
      <c r="D584" s="28"/>
      <c r="E584" s="30"/>
      <c r="F584" s="29"/>
      <c r="G584" s="917"/>
      <c r="H584" s="917"/>
      <c r="I584" s="268"/>
    </row>
    <row r="585" spans="1:9" ht="27">
      <c r="A585" s="46" t="s">
        <v>1987</v>
      </c>
      <c r="B585" s="205"/>
      <c r="C585" s="47" t="s">
        <v>709</v>
      </c>
      <c r="D585" s="763" t="s">
        <v>710</v>
      </c>
      <c r="E585" s="205" t="s">
        <v>706</v>
      </c>
      <c r="F585" s="205">
        <v>10</v>
      </c>
      <c r="G585" s="1063"/>
      <c r="H585" s="1063"/>
      <c r="I585" s="268"/>
    </row>
    <row r="586" spans="1:9">
      <c r="A586" s="27"/>
      <c r="B586" s="29"/>
      <c r="C586" s="29"/>
      <c r="D586" s="28"/>
      <c r="E586" s="30"/>
      <c r="F586" s="29"/>
      <c r="G586" s="917"/>
      <c r="H586" s="917"/>
      <c r="I586" s="268"/>
    </row>
    <row r="587" spans="1:9">
      <c r="A587" s="46"/>
      <c r="B587" s="205"/>
      <c r="C587" s="47" t="s">
        <v>711</v>
      </c>
      <c r="D587" s="763" t="s">
        <v>712</v>
      </c>
      <c r="E587" s="205"/>
      <c r="F587" s="205"/>
      <c r="G587" s="1063"/>
      <c r="H587" s="1063"/>
      <c r="I587" s="268"/>
    </row>
    <row r="588" spans="1:9">
      <c r="A588" s="27"/>
      <c r="B588" s="29"/>
      <c r="C588" s="29"/>
      <c r="D588" s="28"/>
      <c r="E588" s="30"/>
      <c r="F588" s="29"/>
      <c r="G588" s="917"/>
      <c r="H588" s="917"/>
      <c r="I588" s="268"/>
    </row>
    <row r="589" spans="1:9">
      <c r="A589" s="46"/>
      <c r="B589" s="205"/>
      <c r="C589" s="47" t="s">
        <v>713</v>
      </c>
      <c r="D589" s="763" t="s">
        <v>714</v>
      </c>
      <c r="E589" s="205"/>
      <c r="F589" s="205"/>
      <c r="G589" s="1063"/>
      <c r="H589" s="1063"/>
      <c r="I589" s="268"/>
    </row>
    <row r="590" spans="1:9">
      <c r="A590" s="27"/>
      <c r="B590" s="29"/>
      <c r="C590" s="29"/>
      <c r="D590" s="28"/>
      <c r="E590" s="30"/>
      <c r="F590" s="29"/>
      <c r="G590" s="917"/>
      <c r="H590" s="917"/>
      <c r="I590" s="268"/>
    </row>
    <row r="591" spans="1:9">
      <c r="A591" s="46"/>
      <c r="B591" s="205"/>
      <c r="C591" s="47"/>
      <c r="D591" s="763" t="s">
        <v>715</v>
      </c>
      <c r="E591" s="205"/>
      <c r="F591" s="205"/>
      <c r="G591" s="1063"/>
      <c r="H591" s="1063"/>
      <c r="I591" s="268"/>
    </row>
    <row r="592" spans="1:9">
      <c r="A592" s="27"/>
      <c r="B592" s="29"/>
      <c r="C592" s="29"/>
      <c r="D592" s="28"/>
      <c r="E592" s="30"/>
      <c r="F592" s="29"/>
      <c r="G592" s="917"/>
      <c r="H592" s="917"/>
      <c r="I592" s="268"/>
    </row>
    <row r="593" spans="1:9" ht="27">
      <c r="A593" s="46" t="s">
        <v>1988</v>
      </c>
      <c r="B593" s="205"/>
      <c r="C593" s="47" t="s">
        <v>716</v>
      </c>
      <c r="D593" s="763" t="s">
        <v>2029</v>
      </c>
      <c r="E593" s="205" t="s">
        <v>134</v>
      </c>
      <c r="F593" s="205">
        <v>588</v>
      </c>
      <c r="G593" s="1063"/>
      <c r="H593" s="1063"/>
      <c r="I593" s="268"/>
    </row>
    <row r="594" spans="1:9">
      <c r="A594" s="27"/>
      <c r="B594" s="29"/>
      <c r="C594" s="29"/>
      <c r="D594" s="28"/>
      <c r="E594" s="30"/>
      <c r="F594" s="29"/>
      <c r="G594" s="917"/>
      <c r="H594" s="917"/>
      <c r="I594" s="268"/>
    </row>
    <row r="595" spans="1:9" ht="18" customHeight="1">
      <c r="A595" s="46"/>
      <c r="B595" s="205"/>
      <c r="C595" s="47" t="s">
        <v>717</v>
      </c>
      <c r="D595" s="763" t="s">
        <v>718</v>
      </c>
      <c r="E595" s="205"/>
      <c r="F595" s="205"/>
      <c r="G595" s="1063"/>
      <c r="H595" s="1063"/>
      <c r="I595" s="268"/>
    </row>
    <row r="596" spans="1:9">
      <c r="A596" s="27"/>
      <c r="B596" s="29"/>
      <c r="C596" s="29"/>
      <c r="D596" s="28"/>
      <c r="E596" s="30"/>
      <c r="F596" s="29"/>
      <c r="G596" s="917"/>
      <c r="H596" s="917"/>
    </row>
    <row r="597" spans="1:9">
      <c r="A597" s="46" t="s">
        <v>1989</v>
      </c>
      <c r="B597" s="205"/>
      <c r="C597" s="47" t="s">
        <v>719</v>
      </c>
      <c r="D597" s="763" t="s">
        <v>720</v>
      </c>
      <c r="E597" s="205" t="s">
        <v>57</v>
      </c>
      <c r="F597" s="205">
        <v>1</v>
      </c>
      <c r="G597" s="1063">
        <v>15000</v>
      </c>
      <c r="H597" s="1063">
        <f>F597*G597</f>
        <v>15000</v>
      </c>
    </row>
    <row r="598" spans="1:9">
      <c r="A598" s="27"/>
      <c r="B598" s="29"/>
      <c r="C598" s="29"/>
      <c r="D598" s="28"/>
      <c r="E598" s="30"/>
      <c r="F598" s="29"/>
      <c r="G598" s="917"/>
      <c r="H598" s="917"/>
    </row>
    <row r="599" spans="1:9">
      <c r="A599" s="46" t="s">
        <v>1990</v>
      </c>
      <c r="B599" s="205"/>
      <c r="C599" s="47"/>
      <c r="D599" s="763" t="s">
        <v>721</v>
      </c>
      <c r="E599" s="205" t="s">
        <v>59</v>
      </c>
      <c r="F599" s="205">
        <f>H597</f>
        <v>15000</v>
      </c>
      <c r="G599" s="1063"/>
      <c r="H599" s="1063"/>
    </row>
    <row r="600" spans="1:9">
      <c r="A600" s="27"/>
      <c r="B600" s="29"/>
      <c r="C600" s="29"/>
      <c r="D600" s="28"/>
      <c r="E600" s="30"/>
      <c r="F600" s="29"/>
      <c r="G600" s="917"/>
      <c r="H600" s="917"/>
    </row>
    <row r="601" spans="1:9">
      <c r="A601" s="46"/>
      <c r="B601" s="205"/>
      <c r="C601" s="47" t="s">
        <v>722</v>
      </c>
      <c r="D601" s="763" t="s">
        <v>723</v>
      </c>
      <c r="E601" s="205"/>
      <c r="F601" s="205"/>
      <c r="G601" s="1063"/>
      <c r="H601" s="1063"/>
    </row>
    <row r="602" spans="1:9">
      <c r="A602" s="27"/>
      <c r="B602" s="29"/>
      <c r="C602" s="29"/>
      <c r="D602" s="28"/>
      <c r="E602" s="30"/>
      <c r="F602" s="29"/>
      <c r="G602" s="917"/>
      <c r="H602" s="917"/>
    </row>
    <row r="603" spans="1:9">
      <c r="A603" s="46" t="s">
        <v>1991</v>
      </c>
      <c r="B603" s="205"/>
      <c r="C603" s="47"/>
      <c r="D603" s="763" t="s">
        <v>2030</v>
      </c>
      <c r="E603" s="205" t="s">
        <v>14</v>
      </c>
      <c r="F603" s="205">
        <v>2</v>
      </c>
      <c r="G603" s="1063"/>
      <c r="H603" s="1063"/>
    </row>
    <row r="604" spans="1:9">
      <c r="A604" s="27"/>
      <c r="B604" s="29"/>
      <c r="C604" s="29"/>
      <c r="D604" s="28"/>
      <c r="E604" s="30"/>
      <c r="F604" s="29"/>
      <c r="G604" s="917"/>
      <c r="H604" s="917"/>
    </row>
    <row r="605" spans="1:9">
      <c r="A605" s="46"/>
      <c r="B605" s="205"/>
      <c r="C605" s="47"/>
      <c r="D605" s="763"/>
      <c r="E605" s="205"/>
      <c r="F605" s="205"/>
      <c r="G605" s="1063"/>
      <c r="H605" s="1063"/>
    </row>
    <row r="606" spans="1:9">
      <c r="A606" s="27"/>
      <c r="B606" s="29"/>
      <c r="C606" s="29"/>
      <c r="D606" s="28"/>
      <c r="E606" s="30"/>
      <c r="F606" s="29"/>
      <c r="G606" s="917"/>
      <c r="H606" s="917"/>
    </row>
    <row r="607" spans="1:9">
      <c r="A607" s="46"/>
      <c r="B607" s="205"/>
      <c r="C607" s="47"/>
      <c r="D607" s="763"/>
      <c r="E607" s="205"/>
      <c r="F607" s="205"/>
      <c r="G607" s="1063"/>
      <c r="H607" s="1063"/>
    </row>
    <row r="608" spans="1:9">
      <c r="A608" s="27"/>
      <c r="B608" s="29"/>
      <c r="C608" s="29"/>
      <c r="D608" s="28"/>
      <c r="E608" s="30"/>
      <c r="F608" s="29"/>
      <c r="G608" s="917"/>
      <c r="H608" s="917"/>
    </row>
    <row r="609" spans="1:8">
      <c r="A609" s="46"/>
      <c r="B609" s="205"/>
      <c r="C609" s="47"/>
      <c r="D609" s="763"/>
      <c r="E609" s="205"/>
      <c r="F609" s="205"/>
      <c r="G609" s="1063"/>
      <c r="H609" s="1063"/>
    </row>
    <row r="610" spans="1:8">
      <c r="A610" s="27"/>
      <c r="B610" s="29"/>
      <c r="C610" s="29"/>
      <c r="D610" s="28"/>
      <c r="E610" s="30"/>
      <c r="F610" s="29"/>
      <c r="G610" s="917"/>
      <c r="H610" s="917"/>
    </row>
    <row r="611" spans="1:8">
      <c r="A611" s="46"/>
      <c r="B611" s="205"/>
      <c r="C611" s="47"/>
      <c r="D611" s="763"/>
      <c r="E611" s="205"/>
      <c r="F611" s="205"/>
      <c r="G611" s="1063"/>
      <c r="H611" s="1063"/>
    </row>
    <row r="612" spans="1:8" ht="15.75" thickBot="1">
      <c r="A612" s="834"/>
      <c r="B612" s="29"/>
      <c r="C612" s="29"/>
      <c r="D612" s="28"/>
      <c r="E612" s="30"/>
      <c r="F612" s="29"/>
      <c r="G612" s="917"/>
      <c r="H612" s="917"/>
    </row>
    <row r="613" spans="1:8" ht="15.75" thickBot="1">
      <c r="A613" s="1131" t="s">
        <v>39</v>
      </c>
      <c r="B613" s="1132"/>
      <c r="C613" s="1132"/>
      <c r="D613" s="1132"/>
      <c r="E613" s="1132"/>
      <c r="F613" s="1132"/>
      <c r="G613" s="1133"/>
      <c r="H613" s="328"/>
    </row>
  </sheetData>
  <sheetProtection algorithmName="SHA-512" hashValue="uz8lV1Kv0H9NOHEBPx4YEXYr+adUhzPzK3dSwOMlww8fzEQyPboCXRaEZZgZH6CBzRA1lagycQRrd+5PwZucrg==" saltValue="dc8nIlyrqh1IqGX+pymTaQ==" spinCount="100000" sheet="1" objects="1" scenarios="1"/>
  <mergeCells count="33">
    <mergeCell ref="A567:G567"/>
    <mergeCell ref="A568:G568"/>
    <mergeCell ref="A613:G613"/>
    <mergeCell ref="A426:G426"/>
    <mergeCell ref="A427:G427"/>
    <mergeCell ref="A473:G473"/>
    <mergeCell ref="A474:G474"/>
    <mergeCell ref="A520:G520"/>
    <mergeCell ref="A521:G521"/>
    <mergeCell ref="A380:G380"/>
    <mergeCell ref="A185:G185"/>
    <mergeCell ref="A186:G186"/>
    <mergeCell ref="A219:G219"/>
    <mergeCell ref="A220:G220"/>
    <mergeCell ref="A260:G260"/>
    <mergeCell ref="A261:G261"/>
    <mergeCell ref="A301:G301"/>
    <mergeCell ref="A302:G302"/>
    <mergeCell ref="A338:G338"/>
    <mergeCell ref="A339:G339"/>
    <mergeCell ref="A379:G379"/>
    <mergeCell ref="A137:G137"/>
    <mergeCell ref="A1:B1"/>
    <mergeCell ref="C1:H1"/>
    <mergeCell ref="A2:B2"/>
    <mergeCell ref="C2:H2"/>
    <mergeCell ref="A3:B3"/>
    <mergeCell ref="C3:H3"/>
    <mergeCell ref="A44:G44"/>
    <mergeCell ref="A45:G45"/>
    <mergeCell ref="A89:G89"/>
    <mergeCell ref="A90:G90"/>
    <mergeCell ref="A136:G136"/>
  </mergeCells>
  <pageMargins left="0.70866141732283472" right="0.70866141732283472" top="0.74803149606299213" bottom="0.74803149606299213" header="0.31496062992125984" footer="0.31496062992125984"/>
  <pageSetup paperSize="9" scale="56" firstPageNumber="19" fitToHeight="0" orientation="portrait" r:id="rId1"/>
  <headerFooter>
    <oddFooter xml:space="preserve">&amp;RC. &amp;P
</oddFooter>
  </headerFooter>
  <rowBreaks count="13" manualBreakCount="13">
    <brk id="44" max="7" man="1"/>
    <brk id="89" max="7" man="1"/>
    <brk id="136" max="7" man="1"/>
    <brk id="185" max="7" man="1"/>
    <brk id="219" max="7" man="1"/>
    <brk id="260" max="7" man="1"/>
    <brk id="301" max="7" man="1"/>
    <brk id="338" max="7" man="1"/>
    <brk id="379" max="7" man="1"/>
    <brk id="426" max="7" man="1"/>
    <brk id="473" max="7" man="1"/>
    <brk id="520" max="7" man="1"/>
    <brk id="567" max="7"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434ACC-1F18-41C0-BDA5-B7AC741E61D3}">
  <sheetPr>
    <pageSetUpPr fitToPage="1"/>
  </sheetPr>
  <dimension ref="A1:AB166"/>
  <sheetViews>
    <sheetView view="pageBreakPreview" topLeftCell="A113" zoomScale="40" zoomScaleNormal="100" zoomScaleSheetLayoutView="40" workbookViewId="0">
      <selection activeCell="G87" sqref="A87:H120"/>
    </sheetView>
  </sheetViews>
  <sheetFormatPr defaultColWidth="9.140625" defaultRowHeight="15" customHeight="1"/>
  <cols>
    <col min="1" max="1" width="7.28515625" style="372" customWidth="1"/>
    <col min="2" max="2" width="7.5703125" style="56" customWidth="1"/>
    <col min="3" max="3" width="9.85546875" style="56" customWidth="1"/>
    <col min="4" max="4" width="35.28515625" style="56" customWidth="1"/>
    <col min="5" max="5" width="7.5703125" style="56" customWidth="1"/>
    <col min="6" max="6" width="9.42578125" style="56" bestFit="1" customWidth="1"/>
    <col min="7" max="8" width="30.7109375" style="56" customWidth="1"/>
    <col min="9" max="9" width="9.140625" style="56"/>
    <col min="10" max="10" width="11.7109375" style="56" bestFit="1" customWidth="1"/>
    <col min="11" max="12" width="9.140625" style="56"/>
    <col min="13" max="13" width="17.28515625" style="56" bestFit="1" customWidth="1"/>
    <col min="14" max="16" width="9.140625" style="56"/>
    <col min="17" max="17" width="21.85546875" style="56" bestFit="1" customWidth="1"/>
    <col min="18" max="18" width="12.140625" style="56" bestFit="1" customWidth="1"/>
    <col min="19" max="20" width="9.140625" style="56"/>
    <col min="21" max="21" width="25.7109375" style="56" bestFit="1" customWidth="1"/>
    <col min="22" max="22" width="25.7109375" style="56" customWidth="1"/>
    <col min="23" max="25" width="9.140625" style="56"/>
    <col min="26" max="26" width="29.28515625" style="56" bestFit="1" customWidth="1"/>
    <col min="27" max="16384" width="9.140625" style="56"/>
  </cols>
  <sheetData>
    <row r="1" spans="1:28" ht="25.5" customHeight="1">
      <c r="A1" s="1175" t="s">
        <v>1327</v>
      </c>
      <c r="B1" s="1175"/>
      <c r="C1" s="1175" t="s">
        <v>3488</v>
      </c>
      <c r="D1" s="1175"/>
      <c r="E1" s="1175"/>
      <c r="F1" s="1175"/>
      <c r="G1" s="1175"/>
      <c r="H1" s="1175"/>
    </row>
    <row r="2" spans="1:28" ht="23.25" customHeight="1">
      <c r="A2" s="1175" t="s">
        <v>1184</v>
      </c>
      <c r="B2" s="1175"/>
      <c r="C2" s="1175" t="s">
        <v>3487</v>
      </c>
      <c r="D2" s="1175"/>
      <c r="E2" s="1175"/>
      <c r="F2" s="1175"/>
      <c r="G2" s="1175"/>
      <c r="H2" s="1175"/>
      <c r="Q2" s="1171"/>
      <c r="R2" s="1171"/>
      <c r="S2" s="1171"/>
      <c r="T2" s="333"/>
      <c r="U2" s="1171"/>
      <c r="V2" s="1171"/>
      <c r="W2" s="1171"/>
      <c r="X2" s="1171"/>
      <c r="Y2"/>
      <c r="Z2" s="1171"/>
      <c r="AA2" s="1171"/>
      <c r="AB2" s="1171"/>
    </row>
    <row r="3" spans="1:28" ht="15" customHeight="1" thickBot="1">
      <c r="A3" s="1102" t="s">
        <v>917</v>
      </c>
      <c r="B3" s="1102"/>
      <c r="C3" s="1173" t="str">
        <f>D5</f>
        <v xml:space="preserve">SCHEDULE 19: CONCRETE </v>
      </c>
      <c r="D3" s="1173"/>
      <c r="E3" s="1173"/>
      <c r="F3" s="1173"/>
      <c r="G3" s="1173"/>
      <c r="H3" s="1173"/>
      <c r="Q3" s="333"/>
      <c r="R3" s="333"/>
      <c r="S3" s="333"/>
      <c r="T3" s="333"/>
      <c r="U3" s="333"/>
      <c r="V3" s="333"/>
      <c r="W3" s="333"/>
      <c r="X3" s="333"/>
      <c r="Y3"/>
      <c r="Z3" s="333"/>
      <c r="AA3" s="333"/>
      <c r="AB3" s="333"/>
    </row>
    <row r="4" spans="1:28" ht="15.75" thickBot="1">
      <c r="A4" s="1" t="s">
        <v>0</v>
      </c>
      <c r="B4" s="2" t="s">
        <v>1</v>
      </c>
      <c r="C4" s="2" t="s">
        <v>2</v>
      </c>
      <c r="D4" s="2" t="s">
        <v>3</v>
      </c>
      <c r="E4" s="2" t="s">
        <v>4</v>
      </c>
      <c r="F4" s="2" t="s">
        <v>5</v>
      </c>
      <c r="G4" s="2" t="s">
        <v>6</v>
      </c>
      <c r="H4" s="2" t="s">
        <v>7</v>
      </c>
      <c r="Q4" s="333"/>
      <c r="R4" s="334"/>
      <c r="S4" s="333"/>
      <c r="T4" s="333"/>
      <c r="U4" s="333"/>
      <c r="V4" s="333"/>
      <c r="W4" s="334"/>
      <c r="X4" s="333"/>
      <c r="Y4"/>
      <c r="Z4" s="333"/>
      <c r="AA4" s="334"/>
      <c r="AB4" s="333"/>
    </row>
    <row r="5" spans="1:28" ht="27">
      <c r="A5" s="3"/>
      <c r="B5" s="9"/>
      <c r="C5" s="4" t="s">
        <v>824</v>
      </c>
      <c r="D5" s="8" t="s">
        <v>1326</v>
      </c>
      <c r="E5" s="9"/>
      <c r="F5" s="9"/>
      <c r="G5" s="902"/>
      <c r="H5" s="902"/>
      <c r="Q5" s="333"/>
      <c r="R5" s="334"/>
      <c r="S5" s="333"/>
      <c r="T5" s="333"/>
      <c r="U5" s="333"/>
      <c r="V5" s="333"/>
      <c r="W5" s="334"/>
      <c r="X5" s="333"/>
      <c r="Y5"/>
      <c r="Z5" s="333"/>
      <c r="AA5" s="334"/>
      <c r="AB5" s="333"/>
    </row>
    <row r="6" spans="1:28" s="337" customFormat="1" ht="15" customHeight="1">
      <c r="A6" s="335"/>
      <c r="B6" s="15"/>
      <c r="C6" s="15"/>
      <c r="D6" s="336"/>
      <c r="E6" s="15"/>
      <c r="F6" s="15"/>
      <c r="G6" s="901"/>
      <c r="H6" s="901"/>
      <c r="Q6" s="333"/>
      <c r="R6" s="333"/>
      <c r="S6" s="333"/>
      <c r="T6" s="333"/>
      <c r="U6" s="333"/>
      <c r="V6" s="333"/>
      <c r="W6" s="334"/>
      <c r="X6" s="333"/>
      <c r="Y6"/>
      <c r="Z6" s="333"/>
      <c r="AA6" s="334"/>
      <c r="AB6" s="333"/>
    </row>
    <row r="7" spans="1:28" ht="24" customHeight="1">
      <c r="A7" s="338" t="s">
        <v>2035</v>
      </c>
      <c r="B7" s="339"/>
      <c r="C7" s="340" t="s">
        <v>825</v>
      </c>
      <c r="D7" s="341" t="s">
        <v>826</v>
      </c>
      <c r="E7" s="340"/>
      <c r="F7" s="340"/>
      <c r="G7" s="903"/>
      <c r="H7" s="903"/>
      <c r="Q7" s="1171"/>
      <c r="R7" s="1171"/>
      <c r="S7" s="1171"/>
      <c r="T7" s="333"/>
      <c r="U7" s="333"/>
      <c r="V7" s="333"/>
      <c r="W7" s="334"/>
      <c r="X7" s="333"/>
      <c r="Y7"/>
      <c r="Z7" s="333"/>
      <c r="AA7" s="334"/>
      <c r="AB7" s="333"/>
    </row>
    <row r="8" spans="1:28" s="337" customFormat="1" ht="15" customHeight="1">
      <c r="A8" s="335"/>
      <c r="B8" s="15"/>
      <c r="C8" s="15"/>
      <c r="D8" s="336"/>
      <c r="E8" s="15"/>
      <c r="F8" s="15"/>
      <c r="G8" s="901"/>
      <c r="H8" s="901"/>
      <c r="Q8" s="333"/>
      <c r="R8" s="333"/>
      <c r="S8" s="333"/>
      <c r="T8" s="333"/>
      <c r="U8" s="333"/>
      <c r="V8" s="333"/>
      <c r="W8" s="334"/>
      <c r="X8" s="333"/>
      <c r="Y8"/>
      <c r="Z8" s="333"/>
      <c r="AA8" s="334"/>
      <c r="AB8" s="333"/>
    </row>
    <row r="9" spans="1:28" ht="15" customHeight="1">
      <c r="A9" s="6"/>
      <c r="B9" s="9"/>
      <c r="C9" s="9" t="s">
        <v>174</v>
      </c>
      <c r="D9" s="7" t="s">
        <v>2089</v>
      </c>
      <c r="E9" s="9"/>
      <c r="F9" s="9"/>
      <c r="G9" s="904"/>
      <c r="H9" s="904"/>
      <c r="M9" s="1174"/>
      <c r="N9" s="1174"/>
      <c r="O9" s="343"/>
      <c r="P9"/>
      <c r="Q9" s="333"/>
      <c r="R9" s="334"/>
      <c r="S9" s="333"/>
      <c r="T9" s="333"/>
      <c r="U9" s="333"/>
      <c r="V9" s="333"/>
      <c r="W9" s="344"/>
      <c r="X9" s="333"/>
      <c r="Y9"/>
      <c r="Z9" s="333"/>
      <c r="AA9" s="334"/>
      <c r="AB9" s="333"/>
    </row>
    <row r="10" spans="1:28" s="337" customFormat="1" ht="15" customHeight="1">
      <c r="A10" s="335"/>
      <c r="B10" s="15"/>
      <c r="C10" s="15"/>
      <c r="D10" s="336"/>
      <c r="E10" s="15"/>
      <c r="F10" s="15"/>
      <c r="G10" s="901"/>
      <c r="H10" s="901"/>
      <c r="M10" s="152"/>
      <c r="N10" s="345"/>
      <c r="O10" s="152"/>
      <c r="P10"/>
      <c r="Q10" s="333"/>
      <c r="R10" s="334"/>
      <c r="S10" s="333"/>
      <c r="T10" s="333"/>
      <c r="U10" s="333"/>
      <c r="V10" s="333"/>
      <c r="W10" s="334"/>
      <c r="X10" s="333"/>
      <c r="Y10"/>
      <c r="Z10" s="333"/>
      <c r="AA10" s="344"/>
      <c r="AB10" s="333"/>
    </row>
    <row r="11" spans="1:28" ht="15" customHeight="1">
      <c r="A11" s="6" t="s">
        <v>2040</v>
      </c>
      <c r="B11" s="9"/>
      <c r="C11" s="9"/>
      <c r="D11" s="7" t="s">
        <v>827</v>
      </c>
      <c r="E11" s="9" t="s">
        <v>134</v>
      </c>
      <c r="F11" s="9">
        <v>150</v>
      </c>
      <c r="G11" s="902"/>
      <c r="H11" s="904"/>
      <c r="I11" s="346"/>
      <c r="M11" s="152"/>
      <c r="N11" s="347"/>
      <c r="O11" s="152"/>
      <c r="P11"/>
      <c r="Q11" s="333"/>
      <c r="R11" s="334"/>
      <c r="S11" s="333"/>
      <c r="T11" s="333"/>
      <c r="U11" s="333"/>
      <c r="V11" s="333"/>
      <c r="W11" s="334"/>
      <c r="X11" s="333"/>
      <c r="Y11"/>
      <c r="Z11" s="333"/>
      <c r="AA11" s="333"/>
      <c r="AB11" s="333"/>
    </row>
    <row r="12" spans="1:28" s="337" customFormat="1" ht="15" customHeight="1">
      <c r="A12" s="335"/>
      <c r="B12" s="15"/>
      <c r="C12" s="15"/>
      <c r="D12" s="336"/>
      <c r="E12" s="15"/>
      <c r="F12" s="15"/>
      <c r="G12" s="901"/>
      <c r="H12" s="901"/>
      <c r="M12" s="152"/>
      <c r="N12" s="348"/>
      <c r="O12" s="152"/>
      <c r="P12"/>
      <c r="Q12" s="333"/>
      <c r="R12" s="344"/>
      <c r="S12" s="333"/>
      <c r="T12" s="333"/>
      <c r="U12" s="333"/>
      <c r="V12" s="333"/>
      <c r="W12" s="334"/>
      <c r="X12" s="333"/>
      <c r="Y12"/>
      <c r="Z12"/>
      <c r="AA12"/>
      <c r="AB12"/>
    </row>
    <row r="13" spans="1:28" ht="15" customHeight="1">
      <c r="A13" s="6"/>
      <c r="B13" s="9"/>
      <c r="C13" s="9" t="s">
        <v>249</v>
      </c>
      <c r="D13" s="7" t="s">
        <v>2090</v>
      </c>
      <c r="E13" s="9"/>
      <c r="F13" s="9"/>
      <c r="G13" s="904"/>
      <c r="H13" s="904"/>
      <c r="M13" s="152"/>
      <c r="N13" s="349"/>
      <c r="O13" s="152"/>
      <c r="P13"/>
      <c r="Q13" s="333"/>
      <c r="R13" s="334"/>
      <c r="S13" s="333"/>
      <c r="T13" s="333"/>
      <c r="U13" s="333"/>
      <c r="V13" s="333"/>
      <c r="W13" s="333"/>
      <c r="X13" s="333"/>
      <c r="Y13"/>
      <c r="Z13"/>
      <c r="AA13"/>
      <c r="AB13"/>
    </row>
    <row r="14" spans="1:28" s="337" customFormat="1" ht="15" customHeight="1">
      <c r="A14" s="335"/>
      <c r="B14" s="15"/>
      <c r="C14" s="15"/>
      <c r="D14" s="336"/>
      <c r="E14" s="15"/>
      <c r="F14" s="15"/>
      <c r="G14" s="901"/>
      <c r="H14" s="901"/>
      <c r="M14" s="350"/>
      <c r="N14" s="350"/>
      <c r="O14" s="350"/>
      <c r="P14" s="351"/>
      <c r="Q14" s="333"/>
      <c r="R14" s="334"/>
      <c r="S14" s="333"/>
      <c r="T14" s="333"/>
      <c r="U14" s="1171"/>
      <c r="V14" s="1171"/>
      <c r="W14" s="1171"/>
      <c r="X14" s="1171"/>
      <c r="Y14"/>
      <c r="Z14"/>
      <c r="AA14"/>
      <c r="AB14"/>
    </row>
    <row r="15" spans="1:28" ht="15" customHeight="1">
      <c r="A15" s="6" t="s">
        <v>2041</v>
      </c>
      <c r="B15" s="9"/>
      <c r="C15" s="9"/>
      <c r="D15" s="7" t="s">
        <v>828</v>
      </c>
      <c r="E15" s="9" t="s">
        <v>134</v>
      </c>
      <c r="F15" s="9">
        <v>250</v>
      </c>
      <c r="G15" s="904"/>
      <c r="H15" s="904"/>
      <c r="M15" s="152"/>
      <c r="N15" s="152"/>
      <c r="O15" s="152"/>
      <c r="Q15" s="333"/>
      <c r="R15" s="334"/>
      <c r="S15" s="333"/>
      <c r="T15" s="333"/>
      <c r="U15" s="333"/>
      <c r="V15" s="333"/>
      <c r="W15" s="333"/>
      <c r="X15" s="333"/>
      <c r="Y15"/>
      <c r="Z15"/>
      <c r="AA15"/>
      <c r="AB15"/>
    </row>
    <row r="16" spans="1:28" ht="15" customHeight="1">
      <c r="A16" s="335"/>
      <c r="B16" s="15"/>
      <c r="C16" s="15"/>
      <c r="D16" s="336"/>
      <c r="E16" s="15"/>
      <c r="F16" s="15"/>
      <c r="G16" s="901"/>
      <c r="H16" s="901"/>
      <c r="M16" s="152"/>
      <c r="N16" s="152"/>
      <c r="O16" s="152"/>
      <c r="Q16" s="333"/>
      <c r="R16" s="333"/>
      <c r="S16" s="333"/>
      <c r="T16" s="333"/>
      <c r="U16" s="333"/>
      <c r="V16" s="333"/>
      <c r="W16" s="334"/>
      <c r="X16" s="333"/>
      <c r="Y16"/>
      <c r="Z16"/>
      <c r="AA16"/>
      <c r="AB16"/>
    </row>
    <row r="17" spans="1:28" ht="15" customHeight="1">
      <c r="A17" s="6" t="s">
        <v>2042</v>
      </c>
      <c r="B17" s="9"/>
      <c r="C17" s="9"/>
      <c r="D17" s="7" t="s">
        <v>829</v>
      </c>
      <c r="E17" s="9" t="s">
        <v>134</v>
      </c>
      <c r="F17" s="9">
        <v>69</v>
      </c>
      <c r="G17" s="904"/>
      <c r="H17" s="904"/>
      <c r="O17" s="152"/>
      <c r="Q17" s="1171"/>
      <c r="R17" s="1171"/>
      <c r="S17" s="1171"/>
      <c r="T17" s="333"/>
      <c r="U17" s="333"/>
      <c r="V17" s="333"/>
      <c r="W17" s="334"/>
      <c r="X17" s="333"/>
      <c r="Y17"/>
      <c r="Z17"/>
      <c r="AA17"/>
      <c r="AB17"/>
    </row>
    <row r="18" spans="1:28" ht="15" customHeight="1">
      <c r="A18" s="335"/>
      <c r="B18" s="15"/>
      <c r="C18" s="15"/>
      <c r="D18" s="336"/>
      <c r="E18" s="15"/>
      <c r="F18" s="15"/>
      <c r="G18" s="901"/>
      <c r="H18" s="901"/>
      <c r="M18" s="152"/>
      <c r="N18" s="152"/>
      <c r="O18" s="152"/>
      <c r="Q18" s="333"/>
      <c r="R18" s="333"/>
      <c r="S18" s="333"/>
      <c r="T18" s="333"/>
      <c r="U18" s="333"/>
      <c r="V18" s="333"/>
      <c r="W18" s="334"/>
      <c r="X18" s="333"/>
      <c r="Y18"/>
      <c r="Z18"/>
      <c r="AA18"/>
      <c r="AB18"/>
    </row>
    <row r="19" spans="1:28" ht="15" customHeight="1">
      <c r="A19" s="6" t="s">
        <v>2043</v>
      </c>
      <c r="B19" s="9"/>
      <c r="C19" s="9"/>
      <c r="D19" s="7" t="s">
        <v>830</v>
      </c>
      <c r="E19" s="9" t="s">
        <v>134</v>
      </c>
      <c r="F19" s="9">
        <v>50</v>
      </c>
      <c r="G19" s="904"/>
      <c r="H19" s="904"/>
      <c r="M19" s="152"/>
      <c r="N19" s="152"/>
      <c r="O19" s="152"/>
      <c r="Q19" s="333"/>
      <c r="R19" s="334"/>
      <c r="S19" s="333"/>
      <c r="T19" s="333"/>
      <c r="U19" s="333"/>
      <c r="V19" s="333"/>
      <c r="W19" s="344"/>
      <c r="X19" s="333"/>
      <c r="Y19"/>
      <c r="Z19"/>
      <c r="AA19"/>
      <c r="AB19"/>
    </row>
    <row r="20" spans="1:28" ht="15" customHeight="1">
      <c r="A20" s="335"/>
      <c r="B20" s="15"/>
      <c r="C20" s="15"/>
      <c r="D20" s="336"/>
      <c r="E20" s="15"/>
      <c r="F20" s="15"/>
      <c r="G20" s="901"/>
      <c r="H20" s="901"/>
      <c r="M20" s="152"/>
      <c r="N20" s="152"/>
      <c r="O20" s="152"/>
      <c r="Q20" s="333"/>
      <c r="R20" s="334"/>
      <c r="S20" s="333"/>
      <c r="T20" s="333"/>
      <c r="U20" s="333"/>
      <c r="V20" s="333"/>
      <c r="W20" s="334"/>
      <c r="X20" s="333"/>
      <c r="Y20"/>
      <c r="Z20"/>
      <c r="AA20"/>
      <c r="AB20"/>
    </row>
    <row r="21" spans="1:28" ht="15" customHeight="1">
      <c r="A21" s="6" t="s">
        <v>2044</v>
      </c>
      <c r="B21" s="9"/>
      <c r="C21" s="9"/>
      <c r="D21" s="7" t="s">
        <v>831</v>
      </c>
      <c r="E21" s="9" t="s">
        <v>134</v>
      </c>
      <c r="F21" s="9">
        <v>2</v>
      </c>
      <c r="G21" s="904"/>
      <c r="H21" s="904"/>
      <c r="M21" s="152"/>
      <c r="N21" s="152"/>
      <c r="O21" s="152"/>
      <c r="Q21" s="333"/>
      <c r="R21" s="334"/>
      <c r="S21" s="333"/>
      <c r="T21" s="333"/>
      <c r="U21" s="333"/>
      <c r="V21" s="333"/>
      <c r="W21" s="334"/>
      <c r="X21" s="333"/>
      <c r="Y21"/>
      <c r="Z21"/>
      <c r="AA21"/>
      <c r="AB21"/>
    </row>
    <row r="22" spans="1:28" ht="15" customHeight="1">
      <c r="A22" s="335"/>
      <c r="B22" s="15"/>
      <c r="C22" s="15"/>
      <c r="D22" s="336"/>
      <c r="E22" s="15"/>
      <c r="F22" s="15"/>
      <c r="G22" s="901"/>
      <c r="H22" s="901"/>
      <c r="M22" s="152"/>
      <c r="N22" s="152"/>
      <c r="O22" s="152"/>
      <c r="Q22" s="333"/>
      <c r="R22" s="344"/>
      <c r="S22" s="333"/>
      <c r="T22" s="333"/>
      <c r="U22" s="333"/>
      <c r="V22" s="333"/>
      <c r="W22" s="334"/>
      <c r="X22" s="333"/>
      <c r="Y22"/>
      <c r="Z22"/>
      <c r="AA22"/>
      <c r="AB22"/>
    </row>
    <row r="23" spans="1:28" ht="15" customHeight="1">
      <c r="A23" s="6" t="s">
        <v>2045</v>
      </c>
      <c r="B23" s="9"/>
      <c r="C23" s="9"/>
      <c r="D23" s="7" t="s">
        <v>832</v>
      </c>
      <c r="E23" s="9" t="s">
        <v>134</v>
      </c>
      <c r="F23" s="9">
        <v>50</v>
      </c>
      <c r="G23" s="904"/>
      <c r="H23" s="904"/>
      <c r="M23" s="152"/>
      <c r="N23" s="152"/>
      <c r="O23" s="152"/>
      <c r="Q23" s="333"/>
      <c r="R23" s="334"/>
      <c r="S23" s="333"/>
      <c r="T23" s="333"/>
      <c r="U23" s="333"/>
      <c r="V23" s="333"/>
      <c r="W23" s="333"/>
      <c r="X23" s="333"/>
      <c r="Y23"/>
      <c r="Z23"/>
      <c r="AA23"/>
      <c r="AB23"/>
    </row>
    <row r="24" spans="1:28" ht="15" customHeight="1">
      <c r="A24" s="335"/>
      <c r="B24" s="15"/>
      <c r="C24" s="15"/>
      <c r="D24" s="336"/>
      <c r="E24" s="15"/>
      <c r="F24" s="15"/>
      <c r="G24" s="901"/>
      <c r="H24" s="901"/>
      <c r="M24" s="152"/>
      <c r="N24" s="152"/>
      <c r="O24" s="152"/>
      <c r="Q24" s="333"/>
      <c r="R24" s="333"/>
      <c r="S24" s="333"/>
      <c r="T24" s="333"/>
      <c r="U24" s="1171"/>
      <c r="V24" s="1171"/>
      <c r="W24" s="1171"/>
      <c r="X24" s="1171"/>
      <c r="Y24"/>
      <c r="Z24"/>
      <c r="AA24"/>
      <c r="AB24"/>
    </row>
    <row r="25" spans="1:28" ht="15" customHeight="1">
      <c r="A25" s="6" t="s">
        <v>2046</v>
      </c>
      <c r="B25" s="9"/>
      <c r="C25" s="9"/>
      <c r="D25" s="7" t="s">
        <v>833</v>
      </c>
      <c r="E25" s="9" t="s">
        <v>134</v>
      </c>
      <c r="F25" s="9">
        <v>408</v>
      </c>
      <c r="G25" s="904"/>
      <c r="H25" s="904"/>
      <c r="M25" s="152"/>
      <c r="N25" s="152"/>
      <c r="O25" s="152"/>
      <c r="Q25" s="1171"/>
      <c r="R25" s="1171"/>
      <c r="S25" s="1171"/>
      <c r="T25" s="333"/>
      <c r="U25" s="333"/>
      <c r="V25" s="333"/>
      <c r="W25" s="333"/>
      <c r="X25" s="333"/>
      <c r="Y25"/>
      <c r="Z25"/>
      <c r="AA25"/>
      <c r="AB25"/>
    </row>
    <row r="26" spans="1:28" ht="15" customHeight="1">
      <c r="A26" s="335"/>
      <c r="B26" s="15"/>
      <c r="C26" s="15"/>
      <c r="D26" s="336"/>
      <c r="E26" s="15"/>
      <c r="F26" s="15"/>
      <c r="G26" s="901"/>
      <c r="H26" s="901"/>
      <c r="M26" s="152"/>
      <c r="N26" s="152"/>
      <c r="O26" s="152"/>
      <c r="Q26" s="333"/>
      <c r="R26" s="333"/>
      <c r="S26" s="333"/>
      <c r="T26" s="333"/>
      <c r="U26" s="333"/>
      <c r="V26" s="333"/>
      <c r="W26" s="334"/>
      <c r="X26" s="333"/>
      <c r="Y26"/>
      <c r="Z26"/>
      <c r="AA26"/>
      <c r="AB26"/>
    </row>
    <row r="27" spans="1:28" ht="27">
      <c r="A27" s="352" t="s">
        <v>2036</v>
      </c>
      <c r="B27" s="353"/>
      <c r="C27" s="9" t="s">
        <v>834</v>
      </c>
      <c r="D27" s="8" t="s">
        <v>259</v>
      </c>
      <c r="E27" s="9"/>
      <c r="F27" s="9"/>
      <c r="G27" s="904"/>
      <c r="H27" s="904"/>
      <c r="M27" s="1187"/>
      <c r="N27" s="1187"/>
      <c r="O27" s="1187"/>
      <c r="P27" s="337"/>
      <c r="Q27" s="333"/>
      <c r="R27" s="334"/>
      <c r="S27" s="333"/>
      <c r="T27" s="333"/>
      <c r="U27" s="333"/>
      <c r="V27" s="333"/>
      <c r="W27" s="334"/>
      <c r="X27" s="333"/>
      <c r="Y27"/>
      <c r="Z27"/>
      <c r="AA27"/>
      <c r="AB27"/>
    </row>
    <row r="28" spans="1:28" s="337" customFormat="1" ht="15" customHeight="1">
      <c r="A28" s="335"/>
      <c r="B28" s="15"/>
      <c r="C28" s="15"/>
      <c r="D28" s="336"/>
      <c r="E28" s="15"/>
      <c r="F28" s="15"/>
      <c r="G28" s="901"/>
      <c r="H28" s="901"/>
      <c r="M28" s="342"/>
      <c r="N28" s="152"/>
      <c r="O28" s="152"/>
      <c r="P28" s="56"/>
      <c r="Q28" s="333"/>
      <c r="R28" s="334"/>
      <c r="S28" s="333"/>
      <c r="T28" s="333"/>
      <c r="U28" s="333"/>
      <c r="V28" s="333"/>
      <c r="W28" s="334"/>
      <c r="X28" s="333"/>
      <c r="Y28"/>
      <c r="Z28"/>
      <c r="AA28"/>
      <c r="AB28"/>
    </row>
    <row r="29" spans="1:28">
      <c r="A29" s="6"/>
      <c r="B29" s="9"/>
      <c r="C29" s="9" t="s">
        <v>260</v>
      </c>
      <c r="D29" s="7" t="s">
        <v>2091</v>
      </c>
      <c r="E29" s="9"/>
      <c r="F29" s="9"/>
      <c r="G29" s="904"/>
      <c r="H29" s="904"/>
      <c r="M29" s="354"/>
      <c r="N29" s="355"/>
      <c r="O29" s="355"/>
      <c r="P29" s="337"/>
      <c r="Q29" s="333"/>
      <c r="R29" s="334"/>
      <c r="S29" s="333"/>
      <c r="T29" s="333"/>
      <c r="U29" s="333"/>
      <c r="V29" s="333"/>
      <c r="W29" s="344"/>
      <c r="X29" s="333"/>
      <c r="Y29"/>
      <c r="Z29"/>
      <c r="AA29"/>
      <c r="AB29"/>
    </row>
    <row r="30" spans="1:28" s="337" customFormat="1" ht="15" customHeight="1">
      <c r="A30" s="335"/>
      <c r="B30" s="15"/>
      <c r="C30" s="15"/>
      <c r="D30" s="336"/>
      <c r="E30" s="15"/>
      <c r="F30" s="15"/>
      <c r="G30" s="901"/>
      <c r="H30" s="901"/>
      <c r="M30" s="342"/>
      <c r="N30" s="152"/>
      <c r="O30" s="152"/>
      <c r="P30" s="56"/>
      <c r="Q30" s="333"/>
      <c r="R30" s="344"/>
      <c r="S30" s="333"/>
      <c r="T30" s="333"/>
      <c r="U30" s="333"/>
      <c r="V30" s="333"/>
      <c r="W30" s="334"/>
      <c r="X30" s="333"/>
      <c r="Y30"/>
      <c r="Z30"/>
      <c r="AA30"/>
      <c r="AB30"/>
    </row>
    <row r="31" spans="1:28">
      <c r="A31" s="6" t="s">
        <v>2047</v>
      </c>
      <c r="B31" s="9"/>
      <c r="C31" s="9"/>
      <c r="D31" s="7" t="s">
        <v>835</v>
      </c>
      <c r="E31" s="9" t="s">
        <v>223</v>
      </c>
      <c r="F31" s="9">
        <v>0.1</v>
      </c>
      <c r="G31" s="902"/>
      <c r="H31" s="904"/>
      <c r="M31" s="354"/>
      <c r="N31" s="356"/>
      <c r="O31" s="355"/>
      <c r="P31" s="337"/>
      <c r="Q31" s="333"/>
      <c r="R31" s="334"/>
      <c r="S31" s="333"/>
      <c r="T31" s="333"/>
      <c r="U31" s="333"/>
      <c r="V31" s="333"/>
      <c r="W31" s="334"/>
      <c r="X31" s="333"/>
      <c r="Y31"/>
      <c r="Z31"/>
      <c r="AA31"/>
      <c r="AB31"/>
    </row>
    <row r="32" spans="1:28" s="337" customFormat="1" ht="15" customHeight="1">
      <c r="A32" s="335"/>
      <c r="B32" s="15"/>
      <c r="C32" s="15"/>
      <c r="D32" s="336"/>
      <c r="E32" s="15"/>
      <c r="F32" s="15"/>
      <c r="G32" s="901"/>
      <c r="H32" s="901"/>
      <c r="M32" s="342"/>
      <c r="N32" s="356"/>
      <c r="O32" s="152"/>
      <c r="P32" s="56"/>
      <c r="Q32" s="333"/>
      <c r="R32" s="333"/>
      <c r="S32" s="333"/>
      <c r="T32" s="333"/>
      <c r="U32" s="333"/>
      <c r="V32" s="333"/>
      <c r="W32" s="334"/>
      <c r="X32" s="333"/>
      <c r="Y32"/>
      <c r="Z32"/>
      <c r="AA32"/>
      <c r="AB32"/>
    </row>
    <row r="33" spans="1:28">
      <c r="A33" s="6"/>
      <c r="B33" s="9"/>
      <c r="C33" s="9" t="s">
        <v>203</v>
      </c>
      <c r="D33" s="7" t="s">
        <v>2092</v>
      </c>
      <c r="E33" s="9"/>
      <c r="F33" s="9"/>
      <c r="G33" s="904"/>
      <c r="H33" s="904"/>
      <c r="M33" s="354"/>
      <c r="N33" s="357"/>
      <c r="O33" s="355"/>
      <c r="P33" s="337"/>
      <c r="Q33" s="333"/>
      <c r="R33" s="333"/>
      <c r="S33" s="333"/>
      <c r="T33" s="333"/>
      <c r="U33" s="333"/>
      <c r="V33" s="333"/>
      <c r="W33" s="334"/>
      <c r="X33" s="333"/>
      <c r="Y33"/>
      <c r="Z33"/>
      <c r="AA33"/>
      <c r="AB33"/>
    </row>
    <row r="34" spans="1:28" s="337" customFormat="1" ht="15" customHeight="1">
      <c r="A34" s="335"/>
      <c r="B34" s="15"/>
      <c r="C34" s="15"/>
      <c r="D34" s="336"/>
      <c r="E34" s="15"/>
      <c r="F34" s="15"/>
      <c r="G34" s="901"/>
      <c r="H34" s="901"/>
      <c r="M34" s="342"/>
      <c r="N34" s="356"/>
      <c r="O34" s="152"/>
      <c r="P34" s="56"/>
      <c r="Q34" s="56"/>
      <c r="R34" s="56"/>
    </row>
    <row r="35" spans="1:28" ht="13.5">
      <c r="A35" s="6" t="s">
        <v>2048</v>
      </c>
      <c r="B35" s="9"/>
      <c r="C35" s="9"/>
      <c r="D35" s="7" t="s">
        <v>836</v>
      </c>
      <c r="E35" s="9" t="s">
        <v>223</v>
      </c>
      <c r="F35" s="9">
        <v>7.6</v>
      </c>
      <c r="G35" s="902"/>
      <c r="H35" s="904"/>
      <c r="J35" s="358"/>
      <c r="M35" s="342"/>
      <c r="N35" s="356"/>
      <c r="O35" s="355"/>
      <c r="P35" s="337"/>
      <c r="Q35" s="337"/>
      <c r="R35" s="337"/>
    </row>
    <row r="36" spans="1:28" s="337" customFormat="1" ht="15" customHeight="1">
      <c r="A36" s="335"/>
      <c r="B36" s="15"/>
      <c r="C36" s="15"/>
      <c r="D36" s="336"/>
      <c r="E36" s="15"/>
      <c r="F36" s="15"/>
      <c r="G36" s="901"/>
      <c r="H36" s="901"/>
      <c r="J36" s="359"/>
      <c r="M36" s="342"/>
      <c r="N36" s="356"/>
      <c r="O36" s="152"/>
      <c r="P36" s="389"/>
      <c r="Q36" s="1172"/>
      <c r="R36" s="1172"/>
      <c r="S36" s="1172"/>
      <c r="T36" s="390"/>
      <c r="U36" s="390"/>
      <c r="V36" s="390"/>
      <c r="W36" s="390"/>
      <c r="X36" s="390"/>
      <c r="Y36" s="390"/>
    </row>
    <row r="37" spans="1:28" ht="13.5">
      <c r="A37" s="6" t="s">
        <v>2049</v>
      </c>
      <c r="B37" s="9"/>
      <c r="C37" s="9"/>
      <c r="D37" s="7" t="s">
        <v>837</v>
      </c>
      <c r="E37" s="9" t="s">
        <v>223</v>
      </c>
      <c r="F37" s="9">
        <v>30</v>
      </c>
      <c r="G37" s="902"/>
      <c r="H37" s="904"/>
      <c r="J37" s="359"/>
      <c r="M37" s="354"/>
      <c r="N37" s="360"/>
      <c r="O37" s="354"/>
      <c r="P37" s="390"/>
      <c r="Q37" s="391"/>
      <c r="R37" s="389"/>
      <c r="S37" s="389"/>
      <c r="T37" s="389"/>
      <c r="U37" s="389"/>
      <c r="V37" s="389"/>
      <c r="W37" s="389"/>
      <c r="X37" s="392"/>
      <c r="Y37" s="389"/>
    </row>
    <row r="38" spans="1:28" s="337" customFormat="1" ht="15" customHeight="1">
      <c r="A38" s="335"/>
      <c r="B38" s="15"/>
      <c r="C38" s="15"/>
      <c r="D38" s="336"/>
      <c r="E38" s="15"/>
      <c r="F38" s="15"/>
      <c r="G38" s="901"/>
      <c r="H38" s="901"/>
      <c r="J38" s="358"/>
      <c r="M38" s="342"/>
      <c r="N38" s="356"/>
      <c r="O38" s="362"/>
      <c r="P38" s="390"/>
      <c r="Q38" s="389"/>
      <c r="R38" s="389"/>
      <c r="S38" s="389"/>
      <c r="T38" s="389"/>
      <c r="U38" s="389"/>
      <c r="V38" s="389"/>
      <c r="W38" s="389"/>
      <c r="X38" s="392"/>
      <c r="Y38" s="390"/>
    </row>
    <row r="39" spans="1:28" ht="15" customHeight="1">
      <c r="A39" s="6" t="s">
        <v>2050</v>
      </c>
      <c r="B39" s="9"/>
      <c r="C39" s="4"/>
      <c r="D39" s="7" t="s">
        <v>838</v>
      </c>
      <c r="E39" s="9" t="s">
        <v>223</v>
      </c>
      <c r="F39" s="9">
        <v>30</v>
      </c>
      <c r="G39" s="902"/>
      <c r="H39" s="904"/>
      <c r="J39" s="358"/>
      <c r="M39" s="354"/>
      <c r="N39" s="357"/>
      <c r="O39" s="62"/>
      <c r="P39" s="389"/>
      <c r="Q39" s="389"/>
      <c r="R39" s="389"/>
      <c r="S39" s="389"/>
      <c r="T39" s="389"/>
      <c r="U39" s="389"/>
      <c r="V39" s="389"/>
      <c r="W39" s="389"/>
      <c r="X39" s="392"/>
      <c r="Y39" s="389"/>
    </row>
    <row r="40" spans="1:28" s="337" customFormat="1" ht="15" customHeight="1">
      <c r="A40" s="335"/>
      <c r="B40" s="15"/>
      <c r="C40" s="15"/>
      <c r="D40" s="336"/>
      <c r="E40" s="15"/>
      <c r="F40" s="15"/>
      <c r="G40" s="901"/>
      <c r="H40" s="901"/>
      <c r="J40" s="359"/>
      <c r="P40" s="390"/>
      <c r="Q40" s="390"/>
      <c r="R40" s="390"/>
      <c r="S40" s="390"/>
      <c r="T40" s="390"/>
      <c r="U40" s="390"/>
      <c r="V40" s="390"/>
      <c r="W40" s="390"/>
      <c r="X40" s="390"/>
      <c r="Y40" s="393"/>
    </row>
    <row r="41" spans="1:28" ht="15" customHeight="1">
      <c r="A41" s="6" t="s">
        <v>2051</v>
      </c>
      <c r="B41" s="9"/>
      <c r="C41" s="9"/>
      <c r="D41" s="7" t="s">
        <v>839</v>
      </c>
      <c r="E41" s="9" t="s">
        <v>223</v>
      </c>
      <c r="F41" s="9">
        <v>8</v>
      </c>
      <c r="G41" s="902"/>
      <c r="H41" s="904"/>
      <c r="J41" s="358"/>
      <c r="P41" s="389"/>
      <c r="Q41" s="389"/>
      <c r="R41" s="389"/>
      <c r="S41" s="389"/>
      <c r="T41" s="389"/>
      <c r="U41" s="389"/>
      <c r="V41" s="389"/>
      <c r="W41" s="389"/>
      <c r="X41" s="389"/>
      <c r="Y41" s="393"/>
    </row>
    <row r="42" spans="1:28" s="337" customFormat="1" ht="15" customHeight="1">
      <c r="A42" s="335"/>
      <c r="B42" s="15"/>
      <c r="C42" s="15"/>
      <c r="D42" s="336"/>
      <c r="E42" s="15"/>
      <c r="F42" s="15"/>
      <c r="G42" s="901"/>
      <c r="H42" s="901"/>
      <c r="P42" s="390"/>
      <c r="Q42" s="390"/>
      <c r="R42" s="390"/>
      <c r="S42" s="390"/>
      <c r="T42" s="390"/>
      <c r="U42" s="390"/>
      <c r="V42" s="390"/>
      <c r="W42" s="390"/>
      <c r="X42" s="390"/>
      <c r="Y42" s="390"/>
    </row>
    <row r="43" spans="1:28" ht="15" customHeight="1">
      <c r="A43" s="6"/>
      <c r="B43" s="9"/>
      <c r="C43" s="9" t="s">
        <v>203</v>
      </c>
      <c r="D43" s="7" t="s">
        <v>840</v>
      </c>
      <c r="E43" s="9"/>
      <c r="F43" s="9"/>
      <c r="G43" s="904"/>
      <c r="H43" s="904"/>
    </row>
    <row r="44" spans="1:28" s="337" customFormat="1" ht="15" customHeight="1">
      <c r="A44" s="335"/>
      <c r="B44" s="15"/>
      <c r="C44" s="15"/>
      <c r="D44" s="336"/>
      <c r="E44" s="15"/>
      <c r="F44" s="15"/>
      <c r="G44" s="901"/>
      <c r="H44" s="901"/>
    </row>
    <row r="45" spans="1:28" ht="15" customHeight="1">
      <c r="A45" s="6" t="s">
        <v>2052</v>
      </c>
      <c r="B45" s="9"/>
      <c r="C45" s="9"/>
      <c r="D45" s="7" t="s">
        <v>841</v>
      </c>
      <c r="E45" s="9" t="s">
        <v>134</v>
      </c>
      <c r="F45" s="9">
        <v>163</v>
      </c>
      <c r="G45" s="904"/>
      <c r="H45" s="904"/>
      <c r="J45" s="358"/>
    </row>
    <row r="46" spans="1:28" s="337" customFormat="1" ht="15" customHeight="1">
      <c r="A46" s="335"/>
      <c r="B46" s="15"/>
      <c r="C46" s="15"/>
      <c r="D46" s="336"/>
      <c r="E46" s="15"/>
      <c r="F46" s="15"/>
      <c r="G46" s="901"/>
      <c r="H46" s="901"/>
      <c r="J46" s="359"/>
    </row>
    <row r="47" spans="1:28" ht="15" customHeight="1">
      <c r="A47" s="6" t="s">
        <v>2053</v>
      </c>
      <c r="B47" s="9"/>
      <c r="C47" s="9"/>
      <c r="D47" s="7" t="s">
        <v>842</v>
      </c>
      <c r="E47" s="9" t="s">
        <v>134</v>
      </c>
      <c r="F47" s="9">
        <v>163</v>
      </c>
      <c r="G47" s="904"/>
      <c r="H47" s="904"/>
      <c r="J47" s="358"/>
    </row>
    <row r="48" spans="1:28" s="337" customFormat="1" ht="15" customHeight="1">
      <c r="A48" s="335"/>
      <c r="B48" s="15"/>
      <c r="C48" s="15"/>
      <c r="D48" s="336"/>
      <c r="E48" s="15"/>
      <c r="F48" s="15"/>
      <c r="G48" s="901"/>
      <c r="H48" s="901"/>
      <c r="J48" s="359"/>
    </row>
    <row r="49" spans="1:11" ht="15" customHeight="1">
      <c r="A49" s="6" t="s">
        <v>2054</v>
      </c>
      <c r="B49" s="9"/>
      <c r="C49" s="9"/>
      <c r="D49" s="7" t="s">
        <v>843</v>
      </c>
      <c r="E49" s="9" t="s">
        <v>134</v>
      </c>
      <c r="F49" s="9">
        <v>82</v>
      </c>
      <c r="G49" s="904"/>
      <c r="H49" s="904"/>
      <c r="J49" s="358"/>
    </row>
    <row r="50" spans="1:11" s="337" customFormat="1" ht="15" customHeight="1" thickBot="1">
      <c r="A50" s="335"/>
      <c r="B50" s="15"/>
      <c r="C50" s="15"/>
      <c r="D50" s="336"/>
      <c r="E50" s="15"/>
      <c r="F50" s="15"/>
      <c r="G50" s="901"/>
      <c r="H50" s="901"/>
      <c r="J50" s="359"/>
    </row>
    <row r="51" spans="1:11" s="337" customFormat="1" ht="15" customHeight="1" thickBot="1">
      <c r="A51" s="1100" t="s">
        <v>20</v>
      </c>
      <c r="B51" s="1100"/>
      <c r="C51" s="1100"/>
      <c r="D51" s="1100"/>
      <c r="E51" s="1100"/>
      <c r="F51" s="1100"/>
      <c r="G51" s="1100"/>
      <c r="H51" s="363"/>
      <c r="I51" s="364"/>
      <c r="J51" s="364"/>
      <c r="K51" s="364"/>
    </row>
    <row r="52" spans="1:11" ht="15" customHeight="1" thickBot="1">
      <c r="A52" s="1100" t="s">
        <v>21</v>
      </c>
      <c r="B52" s="1100"/>
      <c r="C52" s="1100"/>
      <c r="D52" s="1100"/>
      <c r="E52" s="1100"/>
      <c r="F52" s="1100"/>
      <c r="G52" s="1100"/>
      <c r="H52" s="363"/>
      <c r="I52" s="364"/>
      <c r="J52" s="364"/>
      <c r="K52" s="364"/>
    </row>
    <row r="53" spans="1:11" s="337" customFormat="1" ht="15" customHeight="1">
      <c r="A53" s="335"/>
      <c r="B53" s="15"/>
      <c r="C53" s="15"/>
      <c r="D53" s="336"/>
      <c r="E53" s="15"/>
      <c r="F53" s="15"/>
      <c r="G53" s="365"/>
      <c r="H53" s="365"/>
    </row>
    <row r="54" spans="1:11" ht="26.25" customHeight="1">
      <c r="A54" s="6" t="s">
        <v>2037</v>
      </c>
      <c r="B54" s="9"/>
      <c r="C54" s="9" t="s">
        <v>844</v>
      </c>
      <c r="D54" s="8" t="s">
        <v>560</v>
      </c>
      <c r="E54" s="9"/>
      <c r="F54" s="9"/>
      <c r="G54" s="902"/>
      <c r="H54" s="902"/>
    </row>
    <row r="55" spans="1:11" s="337" customFormat="1" ht="15" customHeight="1">
      <c r="A55" s="335"/>
      <c r="B55" s="15"/>
      <c r="C55" s="15"/>
      <c r="D55" s="336"/>
      <c r="E55" s="15"/>
      <c r="F55" s="15"/>
      <c r="G55" s="901"/>
      <c r="H55" s="901"/>
    </row>
    <row r="56" spans="1:11" ht="27">
      <c r="A56" s="6" t="s">
        <v>2055</v>
      </c>
      <c r="B56" s="9"/>
      <c r="C56" s="9" t="s">
        <v>267</v>
      </c>
      <c r="D56" s="7" t="s">
        <v>845</v>
      </c>
      <c r="E56" s="9" t="s">
        <v>134</v>
      </c>
      <c r="F56" s="9">
        <v>4.2</v>
      </c>
      <c r="G56" s="902"/>
      <c r="H56" s="904"/>
      <c r="I56" s="337"/>
      <c r="J56" s="337"/>
    </row>
    <row r="57" spans="1:11" s="337" customFormat="1" ht="15" customHeight="1">
      <c r="A57" s="366"/>
      <c r="B57" s="367"/>
      <c r="C57" s="336"/>
      <c r="D57" s="367"/>
      <c r="E57" s="195"/>
      <c r="F57" s="368"/>
      <c r="G57" s="906"/>
      <c r="H57" s="907"/>
    </row>
    <row r="58" spans="1:11" ht="15" customHeight="1">
      <c r="A58" s="6"/>
      <c r="B58" s="9"/>
      <c r="C58" s="9" t="s">
        <v>269</v>
      </c>
      <c r="D58" s="7" t="s">
        <v>846</v>
      </c>
      <c r="E58" s="9"/>
      <c r="F58" s="9"/>
      <c r="G58" s="904"/>
      <c r="H58" s="904"/>
    </row>
    <row r="59" spans="1:11" s="337" customFormat="1" ht="15" customHeight="1">
      <c r="A59" s="335"/>
      <c r="B59" s="15"/>
      <c r="C59" s="15"/>
      <c r="D59" s="336"/>
      <c r="E59" s="15"/>
      <c r="F59" s="15"/>
      <c r="G59" s="905"/>
      <c r="H59" s="905"/>
    </row>
    <row r="60" spans="1:11" ht="15" customHeight="1">
      <c r="A60" s="6"/>
      <c r="B60" s="9"/>
      <c r="C60" s="9"/>
      <c r="D60" s="8" t="s">
        <v>847</v>
      </c>
      <c r="E60" s="9"/>
      <c r="F60" s="9"/>
      <c r="G60" s="902"/>
      <c r="H60" s="902"/>
    </row>
    <row r="61" spans="1:11" s="337" customFormat="1" ht="15" customHeight="1">
      <c r="A61" s="335"/>
      <c r="B61" s="15"/>
      <c r="C61" s="15"/>
      <c r="D61" s="336"/>
      <c r="E61" s="15"/>
      <c r="F61" s="15"/>
      <c r="G61" s="901"/>
      <c r="H61" s="901"/>
    </row>
    <row r="62" spans="1:11" ht="15" customHeight="1">
      <c r="A62" s="6" t="s">
        <v>2056</v>
      </c>
      <c r="B62" s="9"/>
      <c r="C62" s="9"/>
      <c r="D62" s="7" t="s">
        <v>848</v>
      </c>
      <c r="E62" s="191" t="s">
        <v>154</v>
      </c>
      <c r="F62" s="9">
        <v>30</v>
      </c>
      <c r="G62" s="902"/>
      <c r="H62" s="904"/>
      <c r="I62" s="346"/>
    </row>
    <row r="63" spans="1:11" s="364" customFormat="1" ht="15" customHeight="1">
      <c r="A63" s="335"/>
      <c r="B63" s="15"/>
      <c r="C63" s="15"/>
      <c r="D63" s="336"/>
      <c r="E63" s="15"/>
      <c r="F63" s="15"/>
      <c r="G63" s="901"/>
      <c r="H63" s="901"/>
      <c r="I63" s="337"/>
      <c r="J63" s="337"/>
      <c r="K63" s="337"/>
    </row>
    <row r="64" spans="1:11" s="364" customFormat="1" ht="15" customHeight="1">
      <c r="A64" s="6" t="s">
        <v>2057</v>
      </c>
      <c r="B64" s="9"/>
      <c r="C64" s="9"/>
      <c r="D64" s="7" t="s">
        <v>849</v>
      </c>
      <c r="E64" s="191" t="s">
        <v>154</v>
      </c>
      <c r="F64" s="9">
        <v>10</v>
      </c>
      <c r="G64" s="902"/>
      <c r="H64" s="904"/>
      <c r="K64" s="337"/>
    </row>
    <row r="65" spans="1:11" s="364" customFormat="1" ht="15" customHeight="1">
      <c r="A65" s="335"/>
      <c r="B65" s="15"/>
      <c r="C65" s="15"/>
      <c r="D65" s="336"/>
      <c r="E65" s="15"/>
      <c r="F65" s="15"/>
      <c r="G65" s="901"/>
      <c r="H65" s="901"/>
      <c r="I65" s="337"/>
      <c r="J65" s="337"/>
      <c r="K65" s="337"/>
    </row>
    <row r="66" spans="1:11" s="364" customFormat="1" ht="15" customHeight="1">
      <c r="A66" s="6"/>
      <c r="B66" s="9"/>
      <c r="C66" s="9"/>
      <c r="D66" s="8" t="s">
        <v>850</v>
      </c>
      <c r="E66" s="9"/>
      <c r="F66" s="9"/>
      <c r="G66" s="904"/>
      <c r="H66" s="904"/>
      <c r="I66" s="56"/>
      <c r="J66" s="56"/>
      <c r="K66" s="56"/>
    </row>
    <row r="67" spans="1:11" s="337" customFormat="1" ht="15" customHeight="1">
      <c r="A67" s="335"/>
      <c r="B67" s="15"/>
      <c r="C67" s="15"/>
      <c r="D67" s="336"/>
      <c r="E67" s="15"/>
      <c r="F67" s="15"/>
      <c r="G67" s="901"/>
      <c r="H67" s="901"/>
    </row>
    <row r="68" spans="1:11" ht="13.5">
      <c r="A68" s="6" t="s">
        <v>2058</v>
      </c>
      <c r="B68" s="9"/>
      <c r="C68" s="9"/>
      <c r="D68" s="7" t="s">
        <v>851</v>
      </c>
      <c r="E68" s="191" t="s">
        <v>154</v>
      </c>
      <c r="F68" s="9">
        <v>82</v>
      </c>
      <c r="G68" s="902"/>
      <c r="H68" s="904"/>
    </row>
    <row r="69" spans="1:11" ht="13.5">
      <c r="A69" s="335"/>
      <c r="B69" s="15"/>
      <c r="C69" s="15"/>
      <c r="D69" s="336"/>
      <c r="E69" s="15"/>
      <c r="F69" s="15"/>
      <c r="G69" s="901"/>
      <c r="H69" s="901"/>
    </row>
    <row r="70" spans="1:11" ht="13.5">
      <c r="A70" s="6" t="s">
        <v>2059</v>
      </c>
      <c r="B70" s="9"/>
      <c r="C70" s="9"/>
      <c r="D70" s="7" t="s">
        <v>852</v>
      </c>
      <c r="E70" s="191" t="s">
        <v>154</v>
      </c>
      <c r="F70" s="9">
        <v>12</v>
      </c>
      <c r="G70" s="902"/>
      <c r="H70" s="904"/>
    </row>
    <row r="71" spans="1:11" ht="13.5">
      <c r="A71" s="335"/>
      <c r="B71" s="15"/>
      <c r="C71" s="15"/>
      <c r="D71" s="336"/>
      <c r="E71" s="15"/>
      <c r="F71" s="15"/>
      <c r="G71" s="901"/>
      <c r="H71" s="901"/>
    </row>
    <row r="72" spans="1:11" ht="13.5">
      <c r="A72" s="6" t="s">
        <v>2060</v>
      </c>
      <c r="B72" s="9"/>
      <c r="C72" s="9"/>
      <c r="D72" s="7" t="s">
        <v>853</v>
      </c>
      <c r="E72" s="191" t="s">
        <v>154</v>
      </c>
      <c r="F72" s="9">
        <v>300</v>
      </c>
      <c r="G72" s="902"/>
      <c r="H72" s="904"/>
    </row>
    <row r="73" spans="1:11" s="337" customFormat="1" ht="15" customHeight="1">
      <c r="A73" s="335"/>
      <c r="B73" s="15"/>
      <c r="C73" s="15"/>
      <c r="D73" s="336"/>
      <c r="E73" s="15"/>
      <c r="F73" s="15"/>
      <c r="G73" s="901"/>
      <c r="H73" s="901"/>
    </row>
    <row r="74" spans="1:11" s="337" customFormat="1" ht="15" customHeight="1">
      <c r="A74" s="6" t="s">
        <v>2061</v>
      </c>
      <c r="B74" s="9"/>
      <c r="C74" s="9"/>
      <c r="D74" s="7" t="s">
        <v>854</v>
      </c>
      <c r="E74" s="191" t="s">
        <v>154</v>
      </c>
      <c r="F74" s="9">
        <v>6</v>
      </c>
      <c r="G74" s="902"/>
      <c r="H74" s="904"/>
      <c r="J74" s="56"/>
      <c r="K74" s="56"/>
    </row>
    <row r="75" spans="1:11" s="337" customFormat="1" ht="15" customHeight="1">
      <c r="A75" s="335"/>
      <c r="B75" s="15"/>
      <c r="C75" s="15"/>
      <c r="D75" s="336"/>
      <c r="E75" s="15"/>
      <c r="F75" s="15"/>
      <c r="G75" s="901"/>
      <c r="H75" s="901"/>
    </row>
    <row r="76" spans="1:11" ht="13.5">
      <c r="A76" s="6"/>
      <c r="B76" s="9"/>
      <c r="C76" s="9"/>
      <c r="D76" s="8" t="s">
        <v>855</v>
      </c>
      <c r="E76" s="9"/>
      <c r="F76" s="9"/>
      <c r="G76" s="904"/>
      <c r="H76" s="904"/>
    </row>
    <row r="77" spans="1:11" s="337" customFormat="1" ht="15" customHeight="1">
      <c r="A77" s="335"/>
      <c r="B77" s="15"/>
      <c r="C77" s="15"/>
      <c r="D77" s="336"/>
      <c r="E77" s="15"/>
      <c r="F77" s="15"/>
      <c r="G77" s="901"/>
      <c r="H77" s="901"/>
    </row>
    <row r="78" spans="1:11" ht="15" customHeight="1">
      <c r="A78" s="6" t="s">
        <v>2062</v>
      </c>
      <c r="B78" s="9"/>
      <c r="C78" s="9"/>
      <c r="D78" s="7" t="s">
        <v>856</v>
      </c>
      <c r="E78" s="191" t="s">
        <v>154</v>
      </c>
      <c r="F78" s="9">
        <v>44</v>
      </c>
      <c r="G78" s="902"/>
      <c r="H78" s="904"/>
    </row>
    <row r="79" spans="1:11" s="337" customFormat="1" ht="15" customHeight="1">
      <c r="A79" s="335"/>
      <c r="B79" s="15"/>
      <c r="C79" s="15"/>
      <c r="D79" s="15"/>
      <c r="E79" s="15"/>
      <c r="F79" s="15"/>
      <c r="G79" s="901"/>
      <c r="H79" s="901"/>
    </row>
    <row r="80" spans="1:11" s="337" customFormat="1" ht="15" customHeight="1">
      <c r="A80" s="6" t="s">
        <v>2063</v>
      </c>
      <c r="B80" s="9"/>
      <c r="C80" s="9"/>
      <c r="D80" s="7" t="s">
        <v>857</v>
      </c>
      <c r="E80" s="191" t="s">
        <v>154</v>
      </c>
      <c r="F80" s="9">
        <v>3</v>
      </c>
      <c r="G80" s="902"/>
      <c r="H80" s="904"/>
      <c r="J80" s="56"/>
      <c r="K80" s="56"/>
    </row>
    <row r="81" spans="1:11" s="337" customFormat="1" ht="15" customHeight="1">
      <c r="A81" s="335"/>
      <c r="B81" s="15"/>
      <c r="C81" s="15"/>
      <c r="D81" s="15"/>
      <c r="E81" s="15"/>
      <c r="F81" s="15"/>
      <c r="G81" s="901"/>
      <c r="H81" s="901"/>
    </row>
    <row r="82" spans="1:11" s="337" customFormat="1" ht="15" customHeight="1">
      <c r="A82" s="6" t="s">
        <v>2064</v>
      </c>
      <c r="B82" s="9"/>
      <c r="C82" s="9"/>
      <c r="D82" s="7" t="s">
        <v>858</v>
      </c>
      <c r="E82" s="191" t="s">
        <v>154</v>
      </c>
      <c r="F82" s="9">
        <v>301</v>
      </c>
      <c r="G82" s="902"/>
      <c r="H82" s="904"/>
      <c r="J82" s="56"/>
      <c r="K82" s="56"/>
    </row>
    <row r="83" spans="1:11" s="337" customFormat="1" ht="15" customHeight="1">
      <c r="A83" s="335"/>
      <c r="B83" s="15"/>
      <c r="C83" s="15"/>
      <c r="D83" s="15"/>
      <c r="E83" s="15"/>
      <c r="F83" s="15"/>
      <c r="G83" s="901"/>
      <c r="H83" s="901"/>
    </row>
    <row r="84" spans="1:11" ht="15" customHeight="1">
      <c r="A84" s="369"/>
      <c r="B84" s="370"/>
      <c r="C84" s="9"/>
      <c r="D84" s="8" t="s">
        <v>859</v>
      </c>
      <c r="E84" s="9"/>
      <c r="F84" s="9"/>
      <c r="G84" s="904"/>
      <c r="H84" s="904"/>
    </row>
    <row r="85" spans="1:11" s="337" customFormat="1" ht="15" customHeight="1">
      <c r="A85" s="335"/>
      <c r="B85" s="15"/>
      <c r="C85" s="15"/>
      <c r="D85" s="15"/>
      <c r="E85" s="15"/>
      <c r="F85" s="15"/>
      <c r="G85" s="901"/>
      <c r="H85" s="901"/>
    </row>
    <row r="86" spans="1:11" ht="15" customHeight="1">
      <c r="A86" s="6" t="s">
        <v>2065</v>
      </c>
      <c r="B86" s="9"/>
      <c r="C86" s="9"/>
      <c r="D86" s="7" t="s">
        <v>860</v>
      </c>
      <c r="E86" s="191" t="s">
        <v>154</v>
      </c>
      <c r="F86" s="9">
        <v>5</v>
      </c>
      <c r="G86" s="902"/>
      <c r="H86" s="904"/>
    </row>
    <row r="87" spans="1:11" s="337" customFormat="1" ht="15" customHeight="1">
      <c r="A87" s="335"/>
      <c r="B87" s="15"/>
      <c r="C87" s="15"/>
      <c r="D87" s="336"/>
      <c r="E87" s="79"/>
      <c r="F87" s="15"/>
      <c r="G87" s="905"/>
      <c r="H87" s="905"/>
    </row>
    <row r="88" spans="1:11" ht="15" customHeight="1">
      <c r="A88" s="6"/>
      <c r="B88" s="9"/>
      <c r="C88" s="9" t="s">
        <v>861</v>
      </c>
      <c r="D88" s="8" t="s">
        <v>862</v>
      </c>
      <c r="E88" s="9"/>
      <c r="F88" s="9"/>
      <c r="G88" s="904"/>
      <c r="H88" s="904"/>
    </row>
    <row r="89" spans="1:11" s="337" customFormat="1" ht="15" customHeight="1">
      <c r="A89" s="335"/>
      <c r="B89" s="15"/>
      <c r="C89" s="15"/>
      <c r="D89" s="336"/>
      <c r="E89" s="15"/>
      <c r="F89" s="15"/>
      <c r="G89" s="901"/>
      <c r="H89" s="901"/>
    </row>
    <row r="90" spans="1:11" ht="15" customHeight="1">
      <c r="A90" s="6"/>
      <c r="B90" s="9"/>
      <c r="C90" s="9" t="s">
        <v>863</v>
      </c>
      <c r="D90" s="7" t="s">
        <v>2093</v>
      </c>
      <c r="E90" s="9"/>
      <c r="F90" s="9"/>
      <c r="G90" s="902"/>
      <c r="H90" s="902"/>
    </row>
    <row r="91" spans="1:11" s="337" customFormat="1" ht="15" customHeight="1">
      <c r="A91" s="335"/>
      <c r="B91" s="15"/>
      <c r="C91" s="15"/>
      <c r="D91" s="336"/>
      <c r="E91" s="15"/>
      <c r="F91" s="15"/>
      <c r="G91" s="901"/>
      <c r="H91" s="901"/>
    </row>
    <row r="92" spans="1:11" ht="15" customHeight="1">
      <c r="A92" s="6" t="s">
        <v>2066</v>
      </c>
      <c r="B92" s="9"/>
      <c r="C92" s="9"/>
      <c r="D92" s="7" t="s">
        <v>2094</v>
      </c>
      <c r="E92" s="9" t="s">
        <v>134</v>
      </c>
      <c r="F92" s="9">
        <v>281</v>
      </c>
      <c r="G92" s="902"/>
      <c r="H92" s="904"/>
    </row>
    <row r="93" spans="1:11" s="337" customFormat="1" ht="15" customHeight="1">
      <c r="A93" s="335"/>
      <c r="B93" s="15"/>
      <c r="C93" s="15"/>
      <c r="D93" s="336"/>
      <c r="E93" s="15"/>
      <c r="F93" s="15"/>
      <c r="G93" s="901"/>
      <c r="H93" s="901"/>
    </row>
    <row r="94" spans="1:11" ht="15" customHeight="1">
      <c r="A94" s="6"/>
      <c r="B94" s="9"/>
      <c r="C94" s="9" t="s">
        <v>864</v>
      </c>
      <c r="D94" s="7" t="s">
        <v>2095</v>
      </c>
      <c r="E94" s="9"/>
      <c r="F94" s="9"/>
      <c r="G94" s="904"/>
      <c r="H94" s="904"/>
    </row>
    <row r="95" spans="1:11" s="337" customFormat="1" ht="15" customHeight="1">
      <c r="A95" s="335"/>
      <c r="B95" s="15"/>
      <c r="C95" s="15"/>
      <c r="D95" s="336"/>
      <c r="E95" s="15"/>
      <c r="F95" s="15"/>
      <c r="G95" s="901"/>
      <c r="H95" s="901"/>
    </row>
    <row r="96" spans="1:11" ht="15" customHeight="1">
      <c r="A96" s="6" t="s">
        <v>2067</v>
      </c>
      <c r="B96" s="9"/>
      <c r="C96" s="9"/>
      <c r="D96" s="7" t="s">
        <v>2096</v>
      </c>
      <c r="E96" s="9" t="s">
        <v>134</v>
      </c>
      <c r="F96" s="9">
        <v>10</v>
      </c>
      <c r="G96" s="904"/>
      <c r="H96" s="904"/>
    </row>
    <row r="97" spans="1:11" ht="15" customHeight="1">
      <c r="A97" s="335"/>
      <c r="B97" s="15"/>
      <c r="C97" s="15"/>
      <c r="D97" s="336"/>
      <c r="E97" s="15"/>
      <c r="F97" s="15"/>
      <c r="G97" s="901"/>
      <c r="H97" s="901"/>
    </row>
    <row r="98" spans="1:11" ht="15" customHeight="1">
      <c r="A98" s="6" t="s">
        <v>2068</v>
      </c>
      <c r="B98" s="9"/>
      <c r="C98" s="9"/>
      <c r="D98" s="7" t="s">
        <v>2097</v>
      </c>
      <c r="E98" s="9" t="s">
        <v>134</v>
      </c>
      <c r="F98" s="9">
        <v>300</v>
      </c>
      <c r="G98" s="904"/>
      <c r="H98" s="904"/>
    </row>
    <row r="99" spans="1:11" ht="15" customHeight="1">
      <c r="A99" s="335"/>
      <c r="B99" s="15"/>
      <c r="C99" s="15"/>
      <c r="D99" s="336"/>
      <c r="E99" s="15"/>
      <c r="F99" s="15"/>
      <c r="G99" s="901"/>
      <c r="H99" s="901"/>
    </row>
    <row r="100" spans="1:11" ht="15" customHeight="1">
      <c r="A100" s="6" t="s">
        <v>2069</v>
      </c>
      <c r="B100" s="9"/>
      <c r="C100" s="9"/>
      <c r="D100" s="7" t="s">
        <v>2098</v>
      </c>
      <c r="E100" s="9" t="s">
        <v>134</v>
      </c>
      <c r="F100" s="9">
        <v>10</v>
      </c>
      <c r="G100" s="904"/>
      <c r="H100" s="904"/>
    </row>
    <row r="101" spans="1:11" s="337" customFormat="1" ht="15" customHeight="1" thickBot="1">
      <c r="A101" s="335"/>
      <c r="B101" s="15"/>
      <c r="C101" s="15"/>
      <c r="D101" s="336"/>
      <c r="E101" s="15"/>
      <c r="F101" s="15"/>
      <c r="G101" s="905"/>
      <c r="H101" s="905"/>
    </row>
    <row r="102" spans="1:11" ht="15" customHeight="1" thickBot="1">
      <c r="A102" s="1101" t="s">
        <v>865</v>
      </c>
      <c r="B102" s="1101"/>
      <c r="C102" s="1101"/>
      <c r="D102" s="1101"/>
      <c r="E102" s="1101"/>
      <c r="F102" s="1101"/>
      <c r="G102" s="1101"/>
      <c r="H102" s="363"/>
      <c r="I102" s="364"/>
      <c r="J102" s="364"/>
      <c r="K102" s="364"/>
    </row>
    <row r="103" spans="1:11" s="337" customFormat="1" ht="15" customHeight="1" thickBot="1">
      <c r="A103" s="1100" t="s">
        <v>21</v>
      </c>
      <c r="B103" s="1100"/>
      <c r="C103" s="1100"/>
      <c r="D103" s="1100"/>
      <c r="E103" s="1100"/>
      <c r="F103" s="1100"/>
      <c r="G103" s="1100"/>
      <c r="H103" s="363"/>
      <c r="I103" s="56"/>
      <c r="J103" s="56"/>
      <c r="K103" s="56"/>
    </row>
    <row r="104" spans="1:11" ht="15" customHeight="1">
      <c r="A104" s="335"/>
      <c r="B104" s="15"/>
      <c r="C104" s="15"/>
      <c r="D104" s="336"/>
      <c r="E104" s="15"/>
      <c r="F104" s="15"/>
      <c r="G104" s="905"/>
      <c r="H104" s="905"/>
    </row>
    <row r="105" spans="1:11" s="337" customFormat="1" ht="15" customHeight="1">
      <c r="A105" s="6"/>
      <c r="B105" s="9"/>
      <c r="C105" s="9"/>
      <c r="D105" s="8" t="s">
        <v>866</v>
      </c>
      <c r="E105" s="9" t="s">
        <v>134</v>
      </c>
      <c r="F105" s="9">
        <v>30</v>
      </c>
      <c r="G105" s="902"/>
      <c r="H105" s="902"/>
      <c r="I105" s="56"/>
      <c r="J105" s="56"/>
      <c r="K105" s="56"/>
    </row>
    <row r="106" spans="1:11" ht="15" customHeight="1">
      <c r="A106" s="335"/>
      <c r="B106" s="15"/>
      <c r="C106" s="15"/>
      <c r="D106" s="336"/>
      <c r="E106" s="15"/>
      <c r="F106" s="15"/>
      <c r="G106" s="901"/>
      <c r="H106" s="901"/>
    </row>
    <row r="107" spans="1:11" s="337" customFormat="1" ht="18.75" customHeight="1">
      <c r="A107" s="6" t="s">
        <v>2070</v>
      </c>
      <c r="B107" s="9"/>
      <c r="C107" s="9"/>
      <c r="D107" s="7" t="s">
        <v>867</v>
      </c>
      <c r="E107" s="9" t="s">
        <v>12</v>
      </c>
      <c r="F107" s="9">
        <v>78</v>
      </c>
      <c r="G107" s="902"/>
      <c r="H107" s="904"/>
      <c r="I107" s="56"/>
      <c r="J107" s="56"/>
      <c r="K107" s="56"/>
    </row>
    <row r="108" spans="1:11" ht="15" customHeight="1">
      <c r="A108" s="335"/>
      <c r="B108" s="367"/>
      <c r="C108" s="336"/>
      <c r="D108" s="367"/>
      <c r="E108" s="195"/>
      <c r="F108" s="368"/>
      <c r="G108" s="906"/>
      <c r="H108" s="907"/>
    </row>
    <row r="109" spans="1:11" s="337" customFormat="1" ht="15" customHeight="1">
      <c r="A109" s="6" t="s">
        <v>2071</v>
      </c>
      <c r="B109" s="9"/>
      <c r="C109" s="9"/>
      <c r="D109" s="7" t="s">
        <v>868</v>
      </c>
      <c r="E109" s="9" t="s">
        <v>134</v>
      </c>
      <c r="F109" s="9">
        <v>56</v>
      </c>
      <c r="G109" s="904"/>
      <c r="H109" s="904"/>
      <c r="I109" s="56"/>
      <c r="J109" s="56"/>
      <c r="K109" s="56"/>
    </row>
    <row r="110" spans="1:11" ht="15" customHeight="1">
      <c r="A110" s="335"/>
      <c r="B110" s="15"/>
      <c r="C110" s="15"/>
      <c r="D110" s="336"/>
      <c r="E110" s="15"/>
      <c r="F110" s="15"/>
      <c r="G110" s="905"/>
      <c r="H110" s="905"/>
    </row>
    <row r="111" spans="1:11" s="337" customFormat="1" ht="15" customHeight="1">
      <c r="A111" s="6" t="s">
        <v>2072</v>
      </c>
      <c r="B111" s="9"/>
      <c r="C111" s="9"/>
      <c r="D111" s="7" t="s">
        <v>869</v>
      </c>
      <c r="E111" s="9" t="s">
        <v>12</v>
      </c>
      <c r="F111" s="9">
        <v>32</v>
      </c>
      <c r="G111" s="902"/>
      <c r="H111" s="902"/>
      <c r="I111" s="56"/>
      <c r="J111" s="56"/>
      <c r="K111" s="56"/>
    </row>
    <row r="112" spans="1:11" s="337" customFormat="1" ht="15" customHeight="1">
      <c r="A112" s="335"/>
      <c r="B112" s="15"/>
      <c r="C112" s="15"/>
      <c r="D112" s="336"/>
      <c r="E112" s="15"/>
      <c r="F112" s="15"/>
      <c r="G112" s="901"/>
      <c r="H112" s="901"/>
      <c r="I112" s="56"/>
      <c r="J112" s="56"/>
      <c r="K112" s="56"/>
    </row>
    <row r="113" spans="1:11" s="337" customFormat="1" ht="15" customHeight="1">
      <c r="A113" s="6" t="s">
        <v>2073</v>
      </c>
      <c r="B113" s="9"/>
      <c r="C113" s="9"/>
      <c r="D113" s="7" t="s">
        <v>870</v>
      </c>
      <c r="E113" s="191" t="s">
        <v>134</v>
      </c>
      <c r="F113" s="9">
        <v>150</v>
      </c>
      <c r="G113" s="902"/>
      <c r="H113" s="904"/>
      <c r="I113" s="56"/>
      <c r="J113" s="56"/>
      <c r="K113" s="56"/>
    </row>
    <row r="114" spans="1:11" ht="15" customHeight="1">
      <c r="A114" s="335"/>
      <c r="B114" s="15"/>
      <c r="C114" s="15"/>
      <c r="D114" s="336"/>
      <c r="E114" s="15"/>
      <c r="F114" s="15"/>
      <c r="G114" s="901"/>
      <c r="H114" s="901"/>
    </row>
    <row r="115" spans="1:11" ht="15" customHeight="1">
      <c r="A115" s="6" t="s">
        <v>2074</v>
      </c>
      <c r="B115" s="9"/>
      <c r="C115" s="9"/>
      <c r="D115" s="7" t="s">
        <v>871</v>
      </c>
      <c r="E115" s="191" t="s">
        <v>134</v>
      </c>
      <c r="F115" s="9">
        <v>112</v>
      </c>
      <c r="G115" s="902"/>
      <c r="H115" s="904"/>
    </row>
    <row r="116" spans="1:11" ht="15" customHeight="1">
      <c r="A116" s="335"/>
      <c r="B116" s="15"/>
      <c r="C116" s="15"/>
      <c r="D116" s="336"/>
      <c r="E116" s="15"/>
      <c r="F116" s="15"/>
      <c r="G116" s="901"/>
      <c r="H116" s="901"/>
    </row>
    <row r="117" spans="1:11" ht="15" customHeight="1">
      <c r="A117" s="6" t="s">
        <v>2075</v>
      </c>
      <c r="B117" s="9"/>
      <c r="C117" s="9"/>
      <c r="D117" s="7" t="s">
        <v>872</v>
      </c>
      <c r="E117" s="9" t="s">
        <v>134</v>
      </c>
      <c r="F117" s="9">
        <v>20</v>
      </c>
      <c r="G117" s="904"/>
      <c r="H117" s="904"/>
    </row>
    <row r="118" spans="1:11" ht="15" customHeight="1">
      <c r="A118" s="335"/>
      <c r="B118" s="15"/>
      <c r="C118" s="15"/>
      <c r="D118" s="336"/>
      <c r="E118" s="15"/>
      <c r="F118" s="15"/>
      <c r="G118" s="901"/>
      <c r="H118" s="901"/>
    </row>
    <row r="119" spans="1:11" ht="15" customHeight="1">
      <c r="A119" s="6" t="s">
        <v>2038</v>
      </c>
      <c r="B119" s="9"/>
      <c r="C119" s="9" t="s">
        <v>873</v>
      </c>
      <c r="D119" s="8" t="s">
        <v>292</v>
      </c>
      <c r="E119" s="191"/>
      <c r="F119" s="9"/>
      <c r="G119" s="902"/>
      <c r="H119" s="904"/>
    </row>
    <row r="120" spans="1:11" ht="15" customHeight="1">
      <c r="A120" s="335"/>
      <c r="B120" s="15"/>
      <c r="C120" s="15"/>
      <c r="D120" s="336"/>
      <c r="E120" s="15"/>
      <c r="F120" s="15"/>
      <c r="G120" s="901"/>
      <c r="H120" s="901"/>
    </row>
    <row r="121" spans="1:11" ht="40.5">
      <c r="A121" s="6" t="s">
        <v>2076</v>
      </c>
      <c r="B121" s="9"/>
      <c r="C121" s="9"/>
      <c r="D121" s="7" t="s">
        <v>874</v>
      </c>
      <c r="E121" s="191" t="s">
        <v>12</v>
      </c>
      <c r="F121" s="9">
        <v>23</v>
      </c>
      <c r="G121" s="902"/>
      <c r="H121" s="904"/>
    </row>
    <row r="122" spans="1:11" ht="15" customHeight="1">
      <c r="A122" s="335"/>
      <c r="B122" s="15"/>
      <c r="C122" s="15"/>
      <c r="D122" s="336"/>
      <c r="E122" s="15"/>
      <c r="F122" s="15"/>
      <c r="G122" s="901"/>
      <c r="H122" s="901"/>
    </row>
    <row r="123" spans="1:11" ht="54">
      <c r="A123" s="6" t="s">
        <v>2077</v>
      </c>
      <c r="B123" s="9"/>
      <c r="C123" s="9" t="s">
        <v>875</v>
      </c>
      <c r="D123" s="7" t="s">
        <v>876</v>
      </c>
      <c r="E123" s="191" t="s">
        <v>12</v>
      </c>
      <c r="F123" s="9">
        <v>156</v>
      </c>
      <c r="G123" s="902"/>
      <c r="H123" s="904"/>
    </row>
    <row r="124" spans="1:11" ht="15" customHeight="1">
      <c r="A124" s="335"/>
      <c r="B124" s="15"/>
      <c r="C124" s="15"/>
      <c r="D124" s="336"/>
      <c r="E124" s="15"/>
      <c r="F124" s="15"/>
      <c r="G124" s="901"/>
      <c r="H124" s="901"/>
    </row>
    <row r="125" spans="1:11" ht="40.5">
      <c r="A125" s="6" t="s">
        <v>2078</v>
      </c>
      <c r="B125" s="9"/>
      <c r="C125" s="9"/>
      <c r="D125" s="7" t="s">
        <v>877</v>
      </c>
      <c r="E125" s="191" t="s">
        <v>12</v>
      </c>
      <c r="F125" s="9">
        <v>80</v>
      </c>
      <c r="G125" s="902"/>
      <c r="H125" s="904"/>
    </row>
    <row r="126" spans="1:11" ht="15" customHeight="1">
      <c r="A126" s="335"/>
      <c r="B126" s="15"/>
      <c r="C126" s="15"/>
      <c r="D126" s="336"/>
      <c r="E126" s="15"/>
      <c r="F126" s="15"/>
      <c r="G126" s="901"/>
      <c r="H126" s="901"/>
    </row>
    <row r="127" spans="1:11" ht="36.75" customHeight="1">
      <c r="A127" s="6" t="s">
        <v>2079</v>
      </c>
      <c r="B127" s="9"/>
      <c r="C127" s="9"/>
      <c r="D127" s="7" t="s">
        <v>878</v>
      </c>
      <c r="E127" s="9" t="s">
        <v>12</v>
      </c>
      <c r="F127" s="9">
        <v>374</v>
      </c>
      <c r="G127" s="904"/>
      <c r="H127" s="904"/>
    </row>
    <row r="128" spans="1:11" ht="15" customHeight="1">
      <c r="A128" s="335"/>
      <c r="B128" s="15"/>
      <c r="C128" s="15"/>
      <c r="D128" s="336"/>
      <c r="E128" s="15"/>
      <c r="F128" s="15"/>
      <c r="G128" s="901"/>
      <c r="H128" s="901"/>
    </row>
    <row r="129" spans="1:8" ht="15" customHeight="1">
      <c r="A129" s="6"/>
      <c r="B129" s="9"/>
      <c r="C129" s="9" t="s">
        <v>879</v>
      </c>
      <c r="D129" s="7" t="s">
        <v>2080</v>
      </c>
      <c r="E129" s="191"/>
      <c r="F129" s="9"/>
      <c r="G129" s="902"/>
      <c r="H129" s="904"/>
    </row>
    <row r="130" spans="1:8" ht="15" customHeight="1">
      <c r="A130" s="335"/>
      <c r="B130" s="15"/>
      <c r="C130" s="15"/>
      <c r="D130" s="15"/>
      <c r="E130" s="15"/>
      <c r="F130" s="15"/>
      <c r="G130" s="901"/>
      <c r="H130" s="901"/>
    </row>
    <row r="131" spans="1:8" ht="27">
      <c r="A131" s="6" t="s">
        <v>2081</v>
      </c>
      <c r="B131" s="9"/>
      <c r="C131" s="9"/>
      <c r="D131" s="7" t="s">
        <v>2099</v>
      </c>
      <c r="E131" s="191" t="s">
        <v>14</v>
      </c>
      <c r="F131" s="9">
        <v>18</v>
      </c>
      <c r="G131" s="902"/>
      <c r="H131" s="904"/>
    </row>
    <row r="132" spans="1:8" ht="15" customHeight="1">
      <c r="A132" s="335"/>
      <c r="B132" s="15"/>
      <c r="C132" s="15"/>
      <c r="D132" s="15"/>
      <c r="E132" s="15"/>
      <c r="F132" s="15"/>
      <c r="G132" s="901"/>
      <c r="H132" s="901"/>
    </row>
    <row r="133" spans="1:8" ht="27">
      <c r="A133" s="6" t="s">
        <v>2082</v>
      </c>
      <c r="B133" s="9"/>
      <c r="C133" s="9"/>
      <c r="D133" s="7" t="s">
        <v>2100</v>
      </c>
      <c r="E133" s="191" t="s">
        <v>14</v>
      </c>
      <c r="F133" s="9">
        <v>2</v>
      </c>
      <c r="G133" s="902"/>
      <c r="H133" s="904"/>
    </row>
    <row r="134" spans="1:8" ht="15" customHeight="1">
      <c r="A134" s="335"/>
      <c r="B134" s="15"/>
      <c r="C134" s="15"/>
      <c r="D134" s="15"/>
      <c r="E134" s="15"/>
      <c r="F134" s="15"/>
      <c r="G134" s="901"/>
      <c r="H134" s="901"/>
    </row>
    <row r="135" spans="1:8" ht="15" customHeight="1">
      <c r="A135" s="369"/>
      <c r="B135" s="370"/>
      <c r="C135" s="9"/>
      <c r="D135" s="8"/>
      <c r="E135" s="9"/>
      <c r="F135" s="9"/>
      <c r="G135" s="904"/>
      <c r="H135" s="904"/>
    </row>
    <row r="136" spans="1:8" ht="15" customHeight="1" thickBot="1">
      <c r="A136" s="335"/>
      <c r="B136" s="15"/>
      <c r="C136" s="15"/>
      <c r="D136" s="15"/>
      <c r="E136" s="15"/>
      <c r="F136" s="15"/>
      <c r="G136" s="901"/>
      <c r="H136" s="901"/>
    </row>
    <row r="137" spans="1:8" ht="15" customHeight="1" thickBot="1">
      <c r="A137" s="1101" t="s">
        <v>865</v>
      </c>
      <c r="B137" s="1101"/>
      <c r="C137" s="1101"/>
      <c r="D137" s="1101"/>
      <c r="E137" s="1101"/>
      <c r="F137" s="1101"/>
      <c r="G137" s="1101"/>
      <c r="H137" s="363"/>
    </row>
    <row r="138" spans="1:8" ht="15" customHeight="1" thickBot="1">
      <c r="A138" s="1100" t="s">
        <v>21</v>
      </c>
      <c r="B138" s="1100"/>
      <c r="C138" s="1100"/>
      <c r="D138" s="1100"/>
      <c r="E138" s="1100"/>
      <c r="F138" s="1100"/>
      <c r="G138" s="1100"/>
      <c r="H138" s="363"/>
    </row>
    <row r="139" spans="1:8" ht="15" customHeight="1">
      <c r="A139" s="335"/>
      <c r="B139" s="15"/>
      <c r="C139" s="15"/>
      <c r="D139" s="336"/>
      <c r="E139" s="15"/>
      <c r="F139" s="15"/>
      <c r="G139" s="905"/>
      <c r="H139" s="905"/>
    </row>
    <row r="140" spans="1:8" ht="15" customHeight="1">
      <c r="A140" s="6" t="s">
        <v>2039</v>
      </c>
      <c r="B140" s="9"/>
      <c r="C140" s="9"/>
      <c r="D140" s="8" t="s">
        <v>880</v>
      </c>
      <c r="E140" s="9"/>
      <c r="F140" s="9"/>
      <c r="G140" s="902"/>
      <c r="H140" s="902"/>
    </row>
    <row r="141" spans="1:8" ht="15" customHeight="1">
      <c r="A141" s="335"/>
      <c r="B141" s="15"/>
      <c r="C141" s="15"/>
      <c r="D141" s="336"/>
      <c r="E141" s="15"/>
      <c r="F141" s="15"/>
      <c r="G141" s="901"/>
      <c r="H141" s="901"/>
    </row>
    <row r="142" spans="1:8" ht="15" customHeight="1">
      <c r="A142" s="6"/>
      <c r="B142" s="9"/>
      <c r="C142" s="9"/>
      <c r="D142" s="7" t="s">
        <v>881</v>
      </c>
      <c r="E142" s="9"/>
      <c r="F142" s="9"/>
      <c r="G142" s="902"/>
      <c r="H142" s="904"/>
    </row>
    <row r="143" spans="1:8" ht="15" customHeight="1">
      <c r="A143" s="366"/>
      <c r="B143" s="367"/>
      <c r="C143" s="336"/>
      <c r="D143" s="367"/>
      <c r="E143" s="195"/>
      <c r="F143" s="368"/>
      <c r="G143" s="906"/>
      <c r="H143" s="907"/>
    </row>
    <row r="144" spans="1:8" ht="15" customHeight="1">
      <c r="A144" s="6" t="s">
        <v>2083</v>
      </c>
      <c r="B144" s="9"/>
      <c r="C144" s="9"/>
      <c r="D144" s="7" t="s">
        <v>882</v>
      </c>
      <c r="E144" s="9" t="s">
        <v>14</v>
      </c>
      <c r="F144" s="9">
        <v>8</v>
      </c>
      <c r="G144" s="904"/>
      <c r="H144" s="904"/>
    </row>
    <row r="145" spans="1:8" ht="15" customHeight="1">
      <c r="A145" s="335"/>
      <c r="B145" s="15"/>
      <c r="C145" s="15"/>
      <c r="D145" s="336"/>
      <c r="E145" s="15"/>
      <c r="F145" s="15"/>
      <c r="G145" s="905"/>
      <c r="H145" s="905"/>
    </row>
    <row r="146" spans="1:8" ht="15" customHeight="1">
      <c r="A146" s="6" t="s">
        <v>2084</v>
      </c>
      <c r="B146" s="9"/>
      <c r="C146" s="9"/>
      <c r="D146" s="7" t="s">
        <v>883</v>
      </c>
      <c r="E146" s="9" t="s">
        <v>14</v>
      </c>
      <c r="F146" s="9">
        <v>6</v>
      </c>
      <c r="G146" s="902"/>
      <c r="H146" s="902"/>
    </row>
    <row r="147" spans="1:8" ht="15" customHeight="1">
      <c r="A147" s="335"/>
      <c r="B147" s="15"/>
      <c r="C147" s="15"/>
      <c r="D147" s="336"/>
      <c r="E147" s="15"/>
      <c r="F147" s="15"/>
      <c r="G147" s="901"/>
      <c r="H147" s="901"/>
    </row>
    <row r="148" spans="1:8" ht="15" customHeight="1">
      <c r="A148" s="6" t="s">
        <v>2085</v>
      </c>
      <c r="B148" s="9"/>
      <c r="C148" s="9"/>
      <c r="D148" s="7" t="s">
        <v>884</v>
      </c>
      <c r="E148" s="9" t="s">
        <v>14</v>
      </c>
      <c r="F148" s="9">
        <v>6</v>
      </c>
      <c r="G148" s="902"/>
      <c r="H148" s="904"/>
    </row>
    <row r="149" spans="1:8" ht="15" customHeight="1">
      <c r="A149" s="335"/>
      <c r="B149" s="15"/>
      <c r="C149" s="15"/>
      <c r="D149" s="336"/>
      <c r="E149" s="15"/>
      <c r="F149" s="15"/>
      <c r="G149" s="901"/>
      <c r="H149" s="901"/>
    </row>
    <row r="150" spans="1:8" ht="15" customHeight="1">
      <c r="A150" s="6"/>
      <c r="B150" s="9"/>
      <c r="C150" s="9"/>
      <c r="D150" s="7" t="s">
        <v>885</v>
      </c>
      <c r="E150" s="191"/>
      <c r="F150" s="9"/>
      <c r="G150" s="902"/>
      <c r="H150" s="904"/>
    </row>
    <row r="151" spans="1:8" ht="15" customHeight="1">
      <c r="A151" s="366"/>
      <c r="B151" s="15"/>
      <c r="C151" s="15"/>
      <c r="D151" s="336"/>
      <c r="E151" s="15"/>
      <c r="F151" s="15"/>
      <c r="G151" s="901"/>
      <c r="H151" s="901"/>
    </row>
    <row r="152" spans="1:8" ht="15" customHeight="1">
      <c r="A152" s="6" t="s">
        <v>2086</v>
      </c>
      <c r="B152" s="9"/>
      <c r="C152" s="9"/>
      <c r="D152" s="7" t="s">
        <v>886</v>
      </c>
      <c r="E152" s="9" t="s">
        <v>14</v>
      </c>
      <c r="F152" s="9">
        <v>20</v>
      </c>
      <c r="G152" s="904"/>
      <c r="H152" s="904"/>
    </row>
    <row r="153" spans="1:8" ht="15" customHeight="1">
      <c r="A153" s="335"/>
      <c r="B153" s="15"/>
      <c r="C153" s="15"/>
      <c r="D153" s="336"/>
      <c r="E153" s="15"/>
      <c r="F153" s="15"/>
      <c r="G153" s="901"/>
      <c r="H153" s="901"/>
    </row>
    <row r="154" spans="1:8" ht="15" customHeight="1">
      <c r="A154" s="6" t="s">
        <v>2087</v>
      </c>
      <c r="B154" s="9"/>
      <c r="C154" s="9"/>
      <c r="D154" s="7" t="s">
        <v>887</v>
      </c>
      <c r="E154" s="191" t="s">
        <v>57</v>
      </c>
      <c r="F154" s="9">
        <v>1</v>
      </c>
      <c r="G154" s="902">
        <v>350000</v>
      </c>
      <c r="H154" s="904">
        <f t="shared" ref="H154" si="0">ROUND(F154 * G154,2)</f>
        <v>350000</v>
      </c>
    </row>
    <row r="155" spans="1:8" ht="15" customHeight="1">
      <c r="A155" s="335"/>
      <c r="B155" s="15"/>
      <c r="C155" s="15"/>
      <c r="D155" s="336"/>
      <c r="E155" s="15"/>
      <c r="F155" s="15"/>
      <c r="G155" s="901"/>
      <c r="H155" s="901"/>
    </row>
    <row r="156" spans="1:8" ht="25.5" customHeight="1">
      <c r="A156" s="6" t="s">
        <v>2088</v>
      </c>
      <c r="B156" s="9"/>
      <c r="C156" s="9"/>
      <c r="D156" s="7" t="s">
        <v>3187</v>
      </c>
      <c r="E156" s="191" t="s">
        <v>59</v>
      </c>
      <c r="F156" s="371">
        <f>H154</f>
        <v>350000</v>
      </c>
      <c r="G156" s="908"/>
      <c r="H156" s="904"/>
    </row>
    <row r="157" spans="1:8" ht="15" customHeight="1">
      <c r="A157" s="335"/>
      <c r="B157" s="15"/>
      <c r="C157" s="15"/>
      <c r="D157" s="336"/>
      <c r="E157" s="15"/>
      <c r="F157" s="15"/>
      <c r="G157" s="901"/>
      <c r="H157" s="901"/>
    </row>
    <row r="158" spans="1:8" ht="15" customHeight="1">
      <c r="A158" s="6"/>
      <c r="B158" s="9"/>
      <c r="C158" s="9"/>
      <c r="D158" s="7"/>
      <c r="E158" s="191"/>
      <c r="F158" s="9"/>
      <c r="G158" s="902"/>
      <c r="H158" s="904"/>
    </row>
    <row r="159" spans="1:8" ht="15" customHeight="1">
      <c r="A159" s="335"/>
      <c r="B159" s="15"/>
      <c r="C159" s="15"/>
      <c r="D159" s="336"/>
      <c r="E159" s="15"/>
      <c r="F159" s="15"/>
      <c r="G159" s="901"/>
      <c r="H159" s="901"/>
    </row>
    <row r="160" spans="1:8" ht="13.5">
      <c r="A160" s="6"/>
      <c r="B160" s="9"/>
      <c r="C160" s="9"/>
      <c r="D160" s="7"/>
      <c r="E160" s="191"/>
      <c r="F160" s="9"/>
      <c r="G160" s="902"/>
      <c r="H160" s="904"/>
    </row>
    <row r="161" spans="1:8" ht="15" customHeight="1">
      <c r="A161" s="335"/>
      <c r="B161" s="15"/>
      <c r="C161" s="15"/>
      <c r="D161" s="336"/>
      <c r="E161" s="15"/>
      <c r="F161" s="15"/>
      <c r="G161" s="901"/>
      <c r="H161" s="901"/>
    </row>
    <row r="162" spans="1:8" ht="13.5">
      <c r="A162" s="6"/>
      <c r="B162" s="9"/>
      <c r="C162" s="9"/>
      <c r="D162" s="7"/>
      <c r="E162" s="9"/>
      <c r="F162" s="9"/>
      <c r="G162" s="904"/>
      <c r="H162" s="904"/>
    </row>
    <row r="163" spans="1:8" ht="15" customHeight="1">
      <c r="A163" s="335"/>
      <c r="B163" s="15"/>
      <c r="C163" s="15"/>
      <c r="D163" s="336"/>
      <c r="E163" s="15"/>
      <c r="F163" s="15"/>
      <c r="G163" s="901"/>
      <c r="H163" s="901"/>
    </row>
    <row r="164" spans="1:8" ht="15" customHeight="1">
      <c r="A164" s="6"/>
      <c r="B164" s="9"/>
      <c r="C164" s="9"/>
      <c r="D164" s="7"/>
      <c r="E164" s="191"/>
      <c r="F164" s="9"/>
      <c r="G164" s="902"/>
      <c r="H164" s="904"/>
    </row>
    <row r="165" spans="1:8" ht="15" customHeight="1" thickBot="1">
      <c r="A165" s="335"/>
      <c r="B165" s="15"/>
      <c r="C165" s="15"/>
      <c r="D165" s="15"/>
      <c r="E165" s="15"/>
      <c r="F165" s="15"/>
      <c r="G165" s="901"/>
      <c r="H165" s="901"/>
    </row>
    <row r="166" spans="1:8" ht="15" customHeight="1" thickBot="1">
      <c r="A166" s="1110" t="s">
        <v>39</v>
      </c>
      <c r="B166" s="1111"/>
      <c r="C166" s="1111"/>
      <c r="D166" s="1111"/>
      <c r="E166" s="1111"/>
      <c r="F166" s="1111"/>
      <c r="G166" s="1111"/>
      <c r="H166" s="363"/>
    </row>
  </sheetData>
  <sheetProtection algorithmName="SHA-512" hashValue="4qQYL4qrDm7puiPyTpUubqpVRwQji9Tnjhv/jESh8RuHooI5hdoD9svFkrTG+gX6HZex3vuK1waCT8zKhtiQaw==" saltValue="E29Z9ZF00DUoyet26L8r7A==" spinCount="100000" sheet="1" objects="1" scenarios="1"/>
  <mergeCells count="24">
    <mergeCell ref="A137:G137"/>
    <mergeCell ref="A138:G138"/>
    <mergeCell ref="A166:G166"/>
    <mergeCell ref="A103:G103"/>
    <mergeCell ref="M27:O27"/>
    <mergeCell ref="Q36:S36"/>
    <mergeCell ref="A51:G51"/>
    <mergeCell ref="A52:G52"/>
    <mergeCell ref="A102:G102"/>
    <mergeCell ref="Z2:AB2"/>
    <mergeCell ref="Q25:S25"/>
    <mergeCell ref="Q2:S2"/>
    <mergeCell ref="U2:X2"/>
    <mergeCell ref="Q7:S7"/>
    <mergeCell ref="M9:N9"/>
    <mergeCell ref="U14:X14"/>
    <mergeCell ref="Q17:S17"/>
    <mergeCell ref="U24:X24"/>
    <mergeCell ref="A1:B1"/>
    <mergeCell ref="C1:H1"/>
    <mergeCell ref="A2:B2"/>
    <mergeCell ref="C2:H2"/>
    <mergeCell ref="A3:B3"/>
    <mergeCell ref="C3:H3"/>
  </mergeCells>
  <pageMargins left="0.70866141732283472" right="0.70866141732283472" top="0.74803149606299213" bottom="0.74803149606299213" header="0.31496062992125984" footer="0.31496062992125984"/>
  <pageSetup paperSize="9" scale="63" firstPageNumber="19" fitToHeight="0" orientation="portrait" r:id="rId1"/>
  <headerFooter>
    <oddFooter xml:space="preserve">&amp;RC. &amp;P
</oddFooter>
  </headerFooter>
  <rowBreaks count="3" manualBreakCount="3">
    <brk id="51" max="7" man="1"/>
    <brk id="102" max="7" man="1"/>
    <brk id="137" max="7" man="1"/>
  </rowBreaks>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652705-F80B-4ADB-AA25-E9F3B1D48CC2}">
  <sheetPr>
    <pageSetUpPr fitToPage="1"/>
  </sheetPr>
  <dimension ref="A1:AH88"/>
  <sheetViews>
    <sheetView view="pageBreakPreview" topLeftCell="A17" zoomScale="40" zoomScaleNormal="100" zoomScaleSheetLayoutView="40" workbookViewId="0">
      <selection activeCell="G87" sqref="A87:H120"/>
    </sheetView>
  </sheetViews>
  <sheetFormatPr defaultColWidth="9.140625" defaultRowHeight="15" customHeight="1"/>
  <cols>
    <col min="1" max="1" width="6.85546875" style="332" customWidth="1"/>
    <col min="2" max="2" width="8.7109375" style="152" customWidth="1"/>
    <col min="3" max="3" width="12" style="152" customWidth="1"/>
    <col min="4" max="4" width="35.7109375" style="56" customWidth="1"/>
    <col min="5" max="5" width="7.5703125" style="152" customWidth="1"/>
    <col min="6" max="6" width="8.5703125" style="152" customWidth="1"/>
    <col min="7" max="8" width="30.7109375" style="152" customWidth="1"/>
    <col min="9" max="17" width="9.140625" style="56"/>
    <col min="18" max="18" width="9.28515625" style="56" bestFit="1" customWidth="1"/>
    <col min="19" max="19" width="9.140625" style="56"/>
    <col min="20" max="20" width="14.28515625" style="56" bestFit="1" customWidth="1"/>
    <col min="21" max="21" width="10.7109375" style="56" bestFit="1" customWidth="1"/>
    <col min="22" max="16384" width="9.140625" style="56"/>
  </cols>
  <sheetData>
    <row r="1" spans="1:34" ht="25.5" customHeight="1">
      <c r="A1" s="1175" t="s">
        <v>1327</v>
      </c>
      <c r="B1" s="1175"/>
      <c r="C1" s="1175" t="s">
        <v>3488</v>
      </c>
      <c r="D1" s="1175"/>
      <c r="E1" s="1175"/>
      <c r="F1" s="1175"/>
      <c r="G1" s="1175"/>
      <c r="H1" s="1175"/>
    </row>
    <row r="2" spans="1:34" ht="15" customHeight="1">
      <c r="A2" s="1175" t="s">
        <v>1184</v>
      </c>
      <c r="B2" s="1175"/>
      <c r="C2" s="1175" t="s">
        <v>3487</v>
      </c>
      <c r="D2" s="1175"/>
      <c r="E2" s="1175"/>
      <c r="F2" s="1175"/>
      <c r="G2" s="1175"/>
      <c r="H2" s="1175"/>
      <c r="J2" s="8"/>
    </row>
    <row r="3" spans="1:34" ht="15" customHeight="1" thickBot="1">
      <c r="A3" s="1102" t="s">
        <v>917</v>
      </c>
      <c r="B3" s="1102"/>
      <c r="C3" s="1173" t="str">
        <f>D5</f>
        <v>SCHEDULE 20: SUPERSTRUCTURE</v>
      </c>
      <c r="D3" s="1173"/>
      <c r="E3" s="1173"/>
      <c r="F3" s="1173"/>
      <c r="G3" s="1173"/>
      <c r="H3" s="1173"/>
    </row>
    <row r="4" spans="1:34" ht="27.75" thickBot="1">
      <c r="A4" s="1" t="s">
        <v>0</v>
      </c>
      <c r="B4" s="2" t="s">
        <v>1</v>
      </c>
      <c r="C4" s="2" t="s">
        <v>2</v>
      </c>
      <c r="D4" s="2" t="s">
        <v>3</v>
      </c>
      <c r="E4" s="2" t="s">
        <v>4</v>
      </c>
      <c r="F4" s="2" t="s">
        <v>5</v>
      </c>
      <c r="G4" s="2" t="s">
        <v>6</v>
      </c>
      <c r="H4" s="2" t="s">
        <v>7</v>
      </c>
      <c r="P4" s="361"/>
      <c r="Q4" s="389"/>
      <c r="R4" s="389"/>
      <c r="S4" s="389"/>
      <c r="W4" s="351"/>
    </row>
    <row r="5" spans="1:34" ht="15" customHeight="1">
      <c r="A5" s="3"/>
      <c r="B5" s="9"/>
      <c r="C5" s="4" t="s">
        <v>889</v>
      </c>
      <c r="D5" s="41" t="s">
        <v>1319</v>
      </c>
      <c r="E5" s="9" t="s">
        <v>198</v>
      </c>
      <c r="F5" s="9"/>
      <c r="G5" s="909"/>
      <c r="H5" s="909"/>
      <c r="Q5" s="389"/>
      <c r="R5" s="389"/>
      <c r="S5" s="389"/>
      <c r="W5" s="351"/>
    </row>
    <row r="6" spans="1:34" ht="15" customHeight="1">
      <c r="A6" s="335"/>
      <c r="B6" s="15"/>
      <c r="C6" s="15"/>
      <c r="D6" s="336"/>
      <c r="E6" s="15"/>
      <c r="F6" s="15"/>
      <c r="G6" s="910"/>
      <c r="H6" s="910"/>
      <c r="Q6" s="389"/>
      <c r="R6" s="389"/>
      <c r="S6" s="389"/>
      <c r="W6" s="351"/>
    </row>
    <row r="7" spans="1:34" s="337" customFormat="1" ht="15" customHeight="1">
      <c r="A7" s="97" t="s">
        <v>2101</v>
      </c>
      <c r="B7" s="17"/>
      <c r="C7" s="17"/>
      <c r="D7" s="8" t="s">
        <v>888</v>
      </c>
      <c r="E7" s="17"/>
      <c r="F7" s="17"/>
      <c r="G7" s="911"/>
      <c r="H7" s="911"/>
      <c r="I7" s="56"/>
      <c r="J7" s="56"/>
      <c r="K7" s="56"/>
      <c r="L7" s="56"/>
      <c r="M7" s="56"/>
      <c r="N7" s="56"/>
      <c r="O7" s="56"/>
      <c r="P7" s="56"/>
      <c r="Q7" s="56"/>
      <c r="R7" s="56"/>
      <c r="S7" s="56"/>
      <c r="T7" s="56"/>
      <c r="U7" s="56"/>
      <c r="V7" s="56"/>
      <c r="W7" s="56"/>
      <c r="X7" s="373"/>
      <c r="Y7" s="56"/>
      <c r="Z7" s="56"/>
      <c r="AA7" s="56"/>
      <c r="AB7" s="56"/>
      <c r="AC7" s="56"/>
      <c r="AD7" s="56"/>
      <c r="AE7" s="56"/>
      <c r="AF7" s="56"/>
      <c r="AG7" s="56"/>
      <c r="AH7" s="56"/>
    </row>
    <row r="8" spans="1:34" ht="13.5">
      <c r="A8" s="91"/>
      <c r="B8" s="67"/>
      <c r="C8" s="67"/>
      <c r="D8" s="66"/>
      <c r="E8" s="67"/>
      <c r="F8" s="67"/>
      <c r="G8" s="912"/>
      <c r="H8" s="912"/>
      <c r="X8" s="373"/>
    </row>
    <row r="9" spans="1:34" s="337" customFormat="1" ht="43.5" customHeight="1">
      <c r="A9" s="97" t="s">
        <v>2107</v>
      </c>
      <c r="B9" s="17"/>
      <c r="C9" s="17" t="s">
        <v>890</v>
      </c>
      <c r="D9" s="10" t="s">
        <v>891</v>
      </c>
      <c r="E9" s="17" t="s">
        <v>134</v>
      </c>
      <c r="F9" s="17">
        <v>504</v>
      </c>
      <c r="G9" s="913"/>
      <c r="H9" s="913"/>
      <c r="I9" s="56"/>
      <c r="J9" s="56"/>
      <c r="K9" s="56"/>
      <c r="L9" s="56"/>
      <c r="M9" s="56"/>
      <c r="N9" s="56"/>
      <c r="O9" s="56"/>
      <c r="P9" s="56"/>
      <c r="Q9" s="56"/>
      <c r="R9" s="56"/>
      <c r="S9" s="56"/>
      <c r="T9" s="56"/>
      <c r="U9" s="56"/>
      <c r="V9" s="56"/>
      <c r="W9" s="56"/>
      <c r="X9" s="56"/>
      <c r="Y9" s="56"/>
      <c r="Z9" s="56"/>
      <c r="AA9" s="56"/>
      <c r="AB9" s="56"/>
      <c r="AC9" s="56"/>
      <c r="AD9" s="56"/>
      <c r="AE9" s="56"/>
      <c r="AF9" s="56"/>
      <c r="AG9" s="56"/>
      <c r="AH9" s="56"/>
    </row>
    <row r="10" spans="1:34" ht="15" customHeight="1">
      <c r="A10" s="91"/>
      <c r="B10" s="67"/>
      <c r="C10" s="67"/>
      <c r="D10" s="66"/>
      <c r="E10" s="67"/>
      <c r="F10" s="67"/>
      <c r="G10" s="912"/>
      <c r="H10" s="912"/>
    </row>
    <row r="11" spans="1:34" s="337" customFormat="1" ht="13.5">
      <c r="A11" s="97" t="s">
        <v>2108</v>
      </c>
      <c r="B11" s="17"/>
      <c r="C11" s="123" t="s">
        <v>198</v>
      </c>
      <c r="D11" s="10" t="s">
        <v>892</v>
      </c>
      <c r="E11" s="17" t="s">
        <v>134</v>
      </c>
      <c r="F11" s="17">
        <v>40</v>
      </c>
      <c r="G11" s="914"/>
      <c r="H11" s="914"/>
      <c r="I11" s="56"/>
      <c r="J11" s="56"/>
      <c r="K11" s="56"/>
      <c r="L11" s="56"/>
      <c r="M11" s="56"/>
      <c r="N11" s="56"/>
      <c r="O11" s="56"/>
      <c r="P11" s="56"/>
      <c r="Q11" s="56"/>
      <c r="R11" s="56"/>
      <c r="S11" s="56"/>
      <c r="T11" s="56"/>
      <c r="U11" s="56"/>
      <c r="V11" s="56"/>
      <c r="W11" s="56"/>
      <c r="X11" s="56"/>
      <c r="Y11" s="56"/>
      <c r="Z11" s="56"/>
      <c r="AA11" s="56"/>
      <c r="AB11" s="56"/>
      <c r="AC11" s="56"/>
      <c r="AD11" s="56"/>
      <c r="AE11" s="56"/>
      <c r="AF11" s="56"/>
      <c r="AG11" s="56"/>
      <c r="AH11" s="56"/>
    </row>
    <row r="12" spans="1:34" ht="15" customHeight="1">
      <c r="A12" s="91"/>
      <c r="B12" s="67"/>
      <c r="C12" s="67"/>
      <c r="D12" s="66"/>
      <c r="E12" s="67"/>
      <c r="F12" s="67"/>
      <c r="G12" s="912"/>
      <c r="H12" s="912"/>
    </row>
    <row r="13" spans="1:34" s="337" customFormat="1" ht="27">
      <c r="A13" s="97" t="s">
        <v>2109</v>
      </c>
      <c r="B13" s="17"/>
      <c r="C13" s="17" t="s">
        <v>198</v>
      </c>
      <c r="D13" s="10" t="s">
        <v>893</v>
      </c>
      <c r="E13" s="17" t="s">
        <v>12</v>
      </c>
      <c r="F13" s="17">
        <v>481</v>
      </c>
      <c r="G13" s="913"/>
      <c r="H13" s="913"/>
      <c r="I13" s="56"/>
      <c r="J13" s="56"/>
      <c r="K13" s="56"/>
      <c r="L13" s="56"/>
      <c r="M13" s="56"/>
      <c r="N13" s="56"/>
      <c r="O13" s="56"/>
      <c r="P13" s="56"/>
      <c r="Q13" s="56"/>
      <c r="R13" s="56"/>
      <c r="S13" s="56"/>
      <c r="T13" s="56"/>
      <c r="U13" s="56"/>
      <c r="V13" s="56"/>
      <c r="W13" s="56"/>
      <c r="X13" s="56"/>
      <c r="Y13" s="56"/>
      <c r="Z13" s="56"/>
      <c r="AA13" s="56"/>
      <c r="AB13" s="56"/>
      <c r="AC13" s="56"/>
      <c r="AD13" s="56"/>
      <c r="AE13" s="56"/>
      <c r="AF13" s="56"/>
      <c r="AG13" s="56"/>
      <c r="AH13" s="56"/>
    </row>
    <row r="14" spans="1:34" ht="15" customHeight="1">
      <c r="A14" s="91"/>
      <c r="B14" s="67"/>
      <c r="C14" s="67"/>
      <c r="D14" s="66"/>
      <c r="E14" s="67"/>
      <c r="F14" s="67"/>
      <c r="G14" s="915"/>
      <c r="H14" s="915"/>
    </row>
    <row r="15" spans="1:34" s="337" customFormat="1" ht="27">
      <c r="A15" s="97" t="s">
        <v>2110</v>
      </c>
      <c r="B15" s="17"/>
      <c r="C15" s="17" t="s">
        <v>198</v>
      </c>
      <c r="D15" s="10" t="s">
        <v>894</v>
      </c>
      <c r="E15" s="17" t="s">
        <v>12</v>
      </c>
      <c r="F15" s="17">
        <v>28</v>
      </c>
      <c r="G15" s="913"/>
      <c r="H15" s="913"/>
      <c r="I15" s="56"/>
      <c r="J15" s="56"/>
      <c r="K15" s="56"/>
      <c r="L15" s="56"/>
      <c r="M15" s="56"/>
      <c r="N15" s="56"/>
      <c r="O15" s="56"/>
      <c r="P15" s="56"/>
      <c r="Q15" s="56"/>
      <c r="R15" s="56"/>
      <c r="S15" s="56"/>
      <c r="T15" s="56"/>
      <c r="U15" s="56"/>
      <c r="V15" s="56"/>
      <c r="W15" s="56"/>
      <c r="X15" s="56"/>
      <c r="Y15" s="56"/>
      <c r="Z15" s="56"/>
      <c r="AA15" s="56"/>
      <c r="AB15" s="56"/>
      <c r="AC15" s="56"/>
      <c r="AD15" s="56"/>
      <c r="AE15" s="56"/>
      <c r="AF15" s="56"/>
      <c r="AG15" s="56"/>
      <c r="AH15" s="56"/>
    </row>
    <row r="16" spans="1:34" ht="15" customHeight="1">
      <c r="A16" s="91"/>
      <c r="B16" s="67"/>
      <c r="C16" s="67"/>
      <c r="D16" s="66"/>
      <c r="E16" s="67"/>
      <c r="F16" s="67"/>
      <c r="G16" s="915"/>
      <c r="H16" s="915"/>
    </row>
    <row r="17" spans="1:34" s="337" customFormat="1" ht="15" customHeight="1">
      <c r="A17" s="97"/>
      <c r="B17" s="98"/>
      <c r="C17" s="17" t="s">
        <v>895</v>
      </c>
      <c r="D17" s="63" t="s">
        <v>896</v>
      </c>
      <c r="E17" s="98"/>
      <c r="F17" s="98"/>
      <c r="G17" s="916"/>
      <c r="H17" s="916"/>
      <c r="I17" s="56"/>
      <c r="J17" s="56"/>
      <c r="K17" s="56"/>
      <c r="L17" s="56"/>
      <c r="M17" s="56"/>
      <c r="N17" s="56"/>
      <c r="O17" s="56"/>
      <c r="P17" s="56"/>
      <c r="Q17" s="56"/>
      <c r="R17" s="56"/>
      <c r="S17" s="56"/>
      <c r="T17" s="56"/>
      <c r="U17" s="56"/>
      <c r="V17" s="56"/>
      <c r="W17" s="56"/>
      <c r="X17" s="56"/>
      <c r="Y17" s="56"/>
      <c r="Z17" s="56"/>
      <c r="AA17" s="56"/>
      <c r="AB17" s="56"/>
      <c r="AC17" s="56"/>
      <c r="AD17" s="56"/>
      <c r="AE17" s="56"/>
      <c r="AF17" s="56"/>
      <c r="AG17" s="56"/>
      <c r="AH17" s="56"/>
    </row>
    <row r="18" spans="1:34" s="337" customFormat="1" ht="15" customHeight="1">
      <c r="A18" s="50"/>
      <c r="B18" s="29"/>
      <c r="C18" s="375"/>
      <c r="D18" s="376"/>
      <c r="E18" s="29"/>
      <c r="F18" s="29"/>
      <c r="G18" s="917"/>
      <c r="H18" s="917"/>
      <c r="I18" s="56"/>
      <c r="J18" s="56"/>
      <c r="K18" s="56"/>
      <c r="L18" s="56"/>
      <c r="M18" s="56"/>
      <c r="N18" s="56"/>
      <c r="O18" s="56"/>
      <c r="P18" s="56"/>
      <c r="Q18" s="56"/>
      <c r="R18" s="56"/>
      <c r="S18" s="56"/>
      <c r="T18" s="56"/>
      <c r="U18" s="56"/>
      <c r="V18" s="56"/>
      <c r="W18" s="56"/>
      <c r="X18" s="56"/>
      <c r="Y18" s="56"/>
      <c r="Z18" s="56"/>
      <c r="AA18" s="56"/>
      <c r="AB18" s="56"/>
      <c r="AC18" s="56"/>
      <c r="AD18" s="56"/>
      <c r="AE18" s="56"/>
      <c r="AF18" s="56"/>
      <c r="AG18" s="56"/>
      <c r="AH18" s="56"/>
    </row>
    <row r="19" spans="1:34" s="337" customFormat="1" ht="15" customHeight="1">
      <c r="A19" s="97" t="s">
        <v>2111</v>
      </c>
      <c r="B19" s="98"/>
      <c r="C19" s="17"/>
      <c r="D19" s="68" t="s">
        <v>897</v>
      </c>
      <c r="E19" s="98" t="s">
        <v>14</v>
      </c>
      <c r="F19" s="98">
        <v>16</v>
      </c>
      <c r="G19" s="916"/>
      <c r="H19" s="916"/>
      <c r="I19" s="56"/>
      <c r="J19" s="56"/>
      <c r="K19" s="56"/>
      <c r="L19" s="56"/>
      <c r="M19" s="56"/>
      <c r="N19" s="56"/>
      <c r="O19" s="56"/>
      <c r="P19" s="56"/>
      <c r="Q19" s="56"/>
      <c r="R19" s="56"/>
      <c r="S19" s="56"/>
      <c r="T19" s="56"/>
      <c r="U19" s="56"/>
      <c r="V19" s="56"/>
      <c r="W19" s="56"/>
      <c r="X19" s="56"/>
      <c r="Y19" s="56"/>
      <c r="Z19" s="56"/>
      <c r="AA19" s="56"/>
      <c r="AB19" s="56"/>
      <c r="AC19" s="56"/>
      <c r="AD19" s="56"/>
      <c r="AE19" s="56"/>
      <c r="AF19" s="56"/>
      <c r="AG19" s="56"/>
      <c r="AH19" s="56"/>
    </row>
    <row r="20" spans="1:34" ht="15" customHeight="1">
      <c r="A20" s="91"/>
      <c r="B20" s="67"/>
      <c r="C20" s="149"/>
      <c r="D20" s="149"/>
      <c r="E20" s="67"/>
      <c r="F20" s="67"/>
      <c r="G20" s="915"/>
      <c r="H20" s="915"/>
    </row>
    <row r="21" spans="1:34" s="337" customFormat="1" ht="13.5">
      <c r="A21" s="97" t="s">
        <v>2112</v>
      </c>
      <c r="B21" s="17"/>
      <c r="C21" s="123"/>
      <c r="D21" s="10" t="s">
        <v>898</v>
      </c>
      <c r="E21" s="17" t="s">
        <v>14</v>
      </c>
      <c r="F21" s="17">
        <v>16</v>
      </c>
      <c r="G21" s="913"/>
      <c r="H21" s="913"/>
      <c r="I21" s="56"/>
      <c r="J21" s="56"/>
      <c r="K21" s="56"/>
      <c r="L21" s="56"/>
      <c r="M21" s="56"/>
      <c r="N21" s="56"/>
      <c r="O21" s="56"/>
      <c r="P21" s="56"/>
      <c r="Q21" s="56"/>
      <c r="R21" s="56"/>
      <c r="S21" s="56"/>
      <c r="T21" s="56"/>
      <c r="U21" s="56"/>
      <c r="V21" s="56"/>
      <c r="W21" s="56"/>
      <c r="X21" s="56"/>
      <c r="Y21" s="56"/>
      <c r="Z21" s="56"/>
      <c r="AA21" s="56"/>
      <c r="AB21" s="56"/>
      <c r="AC21" s="56"/>
      <c r="AD21" s="56"/>
      <c r="AE21" s="56"/>
      <c r="AF21" s="56"/>
      <c r="AG21" s="56"/>
      <c r="AH21" s="56"/>
    </row>
    <row r="22" spans="1:34" ht="15" customHeight="1">
      <c r="A22" s="91"/>
      <c r="B22" s="67"/>
      <c r="C22" s="67"/>
      <c r="D22" s="66"/>
      <c r="E22" s="67"/>
      <c r="F22" s="67"/>
      <c r="G22" s="915"/>
      <c r="H22" s="915"/>
    </row>
    <row r="23" spans="1:34" s="337" customFormat="1" ht="27">
      <c r="A23" s="97" t="s">
        <v>2113</v>
      </c>
      <c r="B23" s="17"/>
      <c r="C23" s="17"/>
      <c r="D23" s="10" t="s">
        <v>899</v>
      </c>
      <c r="E23" s="17" t="s">
        <v>14</v>
      </c>
      <c r="F23" s="17">
        <v>16</v>
      </c>
      <c r="G23" s="913"/>
      <c r="H23" s="913"/>
      <c r="I23" s="56"/>
      <c r="J23" s="56"/>
      <c r="K23" s="56"/>
      <c r="L23" s="56"/>
      <c r="M23" s="56"/>
      <c r="N23" s="56"/>
      <c r="O23" s="56"/>
      <c r="P23" s="56"/>
      <c r="Q23" s="56"/>
      <c r="R23" s="56"/>
      <c r="S23" s="56"/>
      <c r="T23" s="56"/>
      <c r="U23" s="56"/>
      <c r="V23" s="56"/>
      <c r="W23" s="56"/>
      <c r="X23" s="56"/>
      <c r="Y23" s="56"/>
      <c r="Z23" s="56"/>
      <c r="AA23" s="56"/>
      <c r="AB23" s="56"/>
      <c r="AC23" s="56"/>
      <c r="AD23" s="56"/>
      <c r="AE23" s="56"/>
      <c r="AF23" s="56"/>
      <c r="AG23" s="56"/>
      <c r="AH23" s="56"/>
    </row>
    <row r="24" spans="1:34" ht="15" customHeight="1">
      <c r="A24" s="91"/>
      <c r="B24" s="67"/>
      <c r="C24" s="67"/>
      <c r="D24" s="66"/>
      <c r="E24" s="67"/>
      <c r="F24" s="67"/>
      <c r="G24" s="915"/>
      <c r="H24" s="915"/>
    </row>
    <row r="25" spans="1:34" s="337" customFormat="1" ht="29.25" customHeight="1">
      <c r="A25" s="97" t="s">
        <v>2114</v>
      </c>
      <c r="B25" s="17"/>
      <c r="C25" s="17"/>
      <c r="D25" s="377" t="s">
        <v>900</v>
      </c>
      <c r="E25" s="17" t="s">
        <v>12</v>
      </c>
      <c r="F25" s="17">
        <v>21</v>
      </c>
      <c r="G25" s="913"/>
      <c r="H25" s="913"/>
      <c r="I25" s="56"/>
      <c r="J25" s="56"/>
      <c r="K25" s="56"/>
      <c r="L25" s="56"/>
      <c r="M25" s="56"/>
      <c r="N25" s="56"/>
      <c r="O25" s="56"/>
      <c r="P25" s="56"/>
      <c r="Q25" s="56"/>
      <c r="R25" s="56"/>
      <c r="S25" s="56"/>
      <c r="T25" s="56"/>
      <c r="U25" s="56"/>
      <c r="V25" s="56"/>
      <c r="W25" s="56"/>
      <c r="X25" s="56"/>
      <c r="Y25" s="56"/>
      <c r="Z25" s="56"/>
      <c r="AA25" s="56"/>
      <c r="AB25" s="56"/>
      <c r="AC25" s="56"/>
      <c r="AD25" s="56"/>
      <c r="AE25" s="56"/>
      <c r="AF25" s="56"/>
      <c r="AG25" s="56"/>
      <c r="AH25" s="56"/>
    </row>
    <row r="26" spans="1:34" ht="15" customHeight="1">
      <c r="A26" s="91"/>
      <c r="B26" s="67"/>
      <c r="C26" s="67"/>
      <c r="D26" s="66"/>
      <c r="E26" s="67"/>
      <c r="F26" s="67"/>
      <c r="G26" s="915"/>
      <c r="H26" s="915"/>
    </row>
    <row r="27" spans="1:34" s="337" customFormat="1" ht="15" customHeight="1">
      <c r="A27" s="97" t="s">
        <v>2103</v>
      </c>
      <c r="B27" s="17"/>
      <c r="C27" s="17" t="s">
        <v>901</v>
      </c>
      <c r="D27" s="41" t="s">
        <v>902</v>
      </c>
      <c r="E27" s="17"/>
      <c r="F27" s="17"/>
      <c r="G27" s="913"/>
      <c r="H27" s="913"/>
      <c r="I27" s="56"/>
      <c r="J27" s="56"/>
      <c r="K27" s="56"/>
      <c r="L27" s="56"/>
      <c r="M27" s="56"/>
      <c r="N27" s="56"/>
      <c r="O27" s="56"/>
      <c r="P27" s="56"/>
      <c r="Q27" s="56"/>
      <c r="R27" s="56"/>
      <c r="S27" s="56"/>
      <c r="T27" s="56"/>
      <c r="U27" s="56"/>
      <c r="V27" s="56"/>
      <c r="W27" s="56"/>
      <c r="X27" s="56"/>
      <c r="Y27" s="56"/>
      <c r="Z27" s="56"/>
      <c r="AA27" s="56"/>
      <c r="AB27" s="56"/>
      <c r="AC27" s="56"/>
      <c r="AD27" s="56"/>
      <c r="AE27" s="56"/>
      <c r="AF27" s="56"/>
      <c r="AG27" s="56"/>
      <c r="AH27" s="56"/>
    </row>
    <row r="28" spans="1:34" ht="15" customHeight="1">
      <c r="A28" s="91"/>
      <c r="B28" s="67"/>
      <c r="C28" s="67"/>
      <c r="D28" s="66"/>
      <c r="E28" s="67"/>
      <c r="F28" s="67"/>
      <c r="G28" s="915"/>
      <c r="H28" s="915"/>
    </row>
    <row r="29" spans="1:34" s="337" customFormat="1" ht="27">
      <c r="A29" s="97" t="s">
        <v>2115</v>
      </c>
      <c r="B29" s="17"/>
      <c r="C29" s="17" t="s">
        <v>903</v>
      </c>
      <c r="D29" s="10" t="s">
        <v>904</v>
      </c>
      <c r="E29" s="17" t="s">
        <v>12</v>
      </c>
      <c r="F29" s="17">
        <v>55</v>
      </c>
      <c r="G29" s="913"/>
      <c r="H29" s="913"/>
      <c r="I29" s="56"/>
      <c r="J29" s="56"/>
      <c r="K29" s="56"/>
      <c r="L29" s="56"/>
      <c r="M29" s="56"/>
      <c r="N29" s="56"/>
      <c r="O29" s="56"/>
      <c r="P29" s="56"/>
      <c r="Q29" s="56"/>
      <c r="R29" s="56"/>
      <c r="S29" s="56"/>
      <c r="T29" s="56"/>
      <c r="U29" s="56"/>
      <c r="V29" s="56"/>
      <c r="W29" s="56"/>
      <c r="X29" s="56"/>
      <c r="Y29" s="56"/>
      <c r="Z29" s="56"/>
      <c r="AA29" s="56"/>
      <c r="AB29" s="56"/>
      <c r="AC29" s="56"/>
      <c r="AD29" s="56"/>
      <c r="AE29" s="56"/>
      <c r="AF29" s="56"/>
      <c r="AG29" s="56"/>
      <c r="AH29" s="56"/>
    </row>
    <row r="30" spans="1:34" ht="13.5" customHeight="1">
      <c r="A30" s="91"/>
      <c r="B30" s="67"/>
      <c r="C30" s="67"/>
      <c r="D30" s="66"/>
      <c r="E30" s="67"/>
      <c r="F30" s="67"/>
      <c r="G30" s="915"/>
      <c r="H30" s="915"/>
    </row>
    <row r="31" spans="1:34" s="337" customFormat="1" ht="27">
      <c r="A31" s="97" t="s">
        <v>2116</v>
      </c>
      <c r="B31" s="17"/>
      <c r="C31" s="17"/>
      <c r="D31" s="10" t="s">
        <v>905</v>
      </c>
      <c r="E31" s="17" t="s">
        <v>134</v>
      </c>
      <c r="F31" s="17">
        <v>30</v>
      </c>
      <c r="G31" s="913"/>
      <c r="H31" s="913"/>
      <c r="I31" s="56"/>
      <c r="J31" s="56"/>
      <c r="K31" s="56"/>
      <c r="L31" s="56"/>
      <c r="M31" s="56"/>
      <c r="N31" s="56"/>
      <c r="O31" s="56"/>
      <c r="P31" s="56"/>
      <c r="Q31" s="56"/>
      <c r="R31" s="56"/>
      <c r="S31" s="56"/>
      <c r="T31" s="56"/>
      <c r="U31" s="56"/>
      <c r="V31" s="56"/>
      <c r="W31" s="56"/>
      <c r="X31" s="56"/>
      <c r="Y31" s="56"/>
      <c r="Z31" s="56"/>
      <c r="AA31" s="56"/>
      <c r="AB31" s="56"/>
      <c r="AC31" s="56"/>
      <c r="AD31" s="56"/>
      <c r="AE31" s="56"/>
      <c r="AF31" s="56"/>
      <c r="AG31" s="56"/>
      <c r="AH31" s="56"/>
    </row>
    <row r="32" spans="1:34" ht="11.25" customHeight="1">
      <c r="A32" s="91"/>
      <c r="B32" s="67"/>
      <c r="C32" s="67"/>
      <c r="D32" s="66"/>
      <c r="E32" s="67"/>
      <c r="F32" s="67"/>
      <c r="G32" s="915"/>
      <c r="H32" s="915"/>
    </row>
    <row r="33" spans="1:34" s="337" customFormat="1" ht="26.25" customHeight="1">
      <c r="A33" s="97" t="s">
        <v>2117</v>
      </c>
      <c r="B33" s="39"/>
      <c r="C33" s="39"/>
      <c r="D33" s="378" t="s">
        <v>906</v>
      </c>
      <c r="E33" s="45" t="s">
        <v>134</v>
      </c>
      <c r="F33" s="45">
        <v>56</v>
      </c>
      <c r="G33" s="918"/>
      <c r="H33" s="918"/>
      <c r="I33" s="56"/>
      <c r="J33" s="56"/>
      <c r="K33" s="56"/>
      <c r="L33" s="56"/>
      <c r="M33" s="56"/>
      <c r="N33" s="56"/>
      <c r="O33" s="56"/>
      <c r="P33" s="56"/>
      <c r="Q33" s="56"/>
      <c r="R33" s="56"/>
      <c r="S33" s="56"/>
      <c r="T33" s="56"/>
      <c r="U33" s="56"/>
      <c r="V33" s="56"/>
      <c r="W33" s="56"/>
      <c r="X33" s="56"/>
      <c r="Y33" s="56"/>
      <c r="Z33" s="56"/>
      <c r="AA33" s="56"/>
      <c r="AB33" s="56"/>
      <c r="AC33" s="56"/>
      <c r="AD33" s="56"/>
      <c r="AE33" s="56"/>
      <c r="AF33" s="56"/>
      <c r="AG33" s="56"/>
      <c r="AH33" s="56"/>
    </row>
    <row r="34" spans="1:34" ht="13.5" customHeight="1">
      <c r="A34" s="91"/>
      <c r="B34" s="92"/>
      <c r="C34" s="92"/>
      <c r="D34" s="93"/>
      <c r="E34" s="92"/>
      <c r="F34" s="92"/>
      <c r="G34" s="919"/>
      <c r="H34" s="919"/>
    </row>
    <row r="35" spans="1:34" s="337" customFormat="1" ht="18.75" customHeight="1">
      <c r="A35" s="97" t="s">
        <v>2118</v>
      </c>
      <c r="B35" s="39"/>
      <c r="C35" s="39"/>
      <c r="D35" s="68" t="s">
        <v>907</v>
      </c>
      <c r="E35" s="98" t="s">
        <v>12</v>
      </c>
      <c r="F35" s="98">
        <v>50</v>
      </c>
      <c r="G35" s="920"/>
      <c r="H35" s="920"/>
      <c r="I35" s="56"/>
      <c r="J35" s="56"/>
      <c r="K35" s="56"/>
      <c r="L35" s="56"/>
      <c r="M35" s="56"/>
      <c r="N35" s="56"/>
      <c r="O35" s="56"/>
      <c r="P35" s="56"/>
      <c r="Q35" s="56"/>
      <c r="R35" s="56"/>
      <c r="S35" s="56"/>
      <c r="T35" s="56"/>
      <c r="U35" s="56"/>
      <c r="V35" s="56"/>
      <c r="W35" s="56"/>
      <c r="X35" s="56"/>
      <c r="Y35" s="56"/>
      <c r="Z35" s="56"/>
      <c r="AA35" s="56"/>
      <c r="AB35" s="56"/>
      <c r="AC35" s="56"/>
      <c r="AD35" s="56"/>
      <c r="AE35" s="56"/>
      <c r="AF35" s="56"/>
      <c r="AG35" s="56"/>
      <c r="AH35" s="56"/>
    </row>
    <row r="36" spans="1:34" ht="15" customHeight="1">
      <c r="A36" s="91"/>
      <c r="B36" s="92"/>
      <c r="C36" s="64"/>
      <c r="D36" s="65"/>
      <c r="E36" s="64"/>
      <c r="F36" s="64"/>
      <c r="G36" s="919"/>
      <c r="H36" s="919"/>
    </row>
    <row r="37" spans="1:34" s="337" customFormat="1" ht="15" customHeight="1">
      <c r="A37" s="97" t="s">
        <v>2104</v>
      </c>
      <c r="B37" s="98"/>
      <c r="C37" s="39" t="s">
        <v>51</v>
      </c>
      <c r="D37" s="63" t="s">
        <v>52</v>
      </c>
      <c r="E37" s="45"/>
      <c r="F37" s="45"/>
      <c r="G37" s="916"/>
      <c r="H37" s="916"/>
      <c r="I37" s="56"/>
      <c r="J37" s="56"/>
      <c r="K37" s="56"/>
      <c r="L37" s="56"/>
      <c r="M37" s="56"/>
      <c r="N37" s="56"/>
      <c r="O37" s="56"/>
      <c r="P37" s="56"/>
      <c r="Q37" s="56"/>
      <c r="R37" s="56"/>
      <c r="S37" s="56"/>
      <c r="T37" s="56"/>
      <c r="U37" s="56"/>
      <c r="V37" s="56"/>
      <c r="W37" s="56"/>
      <c r="X37" s="56"/>
      <c r="Y37" s="56"/>
      <c r="Z37" s="56"/>
      <c r="AA37" s="56"/>
      <c r="AB37" s="56"/>
      <c r="AC37" s="56"/>
      <c r="AD37" s="56"/>
      <c r="AE37" s="56"/>
      <c r="AF37" s="56"/>
      <c r="AG37" s="56"/>
      <c r="AH37" s="56"/>
    </row>
    <row r="38" spans="1:34" ht="12" customHeight="1">
      <c r="A38" s="91"/>
      <c r="B38" s="92"/>
      <c r="C38" s="64"/>
      <c r="D38" s="65"/>
      <c r="E38" s="64"/>
      <c r="F38" s="64"/>
      <c r="G38" s="919"/>
      <c r="H38" s="919"/>
    </row>
    <row r="39" spans="1:34" s="337" customFormat="1" ht="57.75" customHeight="1">
      <c r="A39" s="97" t="s">
        <v>2119</v>
      </c>
      <c r="B39" s="98"/>
      <c r="C39" s="45"/>
      <c r="D39" s="10" t="s">
        <v>908</v>
      </c>
      <c r="E39" s="17" t="s">
        <v>14</v>
      </c>
      <c r="F39" s="17">
        <v>3</v>
      </c>
      <c r="G39" s="913"/>
      <c r="H39" s="913"/>
      <c r="I39" s="56"/>
      <c r="J39" s="56"/>
      <c r="K39" s="56"/>
      <c r="L39" s="56"/>
      <c r="M39" s="56"/>
      <c r="N39" s="56"/>
      <c r="O39" s="56"/>
      <c r="P39" s="56"/>
      <c r="Q39" s="56"/>
      <c r="R39" s="56"/>
      <c r="S39" s="56"/>
      <c r="T39" s="56"/>
      <c r="U39" s="56"/>
      <c r="V39" s="56"/>
      <c r="W39" s="56"/>
      <c r="X39" s="56"/>
      <c r="Y39" s="56"/>
      <c r="Z39" s="56"/>
      <c r="AA39" s="56"/>
      <c r="AB39" s="56"/>
      <c r="AC39" s="56"/>
      <c r="AD39" s="56"/>
      <c r="AE39" s="56"/>
      <c r="AF39" s="56"/>
      <c r="AG39" s="56"/>
      <c r="AH39" s="56"/>
    </row>
    <row r="40" spans="1:34" ht="12.75" customHeight="1">
      <c r="A40" s="91"/>
      <c r="B40" s="92"/>
      <c r="C40" s="64"/>
      <c r="D40" s="66"/>
      <c r="E40" s="67"/>
      <c r="F40" s="67"/>
      <c r="G40" s="915"/>
      <c r="H40" s="915"/>
    </row>
    <row r="41" spans="1:34" ht="39.75" customHeight="1">
      <c r="A41" s="97" t="s">
        <v>2120</v>
      </c>
      <c r="B41" s="98"/>
      <c r="C41" s="45"/>
      <c r="D41" s="10" t="s">
        <v>53</v>
      </c>
      <c r="E41" s="17" t="s">
        <v>14</v>
      </c>
      <c r="F41" s="17">
        <v>3</v>
      </c>
      <c r="G41" s="913"/>
      <c r="H41" s="913"/>
    </row>
    <row r="42" spans="1:34" s="337" customFormat="1" ht="12" customHeight="1">
      <c r="A42" s="91"/>
      <c r="B42" s="92"/>
      <c r="C42" s="64"/>
      <c r="D42" s="65"/>
      <c r="E42" s="64"/>
      <c r="F42" s="64"/>
      <c r="G42" s="919"/>
      <c r="H42" s="919"/>
      <c r="I42" s="56"/>
      <c r="J42" s="56"/>
      <c r="K42" s="56"/>
      <c r="L42" s="56"/>
      <c r="M42" s="56"/>
      <c r="N42" s="56"/>
      <c r="O42" s="56"/>
      <c r="P42" s="56"/>
      <c r="Q42" s="56"/>
      <c r="R42" s="56"/>
      <c r="S42" s="56"/>
      <c r="T42" s="56"/>
      <c r="U42" s="56"/>
      <c r="V42" s="56"/>
      <c r="W42" s="56"/>
      <c r="X42" s="56"/>
      <c r="Y42" s="56"/>
      <c r="Z42" s="56"/>
      <c r="AA42" s="56"/>
      <c r="AB42" s="56"/>
      <c r="AC42" s="56"/>
      <c r="AD42" s="56"/>
      <c r="AE42" s="56"/>
      <c r="AF42" s="56"/>
      <c r="AG42" s="56"/>
      <c r="AH42" s="56"/>
    </row>
    <row r="43" spans="1:34" ht="41.25" thickBot="1">
      <c r="A43" s="97" t="s">
        <v>2121</v>
      </c>
      <c r="B43" s="98"/>
      <c r="C43" s="45"/>
      <c r="D43" s="68" t="s">
        <v>54</v>
      </c>
      <c r="E43" s="45" t="s">
        <v>14</v>
      </c>
      <c r="F43" s="45">
        <v>10</v>
      </c>
      <c r="G43" s="916"/>
      <c r="H43" s="916"/>
    </row>
    <row r="44" spans="1:34" ht="15" customHeight="1" thickBot="1">
      <c r="A44" s="1100" t="s">
        <v>20</v>
      </c>
      <c r="B44" s="1100"/>
      <c r="C44" s="1100"/>
      <c r="D44" s="1100"/>
      <c r="E44" s="1100"/>
      <c r="F44" s="1100"/>
      <c r="G44" s="1100"/>
      <c r="H44" s="380"/>
    </row>
    <row r="45" spans="1:34" s="337" customFormat="1" ht="15" customHeight="1" thickBot="1">
      <c r="A45" s="1100" t="s">
        <v>21</v>
      </c>
      <c r="B45" s="1100"/>
      <c r="C45" s="1100"/>
      <c r="D45" s="1100"/>
      <c r="E45" s="1100"/>
      <c r="F45" s="1100"/>
      <c r="G45" s="1100"/>
      <c r="H45" s="380"/>
      <c r="I45" s="56"/>
      <c r="J45" s="56"/>
      <c r="K45" s="56"/>
      <c r="L45" s="56"/>
      <c r="M45" s="56"/>
      <c r="N45" s="56"/>
      <c r="O45" s="56"/>
      <c r="P45" s="56"/>
      <c r="Q45" s="56"/>
      <c r="R45" s="56"/>
      <c r="S45" s="56"/>
      <c r="T45" s="56"/>
      <c r="U45" s="56"/>
      <c r="V45" s="56"/>
      <c r="W45" s="56"/>
      <c r="X45" s="56"/>
      <c r="Y45" s="56"/>
      <c r="Z45" s="56"/>
      <c r="AA45" s="56"/>
      <c r="AB45" s="56"/>
      <c r="AC45" s="56"/>
      <c r="AD45" s="56"/>
      <c r="AE45" s="56"/>
      <c r="AF45" s="56"/>
      <c r="AG45" s="56"/>
      <c r="AH45" s="56"/>
    </row>
    <row r="46" spans="1:34" ht="13.5">
      <c r="A46" s="97" t="s">
        <v>2105</v>
      </c>
      <c r="B46" s="17"/>
      <c r="C46" s="17"/>
      <c r="D46" s="63" t="s">
        <v>909</v>
      </c>
      <c r="E46" s="17"/>
      <c r="F46" s="17"/>
      <c r="G46" s="913"/>
      <c r="H46" s="913"/>
    </row>
    <row r="47" spans="1:34" s="337" customFormat="1" ht="13.5">
      <c r="A47" s="91"/>
      <c r="B47" s="67"/>
      <c r="C47" s="78"/>
      <c r="D47" s="381"/>
      <c r="E47" s="78"/>
      <c r="F47" s="78"/>
      <c r="G47" s="915"/>
      <c r="H47" s="915"/>
      <c r="I47" s="56"/>
      <c r="J47" s="56"/>
      <c r="K47" s="56"/>
      <c r="L47" s="56"/>
      <c r="M47" s="56"/>
      <c r="N47" s="56"/>
      <c r="O47" s="56"/>
      <c r="P47" s="56"/>
      <c r="Q47" s="56"/>
      <c r="R47" s="56"/>
      <c r="S47" s="56"/>
      <c r="T47" s="56"/>
      <c r="U47" s="56"/>
      <c r="V47" s="56"/>
      <c r="W47" s="56"/>
      <c r="X47" s="56"/>
      <c r="Y47" s="56"/>
      <c r="Z47" s="56"/>
      <c r="AA47" s="56"/>
      <c r="AB47" s="56"/>
      <c r="AC47" s="56"/>
      <c r="AD47" s="56"/>
      <c r="AE47" s="56"/>
      <c r="AF47" s="56"/>
      <c r="AG47" s="56"/>
      <c r="AH47" s="56"/>
    </row>
    <row r="48" spans="1:34" ht="27">
      <c r="A48" s="97" t="s">
        <v>2122</v>
      </c>
      <c r="B48" s="17"/>
      <c r="C48" s="9"/>
      <c r="D48" s="10" t="s">
        <v>4126</v>
      </c>
      <c r="E48" s="9" t="s">
        <v>14</v>
      </c>
      <c r="F48" s="9">
        <v>3</v>
      </c>
      <c r="G48" s="913"/>
      <c r="H48" s="913"/>
    </row>
    <row r="49" spans="1:34" s="337" customFormat="1" ht="15" customHeight="1">
      <c r="A49" s="91"/>
      <c r="B49" s="67"/>
      <c r="C49" s="78"/>
      <c r="D49" s="381"/>
      <c r="E49" s="78"/>
      <c r="F49" s="78"/>
      <c r="G49" s="915"/>
      <c r="H49" s="915"/>
      <c r="I49" s="56"/>
      <c r="J49" s="56"/>
      <c r="K49" s="56"/>
      <c r="L49" s="56"/>
      <c r="M49" s="56"/>
      <c r="N49" s="56"/>
      <c r="O49" s="56"/>
      <c r="P49" s="56"/>
      <c r="Q49" s="56"/>
      <c r="R49" s="56"/>
      <c r="S49" s="56"/>
      <c r="T49" s="56"/>
      <c r="U49" s="56"/>
      <c r="V49" s="56"/>
      <c r="W49" s="56"/>
      <c r="X49" s="56"/>
      <c r="Y49" s="56"/>
      <c r="Z49" s="56"/>
      <c r="AA49" s="56"/>
      <c r="AB49" s="56"/>
      <c r="AC49" s="56"/>
      <c r="AD49" s="56"/>
      <c r="AE49" s="56"/>
      <c r="AF49" s="56"/>
      <c r="AG49" s="56"/>
      <c r="AH49" s="56"/>
    </row>
    <row r="50" spans="1:34" ht="40.5">
      <c r="A50" s="97" t="s">
        <v>2123</v>
      </c>
      <c r="B50" s="98"/>
      <c r="C50" s="45"/>
      <c r="D50" s="68" t="s">
        <v>910</v>
      </c>
      <c r="E50" s="45" t="s">
        <v>14</v>
      </c>
      <c r="F50" s="45">
        <v>3</v>
      </c>
      <c r="G50" s="916"/>
      <c r="H50" s="916"/>
    </row>
    <row r="51" spans="1:34" s="364" customFormat="1" ht="15" customHeight="1">
      <c r="A51" s="91"/>
      <c r="B51" s="335"/>
      <c r="C51" s="335"/>
      <c r="D51" s="382"/>
      <c r="E51" s="335"/>
      <c r="F51" s="383"/>
      <c r="G51" s="921"/>
      <c r="H51" s="921"/>
    </row>
    <row r="52" spans="1:34" s="364" customFormat="1" ht="27">
      <c r="A52" s="97" t="s">
        <v>2124</v>
      </c>
      <c r="B52" s="6" t="s">
        <v>911</v>
      </c>
      <c r="C52" s="6"/>
      <c r="D52" s="69" t="s">
        <v>56</v>
      </c>
      <c r="E52" s="6" t="s">
        <v>14</v>
      </c>
      <c r="F52" s="70">
        <v>5</v>
      </c>
      <c r="G52" s="916"/>
      <c r="H52" s="922"/>
    </row>
    <row r="53" spans="1:34" s="364" customFormat="1" ht="15" customHeight="1">
      <c r="A53" s="91"/>
      <c r="B53" s="335"/>
      <c r="C53" s="335"/>
      <c r="D53" s="384"/>
      <c r="E53" s="335"/>
      <c r="F53" s="385"/>
      <c r="G53" s="921"/>
      <c r="H53" s="921"/>
    </row>
    <row r="54" spans="1:34" s="364" customFormat="1" ht="27">
      <c r="A54" s="97" t="s">
        <v>2125</v>
      </c>
      <c r="B54" s="6" t="s">
        <v>912</v>
      </c>
      <c r="C54" s="6"/>
      <c r="D54" s="69" t="s">
        <v>913</v>
      </c>
      <c r="E54" s="6" t="s">
        <v>34</v>
      </c>
      <c r="F54" s="70">
        <v>3</v>
      </c>
      <c r="G54" s="916"/>
      <c r="H54" s="922"/>
    </row>
    <row r="55" spans="1:34" s="364" customFormat="1" ht="15" customHeight="1">
      <c r="A55" s="335"/>
      <c r="B55" s="15"/>
      <c r="C55" s="15"/>
      <c r="D55" s="336"/>
      <c r="E55" s="15"/>
      <c r="F55" s="15"/>
      <c r="G55" s="910"/>
      <c r="H55" s="910"/>
    </row>
    <row r="56" spans="1:34" s="364" customFormat="1" ht="13.5">
      <c r="A56" s="97" t="s">
        <v>2106</v>
      </c>
      <c r="B56" s="9"/>
      <c r="C56" s="9"/>
      <c r="D56" s="5" t="s">
        <v>914</v>
      </c>
      <c r="E56" s="9"/>
      <c r="F56" s="9"/>
      <c r="G56" s="909"/>
      <c r="H56" s="909"/>
    </row>
    <row r="57" spans="1:34" s="364" customFormat="1" ht="15" customHeight="1">
      <c r="A57" s="335"/>
      <c r="B57" s="15"/>
      <c r="C57" s="15"/>
      <c r="D57" s="386"/>
      <c r="E57" s="15"/>
      <c r="F57" s="15"/>
      <c r="G57" s="910"/>
      <c r="H57" s="910"/>
    </row>
    <row r="58" spans="1:34" s="337" customFormat="1" ht="15" customHeight="1">
      <c r="A58" s="97" t="s">
        <v>2126</v>
      </c>
      <c r="B58" s="9"/>
      <c r="C58" s="9"/>
      <c r="D58" s="387" t="s">
        <v>915</v>
      </c>
      <c r="E58" s="9" t="s">
        <v>134</v>
      </c>
      <c r="F58" s="9">
        <v>85</v>
      </c>
      <c r="G58" s="909"/>
      <c r="H58" s="909"/>
      <c r="I58" s="56"/>
      <c r="J58" s="56"/>
      <c r="K58" s="56"/>
      <c r="L58" s="56"/>
      <c r="M58" s="56"/>
      <c r="N58" s="56"/>
      <c r="O58" s="56"/>
      <c r="P58" s="56"/>
      <c r="Q58" s="56"/>
      <c r="R58" s="56"/>
      <c r="S58" s="56"/>
      <c r="T58" s="56"/>
      <c r="U58" s="56"/>
      <c r="V58" s="56"/>
      <c r="W58" s="56"/>
      <c r="X58" s="56"/>
      <c r="Y58" s="56"/>
      <c r="Z58" s="56"/>
      <c r="AA58" s="56"/>
      <c r="AB58" s="56"/>
      <c r="AC58" s="56"/>
      <c r="AD58" s="56"/>
      <c r="AE58" s="56"/>
      <c r="AF58" s="56"/>
      <c r="AG58" s="56"/>
      <c r="AH58" s="56"/>
    </row>
    <row r="59" spans="1:34" ht="15" customHeight="1">
      <c r="A59" s="335"/>
      <c r="B59" s="15"/>
      <c r="C59" s="15"/>
      <c r="D59" s="386"/>
      <c r="E59" s="15"/>
      <c r="F59" s="15"/>
      <c r="G59" s="910"/>
      <c r="H59" s="910"/>
    </row>
    <row r="60" spans="1:34" s="337" customFormat="1" ht="15" customHeight="1">
      <c r="A60" s="97"/>
      <c r="B60" s="9"/>
      <c r="C60" s="9"/>
      <c r="D60" s="387"/>
      <c r="E60" s="9"/>
      <c r="F60" s="9"/>
      <c r="G60" s="909"/>
      <c r="H60" s="909"/>
      <c r="I60" s="56"/>
      <c r="J60" s="56"/>
      <c r="K60" s="56"/>
      <c r="L60" s="56"/>
      <c r="M60" s="56"/>
      <c r="N60" s="56"/>
      <c r="O60" s="56"/>
      <c r="P60" s="56"/>
      <c r="Q60" s="56"/>
      <c r="R60" s="56"/>
      <c r="S60" s="56"/>
      <c r="T60" s="56"/>
      <c r="U60" s="56"/>
      <c r="V60" s="56"/>
      <c r="W60" s="56"/>
      <c r="X60" s="56"/>
      <c r="Y60" s="56"/>
      <c r="Z60" s="56"/>
      <c r="AA60" s="56"/>
      <c r="AB60" s="56"/>
      <c r="AC60" s="56"/>
      <c r="AD60" s="56"/>
      <c r="AE60" s="56"/>
      <c r="AF60" s="56"/>
      <c r="AG60" s="56"/>
      <c r="AH60" s="56"/>
    </row>
    <row r="61" spans="1:34" ht="15" customHeight="1">
      <c r="A61" s="335"/>
      <c r="B61" s="15"/>
      <c r="C61" s="15"/>
      <c r="D61" s="386"/>
      <c r="E61" s="15"/>
      <c r="F61" s="15"/>
      <c r="G61" s="910"/>
      <c r="H61" s="910"/>
    </row>
    <row r="62" spans="1:34" s="337" customFormat="1" ht="13.5">
      <c r="A62" s="6"/>
      <c r="B62" s="9"/>
      <c r="C62" s="9"/>
      <c r="D62" s="5"/>
      <c r="E62" s="9"/>
      <c r="F62" s="9"/>
      <c r="G62" s="909"/>
      <c r="H62" s="909"/>
      <c r="I62" s="56"/>
      <c r="J62" s="56"/>
      <c r="K62" s="56"/>
      <c r="L62" s="56"/>
      <c r="M62" s="56"/>
      <c r="N62" s="56"/>
      <c r="O62" s="56"/>
      <c r="P62" s="56"/>
      <c r="Q62" s="56"/>
      <c r="R62" s="56"/>
      <c r="S62" s="56"/>
      <c r="T62" s="56"/>
      <c r="U62" s="56"/>
      <c r="V62" s="56"/>
      <c r="W62" s="56"/>
      <c r="X62" s="56"/>
      <c r="Y62" s="56"/>
      <c r="Z62" s="56"/>
      <c r="AA62" s="56"/>
      <c r="AB62" s="56"/>
      <c r="AC62" s="56"/>
      <c r="AD62" s="56"/>
      <c r="AE62" s="56"/>
      <c r="AF62" s="56"/>
      <c r="AG62" s="56"/>
      <c r="AH62" s="56"/>
    </row>
    <row r="63" spans="1:34" ht="13.5">
      <c r="A63" s="335"/>
      <c r="B63" s="15"/>
      <c r="C63" s="15"/>
      <c r="D63" s="386"/>
      <c r="E63" s="15"/>
      <c r="F63" s="15"/>
      <c r="G63" s="910"/>
      <c r="H63" s="910"/>
    </row>
    <row r="64" spans="1:34" s="337" customFormat="1" ht="15" customHeight="1">
      <c r="A64" s="6"/>
      <c r="B64" s="9"/>
      <c r="C64" s="9"/>
      <c r="D64" s="387"/>
      <c r="E64" s="191"/>
      <c r="F64" s="9"/>
      <c r="G64" s="909"/>
      <c r="H64" s="909"/>
      <c r="I64" s="56"/>
      <c r="J64" s="56"/>
      <c r="K64" s="56"/>
      <c r="L64" s="56"/>
      <c r="M64" s="56"/>
      <c r="N64" s="56"/>
      <c r="O64" s="56"/>
      <c r="P64" s="56"/>
      <c r="Q64" s="56"/>
      <c r="R64" s="56"/>
      <c r="S64" s="56"/>
      <c r="T64" s="56"/>
      <c r="U64" s="56"/>
      <c r="V64" s="56"/>
      <c r="W64" s="56"/>
      <c r="X64" s="56"/>
      <c r="Y64" s="56"/>
      <c r="Z64" s="56"/>
      <c r="AA64" s="56"/>
      <c r="AB64" s="56"/>
      <c r="AC64" s="56"/>
      <c r="AD64" s="56"/>
      <c r="AE64" s="56"/>
      <c r="AF64" s="56"/>
      <c r="AG64" s="56"/>
      <c r="AH64" s="56"/>
    </row>
    <row r="65" spans="1:34" ht="15" customHeight="1">
      <c r="A65" s="335"/>
      <c r="B65" s="15"/>
      <c r="C65" s="15"/>
      <c r="D65" s="386"/>
      <c r="E65" s="79"/>
      <c r="F65" s="15"/>
      <c r="G65" s="910"/>
      <c r="H65" s="910"/>
    </row>
    <row r="66" spans="1:34" s="337" customFormat="1" ht="13.5">
      <c r="A66" s="97"/>
      <c r="B66" s="9"/>
      <c r="C66" s="9"/>
      <c r="D66" s="387"/>
      <c r="E66" s="9"/>
      <c r="F66" s="9"/>
      <c r="G66" s="923"/>
      <c r="H66" s="923"/>
      <c r="I66" s="56"/>
      <c r="J66" s="56"/>
      <c r="K66" s="56"/>
      <c r="L66" s="56"/>
      <c r="M66" s="56"/>
      <c r="N66" s="56"/>
      <c r="O66" s="56"/>
      <c r="P66" s="56"/>
      <c r="Q66" s="56"/>
      <c r="R66" s="56"/>
      <c r="S66" s="56"/>
      <c r="T66" s="56"/>
      <c r="U66" s="56"/>
      <c r="V66" s="56"/>
      <c r="W66" s="56"/>
      <c r="X66" s="56"/>
      <c r="Y66" s="56"/>
      <c r="Z66" s="56"/>
      <c r="AA66" s="56"/>
      <c r="AB66" s="56"/>
      <c r="AC66" s="56"/>
      <c r="AD66" s="56"/>
      <c r="AE66" s="56"/>
      <c r="AF66" s="56"/>
      <c r="AG66" s="56"/>
      <c r="AH66" s="56"/>
    </row>
    <row r="67" spans="1:34" ht="15" customHeight="1">
      <c r="A67" s="335"/>
      <c r="B67" s="15"/>
      <c r="C67" s="15"/>
      <c r="D67" s="386"/>
      <c r="E67" s="15"/>
      <c r="F67" s="15"/>
      <c r="G67" s="910"/>
      <c r="H67" s="910"/>
    </row>
    <row r="68" spans="1:34" s="337" customFormat="1" ht="13.5">
      <c r="A68" s="97"/>
      <c r="B68" s="9"/>
      <c r="C68" s="9"/>
      <c r="D68" s="387"/>
      <c r="E68" s="9"/>
      <c r="F68" s="9"/>
      <c r="G68" s="909"/>
      <c r="H68" s="909"/>
      <c r="I68" s="56"/>
      <c r="J68" s="56"/>
      <c r="K68" s="56"/>
      <c r="L68" s="56"/>
      <c r="M68" s="56"/>
      <c r="N68" s="56"/>
      <c r="O68" s="56"/>
      <c r="P68" s="56"/>
      <c r="Q68" s="56"/>
      <c r="R68" s="56"/>
      <c r="S68" s="56"/>
      <c r="T68" s="56"/>
      <c r="U68" s="56"/>
      <c r="V68" s="56"/>
      <c r="W68" s="56"/>
      <c r="X68" s="56"/>
      <c r="Y68" s="56"/>
      <c r="Z68" s="56"/>
      <c r="AA68" s="56"/>
      <c r="AB68" s="56"/>
      <c r="AC68" s="56"/>
      <c r="AD68" s="56"/>
      <c r="AE68" s="56"/>
      <c r="AF68" s="56"/>
      <c r="AG68" s="56"/>
      <c r="AH68" s="56"/>
    </row>
    <row r="69" spans="1:34" s="337" customFormat="1" ht="15" customHeight="1">
      <c r="A69" s="335"/>
      <c r="B69" s="15"/>
      <c r="C69" s="15"/>
      <c r="D69" s="388"/>
      <c r="E69" s="15"/>
      <c r="F69" s="15"/>
      <c r="G69" s="910"/>
      <c r="H69" s="910"/>
      <c r="I69" s="56"/>
      <c r="J69" s="56"/>
      <c r="K69" s="56"/>
      <c r="L69" s="56"/>
      <c r="M69" s="56"/>
      <c r="N69" s="56"/>
      <c r="O69" s="56"/>
      <c r="P69" s="56"/>
      <c r="Q69" s="56"/>
      <c r="R69" s="56"/>
      <c r="S69" s="56"/>
      <c r="T69" s="56"/>
      <c r="U69" s="56"/>
      <c r="V69" s="56"/>
      <c r="W69" s="56"/>
      <c r="X69" s="56"/>
      <c r="Y69" s="56"/>
      <c r="Z69" s="56"/>
      <c r="AA69" s="56"/>
      <c r="AB69" s="56"/>
      <c r="AC69" s="56"/>
      <c r="AD69" s="56"/>
      <c r="AE69" s="56"/>
      <c r="AF69" s="56"/>
      <c r="AG69" s="56"/>
      <c r="AH69" s="56"/>
    </row>
    <row r="70" spans="1:34" ht="15" customHeight="1">
      <c r="A70" s="97"/>
      <c r="B70" s="9"/>
      <c r="C70" s="9"/>
      <c r="D70" s="387"/>
      <c r="E70" s="9"/>
      <c r="F70" s="9"/>
      <c r="G70" s="923"/>
      <c r="H70" s="923"/>
    </row>
    <row r="71" spans="1:34" ht="15" customHeight="1">
      <c r="A71" s="335"/>
      <c r="B71" s="15"/>
      <c r="C71" s="15"/>
      <c r="D71" s="386"/>
      <c r="E71" s="79"/>
      <c r="F71" s="15"/>
      <c r="G71" s="910"/>
      <c r="H71" s="910"/>
    </row>
    <row r="72" spans="1:34" s="337" customFormat="1" ht="13.5">
      <c r="A72" s="6"/>
      <c r="B72" s="9"/>
      <c r="C72" s="9"/>
      <c r="D72" s="387"/>
      <c r="E72" s="9"/>
      <c r="F72" s="9"/>
      <c r="G72" s="923"/>
      <c r="H72" s="923"/>
      <c r="I72" s="56"/>
      <c r="J72" s="56"/>
      <c r="K72" s="56"/>
      <c r="L72" s="56"/>
      <c r="M72" s="56"/>
      <c r="N72" s="56"/>
      <c r="O72" s="56"/>
      <c r="P72" s="56"/>
      <c r="Q72" s="56"/>
      <c r="R72" s="56"/>
      <c r="S72" s="56"/>
      <c r="T72" s="56"/>
      <c r="U72" s="56"/>
      <c r="V72" s="56"/>
      <c r="W72" s="56"/>
      <c r="X72" s="56"/>
      <c r="Y72" s="56"/>
      <c r="Z72" s="56"/>
      <c r="AA72" s="56"/>
      <c r="AB72" s="56"/>
      <c r="AC72" s="56"/>
      <c r="AD72" s="56"/>
      <c r="AE72" s="56"/>
      <c r="AF72" s="56"/>
      <c r="AG72" s="56"/>
      <c r="AH72" s="56"/>
    </row>
    <row r="73" spans="1:34" s="337" customFormat="1" ht="13.5">
      <c r="A73" s="335"/>
      <c r="B73" s="15"/>
      <c r="C73" s="15"/>
      <c r="D73" s="386"/>
      <c r="E73" s="15"/>
      <c r="F73" s="15"/>
      <c r="G73" s="910"/>
      <c r="H73" s="910"/>
      <c r="I73" s="56"/>
      <c r="J73" s="56"/>
      <c r="K73" s="56"/>
      <c r="L73" s="56"/>
      <c r="M73" s="56"/>
      <c r="N73" s="56"/>
      <c r="O73" s="56"/>
      <c r="P73" s="56"/>
      <c r="Q73" s="56"/>
      <c r="R73" s="56"/>
      <c r="S73" s="56"/>
      <c r="T73" s="56"/>
      <c r="U73" s="56"/>
      <c r="V73" s="56"/>
      <c r="W73" s="56"/>
      <c r="X73" s="56"/>
      <c r="Y73" s="56"/>
      <c r="Z73" s="56"/>
      <c r="AA73" s="56"/>
      <c r="AB73" s="56"/>
      <c r="AC73" s="56"/>
      <c r="AD73" s="56"/>
      <c r="AE73" s="56"/>
      <c r="AF73" s="56"/>
      <c r="AG73" s="56"/>
      <c r="AH73" s="56"/>
    </row>
    <row r="74" spans="1:34" ht="13.5">
      <c r="A74" s="97"/>
      <c r="B74" s="9"/>
      <c r="C74" s="9"/>
      <c r="D74" s="387"/>
      <c r="E74" s="191"/>
      <c r="F74" s="9"/>
      <c r="G74" s="909"/>
      <c r="H74" s="909"/>
    </row>
    <row r="75" spans="1:34" ht="13.5">
      <c r="A75" s="335"/>
      <c r="B75" s="15"/>
      <c r="C75" s="15"/>
      <c r="D75" s="386"/>
      <c r="E75" s="79"/>
      <c r="F75" s="15"/>
      <c r="G75" s="910"/>
      <c r="H75" s="910"/>
    </row>
    <row r="76" spans="1:34" ht="15" customHeight="1">
      <c r="A76" s="97"/>
      <c r="B76" s="9"/>
      <c r="C76" s="9"/>
      <c r="D76" s="387"/>
      <c r="E76" s="9"/>
      <c r="F76" s="9"/>
      <c r="G76" s="923"/>
      <c r="H76" s="923"/>
    </row>
    <row r="77" spans="1:34" s="337" customFormat="1" ht="15" customHeight="1">
      <c r="A77" s="335"/>
      <c r="B77" s="15"/>
      <c r="C77" s="15"/>
      <c r="D77" s="386"/>
      <c r="E77" s="15"/>
      <c r="F77" s="15"/>
      <c r="G77" s="910"/>
      <c r="H77" s="910"/>
      <c r="I77" s="56"/>
      <c r="J77" s="56"/>
      <c r="K77" s="56"/>
      <c r="L77" s="56"/>
      <c r="M77" s="56"/>
      <c r="N77" s="56"/>
      <c r="O77" s="56"/>
      <c r="P77" s="56"/>
      <c r="Q77" s="56"/>
      <c r="R77" s="56"/>
      <c r="S77" s="56"/>
      <c r="T77" s="56"/>
      <c r="U77" s="56"/>
      <c r="V77" s="56"/>
      <c r="W77" s="56"/>
      <c r="X77" s="56"/>
      <c r="Y77" s="56"/>
      <c r="Z77" s="56"/>
      <c r="AA77" s="56"/>
      <c r="AB77" s="56"/>
      <c r="AC77" s="56"/>
      <c r="AD77" s="56"/>
      <c r="AE77" s="56"/>
      <c r="AF77" s="56"/>
      <c r="AG77" s="56"/>
      <c r="AH77" s="56"/>
    </row>
    <row r="78" spans="1:34" s="337" customFormat="1" ht="15" customHeight="1">
      <c r="A78" s="97"/>
      <c r="B78" s="9"/>
      <c r="C78" s="9"/>
      <c r="D78" s="387"/>
      <c r="E78" s="191"/>
      <c r="F78" s="9"/>
      <c r="G78" s="909"/>
      <c r="H78" s="909"/>
      <c r="I78" s="56"/>
      <c r="J78" s="56"/>
      <c r="K78" s="56"/>
      <c r="L78" s="56"/>
      <c r="M78" s="56"/>
      <c r="N78" s="56"/>
      <c r="O78" s="56"/>
      <c r="P78" s="56"/>
      <c r="Q78" s="56"/>
      <c r="R78" s="56"/>
      <c r="S78" s="56"/>
      <c r="T78" s="56"/>
      <c r="U78" s="56"/>
      <c r="V78" s="56"/>
      <c r="W78" s="56"/>
      <c r="X78" s="56"/>
      <c r="Y78" s="56"/>
      <c r="Z78" s="56"/>
      <c r="AA78" s="56"/>
      <c r="AB78" s="56"/>
      <c r="AC78" s="56"/>
      <c r="AD78" s="56"/>
      <c r="AE78" s="56"/>
      <c r="AF78" s="56"/>
      <c r="AG78" s="56"/>
      <c r="AH78" s="56"/>
    </row>
    <row r="79" spans="1:34" ht="15" customHeight="1">
      <c r="A79" s="335"/>
      <c r="B79" s="15"/>
      <c r="C79" s="15"/>
      <c r="D79" s="386"/>
      <c r="E79" s="15"/>
      <c r="F79" s="15"/>
      <c r="G79" s="910"/>
      <c r="H79" s="910"/>
    </row>
    <row r="80" spans="1:34" ht="15" customHeight="1">
      <c r="A80" s="97"/>
      <c r="B80" s="9"/>
      <c r="C80" s="9"/>
      <c r="D80" s="387"/>
      <c r="E80" s="191"/>
      <c r="F80" s="9"/>
      <c r="G80" s="909"/>
      <c r="H80" s="909"/>
    </row>
    <row r="81" spans="1:34" s="337" customFormat="1" ht="15" customHeight="1">
      <c r="A81" s="335"/>
      <c r="B81" s="15"/>
      <c r="C81" s="15"/>
      <c r="D81" s="386"/>
      <c r="E81" s="15"/>
      <c r="F81" s="15"/>
      <c r="G81" s="910"/>
      <c r="H81" s="910"/>
      <c r="I81" s="56"/>
      <c r="J81" s="56"/>
      <c r="K81" s="56"/>
      <c r="L81" s="56"/>
      <c r="M81" s="56"/>
      <c r="N81" s="56"/>
      <c r="O81" s="56"/>
      <c r="P81" s="56"/>
      <c r="Q81" s="56"/>
      <c r="R81" s="56"/>
      <c r="S81" s="56"/>
      <c r="T81" s="56"/>
      <c r="U81" s="56"/>
      <c r="V81" s="56"/>
      <c r="W81" s="56"/>
      <c r="X81" s="56"/>
      <c r="Y81" s="56"/>
      <c r="Z81" s="56"/>
      <c r="AA81" s="56"/>
      <c r="AB81" s="56"/>
      <c r="AC81" s="56"/>
      <c r="AD81" s="56"/>
      <c r="AE81" s="56"/>
      <c r="AF81" s="56"/>
      <c r="AG81" s="56"/>
      <c r="AH81" s="56"/>
    </row>
    <row r="82" spans="1:34" s="337" customFormat="1" ht="15" customHeight="1">
      <c r="A82" s="97"/>
      <c r="B82" s="9"/>
      <c r="C82" s="9"/>
      <c r="D82" s="387"/>
      <c r="E82" s="191"/>
      <c r="F82" s="9"/>
      <c r="G82" s="909"/>
      <c r="H82" s="909"/>
      <c r="I82" s="56"/>
      <c r="J82" s="56"/>
      <c r="K82" s="56"/>
      <c r="L82" s="56"/>
      <c r="M82" s="56"/>
      <c r="N82" s="56"/>
      <c r="O82" s="56"/>
      <c r="P82" s="56"/>
      <c r="Q82" s="56"/>
      <c r="R82" s="56"/>
      <c r="S82" s="56"/>
      <c r="T82" s="56"/>
      <c r="U82" s="56"/>
      <c r="V82" s="56"/>
      <c r="W82" s="56"/>
      <c r="X82" s="56"/>
      <c r="Y82" s="56"/>
      <c r="Z82" s="56"/>
      <c r="AA82" s="56"/>
      <c r="AB82" s="56"/>
      <c r="AC82" s="56"/>
      <c r="AD82" s="56"/>
      <c r="AE82" s="56"/>
      <c r="AF82" s="56"/>
      <c r="AG82" s="56"/>
      <c r="AH82" s="56"/>
    </row>
    <row r="83" spans="1:34" s="337" customFormat="1" ht="15" customHeight="1">
      <c r="A83" s="335"/>
      <c r="B83" s="15"/>
      <c r="C83" s="15"/>
      <c r="D83" s="386"/>
      <c r="E83" s="15"/>
      <c r="F83" s="15"/>
      <c r="G83" s="910"/>
      <c r="H83" s="910"/>
      <c r="I83" s="56"/>
      <c r="J83" s="56"/>
      <c r="K83" s="56"/>
      <c r="L83" s="56"/>
      <c r="M83" s="56"/>
      <c r="N83" s="56"/>
      <c r="O83" s="56"/>
      <c r="P83" s="56"/>
      <c r="Q83" s="56"/>
      <c r="R83" s="56"/>
      <c r="S83" s="56"/>
      <c r="T83" s="56"/>
      <c r="U83" s="56"/>
      <c r="V83" s="56"/>
      <c r="W83" s="56"/>
      <c r="X83" s="56"/>
      <c r="Y83" s="56"/>
      <c r="Z83" s="56"/>
      <c r="AA83" s="56"/>
      <c r="AB83" s="56"/>
      <c r="AC83" s="56"/>
      <c r="AD83" s="56"/>
      <c r="AE83" s="56"/>
      <c r="AF83" s="56"/>
      <c r="AG83" s="56"/>
      <c r="AH83" s="56"/>
    </row>
    <row r="84" spans="1:34" s="337" customFormat="1" ht="15" customHeight="1">
      <c r="A84" s="97"/>
      <c r="B84" s="9"/>
      <c r="C84" s="9"/>
      <c r="D84" s="387"/>
      <c r="E84" s="191"/>
      <c r="F84" s="9"/>
      <c r="G84" s="909"/>
      <c r="H84" s="909"/>
      <c r="I84" s="56"/>
      <c r="J84" s="56"/>
      <c r="K84" s="56"/>
      <c r="L84" s="56"/>
      <c r="M84" s="56"/>
      <c r="N84" s="56"/>
      <c r="O84" s="56"/>
      <c r="P84" s="56"/>
      <c r="Q84" s="56"/>
      <c r="R84" s="56"/>
      <c r="S84" s="56"/>
      <c r="T84" s="56"/>
      <c r="U84" s="56"/>
      <c r="V84" s="56"/>
      <c r="W84" s="56"/>
      <c r="X84" s="56"/>
      <c r="Y84" s="56"/>
      <c r="Z84" s="56"/>
      <c r="AA84" s="56"/>
      <c r="AB84" s="56"/>
      <c r="AC84" s="56"/>
      <c r="AD84" s="56"/>
      <c r="AE84" s="56"/>
      <c r="AF84" s="56"/>
      <c r="AG84" s="56"/>
      <c r="AH84" s="56"/>
    </row>
    <row r="85" spans="1:34" s="337" customFormat="1" ht="15" customHeight="1">
      <c r="A85" s="335"/>
      <c r="B85" s="15"/>
      <c r="C85" s="15"/>
      <c r="D85" s="386"/>
      <c r="E85" s="15"/>
      <c r="F85" s="15"/>
      <c r="G85" s="910"/>
      <c r="H85" s="910"/>
      <c r="I85" s="56"/>
      <c r="J85" s="56"/>
      <c r="K85" s="56"/>
      <c r="L85" s="56"/>
      <c r="M85" s="56"/>
      <c r="N85" s="56"/>
      <c r="O85" s="56"/>
      <c r="P85" s="56"/>
      <c r="Q85" s="56"/>
      <c r="R85" s="56"/>
      <c r="S85" s="56"/>
      <c r="T85" s="56"/>
      <c r="U85" s="56"/>
      <c r="V85" s="56"/>
      <c r="W85" s="56"/>
      <c r="X85" s="56"/>
      <c r="Y85" s="56"/>
      <c r="Z85" s="56"/>
      <c r="AA85" s="56"/>
      <c r="AB85" s="56"/>
      <c r="AC85" s="56"/>
      <c r="AD85" s="56"/>
      <c r="AE85" s="56"/>
      <c r="AF85" s="56"/>
      <c r="AG85" s="56"/>
      <c r="AH85" s="56"/>
    </row>
    <row r="86" spans="1:34" s="337" customFormat="1" ht="15" customHeight="1">
      <c r="A86" s="97"/>
      <c r="B86" s="9"/>
      <c r="C86" s="9"/>
      <c r="D86" s="387"/>
      <c r="E86" s="191"/>
      <c r="F86" s="9"/>
      <c r="G86" s="909"/>
      <c r="H86" s="909"/>
      <c r="I86" s="56"/>
      <c r="J86" s="56"/>
      <c r="K86" s="56"/>
      <c r="L86" s="56"/>
      <c r="M86" s="56"/>
      <c r="N86" s="56"/>
      <c r="O86" s="56"/>
      <c r="P86" s="56"/>
      <c r="Q86" s="56"/>
      <c r="R86" s="56"/>
      <c r="S86" s="56"/>
      <c r="T86" s="56"/>
      <c r="U86" s="56"/>
      <c r="V86" s="56"/>
      <c r="W86" s="56"/>
      <c r="X86" s="56"/>
      <c r="Y86" s="56"/>
      <c r="Z86" s="56"/>
      <c r="AA86" s="56"/>
      <c r="AB86" s="56"/>
      <c r="AC86" s="56"/>
      <c r="AD86" s="56"/>
      <c r="AE86" s="56"/>
      <c r="AF86" s="56"/>
      <c r="AG86" s="56"/>
      <c r="AH86" s="56"/>
    </row>
    <row r="87" spans="1:34" ht="15" customHeight="1" thickBot="1">
      <c r="A87" s="335"/>
      <c r="B87" s="15"/>
      <c r="C87" s="15"/>
      <c r="D87" s="386"/>
      <c r="E87" s="15"/>
      <c r="F87" s="15"/>
      <c r="G87" s="910"/>
      <c r="H87" s="910"/>
    </row>
    <row r="88" spans="1:34" s="337" customFormat="1" ht="15" customHeight="1" thickBot="1">
      <c r="A88" s="1100" t="s">
        <v>39</v>
      </c>
      <c r="B88" s="1100"/>
      <c r="C88" s="1100"/>
      <c r="D88" s="1100"/>
      <c r="E88" s="1100"/>
      <c r="F88" s="1100"/>
      <c r="G88" s="1100"/>
      <c r="H88" s="380"/>
      <c r="I88" s="56"/>
      <c r="J88" s="56"/>
      <c r="K88" s="56"/>
      <c r="L88" s="56"/>
      <c r="M88" s="56"/>
      <c r="N88" s="56"/>
      <c r="O88" s="56"/>
      <c r="P88" s="56"/>
      <c r="Q88" s="56"/>
      <c r="R88" s="56"/>
      <c r="S88" s="56"/>
      <c r="T88" s="56"/>
      <c r="U88" s="56"/>
      <c r="V88" s="56"/>
      <c r="W88" s="56"/>
      <c r="X88" s="56"/>
      <c r="Y88" s="56"/>
      <c r="Z88" s="56"/>
      <c r="AA88" s="56"/>
      <c r="AB88" s="56"/>
      <c r="AC88" s="56"/>
      <c r="AD88" s="56"/>
      <c r="AE88" s="56"/>
      <c r="AF88" s="56"/>
      <c r="AG88" s="56"/>
      <c r="AH88" s="56"/>
    </row>
  </sheetData>
  <sheetProtection algorithmName="SHA-512" hashValue="8r1FiS6OmZwcQ+gfsd/V2ES7pxF3yqJWofnpDQs9UzbCHAuMTVii4lStckycqX6+iAnPErfiUp4NQSZzPeisjg==" saltValue="r+Ifdm+Ra6r+A8r24eOHAg==" spinCount="100000" sheet="1" objects="1" scenarios="1"/>
  <mergeCells count="9">
    <mergeCell ref="A88:G88"/>
    <mergeCell ref="A44:G44"/>
    <mergeCell ref="A45:G45"/>
    <mergeCell ref="A1:B1"/>
    <mergeCell ref="C1:H1"/>
    <mergeCell ref="A2:B2"/>
    <mergeCell ref="C2:H2"/>
    <mergeCell ref="A3:B3"/>
    <mergeCell ref="C3:H3"/>
  </mergeCells>
  <pageMargins left="0.70866141732283472" right="0.70866141732283472" top="0.74803149606299213" bottom="0.74803149606299213" header="0.31496062992125984" footer="0.31496062992125984"/>
  <pageSetup paperSize="9" scale="61" firstPageNumber="19" fitToHeight="0" orientation="portrait" r:id="rId1"/>
  <headerFooter>
    <oddFooter xml:space="preserve">&amp;RC. &amp;P
</oddFooter>
  </headerFooter>
  <rowBreaks count="1" manualBreakCount="1">
    <brk id="44" min="2" max="7" man="1"/>
  </rowBreaks>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7B8F0E-8B3E-4EF2-B85E-793B56DAA9CE}">
  <sheetPr>
    <pageSetUpPr fitToPage="1"/>
  </sheetPr>
  <dimension ref="A1:P152"/>
  <sheetViews>
    <sheetView view="pageBreakPreview" topLeftCell="A82" zoomScale="40" zoomScaleNormal="100" zoomScaleSheetLayoutView="40" workbookViewId="0">
      <selection activeCell="G87" sqref="A87:H120"/>
    </sheetView>
  </sheetViews>
  <sheetFormatPr defaultColWidth="8.85546875" defaultRowHeight="15"/>
  <cols>
    <col min="1" max="1" width="7.28515625" style="332" customWidth="1"/>
    <col min="2" max="2" width="9.42578125" style="152" customWidth="1"/>
    <col min="3" max="3" width="9.5703125" style="62" customWidth="1"/>
    <col min="4" max="4" width="41" style="56" bestFit="1" customWidth="1"/>
    <col min="5" max="5" width="7.5703125" style="152" customWidth="1"/>
    <col min="6" max="6" width="8.5703125" style="152" customWidth="1"/>
    <col min="7" max="8" width="30.7109375" style="152" customWidth="1"/>
    <col min="12" max="12" width="11.7109375" bestFit="1" customWidth="1"/>
    <col min="20" max="20" width="12.28515625" bestFit="1" customWidth="1"/>
  </cols>
  <sheetData>
    <row r="1" spans="1:16" ht="27.75" customHeight="1">
      <c r="A1" s="1099" t="s">
        <v>1327</v>
      </c>
      <c r="B1" s="1099"/>
      <c r="C1" s="1099" t="s">
        <v>3488</v>
      </c>
      <c r="D1" s="1099"/>
      <c r="E1" s="1099"/>
      <c r="F1" s="1099"/>
      <c r="G1" s="1099"/>
      <c r="H1" s="1099"/>
    </row>
    <row r="2" spans="1:16" ht="14.45" customHeight="1">
      <c r="A2" s="1099" t="s">
        <v>1184</v>
      </c>
      <c r="B2" s="1099"/>
      <c r="C2" s="1099" t="s">
        <v>3487</v>
      </c>
      <c r="D2" s="1099"/>
      <c r="E2" s="1099"/>
      <c r="F2" s="1099"/>
      <c r="G2" s="1099"/>
      <c r="H2" s="1099"/>
    </row>
    <row r="3" spans="1:16" ht="15.75" thickBot="1">
      <c r="A3" s="1102" t="s">
        <v>917</v>
      </c>
      <c r="B3" s="1102"/>
      <c r="C3" s="1103" t="str">
        <f>D5</f>
        <v>SCHEDULE 21: RETURN ACTIVATED SLUDGE PUMPSTATION</v>
      </c>
      <c r="D3" s="1103"/>
      <c r="E3" s="1103"/>
      <c r="F3" s="1103"/>
      <c r="G3" s="1103"/>
      <c r="H3" s="1103"/>
    </row>
    <row r="4" spans="1:16" ht="30" customHeight="1" thickBot="1">
      <c r="A4" s="1" t="s">
        <v>0</v>
      </c>
      <c r="B4" s="2" t="s">
        <v>1</v>
      </c>
      <c r="C4" s="2" t="s">
        <v>2</v>
      </c>
      <c r="D4" s="2" t="s">
        <v>3</v>
      </c>
      <c r="E4" s="2" t="s">
        <v>4</v>
      </c>
      <c r="F4" s="2" t="s">
        <v>5</v>
      </c>
      <c r="G4" s="2" t="s">
        <v>6</v>
      </c>
      <c r="H4" s="2" t="s">
        <v>7</v>
      </c>
    </row>
    <row r="5" spans="1:16" ht="30" customHeight="1">
      <c r="A5" s="3"/>
      <c r="B5" s="4"/>
      <c r="C5" s="4"/>
      <c r="D5" s="8" t="s">
        <v>2448</v>
      </c>
      <c r="E5" s="4"/>
      <c r="F5" s="4"/>
      <c r="G5" s="900"/>
      <c r="H5" s="900"/>
    </row>
    <row r="6" spans="1:16">
      <c r="A6" s="642"/>
      <c r="B6" s="643"/>
      <c r="C6" s="643"/>
      <c r="D6" s="644"/>
      <c r="E6" s="643"/>
      <c r="F6" s="643"/>
      <c r="G6" s="1002"/>
      <c r="H6" s="1002"/>
    </row>
    <row r="7" spans="1:16">
      <c r="A7" s="6"/>
      <c r="B7" s="9"/>
      <c r="C7" s="4" t="s">
        <v>8</v>
      </c>
      <c r="D7" s="8" t="s">
        <v>794</v>
      </c>
      <c r="E7" s="9"/>
      <c r="F7" s="9"/>
      <c r="G7" s="911"/>
      <c r="H7" s="911"/>
    </row>
    <row r="8" spans="1:16">
      <c r="A8" s="11"/>
      <c r="B8" s="12"/>
      <c r="C8" s="325"/>
      <c r="D8" s="14"/>
      <c r="E8" s="15"/>
      <c r="F8" s="15"/>
      <c r="G8" s="1082"/>
      <c r="H8" s="1082"/>
    </row>
    <row r="9" spans="1:16" ht="27">
      <c r="A9" s="16" t="s">
        <v>2127</v>
      </c>
      <c r="B9" s="17"/>
      <c r="C9" s="17" t="s">
        <v>10</v>
      </c>
      <c r="D9" s="41" t="s">
        <v>11</v>
      </c>
      <c r="E9" s="18"/>
      <c r="F9" s="17"/>
      <c r="G9" s="911"/>
      <c r="H9" s="911"/>
    </row>
    <row r="10" spans="1:16">
      <c r="A10" s="11"/>
      <c r="B10" s="12"/>
      <c r="C10" s="325"/>
      <c r="D10" s="14"/>
      <c r="E10" s="15"/>
      <c r="F10" s="15"/>
      <c r="G10" s="1082"/>
      <c r="H10" s="1082"/>
    </row>
    <row r="11" spans="1:16">
      <c r="A11" s="16" t="s">
        <v>2132</v>
      </c>
      <c r="B11" s="17"/>
      <c r="C11" s="17"/>
      <c r="D11" s="10" t="s">
        <v>795</v>
      </c>
      <c r="E11" s="18" t="s">
        <v>12</v>
      </c>
      <c r="F11" s="17">
        <v>18</v>
      </c>
      <c r="G11" s="913"/>
      <c r="H11" s="913"/>
      <c r="I11" s="20"/>
      <c r="J11" s="21"/>
      <c r="L11" s="22"/>
      <c r="N11" s="21"/>
      <c r="O11" s="22"/>
      <c r="P11" s="21"/>
    </row>
    <row r="12" spans="1:16">
      <c r="A12" s="11"/>
      <c r="B12" s="12"/>
      <c r="C12" s="325"/>
      <c r="D12" s="14"/>
      <c r="E12" s="15"/>
      <c r="F12" s="15"/>
      <c r="G12" s="1083"/>
      <c r="H12" s="1083"/>
      <c r="I12" s="20"/>
      <c r="J12" s="21"/>
      <c r="L12" s="22"/>
      <c r="N12" s="21"/>
      <c r="O12" s="22"/>
      <c r="P12" s="21"/>
    </row>
    <row r="13" spans="1:16">
      <c r="A13" s="16" t="s">
        <v>2133</v>
      </c>
      <c r="B13" s="17"/>
      <c r="C13" s="17"/>
      <c r="D13" s="10" t="s">
        <v>13</v>
      </c>
      <c r="E13" s="18" t="s">
        <v>14</v>
      </c>
      <c r="F13" s="17">
        <v>2</v>
      </c>
      <c r="G13" s="913"/>
      <c r="H13" s="913"/>
      <c r="I13" s="20"/>
      <c r="J13" s="21"/>
      <c r="L13" s="22"/>
      <c r="N13" s="21"/>
      <c r="O13" s="22"/>
      <c r="P13" s="21"/>
    </row>
    <row r="14" spans="1:16">
      <c r="A14" s="11"/>
      <c r="B14" s="12"/>
      <c r="C14" s="325"/>
      <c r="D14" s="14"/>
      <c r="E14" s="15"/>
      <c r="F14" s="15"/>
      <c r="G14" s="1083"/>
      <c r="H14" s="1083"/>
      <c r="K14" s="22"/>
      <c r="M14" s="21"/>
      <c r="N14" s="21"/>
      <c r="O14" s="21"/>
      <c r="P14" s="21"/>
    </row>
    <row r="15" spans="1:16">
      <c r="A15" s="16" t="s">
        <v>2134</v>
      </c>
      <c r="B15" s="17"/>
      <c r="C15" s="17"/>
      <c r="D15" s="10" t="s">
        <v>15</v>
      </c>
      <c r="E15" s="18"/>
      <c r="F15" s="17"/>
      <c r="G15" s="913"/>
      <c r="H15" s="913"/>
      <c r="I15" s="20"/>
      <c r="J15" s="24"/>
      <c r="K15" s="22"/>
      <c r="M15" s="21"/>
      <c r="N15" s="21"/>
      <c r="O15" s="21"/>
      <c r="P15" s="21"/>
    </row>
    <row r="16" spans="1:16">
      <c r="A16" s="11"/>
      <c r="B16" s="12"/>
      <c r="C16" s="325"/>
      <c r="D16" s="14"/>
      <c r="E16" s="15"/>
      <c r="F16" s="15"/>
      <c r="G16" s="1083"/>
      <c r="H16" s="1083"/>
      <c r="I16" s="20"/>
      <c r="J16" s="21"/>
      <c r="M16" s="21"/>
      <c r="N16" s="21"/>
      <c r="O16" s="21"/>
      <c r="P16" s="21"/>
    </row>
    <row r="17" spans="1:16">
      <c r="A17" s="16" t="s">
        <v>2135</v>
      </c>
      <c r="B17" s="17"/>
      <c r="C17" s="17"/>
      <c r="D17" s="10" t="s">
        <v>16</v>
      </c>
      <c r="E17" s="18" t="s">
        <v>14</v>
      </c>
      <c r="F17" s="17">
        <v>6</v>
      </c>
      <c r="G17" s="913"/>
      <c r="H17" s="913"/>
      <c r="I17" s="20"/>
      <c r="J17" s="24"/>
      <c r="M17" s="25"/>
      <c r="N17" s="25"/>
      <c r="O17" s="25"/>
      <c r="P17" s="25"/>
    </row>
    <row r="18" spans="1:16">
      <c r="A18" s="11"/>
      <c r="B18" s="12"/>
      <c r="C18" s="325"/>
      <c r="D18" s="14"/>
      <c r="E18" s="15"/>
      <c r="F18" s="15"/>
      <c r="G18" s="1083"/>
      <c r="H18" s="1083"/>
      <c r="I18" s="20"/>
      <c r="J18" s="21"/>
      <c r="M18" s="21"/>
      <c r="N18" s="21"/>
      <c r="O18" s="21"/>
      <c r="P18" s="21"/>
    </row>
    <row r="19" spans="1:16">
      <c r="A19" s="16" t="s">
        <v>2136</v>
      </c>
      <c r="B19" s="17"/>
      <c r="C19" s="17"/>
      <c r="D19" s="10" t="s">
        <v>17</v>
      </c>
      <c r="E19" s="18" t="s">
        <v>14</v>
      </c>
      <c r="F19" s="17">
        <v>2</v>
      </c>
      <c r="G19" s="913"/>
      <c r="H19" s="913"/>
      <c r="I19" s="20"/>
      <c r="J19" s="24"/>
      <c r="M19" s="25"/>
      <c r="N19" s="25"/>
      <c r="O19" s="25"/>
      <c r="P19" s="25"/>
    </row>
    <row r="20" spans="1:16">
      <c r="A20" s="11"/>
      <c r="B20" s="12"/>
      <c r="C20" s="325"/>
      <c r="D20" s="14"/>
      <c r="E20" s="15"/>
      <c r="F20" s="15"/>
      <c r="G20" s="1083"/>
      <c r="H20" s="1083"/>
      <c r="M20" s="21"/>
      <c r="N20" s="21"/>
      <c r="O20" s="21"/>
      <c r="P20" s="21"/>
    </row>
    <row r="21" spans="1:16" ht="27" customHeight="1">
      <c r="A21" s="16" t="s">
        <v>2137</v>
      </c>
      <c r="B21" s="17"/>
      <c r="C21" s="17"/>
      <c r="D21" s="10" t="s">
        <v>18</v>
      </c>
      <c r="E21" s="18" t="s">
        <v>12</v>
      </c>
      <c r="F21" s="17">
        <v>45</v>
      </c>
      <c r="G21" s="913"/>
      <c r="H21" s="913"/>
      <c r="M21" s="21"/>
      <c r="N21" s="21"/>
      <c r="O21" s="21"/>
      <c r="P21" s="21"/>
    </row>
    <row r="22" spans="1:16">
      <c r="A22" s="11"/>
      <c r="B22" s="12"/>
      <c r="C22" s="325"/>
      <c r="D22" s="14"/>
      <c r="E22" s="15"/>
      <c r="F22" s="15"/>
      <c r="G22" s="1083"/>
      <c r="H22" s="1083"/>
      <c r="M22" s="25"/>
      <c r="N22" s="25"/>
      <c r="O22" s="25"/>
      <c r="P22" s="25"/>
    </row>
    <row r="23" spans="1:16">
      <c r="A23" s="16" t="s">
        <v>2102</v>
      </c>
      <c r="B23" s="17"/>
      <c r="C23" s="17"/>
      <c r="D23" s="41" t="s">
        <v>796</v>
      </c>
      <c r="E23" s="18"/>
      <c r="F23" s="17"/>
      <c r="G23" s="913"/>
      <c r="H23" s="913"/>
      <c r="L23" s="26"/>
      <c r="M23" s="25"/>
      <c r="N23" s="25"/>
      <c r="O23" s="25"/>
      <c r="P23" s="25"/>
    </row>
    <row r="24" spans="1:16">
      <c r="A24" s="11"/>
      <c r="B24" s="12"/>
      <c r="C24" s="325"/>
      <c r="D24" s="14"/>
      <c r="E24" s="15"/>
      <c r="F24" s="15"/>
      <c r="G24" s="1083"/>
      <c r="H24" s="1083"/>
      <c r="I24" s="20"/>
      <c r="J24" s="21"/>
      <c r="M24" s="25"/>
      <c r="N24" s="25"/>
      <c r="O24" s="25"/>
      <c r="P24" s="25"/>
    </row>
    <row r="25" spans="1:16" ht="27">
      <c r="A25" s="16" t="s">
        <v>2138</v>
      </c>
      <c r="B25" s="17"/>
      <c r="C25" s="17"/>
      <c r="D25" s="10" t="s">
        <v>797</v>
      </c>
      <c r="E25" s="18" t="s">
        <v>34</v>
      </c>
      <c r="F25" s="17">
        <v>1</v>
      </c>
      <c r="G25" s="913"/>
      <c r="H25" s="913"/>
    </row>
    <row r="26" spans="1:16">
      <c r="A26" s="11"/>
      <c r="B26" s="12"/>
      <c r="C26" s="325"/>
      <c r="D26" s="14"/>
      <c r="E26" s="15"/>
      <c r="F26" s="15"/>
      <c r="G26" s="1083"/>
      <c r="H26" s="1083"/>
    </row>
    <row r="27" spans="1:16" ht="27">
      <c r="A27" s="16" t="s">
        <v>2139</v>
      </c>
      <c r="B27" s="17"/>
      <c r="C27" s="17"/>
      <c r="D27" s="10" t="s">
        <v>798</v>
      </c>
      <c r="E27" s="18" t="s">
        <v>134</v>
      </c>
      <c r="F27" s="17">
        <v>200</v>
      </c>
      <c r="G27" s="913"/>
      <c r="H27" s="913"/>
    </row>
    <row r="28" spans="1:16">
      <c r="A28" s="11"/>
      <c r="B28" s="29"/>
      <c r="C28" s="29"/>
      <c r="D28" s="28"/>
      <c r="E28" s="30"/>
      <c r="F28" s="29"/>
      <c r="G28" s="917"/>
      <c r="H28" s="917"/>
    </row>
    <row r="29" spans="1:16" ht="19.5" customHeight="1">
      <c r="A29" s="16" t="s">
        <v>2140</v>
      </c>
      <c r="B29" s="17"/>
      <c r="C29" s="17"/>
      <c r="D29" s="10" t="s">
        <v>799</v>
      </c>
      <c r="E29" s="18" t="s">
        <v>134</v>
      </c>
      <c r="F29" s="17">
        <v>200</v>
      </c>
      <c r="G29" s="913"/>
      <c r="H29" s="913"/>
    </row>
    <row r="30" spans="1:16">
      <c r="A30" s="11"/>
      <c r="B30" s="29"/>
      <c r="C30" s="29"/>
      <c r="D30" s="14"/>
      <c r="E30" s="30"/>
      <c r="F30" s="29"/>
      <c r="G30" s="917"/>
      <c r="H30" s="917"/>
    </row>
    <row r="31" spans="1:16">
      <c r="A31" s="16" t="s">
        <v>2141</v>
      </c>
      <c r="B31" s="17"/>
      <c r="C31" s="17"/>
      <c r="D31" s="10" t="s">
        <v>800</v>
      </c>
      <c r="E31" s="18" t="s">
        <v>12</v>
      </c>
      <c r="F31" s="17">
        <v>13</v>
      </c>
      <c r="G31" s="913"/>
      <c r="H31" s="913"/>
    </row>
    <row r="32" spans="1:16">
      <c r="A32" s="11"/>
      <c r="B32" s="79"/>
      <c r="C32" s="79"/>
      <c r="D32" s="14"/>
      <c r="E32" s="194"/>
      <c r="F32" s="79"/>
      <c r="G32" s="1083"/>
      <c r="H32" s="1083"/>
    </row>
    <row r="33" spans="1:8" ht="27">
      <c r="A33" s="16" t="s">
        <v>2142</v>
      </c>
      <c r="B33" s="17"/>
      <c r="C33" s="17"/>
      <c r="D33" s="10" t="s">
        <v>801</v>
      </c>
      <c r="E33" s="18" t="s">
        <v>34</v>
      </c>
      <c r="F33" s="17">
        <v>1</v>
      </c>
      <c r="G33" s="913"/>
      <c r="H33" s="913"/>
    </row>
    <row r="34" spans="1:8">
      <c r="A34" s="11"/>
      <c r="B34" s="29"/>
      <c r="C34" s="29"/>
      <c r="D34" s="28"/>
      <c r="E34" s="29"/>
      <c r="F34" s="29"/>
      <c r="G34" s="917"/>
      <c r="H34" s="917"/>
    </row>
    <row r="35" spans="1:8" ht="26.25" customHeight="1">
      <c r="A35" s="16" t="s">
        <v>2143</v>
      </c>
      <c r="B35" s="17"/>
      <c r="C35" s="17"/>
      <c r="D35" s="10" t="s">
        <v>802</v>
      </c>
      <c r="E35" s="18" t="s">
        <v>134</v>
      </c>
      <c r="F35" s="17">
        <v>200</v>
      </c>
      <c r="G35" s="913"/>
      <c r="H35" s="913"/>
    </row>
    <row r="36" spans="1:8">
      <c r="A36" s="11"/>
      <c r="B36" s="29"/>
      <c r="C36" s="29"/>
      <c r="D36" s="28"/>
      <c r="E36" s="30"/>
      <c r="F36" s="29"/>
      <c r="G36" s="917"/>
      <c r="H36" s="917"/>
    </row>
    <row r="37" spans="1:8">
      <c r="A37" s="16" t="s">
        <v>2144</v>
      </c>
      <c r="B37" s="17"/>
      <c r="C37" s="17"/>
      <c r="D37" s="10" t="s">
        <v>19</v>
      </c>
      <c r="E37" s="18" t="s">
        <v>14</v>
      </c>
      <c r="F37" s="17">
        <v>4</v>
      </c>
      <c r="G37" s="913"/>
      <c r="H37" s="913"/>
    </row>
    <row r="38" spans="1:8">
      <c r="A38" s="27"/>
      <c r="B38" s="29"/>
      <c r="C38" s="29"/>
      <c r="D38" s="28"/>
      <c r="E38" s="30"/>
      <c r="F38" s="29"/>
      <c r="G38" s="917"/>
      <c r="H38" s="917"/>
    </row>
    <row r="39" spans="1:8">
      <c r="A39" s="16"/>
      <c r="B39" s="17"/>
      <c r="C39" s="17"/>
      <c r="D39" s="10"/>
      <c r="E39" s="18"/>
      <c r="F39" s="17"/>
      <c r="G39" s="913"/>
      <c r="H39" s="913"/>
    </row>
    <row r="40" spans="1:8">
      <c r="A40" s="27"/>
      <c r="B40" s="29"/>
      <c r="C40" s="29"/>
      <c r="D40" s="28"/>
      <c r="E40" s="30"/>
      <c r="F40" s="29"/>
      <c r="G40" s="917"/>
      <c r="H40" s="917"/>
    </row>
    <row r="41" spans="1:8" ht="15.75" thickBot="1">
      <c r="A41" s="32"/>
      <c r="B41" s="34"/>
      <c r="C41" s="34"/>
      <c r="D41" s="33"/>
      <c r="E41" s="35"/>
      <c r="F41" s="34"/>
      <c r="G41" s="1084"/>
      <c r="H41" s="1084"/>
    </row>
    <row r="42" spans="1:8" ht="15.75" thickBot="1">
      <c r="A42" s="1104" t="s">
        <v>20</v>
      </c>
      <c r="B42" s="1104"/>
      <c r="C42" s="1104"/>
      <c r="D42" s="1104"/>
      <c r="E42" s="1104"/>
      <c r="F42" s="1104"/>
      <c r="G42" s="1104"/>
      <c r="H42" s="326"/>
    </row>
    <row r="43" spans="1:8" ht="15.75" thickBot="1">
      <c r="A43" s="1105" t="s">
        <v>21</v>
      </c>
      <c r="B43" s="1106"/>
      <c r="C43" s="1106"/>
      <c r="D43" s="1106"/>
      <c r="E43" s="1106"/>
      <c r="F43" s="1106"/>
      <c r="G43" s="1107"/>
      <c r="H43" s="37"/>
    </row>
    <row r="44" spans="1:8">
      <c r="A44" s="16"/>
      <c r="B44" s="17"/>
      <c r="C44" s="17" t="s">
        <v>22</v>
      </c>
      <c r="D44" s="760" t="s">
        <v>803</v>
      </c>
      <c r="E44" s="18"/>
      <c r="F44" s="17"/>
      <c r="G44" s="1008"/>
      <c r="H44" s="913"/>
    </row>
    <row r="45" spans="1:8">
      <c r="A45" s="27"/>
      <c r="B45" s="29"/>
      <c r="C45" s="29"/>
      <c r="D45" s="28"/>
      <c r="E45" s="30"/>
      <c r="F45" s="29"/>
      <c r="G45" s="917"/>
      <c r="H45" s="917"/>
    </row>
    <row r="46" spans="1:8" ht="42.75" customHeight="1">
      <c r="A46" s="16"/>
      <c r="B46" s="17"/>
      <c r="C46" s="17"/>
      <c r="D46" s="40" t="s">
        <v>804</v>
      </c>
      <c r="E46" s="18"/>
      <c r="F46" s="17"/>
      <c r="G46" s="913"/>
      <c r="H46" s="913"/>
    </row>
    <row r="47" spans="1:8" ht="15.75" customHeight="1">
      <c r="A47" s="27"/>
      <c r="B47" s="29"/>
      <c r="C47" s="29"/>
      <c r="D47" s="28"/>
      <c r="E47" s="30"/>
      <c r="F47" s="29"/>
      <c r="G47" s="917"/>
      <c r="H47" s="917"/>
    </row>
    <row r="48" spans="1:8">
      <c r="A48" s="16" t="s">
        <v>2128</v>
      </c>
      <c r="B48" s="17"/>
      <c r="C48" s="17"/>
      <c r="D48" s="41" t="s">
        <v>805</v>
      </c>
      <c r="E48" s="18"/>
      <c r="F48" s="17"/>
      <c r="G48" s="913"/>
      <c r="H48" s="913"/>
    </row>
    <row r="49" spans="1:8">
      <c r="A49" s="27"/>
      <c r="B49" s="29"/>
      <c r="C49" s="29"/>
      <c r="D49" s="28"/>
      <c r="E49" s="30"/>
      <c r="F49" s="29"/>
      <c r="G49" s="917"/>
      <c r="H49" s="917"/>
    </row>
    <row r="50" spans="1:8">
      <c r="A50" s="16"/>
      <c r="B50" s="17"/>
      <c r="C50" s="17"/>
      <c r="D50" s="41" t="s">
        <v>23</v>
      </c>
      <c r="E50" s="42"/>
      <c r="F50" s="17"/>
      <c r="G50" s="913"/>
      <c r="H50" s="913"/>
    </row>
    <row r="51" spans="1:8">
      <c r="A51" s="27"/>
      <c r="B51" s="29"/>
      <c r="C51" s="29"/>
      <c r="D51" s="28"/>
      <c r="E51" s="30"/>
      <c r="F51" s="29"/>
      <c r="G51" s="917"/>
      <c r="H51" s="917"/>
    </row>
    <row r="52" spans="1:8">
      <c r="A52" s="43" t="s">
        <v>2145</v>
      </c>
      <c r="B52" s="45"/>
      <c r="C52" s="45"/>
      <c r="D52" s="44" t="s">
        <v>806</v>
      </c>
      <c r="E52" s="52" t="s">
        <v>14</v>
      </c>
      <c r="F52" s="45">
        <v>14</v>
      </c>
      <c r="G52" s="1085"/>
      <c r="H52" s="1085"/>
    </row>
    <row r="53" spans="1:8">
      <c r="A53" s="27"/>
      <c r="B53" s="29"/>
      <c r="C53" s="29"/>
      <c r="D53" s="28"/>
      <c r="E53" s="30"/>
      <c r="F53" s="29"/>
      <c r="G53" s="917"/>
      <c r="H53" s="917"/>
    </row>
    <row r="54" spans="1:8">
      <c r="A54" s="43"/>
      <c r="B54" s="45"/>
      <c r="C54" s="45"/>
      <c r="D54" s="41" t="s">
        <v>2147</v>
      </c>
      <c r="E54" s="52"/>
      <c r="F54" s="45"/>
      <c r="G54" s="1085"/>
      <c r="H54" s="1085"/>
    </row>
    <row r="55" spans="1:8">
      <c r="A55" s="27"/>
      <c r="B55" s="29"/>
      <c r="C55" s="29"/>
      <c r="D55" s="28"/>
      <c r="E55" s="30"/>
      <c r="F55" s="29"/>
      <c r="G55" s="917"/>
      <c r="H55" s="917"/>
    </row>
    <row r="56" spans="1:8">
      <c r="A56" s="43" t="s">
        <v>2146</v>
      </c>
      <c r="B56" s="45"/>
      <c r="C56" s="45"/>
      <c r="D56" s="44" t="s">
        <v>806</v>
      </c>
      <c r="E56" s="18" t="s">
        <v>14</v>
      </c>
      <c r="F56" s="45">
        <v>2</v>
      </c>
      <c r="G56" s="1085"/>
      <c r="H56" s="1085"/>
    </row>
    <row r="57" spans="1:8">
      <c r="A57" s="27"/>
      <c r="B57" s="29"/>
      <c r="C57" s="29"/>
      <c r="D57" s="28"/>
      <c r="E57" s="30"/>
      <c r="F57" s="29"/>
      <c r="G57" s="917"/>
      <c r="H57" s="917"/>
    </row>
    <row r="58" spans="1:8">
      <c r="A58" s="46"/>
      <c r="B58" s="205"/>
      <c r="C58" s="47"/>
      <c r="D58" s="327" t="s">
        <v>2148</v>
      </c>
      <c r="E58" s="205"/>
      <c r="F58" s="205"/>
      <c r="G58" s="1063"/>
      <c r="H58" s="1063"/>
    </row>
    <row r="59" spans="1:8">
      <c r="A59" s="27"/>
      <c r="B59" s="29"/>
      <c r="C59" s="29"/>
      <c r="D59" s="28"/>
      <c r="E59" s="30"/>
      <c r="F59" s="29"/>
      <c r="G59" s="917"/>
      <c r="H59" s="917"/>
    </row>
    <row r="60" spans="1:8">
      <c r="A60" s="46" t="s">
        <v>2149</v>
      </c>
      <c r="B60" s="205"/>
      <c r="C60" s="47"/>
      <c r="D60" s="48" t="s">
        <v>807</v>
      </c>
      <c r="E60" s="18" t="s">
        <v>14</v>
      </c>
      <c r="F60" s="205">
        <v>2</v>
      </c>
      <c r="G60" s="1063"/>
      <c r="H60" s="1063"/>
    </row>
    <row r="61" spans="1:8">
      <c r="A61" s="27"/>
      <c r="B61" s="29"/>
      <c r="C61" s="29"/>
      <c r="D61" s="28"/>
      <c r="E61" s="30"/>
      <c r="F61" s="29"/>
      <c r="G61" s="917"/>
      <c r="H61" s="917"/>
    </row>
    <row r="62" spans="1:8">
      <c r="A62" s="46" t="s">
        <v>2129</v>
      </c>
      <c r="B62" s="205"/>
      <c r="C62" s="47"/>
      <c r="D62" s="49" t="s">
        <v>808</v>
      </c>
      <c r="E62" s="205"/>
      <c r="F62" s="205"/>
      <c r="G62" s="1063"/>
      <c r="H62" s="1063"/>
    </row>
    <row r="63" spans="1:8">
      <c r="A63" s="27"/>
      <c r="B63" s="29"/>
      <c r="C63" s="29"/>
      <c r="D63" s="28"/>
      <c r="E63" s="30"/>
      <c r="F63" s="29"/>
      <c r="G63" s="917"/>
      <c r="H63" s="917"/>
    </row>
    <row r="64" spans="1:8">
      <c r="A64" s="46" t="s">
        <v>2150</v>
      </c>
      <c r="B64" s="205"/>
      <c r="C64" s="47"/>
      <c r="D64" s="48" t="s">
        <v>809</v>
      </c>
      <c r="E64" s="18" t="s">
        <v>14</v>
      </c>
      <c r="F64" s="205">
        <v>6</v>
      </c>
      <c r="G64" s="1063"/>
      <c r="H64" s="1063"/>
    </row>
    <row r="65" spans="1:8">
      <c r="A65" s="27"/>
      <c r="B65" s="29"/>
      <c r="C65" s="29"/>
      <c r="D65" s="28"/>
      <c r="E65" s="30"/>
      <c r="F65" s="29"/>
      <c r="G65" s="917"/>
      <c r="H65" s="917"/>
    </row>
    <row r="66" spans="1:8">
      <c r="A66" s="46" t="s">
        <v>2151</v>
      </c>
      <c r="B66" s="205"/>
      <c r="C66" s="47"/>
      <c r="D66" s="48" t="s">
        <v>810</v>
      </c>
      <c r="E66" s="18" t="s">
        <v>14</v>
      </c>
      <c r="F66" s="205">
        <v>6</v>
      </c>
      <c r="G66" s="1063"/>
      <c r="H66" s="1063"/>
    </row>
    <row r="67" spans="1:8">
      <c r="A67" s="27"/>
      <c r="B67" s="29"/>
      <c r="C67" s="29"/>
      <c r="D67" s="28"/>
      <c r="E67" s="30"/>
      <c r="F67" s="29"/>
      <c r="G67" s="917"/>
      <c r="H67" s="917"/>
    </row>
    <row r="68" spans="1:8">
      <c r="A68" s="46"/>
      <c r="B68" s="205"/>
      <c r="C68" s="47"/>
      <c r="D68" s="49" t="s">
        <v>811</v>
      </c>
      <c r="E68" s="205"/>
      <c r="F68" s="205"/>
      <c r="G68" s="1063"/>
      <c r="H68" s="1063"/>
    </row>
    <row r="69" spans="1:8">
      <c r="A69" s="27"/>
      <c r="B69" s="29"/>
      <c r="C69" s="29"/>
      <c r="D69" s="28"/>
      <c r="E69" s="30"/>
      <c r="F69" s="29"/>
      <c r="G69" s="917"/>
      <c r="H69" s="917"/>
    </row>
    <row r="70" spans="1:8">
      <c r="A70" s="46" t="s">
        <v>2152</v>
      </c>
      <c r="B70" s="205"/>
      <c r="C70" s="47"/>
      <c r="D70" s="48" t="s">
        <v>812</v>
      </c>
      <c r="E70" s="18" t="s">
        <v>14</v>
      </c>
      <c r="F70" s="205">
        <v>6</v>
      </c>
      <c r="G70" s="1063"/>
      <c r="H70" s="1063"/>
    </row>
    <row r="71" spans="1:8">
      <c r="A71" s="27"/>
      <c r="B71" s="29"/>
      <c r="C71" s="29"/>
      <c r="D71" s="28"/>
      <c r="E71" s="30"/>
      <c r="F71" s="29"/>
      <c r="G71" s="917"/>
      <c r="H71" s="917"/>
    </row>
    <row r="72" spans="1:8">
      <c r="A72" s="46" t="s">
        <v>2153</v>
      </c>
      <c r="B72" s="205"/>
      <c r="C72" s="47"/>
      <c r="D72" s="48" t="s">
        <v>813</v>
      </c>
      <c r="E72" s="18" t="s">
        <v>14</v>
      </c>
      <c r="F72" s="205">
        <v>6</v>
      </c>
      <c r="G72" s="1063"/>
      <c r="H72" s="1063"/>
    </row>
    <row r="73" spans="1:8">
      <c r="A73" s="27"/>
      <c r="B73" s="29"/>
      <c r="C73" s="29"/>
      <c r="D73" s="28"/>
      <c r="E73" s="30"/>
      <c r="F73" s="29"/>
      <c r="G73" s="917"/>
      <c r="H73" s="917"/>
    </row>
    <row r="74" spans="1:8">
      <c r="A74" s="46" t="s">
        <v>2154</v>
      </c>
      <c r="B74" s="205"/>
      <c r="C74" s="47"/>
      <c r="D74" s="48" t="s">
        <v>814</v>
      </c>
      <c r="E74" s="18" t="s">
        <v>14</v>
      </c>
      <c r="F74" s="205">
        <v>6</v>
      </c>
      <c r="G74" s="1063"/>
      <c r="H74" s="1063"/>
    </row>
    <row r="75" spans="1:8">
      <c r="A75" s="27"/>
      <c r="B75" s="29"/>
      <c r="C75" s="29"/>
      <c r="D75" s="28"/>
      <c r="E75" s="30"/>
      <c r="F75" s="29"/>
      <c r="G75" s="917"/>
      <c r="H75" s="917"/>
    </row>
    <row r="76" spans="1:8">
      <c r="A76" s="46" t="s">
        <v>2155</v>
      </c>
      <c r="B76" s="205"/>
      <c r="C76" s="47"/>
      <c r="D76" s="48" t="s">
        <v>815</v>
      </c>
      <c r="E76" s="18" t="s">
        <v>14</v>
      </c>
      <c r="F76" s="205">
        <v>6</v>
      </c>
      <c r="G76" s="1063"/>
      <c r="H76" s="1063"/>
    </row>
    <row r="77" spans="1:8">
      <c r="A77" s="27"/>
      <c r="B77" s="29"/>
      <c r="C77" s="29"/>
      <c r="D77" s="28"/>
      <c r="E77" s="30"/>
      <c r="F77" s="29"/>
      <c r="G77" s="917"/>
      <c r="H77" s="917"/>
    </row>
    <row r="78" spans="1:8">
      <c r="A78" s="46" t="s">
        <v>2156</v>
      </c>
      <c r="B78" s="205"/>
      <c r="C78" s="47"/>
      <c r="D78" s="48" t="s">
        <v>816</v>
      </c>
      <c r="E78" s="18" t="s">
        <v>14</v>
      </c>
      <c r="F78" s="205">
        <v>6</v>
      </c>
      <c r="G78" s="1063"/>
      <c r="H78" s="1063"/>
    </row>
    <row r="79" spans="1:8">
      <c r="A79" s="27"/>
      <c r="B79" s="29"/>
      <c r="C79" s="29"/>
      <c r="D79" s="28"/>
      <c r="E79" s="30"/>
      <c r="F79" s="29"/>
      <c r="G79" s="917"/>
      <c r="H79" s="917"/>
    </row>
    <row r="80" spans="1:8">
      <c r="A80" s="46"/>
      <c r="B80" s="205"/>
      <c r="C80" s="47"/>
      <c r="D80" s="48"/>
      <c r="E80" s="205"/>
      <c r="F80" s="205"/>
      <c r="G80" s="1063"/>
      <c r="H80" s="1063"/>
    </row>
    <row r="81" spans="1:8" ht="15.75" thickBot="1">
      <c r="A81" s="27"/>
      <c r="B81" s="29"/>
      <c r="C81" s="29"/>
      <c r="D81" s="28"/>
      <c r="E81" s="30"/>
      <c r="F81" s="29"/>
      <c r="G81" s="917"/>
      <c r="H81" s="917"/>
    </row>
    <row r="82" spans="1:8" ht="15.75" thickBot="1">
      <c r="A82" s="1131" t="s">
        <v>20</v>
      </c>
      <c r="B82" s="1132"/>
      <c r="C82" s="1132"/>
      <c r="D82" s="1132"/>
      <c r="E82" s="1132"/>
      <c r="F82" s="1132"/>
      <c r="G82" s="1133"/>
      <c r="H82" s="328"/>
    </row>
    <row r="83" spans="1:8" ht="15.75" thickBot="1">
      <c r="A83" s="1105" t="s">
        <v>21</v>
      </c>
      <c r="B83" s="1106"/>
      <c r="C83" s="1106"/>
      <c r="D83" s="1106"/>
      <c r="E83" s="1106"/>
      <c r="F83" s="1106"/>
      <c r="G83" s="1107"/>
      <c r="H83" s="37"/>
    </row>
    <row r="84" spans="1:8">
      <c r="A84" s="46"/>
      <c r="B84" s="205"/>
      <c r="C84" s="47"/>
      <c r="D84" s="49" t="s">
        <v>817</v>
      </c>
      <c r="E84" s="205"/>
      <c r="F84" s="205"/>
      <c r="G84" s="1063"/>
      <c r="H84" s="1063"/>
    </row>
    <row r="85" spans="1:8">
      <c r="A85" s="27"/>
      <c r="B85" s="29"/>
      <c r="C85" s="29"/>
      <c r="D85" s="28"/>
      <c r="E85" s="30"/>
      <c r="F85" s="29"/>
      <c r="G85" s="917"/>
      <c r="H85" s="917"/>
    </row>
    <row r="86" spans="1:8">
      <c r="A86" s="46" t="s">
        <v>2157</v>
      </c>
      <c r="B86" s="205"/>
      <c r="C86" s="47"/>
      <c r="D86" s="40" t="s">
        <v>818</v>
      </c>
      <c r="E86" s="18" t="s">
        <v>14</v>
      </c>
      <c r="F86" s="205">
        <v>10</v>
      </c>
      <c r="G86" s="1063"/>
      <c r="H86" s="1063"/>
    </row>
    <row r="87" spans="1:8">
      <c r="A87" s="27"/>
      <c r="B87" s="29"/>
      <c r="C87" s="29"/>
      <c r="D87" s="28"/>
      <c r="E87" s="30"/>
      <c r="F87" s="29"/>
      <c r="G87" s="917"/>
      <c r="H87" s="917"/>
    </row>
    <row r="88" spans="1:8">
      <c r="A88" s="46" t="s">
        <v>2158</v>
      </c>
      <c r="B88" s="205"/>
      <c r="C88" s="47"/>
      <c r="D88" s="40" t="s">
        <v>90</v>
      </c>
      <c r="E88" s="18" t="s">
        <v>14</v>
      </c>
      <c r="F88" s="205">
        <v>2</v>
      </c>
      <c r="G88" s="913"/>
      <c r="H88" s="1063"/>
    </row>
    <row r="89" spans="1:8">
      <c r="A89" s="27"/>
      <c r="B89" s="29"/>
      <c r="C89" s="29"/>
      <c r="D89" s="28"/>
      <c r="E89" s="30"/>
      <c r="F89" s="29"/>
      <c r="G89" s="917"/>
      <c r="H89" s="917"/>
    </row>
    <row r="90" spans="1:8">
      <c r="A90" s="46" t="s">
        <v>2159</v>
      </c>
      <c r="B90" s="205"/>
      <c r="C90" s="47"/>
      <c r="D90" s="40" t="s">
        <v>4135</v>
      </c>
      <c r="E90" s="205" t="s">
        <v>14</v>
      </c>
      <c r="F90" s="205">
        <v>5</v>
      </c>
      <c r="G90" s="913"/>
      <c r="H90" s="1063"/>
    </row>
    <row r="91" spans="1:8">
      <c r="A91" s="27"/>
      <c r="B91" s="29"/>
      <c r="C91" s="29"/>
      <c r="D91" s="140"/>
      <c r="E91" s="30"/>
      <c r="F91" s="29"/>
      <c r="G91" s="1083"/>
      <c r="H91" s="917"/>
    </row>
    <row r="92" spans="1:8">
      <c r="A92" s="46" t="s">
        <v>2130</v>
      </c>
      <c r="B92" s="205"/>
      <c r="C92" s="47"/>
      <c r="D92" s="71" t="s">
        <v>819</v>
      </c>
      <c r="E92" s="205"/>
      <c r="F92" s="205"/>
      <c r="G92" s="913"/>
      <c r="H92" s="1063"/>
    </row>
    <row r="93" spans="1:8">
      <c r="A93" s="27"/>
      <c r="B93" s="29"/>
      <c r="C93" s="29"/>
      <c r="D93" s="140"/>
      <c r="E93" s="194"/>
      <c r="F93" s="79"/>
      <c r="G93" s="1083"/>
      <c r="H93" s="917"/>
    </row>
    <row r="94" spans="1:8">
      <c r="A94" s="46" t="s">
        <v>2160</v>
      </c>
      <c r="B94" s="205"/>
      <c r="C94" s="47"/>
      <c r="D94" s="40" t="s">
        <v>820</v>
      </c>
      <c r="E94" s="18" t="s">
        <v>34</v>
      </c>
      <c r="F94" s="17">
        <v>6</v>
      </c>
      <c r="G94" s="913"/>
      <c r="H94" s="1063"/>
    </row>
    <row r="95" spans="1:8">
      <c r="A95" s="27"/>
      <c r="B95" s="29"/>
      <c r="C95" s="29"/>
      <c r="D95" s="28"/>
      <c r="E95" s="30"/>
      <c r="F95" s="29"/>
      <c r="G95" s="917"/>
      <c r="H95" s="917"/>
    </row>
    <row r="96" spans="1:8">
      <c r="A96" s="46" t="s">
        <v>2161</v>
      </c>
      <c r="B96" s="205"/>
      <c r="C96" s="47"/>
      <c r="D96" s="48" t="s">
        <v>821</v>
      </c>
      <c r="E96" s="205" t="s">
        <v>14</v>
      </c>
      <c r="F96" s="205">
        <v>2</v>
      </c>
      <c r="G96" s="913"/>
      <c r="H96" s="1063"/>
    </row>
    <row r="97" spans="1:8">
      <c r="A97" s="27"/>
      <c r="B97" s="29"/>
      <c r="C97" s="29"/>
      <c r="D97" s="28"/>
      <c r="E97" s="30"/>
      <c r="F97" s="29"/>
      <c r="G97" s="917"/>
      <c r="H97" s="917"/>
    </row>
    <row r="98" spans="1:8">
      <c r="A98" s="46" t="s">
        <v>2162</v>
      </c>
      <c r="B98" s="205"/>
      <c r="C98" s="47"/>
      <c r="D98" s="48" t="s">
        <v>822</v>
      </c>
      <c r="E98" s="205" t="s">
        <v>14</v>
      </c>
      <c r="F98" s="205">
        <v>4</v>
      </c>
      <c r="G98" s="1063"/>
      <c r="H98" s="1063"/>
    </row>
    <row r="99" spans="1:8">
      <c r="A99" s="27"/>
      <c r="B99" s="29"/>
      <c r="C99" s="29"/>
      <c r="D99" s="28"/>
      <c r="E99" s="30"/>
      <c r="F99" s="29"/>
      <c r="G99" s="917"/>
      <c r="H99" s="917"/>
    </row>
    <row r="100" spans="1:8" ht="27">
      <c r="A100" s="46" t="s">
        <v>2163</v>
      </c>
      <c r="B100" s="205"/>
      <c r="C100" s="47"/>
      <c r="D100" s="40" t="s">
        <v>823</v>
      </c>
      <c r="E100" s="205" t="s">
        <v>14</v>
      </c>
      <c r="F100" s="205">
        <v>6</v>
      </c>
      <c r="G100" s="1063"/>
      <c r="H100" s="1063"/>
    </row>
    <row r="101" spans="1:8">
      <c r="A101" s="27"/>
      <c r="B101" s="29"/>
      <c r="C101" s="29"/>
      <c r="D101" s="28"/>
      <c r="E101" s="30"/>
      <c r="F101" s="29"/>
      <c r="G101" s="917"/>
      <c r="H101" s="917"/>
    </row>
    <row r="102" spans="1:8">
      <c r="A102" s="46"/>
      <c r="B102" s="205"/>
      <c r="C102" s="17"/>
      <c r="D102" s="10"/>
      <c r="E102" s="42"/>
      <c r="F102" s="17"/>
      <c r="G102" s="913"/>
      <c r="H102" s="913"/>
    </row>
    <row r="103" spans="1:8">
      <c r="A103" s="27"/>
      <c r="B103" s="29"/>
      <c r="C103" s="29"/>
      <c r="D103" s="28"/>
      <c r="E103" s="30"/>
      <c r="F103" s="29"/>
      <c r="G103" s="917"/>
      <c r="H103" s="917"/>
    </row>
    <row r="104" spans="1:8">
      <c r="A104" s="46"/>
      <c r="B104" s="205"/>
      <c r="C104" s="17"/>
      <c r="D104" s="10"/>
      <c r="E104" s="18"/>
      <c r="F104" s="17"/>
      <c r="G104" s="913"/>
      <c r="H104" s="913"/>
    </row>
    <row r="105" spans="1:8">
      <c r="A105" s="27"/>
      <c r="B105" s="29"/>
      <c r="C105" s="29"/>
      <c r="D105" s="28"/>
      <c r="E105" s="30"/>
      <c r="F105" s="29"/>
      <c r="G105" s="917"/>
      <c r="H105" s="917"/>
    </row>
    <row r="106" spans="1:8">
      <c r="A106" s="46"/>
      <c r="B106" s="205"/>
      <c r="C106" s="45"/>
      <c r="D106" s="44"/>
      <c r="E106" s="52"/>
      <c r="F106" s="45"/>
      <c r="G106" s="913"/>
      <c r="H106" s="1085"/>
    </row>
    <row r="107" spans="1:8">
      <c r="A107" s="27"/>
      <c r="B107" s="29"/>
      <c r="C107" s="29"/>
      <c r="D107" s="28"/>
      <c r="E107" s="30"/>
      <c r="F107" s="29"/>
      <c r="G107" s="917"/>
      <c r="H107" s="917"/>
    </row>
    <row r="108" spans="1:8">
      <c r="A108" s="46"/>
      <c r="B108" s="205"/>
      <c r="C108" s="45"/>
      <c r="D108" s="44"/>
      <c r="E108" s="52"/>
      <c r="F108" s="45"/>
      <c r="G108" s="1085"/>
      <c r="H108" s="1085"/>
    </row>
    <row r="109" spans="1:8">
      <c r="A109" s="27"/>
      <c r="B109" s="29"/>
      <c r="C109" s="29"/>
      <c r="D109" s="28"/>
      <c r="E109" s="30"/>
      <c r="F109" s="29"/>
      <c r="G109" s="917"/>
      <c r="H109" s="917"/>
    </row>
    <row r="110" spans="1:8">
      <c r="A110" s="46"/>
      <c r="B110" s="205"/>
      <c r="C110" s="47"/>
      <c r="D110" s="48"/>
      <c r="E110" s="205"/>
      <c r="F110" s="205"/>
      <c r="G110" s="1086"/>
      <c r="H110" s="1086"/>
    </row>
    <row r="111" spans="1:8">
      <c r="A111" s="27"/>
      <c r="B111" s="29"/>
      <c r="C111" s="29"/>
      <c r="D111" s="28"/>
      <c r="E111" s="30"/>
      <c r="F111" s="29"/>
      <c r="G111" s="917"/>
      <c r="H111" s="917"/>
    </row>
    <row r="112" spans="1:8">
      <c r="A112" s="46"/>
      <c r="B112" s="205"/>
      <c r="C112" s="47"/>
      <c r="D112" s="48"/>
      <c r="E112" s="205"/>
      <c r="F112" s="205"/>
      <c r="G112" s="1086"/>
      <c r="H112" s="1086"/>
    </row>
    <row r="113" spans="1:8">
      <c r="A113" s="27"/>
      <c r="B113" s="29"/>
      <c r="C113" s="29"/>
      <c r="D113" s="28"/>
      <c r="E113" s="30"/>
      <c r="F113" s="29"/>
      <c r="G113" s="917"/>
      <c r="H113" s="917"/>
    </row>
    <row r="114" spans="1:8">
      <c r="A114" s="46"/>
      <c r="B114" s="205"/>
      <c r="C114" s="47"/>
      <c r="D114" s="48"/>
      <c r="E114" s="205"/>
      <c r="F114" s="205"/>
      <c r="G114" s="1063"/>
      <c r="H114" s="1063"/>
    </row>
    <row r="115" spans="1:8" ht="15.75" thickBot="1">
      <c r="A115" s="27"/>
      <c r="B115" s="29"/>
      <c r="C115" s="29"/>
      <c r="D115" s="28"/>
      <c r="E115" s="30"/>
      <c r="F115" s="29"/>
      <c r="G115" s="917"/>
      <c r="H115" s="917"/>
    </row>
    <row r="116" spans="1:8" ht="15.75" thickBot="1">
      <c r="A116" s="1131" t="s">
        <v>20</v>
      </c>
      <c r="B116" s="1132"/>
      <c r="C116" s="1132"/>
      <c r="D116" s="1132"/>
      <c r="E116" s="1132"/>
      <c r="F116" s="1132"/>
      <c r="G116" s="1132"/>
      <c r="H116" s="51"/>
    </row>
    <row r="117" spans="1:8" ht="15.75" thickBot="1">
      <c r="A117" s="1105" t="s">
        <v>21</v>
      </c>
      <c r="B117" s="1106"/>
      <c r="C117" s="1106"/>
      <c r="D117" s="1106"/>
      <c r="E117" s="1106"/>
      <c r="F117" s="1106"/>
      <c r="G117" s="1107"/>
      <c r="H117" s="54"/>
    </row>
    <row r="118" spans="1:8">
      <c r="A118" s="27"/>
      <c r="B118" s="29"/>
      <c r="C118" s="29"/>
      <c r="D118" s="28"/>
      <c r="E118" s="30"/>
      <c r="F118" s="29"/>
      <c r="G118" s="917"/>
      <c r="H118" s="917"/>
    </row>
    <row r="119" spans="1:8">
      <c r="A119" s="46" t="s">
        <v>2131</v>
      </c>
      <c r="B119" s="205"/>
      <c r="C119" s="47"/>
      <c r="D119" s="49" t="s">
        <v>123</v>
      </c>
      <c r="E119" s="205"/>
      <c r="F119" s="205"/>
      <c r="G119" s="1063"/>
      <c r="H119" s="1063"/>
    </row>
    <row r="120" spans="1:8">
      <c r="A120" s="27"/>
      <c r="B120" s="29"/>
      <c r="C120" s="29"/>
      <c r="D120" s="28"/>
      <c r="E120" s="30"/>
      <c r="F120" s="29"/>
      <c r="G120" s="917"/>
      <c r="H120" s="917"/>
    </row>
    <row r="121" spans="1:8">
      <c r="A121" s="46" t="s">
        <v>2164</v>
      </c>
      <c r="B121" s="205"/>
      <c r="C121" s="47"/>
      <c r="D121" s="763" t="s">
        <v>1517</v>
      </c>
      <c r="E121" s="205" t="s">
        <v>14</v>
      </c>
      <c r="F121" s="205">
        <v>8</v>
      </c>
      <c r="G121" s="1063"/>
      <c r="H121" s="1063"/>
    </row>
    <row r="122" spans="1:8">
      <c r="A122" s="27"/>
      <c r="B122" s="29"/>
      <c r="C122" s="29"/>
      <c r="D122" s="28"/>
      <c r="E122" s="30"/>
      <c r="F122" s="29"/>
      <c r="G122" s="917"/>
      <c r="H122" s="917"/>
    </row>
    <row r="123" spans="1:8" ht="17.25" customHeight="1">
      <c r="A123" s="46" t="s">
        <v>2165</v>
      </c>
      <c r="B123" s="205"/>
      <c r="C123" s="17"/>
      <c r="D123" s="10" t="s">
        <v>35</v>
      </c>
      <c r="E123" s="42"/>
      <c r="F123" s="17"/>
      <c r="G123" s="913"/>
      <c r="H123" s="913"/>
    </row>
    <row r="124" spans="1:8">
      <c r="A124" s="27"/>
      <c r="B124" s="29"/>
      <c r="C124" s="29"/>
      <c r="D124" s="28"/>
      <c r="E124" s="30"/>
      <c r="F124" s="29"/>
      <c r="G124" s="917"/>
      <c r="H124" s="917"/>
    </row>
    <row r="125" spans="1:8" ht="22.5" customHeight="1">
      <c r="A125" s="46" t="s">
        <v>2166</v>
      </c>
      <c r="B125" s="205"/>
      <c r="C125" s="17"/>
      <c r="D125" s="77" t="s">
        <v>1607</v>
      </c>
      <c r="E125" s="73" t="s">
        <v>14</v>
      </c>
      <c r="F125" s="74">
        <v>3</v>
      </c>
      <c r="G125" s="909"/>
      <c r="H125" s="909"/>
    </row>
    <row r="126" spans="1:8">
      <c r="A126" s="27"/>
      <c r="B126" s="29"/>
      <c r="C126" s="29"/>
      <c r="D126" s="329"/>
      <c r="E126" s="330"/>
      <c r="F126" s="331"/>
      <c r="G126" s="1077"/>
      <c r="H126" s="1077"/>
    </row>
    <row r="127" spans="1:8" ht="27">
      <c r="A127" s="46" t="s">
        <v>2167</v>
      </c>
      <c r="B127" s="205"/>
      <c r="C127" s="45"/>
      <c r="D127" s="75" t="s">
        <v>1608</v>
      </c>
      <c r="E127" s="52" t="s">
        <v>14</v>
      </c>
      <c r="F127" s="76">
        <v>3</v>
      </c>
      <c r="G127" s="909"/>
      <c r="H127" s="1078"/>
    </row>
    <row r="128" spans="1:8">
      <c r="A128" s="27"/>
      <c r="B128" s="29"/>
      <c r="C128" s="29"/>
      <c r="D128" s="329"/>
      <c r="E128" s="330"/>
      <c r="F128" s="331"/>
      <c r="G128" s="1077"/>
      <c r="H128" s="1077"/>
    </row>
    <row r="129" spans="1:8">
      <c r="A129" s="46" t="s">
        <v>2168</v>
      </c>
      <c r="B129" s="205"/>
      <c r="C129" s="45"/>
      <c r="D129" s="75" t="s">
        <v>121</v>
      </c>
      <c r="E129" s="52" t="s">
        <v>14</v>
      </c>
      <c r="F129" s="76">
        <v>3</v>
      </c>
      <c r="G129" s="1078"/>
      <c r="H129" s="1078"/>
    </row>
    <row r="130" spans="1:8">
      <c r="A130" s="27"/>
      <c r="B130" s="29"/>
      <c r="C130" s="29"/>
      <c r="D130" s="28"/>
      <c r="E130" s="30"/>
      <c r="F130" s="29"/>
      <c r="G130" s="917"/>
      <c r="H130" s="917"/>
    </row>
    <row r="131" spans="1:8">
      <c r="A131" s="46"/>
      <c r="B131" s="205"/>
      <c r="C131" s="47"/>
      <c r="D131" s="48"/>
      <c r="E131" s="205"/>
      <c r="F131" s="205"/>
      <c r="G131" s="1063"/>
      <c r="H131" s="1063"/>
    </row>
    <row r="132" spans="1:8">
      <c r="A132" s="27"/>
      <c r="B132" s="29"/>
      <c r="C132" s="29"/>
      <c r="D132" s="28"/>
      <c r="E132" s="30"/>
      <c r="F132" s="29"/>
      <c r="G132" s="917"/>
      <c r="H132" s="917"/>
    </row>
    <row r="133" spans="1:8">
      <c r="A133" s="46"/>
      <c r="B133" s="205"/>
      <c r="C133" s="98"/>
      <c r="D133" s="68"/>
      <c r="E133" s="205"/>
      <c r="F133" s="98"/>
      <c r="G133" s="920"/>
      <c r="H133" s="920"/>
    </row>
    <row r="134" spans="1:8">
      <c r="A134" s="27"/>
      <c r="B134" s="29"/>
      <c r="C134" s="29"/>
      <c r="D134" s="28"/>
      <c r="E134" s="30"/>
      <c r="F134" s="29"/>
      <c r="G134" s="917"/>
      <c r="H134" s="917"/>
    </row>
    <row r="135" spans="1:8">
      <c r="A135" s="46"/>
      <c r="B135" s="205"/>
      <c r="C135" s="47"/>
      <c r="D135" s="48"/>
      <c r="E135" s="205"/>
      <c r="F135" s="205"/>
      <c r="G135" s="1063"/>
      <c r="H135" s="1063"/>
    </row>
    <row r="136" spans="1:8">
      <c r="A136" s="27"/>
      <c r="B136" s="29"/>
      <c r="C136" s="29"/>
      <c r="D136" s="28"/>
      <c r="E136" s="30"/>
      <c r="F136" s="29"/>
      <c r="G136" s="917"/>
      <c r="H136" s="917"/>
    </row>
    <row r="137" spans="1:8">
      <c r="A137" s="46"/>
      <c r="B137" s="205"/>
      <c r="C137" s="47"/>
      <c r="D137" s="48"/>
      <c r="E137" s="205"/>
      <c r="F137" s="205"/>
      <c r="G137" s="1063"/>
      <c r="H137" s="1063"/>
    </row>
    <row r="138" spans="1:8">
      <c r="A138" s="27"/>
      <c r="B138" s="29"/>
      <c r="C138" s="29"/>
      <c r="D138" s="28"/>
      <c r="E138" s="30"/>
      <c r="F138" s="29"/>
      <c r="G138" s="917"/>
      <c r="H138" s="917"/>
    </row>
    <row r="139" spans="1:8">
      <c r="A139" s="46"/>
      <c r="B139" s="205"/>
      <c r="C139" s="47"/>
      <c r="D139" s="48"/>
      <c r="E139" s="205"/>
      <c r="F139" s="205"/>
      <c r="G139" s="1063"/>
      <c r="H139" s="1063"/>
    </row>
    <row r="140" spans="1:8">
      <c r="A140" s="27"/>
      <c r="B140" s="29"/>
      <c r="C140" s="29"/>
      <c r="D140" s="28"/>
      <c r="E140" s="30"/>
      <c r="F140" s="29"/>
      <c r="G140" s="917"/>
      <c r="H140" s="917"/>
    </row>
    <row r="141" spans="1:8">
      <c r="A141" s="46"/>
      <c r="B141" s="205"/>
      <c r="C141" s="47"/>
      <c r="D141" s="48"/>
      <c r="E141" s="205"/>
      <c r="F141" s="205"/>
      <c r="G141" s="1063"/>
      <c r="H141" s="1063"/>
    </row>
    <row r="142" spans="1:8">
      <c r="A142" s="27"/>
      <c r="B142" s="29"/>
      <c r="C142" s="29"/>
      <c r="D142" s="28"/>
      <c r="E142" s="30"/>
      <c r="F142" s="29"/>
      <c r="G142" s="917"/>
      <c r="H142" s="917"/>
    </row>
    <row r="143" spans="1:8">
      <c r="A143" s="46"/>
      <c r="B143" s="205"/>
      <c r="C143" s="47"/>
      <c r="D143" s="48"/>
      <c r="E143" s="205"/>
      <c r="F143" s="205"/>
      <c r="G143" s="1063"/>
      <c r="H143" s="1063"/>
    </row>
    <row r="144" spans="1:8">
      <c r="A144" s="27"/>
      <c r="B144" s="29"/>
      <c r="C144" s="29"/>
      <c r="D144" s="28"/>
      <c r="E144" s="30"/>
      <c r="F144" s="29"/>
      <c r="G144" s="917"/>
      <c r="H144" s="917"/>
    </row>
    <row r="145" spans="1:8">
      <c r="A145" s="46"/>
      <c r="B145" s="205"/>
      <c r="C145" s="47"/>
      <c r="D145" s="48"/>
      <c r="E145" s="205"/>
      <c r="F145" s="205"/>
      <c r="G145" s="1063"/>
      <c r="H145" s="1063"/>
    </row>
    <row r="146" spans="1:8">
      <c r="A146" s="27"/>
      <c r="B146" s="29"/>
      <c r="C146" s="29"/>
      <c r="D146" s="28"/>
      <c r="E146" s="30"/>
      <c r="F146" s="29"/>
      <c r="G146" s="917"/>
      <c r="H146" s="917"/>
    </row>
    <row r="147" spans="1:8">
      <c r="A147" s="46"/>
      <c r="B147" s="205"/>
      <c r="C147" s="47"/>
      <c r="D147" s="48"/>
      <c r="E147" s="205"/>
      <c r="F147" s="205"/>
      <c r="G147" s="1063"/>
      <c r="H147" s="1063"/>
    </row>
    <row r="148" spans="1:8">
      <c r="A148" s="27"/>
      <c r="B148" s="29"/>
      <c r="C148" s="29"/>
      <c r="D148" s="28"/>
      <c r="E148" s="30"/>
      <c r="F148" s="29"/>
      <c r="G148" s="917"/>
      <c r="H148" s="917"/>
    </row>
    <row r="149" spans="1:8">
      <c r="A149" s="46"/>
      <c r="B149" s="205"/>
      <c r="C149" s="47"/>
      <c r="D149" s="48"/>
      <c r="E149" s="205"/>
      <c r="F149" s="205"/>
      <c r="G149" s="1063"/>
      <c r="H149" s="1063"/>
    </row>
    <row r="150" spans="1:8">
      <c r="A150" s="27"/>
      <c r="B150" s="29"/>
      <c r="C150" s="29"/>
      <c r="D150" s="28"/>
      <c r="E150" s="30"/>
      <c r="F150" s="29"/>
      <c r="G150" s="917"/>
      <c r="H150" s="917"/>
    </row>
    <row r="151" spans="1:8" ht="15.75" thickBot="1">
      <c r="A151" s="46"/>
      <c r="B151" s="205"/>
      <c r="C151" s="47"/>
      <c r="D151" s="48"/>
      <c r="E151" s="205"/>
      <c r="F151" s="205"/>
      <c r="G151" s="1063"/>
      <c r="H151" s="1063"/>
    </row>
    <row r="152" spans="1:8" ht="15.75" thickBot="1">
      <c r="A152" s="1131" t="s">
        <v>39</v>
      </c>
      <c r="B152" s="1132"/>
      <c r="C152" s="1132"/>
      <c r="D152" s="1132"/>
      <c r="E152" s="1132"/>
      <c r="F152" s="1132"/>
      <c r="G152" s="1133"/>
      <c r="H152" s="328"/>
    </row>
  </sheetData>
  <sheetProtection algorithmName="SHA-512" hashValue="XYfgqwT91aVoEFGJNuK/r/LUbEJ7CHKw4MsA+bT+HcseDQdeOplrZwZT7I9rMCAjTox/MBRqsYJJ+x4a+/EuBw==" saltValue="+EiY3KqFU3NttYeZu504Qw==" spinCount="100000" sheet="1" objects="1" scenarios="1"/>
  <mergeCells count="13">
    <mergeCell ref="A117:G117"/>
    <mergeCell ref="A152:G152"/>
    <mergeCell ref="A42:G42"/>
    <mergeCell ref="A43:G43"/>
    <mergeCell ref="A82:G82"/>
    <mergeCell ref="A83:G83"/>
    <mergeCell ref="A116:G116"/>
    <mergeCell ref="A1:B1"/>
    <mergeCell ref="C1:H1"/>
    <mergeCell ref="A2:B2"/>
    <mergeCell ref="C2:H2"/>
    <mergeCell ref="A3:B3"/>
    <mergeCell ref="C3:H3"/>
  </mergeCells>
  <pageMargins left="0.70866141732283472" right="0.70866141732283472" top="0.74803149606299213" bottom="0.74803149606299213" header="0.31496062992125984" footer="0.31496062992125984"/>
  <pageSetup paperSize="9" scale="60" firstPageNumber="19" fitToHeight="0" orientation="portrait" r:id="rId1"/>
  <headerFooter>
    <oddFooter xml:space="preserve">&amp;RC. &amp;P
</oddFooter>
  </headerFooter>
  <rowBreaks count="3" manualBreakCount="3">
    <brk id="42" max="7" man="1"/>
    <brk id="82" max="7" man="1"/>
    <brk id="116" max="7"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E94016-8037-4BC3-9D11-0713DE328854}">
  <sheetPr>
    <pageSetUpPr fitToPage="1"/>
  </sheetPr>
  <dimension ref="A1:P529"/>
  <sheetViews>
    <sheetView view="pageBreakPreview" topLeftCell="A483" zoomScale="70" zoomScaleNormal="100" zoomScaleSheetLayoutView="70" workbookViewId="0">
      <selection activeCell="G87" sqref="A87:H120"/>
    </sheetView>
  </sheetViews>
  <sheetFormatPr defaultColWidth="8.85546875" defaultRowHeight="15"/>
  <cols>
    <col min="1" max="1" width="7.42578125" style="545" customWidth="1"/>
    <col min="2" max="2" width="9.28515625" style="540" customWidth="1"/>
    <col min="3" max="3" width="9.5703125" style="578" customWidth="1"/>
    <col min="4" max="4" width="41" style="579" bestFit="1" customWidth="1"/>
    <col min="5" max="5" width="7.5703125" style="540" customWidth="1"/>
    <col min="6" max="6" width="8.5703125" style="540" customWidth="1"/>
    <col min="7" max="8" width="30.7109375" style="756" customWidth="1"/>
    <col min="12" max="12" width="11.7109375" bestFit="1" customWidth="1"/>
    <col min="20" max="20" width="12.28515625" bestFit="1" customWidth="1"/>
  </cols>
  <sheetData>
    <row r="1" spans="1:16" ht="28.5" customHeight="1">
      <c r="A1" s="1099" t="s">
        <v>1327</v>
      </c>
      <c r="B1" s="1180"/>
      <c r="C1" s="1099" t="s">
        <v>3488</v>
      </c>
      <c r="D1" s="1180"/>
      <c r="E1" s="1180"/>
      <c r="F1" s="1180"/>
      <c r="G1" s="1180"/>
      <c r="H1" s="1180"/>
    </row>
    <row r="2" spans="1:16" ht="14.45" customHeight="1">
      <c r="A2" s="1180" t="s">
        <v>1184</v>
      </c>
      <c r="B2" s="1180"/>
      <c r="C2" s="1099" t="s">
        <v>3487</v>
      </c>
      <c r="D2" s="1180"/>
      <c r="E2" s="1180"/>
      <c r="F2" s="1180"/>
      <c r="G2" s="1180"/>
      <c r="H2" s="1180"/>
    </row>
    <row r="3" spans="1:16" ht="15.75" thickBot="1">
      <c r="A3" s="1102" t="s">
        <v>917</v>
      </c>
      <c r="B3" s="1102"/>
      <c r="C3" s="1182" t="str">
        <f>D5</f>
        <v>SCHEDULE 22: BUILDING REFURBISHMENT</v>
      </c>
      <c r="D3" s="1182"/>
      <c r="E3" s="1182"/>
      <c r="F3" s="1182"/>
      <c r="G3" s="1182"/>
      <c r="H3" s="1182"/>
    </row>
    <row r="4" spans="1:16" ht="30" customHeight="1" thickBot="1">
      <c r="A4" s="580" t="s">
        <v>0</v>
      </c>
      <c r="B4" s="581" t="s">
        <v>1</v>
      </c>
      <c r="C4" s="581" t="s">
        <v>2</v>
      </c>
      <c r="D4" s="581" t="s">
        <v>3</v>
      </c>
      <c r="E4" s="581" t="s">
        <v>4</v>
      </c>
      <c r="F4" s="581" t="s">
        <v>5</v>
      </c>
      <c r="G4" s="755" t="s">
        <v>6</v>
      </c>
      <c r="H4" s="755" t="s">
        <v>7</v>
      </c>
    </row>
    <row r="5" spans="1:16" ht="23.25" customHeight="1">
      <c r="A5" s="582"/>
      <c r="B5" s="583"/>
      <c r="C5" s="583"/>
      <c r="D5" s="8" t="s">
        <v>1333</v>
      </c>
      <c r="E5" s="583"/>
      <c r="F5" s="583"/>
      <c r="G5" s="1053"/>
      <c r="H5" s="1053"/>
    </row>
    <row r="6" spans="1:16">
      <c r="A6" s="585"/>
      <c r="B6" s="586"/>
      <c r="C6" s="587"/>
      <c r="D6" s="588"/>
      <c r="E6" s="589"/>
      <c r="F6" s="589"/>
      <c r="G6" s="1055"/>
      <c r="H6" s="1055"/>
    </row>
    <row r="7" spans="1:16">
      <c r="A7" s="16" t="s">
        <v>2169</v>
      </c>
      <c r="B7" s="584"/>
      <c r="C7" s="584"/>
      <c r="D7" s="771" t="s">
        <v>2170</v>
      </c>
      <c r="E7" s="593"/>
      <c r="F7" s="584"/>
      <c r="G7" s="1056"/>
      <c r="H7" s="1056"/>
    </row>
    <row r="8" spans="1:16">
      <c r="A8" s="585"/>
      <c r="B8" s="645"/>
      <c r="C8" s="587"/>
      <c r="D8" s="588"/>
      <c r="E8" s="589"/>
      <c r="F8" s="589"/>
      <c r="G8" s="1055"/>
      <c r="H8" s="1055"/>
    </row>
    <row r="9" spans="1:16" ht="20.25" customHeight="1">
      <c r="A9" s="591"/>
      <c r="B9" s="584"/>
      <c r="C9" s="584"/>
      <c r="D9" s="592" t="s">
        <v>1186</v>
      </c>
      <c r="E9" s="593"/>
      <c r="F9" s="584"/>
      <c r="G9" s="1056"/>
      <c r="H9" s="1056"/>
    </row>
    <row r="10" spans="1:16">
      <c r="A10" s="585"/>
      <c r="B10" s="586"/>
      <c r="C10" s="587"/>
      <c r="D10" s="588"/>
      <c r="E10" s="589"/>
      <c r="F10" s="589"/>
      <c r="G10" s="1055"/>
      <c r="H10" s="1055"/>
    </row>
    <row r="11" spans="1:16" ht="24" customHeight="1">
      <c r="A11" s="16" t="s">
        <v>2197</v>
      </c>
      <c r="B11" s="584"/>
      <c r="C11" s="584"/>
      <c r="D11" s="592" t="s">
        <v>1187</v>
      </c>
      <c r="E11" s="593" t="s">
        <v>134</v>
      </c>
      <c r="F11" s="584">
        <v>34</v>
      </c>
      <c r="G11" s="1057"/>
      <c r="H11" s="1057"/>
      <c r="I11" s="569"/>
      <c r="J11" s="572"/>
      <c r="L11" s="594"/>
      <c r="N11" s="572"/>
      <c r="O11" s="594"/>
      <c r="P11" s="572"/>
    </row>
    <row r="12" spans="1:16">
      <c r="A12" s="585"/>
      <c r="B12" s="586"/>
      <c r="C12" s="587"/>
      <c r="D12" s="588"/>
      <c r="E12" s="589"/>
      <c r="F12" s="589"/>
      <c r="G12" s="1058"/>
      <c r="H12" s="1058"/>
      <c r="I12" s="569"/>
      <c r="J12" s="572"/>
      <c r="L12" s="594"/>
      <c r="N12" s="572"/>
      <c r="O12" s="594"/>
      <c r="P12" s="572"/>
    </row>
    <row r="13" spans="1:16">
      <c r="A13" s="591"/>
      <c r="B13" s="584"/>
      <c r="C13" s="584"/>
      <c r="D13" s="592" t="s">
        <v>1188</v>
      </c>
      <c r="E13" s="593"/>
      <c r="F13" s="584"/>
      <c r="G13" s="1057"/>
      <c r="H13" s="1057"/>
      <c r="I13" s="569"/>
      <c r="J13" s="572"/>
      <c r="L13" s="594"/>
      <c r="N13" s="572"/>
      <c r="O13" s="594"/>
      <c r="P13" s="572"/>
    </row>
    <row r="14" spans="1:16">
      <c r="A14" s="585"/>
      <c r="B14" s="586"/>
      <c r="C14" s="587"/>
      <c r="D14" s="588"/>
      <c r="E14" s="589"/>
      <c r="F14" s="589"/>
      <c r="G14" s="1058"/>
      <c r="H14" s="1058"/>
      <c r="K14" s="594"/>
      <c r="M14" s="572"/>
      <c r="N14" s="572"/>
      <c r="O14" s="572"/>
      <c r="P14" s="572"/>
    </row>
    <row r="15" spans="1:16">
      <c r="A15" s="591"/>
      <c r="B15" s="584"/>
      <c r="C15" s="584"/>
      <c r="D15" s="592" t="s">
        <v>1189</v>
      </c>
      <c r="E15" s="593"/>
      <c r="F15" s="584"/>
      <c r="G15" s="1057"/>
      <c r="H15" s="1057"/>
      <c r="I15" s="569"/>
      <c r="J15" s="464"/>
      <c r="K15" s="594"/>
      <c r="M15" s="572"/>
      <c r="N15" s="572"/>
      <c r="O15" s="572"/>
      <c r="P15" s="572"/>
    </row>
    <row r="16" spans="1:16">
      <c r="A16" s="585"/>
      <c r="B16" s="586"/>
      <c r="C16" s="587"/>
      <c r="D16" s="588"/>
      <c r="E16" s="589"/>
      <c r="F16" s="589"/>
      <c r="G16" s="1058"/>
      <c r="H16" s="1058"/>
      <c r="I16" s="569"/>
      <c r="J16" s="572"/>
      <c r="M16" s="572"/>
      <c r="N16" s="572"/>
      <c r="O16" s="572"/>
      <c r="P16" s="572"/>
    </row>
    <row r="17" spans="1:16" ht="33.75" customHeight="1">
      <c r="A17" s="16" t="s">
        <v>2198</v>
      </c>
      <c r="B17" s="584"/>
      <c r="C17" s="584"/>
      <c r="D17" s="592" t="s">
        <v>1190</v>
      </c>
      <c r="E17" s="593" t="s">
        <v>12</v>
      </c>
      <c r="F17" s="584">
        <v>13</v>
      </c>
      <c r="G17" s="1057"/>
      <c r="H17" s="1057"/>
      <c r="I17" s="569"/>
      <c r="J17" s="464"/>
      <c r="M17" s="573"/>
      <c r="N17" s="573"/>
      <c r="O17" s="573"/>
      <c r="P17" s="573"/>
    </row>
    <row r="18" spans="1:16">
      <c r="A18" s="585"/>
      <c r="B18" s="586"/>
      <c r="C18" s="587"/>
      <c r="D18" s="588"/>
      <c r="E18" s="589"/>
      <c r="F18" s="589"/>
      <c r="G18" s="1058"/>
      <c r="H18" s="1058"/>
      <c r="I18" s="569"/>
      <c r="J18" s="572"/>
      <c r="M18" s="572"/>
      <c r="N18" s="572"/>
      <c r="O18" s="572"/>
      <c r="P18" s="572"/>
    </row>
    <row r="19" spans="1:16" ht="40.5">
      <c r="A19" s="16" t="s">
        <v>2199</v>
      </c>
      <c r="B19" s="584"/>
      <c r="C19" s="584"/>
      <c r="D19" s="592" t="s">
        <v>1191</v>
      </c>
      <c r="E19" s="593" t="s">
        <v>12</v>
      </c>
      <c r="F19" s="584">
        <v>11</v>
      </c>
      <c r="G19" s="1057"/>
      <c r="H19" s="1057"/>
      <c r="I19" s="569"/>
      <c r="J19" s="464"/>
      <c r="M19" s="573"/>
      <c r="N19" s="573"/>
      <c r="O19" s="573"/>
      <c r="P19" s="573"/>
    </row>
    <row r="20" spans="1:16">
      <c r="A20" s="585"/>
      <c r="B20" s="586"/>
      <c r="C20" s="587"/>
      <c r="D20" s="588"/>
      <c r="E20" s="589"/>
      <c r="F20" s="589"/>
      <c r="G20" s="1058"/>
      <c r="H20" s="1058"/>
      <c r="M20" s="572"/>
      <c r="N20" s="572"/>
      <c r="O20" s="572"/>
      <c r="P20" s="572"/>
    </row>
    <row r="21" spans="1:16" ht="27" customHeight="1">
      <c r="A21" s="16" t="s">
        <v>2200</v>
      </c>
      <c r="B21" s="584"/>
      <c r="C21" s="584"/>
      <c r="D21" s="592" t="s">
        <v>1192</v>
      </c>
      <c r="E21" s="593" t="s">
        <v>12</v>
      </c>
      <c r="F21" s="584">
        <v>6</v>
      </c>
      <c r="G21" s="1057"/>
      <c r="H21" s="1057"/>
      <c r="M21" s="572"/>
      <c r="N21" s="572"/>
      <c r="O21" s="572"/>
      <c r="P21" s="572"/>
    </row>
    <row r="22" spans="1:16">
      <c r="A22" s="585"/>
      <c r="B22" s="586"/>
      <c r="C22" s="587"/>
      <c r="D22" s="588"/>
      <c r="E22" s="589"/>
      <c r="F22" s="589"/>
      <c r="G22" s="1058"/>
      <c r="H22" s="1058"/>
      <c r="M22" s="573"/>
      <c r="N22" s="573"/>
      <c r="O22" s="573"/>
      <c r="P22" s="573"/>
    </row>
    <row r="23" spans="1:16">
      <c r="A23" s="591"/>
      <c r="B23" s="584"/>
      <c r="C23" s="584"/>
      <c r="D23" s="592" t="s">
        <v>1193</v>
      </c>
      <c r="E23" s="593"/>
      <c r="F23" s="584"/>
      <c r="G23" s="1057"/>
      <c r="H23" s="1057"/>
      <c r="L23" s="26"/>
      <c r="M23" s="573"/>
      <c r="N23" s="573"/>
      <c r="O23" s="573"/>
      <c r="P23" s="573"/>
    </row>
    <row r="24" spans="1:16">
      <c r="A24" s="585"/>
      <c r="B24" s="586"/>
      <c r="C24" s="587"/>
      <c r="D24" s="588"/>
      <c r="E24" s="589"/>
      <c r="F24" s="589"/>
      <c r="G24" s="1058"/>
      <c r="H24" s="1058"/>
      <c r="I24" s="569"/>
      <c r="J24" s="572"/>
      <c r="M24" s="573"/>
      <c r="N24" s="573"/>
      <c r="O24" s="573"/>
      <c r="P24" s="573"/>
    </row>
    <row r="25" spans="1:16" ht="40.5">
      <c r="A25" s="16" t="s">
        <v>2201</v>
      </c>
      <c r="B25" s="584"/>
      <c r="C25" s="584"/>
      <c r="D25" s="592" t="s">
        <v>1194</v>
      </c>
      <c r="E25" s="593" t="s">
        <v>134</v>
      </c>
      <c r="F25" s="584">
        <v>25</v>
      </c>
      <c r="G25" s="1057"/>
      <c r="H25" s="1057"/>
    </row>
    <row r="26" spans="1:16">
      <c r="A26" s="585"/>
      <c r="B26" s="586"/>
      <c r="C26" s="587"/>
      <c r="D26" s="588"/>
      <c r="E26" s="589"/>
      <c r="F26" s="589"/>
      <c r="G26" s="1058"/>
      <c r="H26" s="1058"/>
    </row>
    <row r="27" spans="1:16" ht="27">
      <c r="A27" s="16" t="s">
        <v>2202</v>
      </c>
      <c r="B27" s="584"/>
      <c r="C27" s="584"/>
      <c r="D27" s="592" t="s">
        <v>1195</v>
      </c>
      <c r="E27" s="593" t="s">
        <v>12</v>
      </c>
      <c r="F27" s="584">
        <v>30</v>
      </c>
      <c r="G27" s="1057"/>
      <c r="H27" s="1057"/>
    </row>
    <row r="28" spans="1:16">
      <c r="A28" s="585"/>
      <c r="B28" s="595"/>
      <c r="C28" s="595"/>
      <c r="D28" s="596"/>
      <c r="E28" s="597"/>
      <c r="F28" s="595"/>
      <c r="G28" s="1059"/>
      <c r="H28" s="1059"/>
    </row>
    <row r="29" spans="1:16" ht="19.5" customHeight="1">
      <c r="A29" s="591"/>
      <c r="B29" s="584"/>
      <c r="C29" s="584"/>
      <c r="D29" s="592" t="s">
        <v>1196</v>
      </c>
      <c r="E29" s="593"/>
      <c r="F29" s="584"/>
      <c r="G29" s="1057"/>
      <c r="H29" s="1057"/>
    </row>
    <row r="30" spans="1:16">
      <c r="A30" s="585"/>
      <c r="B30" s="595"/>
      <c r="C30" s="595"/>
      <c r="D30" s="588"/>
      <c r="E30" s="597"/>
      <c r="F30" s="595"/>
      <c r="G30" s="1059"/>
      <c r="H30" s="1059"/>
    </row>
    <row r="31" spans="1:16" ht="27">
      <c r="A31" s="591"/>
      <c r="B31" s="584"/>
      <c r="C31" s="584"/>
      <c r="D31" s="592" t="s">
        <v>1197</v>
      </c>
      <c r="E31" s="593"/>
      <c r="F31" s="584"/>
      <c r="G31" s="1057"/>
      <c r="H31" s="1057"/>
    </row>
    <row r="32" spans="1:16">
      <c r="A32" s="585"/>
      <c r="B32" s="590"/>
      <c r="C32" s="590"/>
      <c r="D32" s="588"/>
      <c r="E32" s="599"/>
      <c r="F32" s="590"/>
      <c r="G32" s="1058"/>
      <c r="H32" s="1058"/>
    </row>
    <row r="33" spans="1:8">
      <c r="A33" s="16" t="s">
        <v>2203</v>
      </c>
      <c r="B33" s="584"/>
      <c r="C33" s="584"/>
      <c r="D33" s="592" t="s">
        <v>1198</v>
      </c>
      <c r="E33" s="593" t="s">
        <v>134</v>
      </c>
      <c r="F33" s="584">
        <v>55</v>
      </c>
      <c r="G33" s="1057"/>
      <c r="H33" s="1057"/>
    </row>
    <row r="34" spans="1:8">
      <c r="A34" s="585"/>
      <c r="B34" s="595"/>
      <c r="C34" s="595"/>
      <c r="D34" s="596"/>
      <c r="E34" s="595"/>
      <c r="F34" s="595"/>
      <c r="G34" s="1059"/>
      <c r="H34" s="1059"/>
    </row>
    <row r="35" spans="1:8" ht="20.25" customHeight="1">
      <c r="A35" s="591"/>
      <c r="B35" s="584"/>
      <c r="C35" s="584"/>
      <c r="D35" s="592" t="s">
        <v>1199</v>
      </c>
      <c r="E35" s="593"/>
      <c r="F35" s="584"/>
      <c r="G35" s="1057"/>
      <c r="H35" s="1057"/>
    </row>
    <row r="36" spans="1:8">
      <c r="A36" s="585"/>
      <c r="B36" s="595"/>
      <c r="C36" s="595"/>
      <c r="D36" s="596"/>
      <c r="E36" s="597"/>
      <c r="F36" s="595"/>
      <c r="G36" s="1059"/>
      <c r="H36" s="1059"/>
    </row>
    <row r="37" spans="1:8" ht="27">
      <c r="A37" s="591"/>
      <c r="B37" s="584"/>
      <c r="C37" s="584"/>
      <c r="D37" s="592" t="s">
        <v>1200</v>
      </c>
      <c r="E37" s="593"/>
      <c r="F37" s="584"/>
      <c r="G37" s="1057"/>
      <c r="H37" s="1057"/>
    </row>
    <row r="38" spans="1:8">
      <c r="A38" s="600"/>
      <c r="B38" s="595"/>
      <c r="C38" s="595"/>
      <c r="D38" s="596"/>
      <c r="E38" s="597"/>
      <c r="F38" s="595"/>
      <c r="G38" s="1059"/>
      <c r="H38" s="1059"/>
    </row>
    <row r="39" spans="1:8">
      <c r="A39" s="16" t="s">
        <v>2204</v>
      </c>
      <c r="B39" s="584"/>
      <c r="C39" s="584"/>
      <c r="D39" s="592" t="s">
        <v>1201</v>
      </c>
      <c r="E39" s="593" t="s">
        <v>134</v>
      </c>
      <c r="F39" s="584">
        <v>55</v>
      </c>
      <c r="G39" s="1057"/>
      <c r="H39" s="1057"/>
    </row>
    <row r="40" spans="1:8">
      <c r="A40" s="600"/>
      <c r="B40" s="595"/>
      <c r="C40" s="595"/>
      <c r="D40" s="596"/>
      <c r="E40" s="597"/>
      <c r="F40" s="595"/>
      <c r="G40" s="1059"/>
      <c r="H40" s="1059"/>
    </row>
    <row r="41" spans="1:8" ht="15.75" thickBot="1">
      <c r="A41" s="601"/>
      <c r="B41" s="602"/>
      <c r="C41" s="602"/>
      <c r="E41" s="603"/>
      <c r="F41" s="602"/>
      <c r="G41" s="1060"/>
      <c r="H41" s="1060"/>
    </row>
    <row r="42" spans="1:8" ht="15.75" thickBot="1">
      <c r="A42" s="1183" t="s">
        <v>20</v>
      </c>
      <c r="B42" s="1183"/>
      <c r="C42" s="1183"/>
      <c r="D42" s="1183"/>
      <c r="E42" s="1183"/>
      <c r="F42" s="1183"/>
      <c r="G42" s="1183"/>
      <c r="H42" s="604"/>
    </row>
    <row r="43" spans="1:8" ht="15.75" thickBot="1">
      <c r="A43" s="1176" t="s">
        <v>21</v>
      </c>
      <c r="B43" s="1177"/>
      <c r="C43" s="1177"/>
      <c r="D43" s="1177"/>
      <c r="E43" s="1177"/>
      <c r="F43" s="1177"/>
      <c r="G43" s="1178"/>
      <c r="H43" s="605"/>
    </row>
    <row r="44" spans="1:8">
      <c r="A44" s="591"/>
      <c r="B44" s="584"/>
      <c r="C44" s="584"/>
      <c r="D44" s="53" t="s">
        <v>1225</v>
      </c>
      <c r="E44" s="593"/>
      <c r="F44" s="584"/>
      <c r="G44" s="1076"/>
      <c r="H44" s="1057"/>
    </row>
    <row r="45" spans="1:8">
      <c r="A45" s="600"/>
      <c r="B45" s="595"/>
      <c r="C45" s="595"/>
      <c r="D45" s="596"/>
      <c r="E45" s="597"/>
      <c r="F45" s="595"/>
      <c r="G45" s="1059"/>
      <c r="H45" s="1059"/>
    </row>
    <row r="46" spans="1:8" ht="27">
      <c r="A46" s="591"/>
      <c r="B46" s="584"/>
      <c r="C46" s="584"/>
      <c r="D46" s="606" t="s">
        <v>1203</v>
      </c>
      <c r="E46" s="593"/>
      <c r="F46" s="584"/>
      <c r="G46" s="1057"/>
      <c r="H46" s="1057"/>
    </row>
    <row r="47" spans="1:8" ht="15.75" customHeight="1">
      <c r="A47" s="600"/>
      <c r="B47" s="595"/>
      <c r="C47" s="595"/>
      <c r="D47" s="596"/>
      <c r="E47" s="597"/>
      <c r="F47" s="595"/>
      <c r="G47" s="1059"/>
      <c r="H47" s="1059"/>
    </row>
    <row r="48" spans="1:8" ht="72" customHeight="1">
      <c r="A48" s="591"/>
      <c r="B48" s="584"/>
      <c r="C48" s="584"/>
      <c r="D48" s="10" t="s">
        <v>1204</v>
      </c>
      <c r="E48" s="593"/>
      <c r="F48" s="584"/>
      <c r="G48" s="1057"/>
      <c r="H48" s="1057"/>
    </row>
    <row r="49" spans="1:8" ht="16.5" customHeight="1">
      <c r="A49" s="600"/>
      <c r="B49" s="595"/>
      <c r="C49" s="595"/>
      <c r="D49" s="596"/>
      <c r="E49" s="597"/>
      <c r="F49" s="595"/>
      <c r="G49" s="1059"/>
      <c r="H49" s="1059"/>
    </row>
    <row r="50" spans="1:8" ht="27">
      <c r="A50" s="16" t="s">
        <v>2205</v>
      </c>
      <c r="B50" s="584"/>
      <c r="C50" s="584"/>
      <c r="D50" s="10" t="s">
        <v>1318</v>
      </c>
      <c r="E50" s="18" t="s">
        <v>134</v>
      </c>
      <c r="F50" s="584">
        <v>25</v>
      </c>
      <c r="G50" s="1057"/>
      <c r="H50" s="1057"/>
    </row>
    <row r="51" spans="1:8" ht="18.75" customHeight="1">
      <c r="A51" s="600"/>
      <c r="B51" s="595"/>
      <c r="C51" s="595"/>
      <c r="D51" s="596"/>
      <c r="E51" s="597"/>
      <c r="F51" s="595"/>
      <c r="G51" s="1059"/>
      <c r="H51" s="1059"/>
    </row>
    <row r="52" spans="1:8">
      <c r="A52" s="609"/>
      <c r="B52" s="610"/>
      <c r="C52" s="610"/>
      <c r="D52" t="s">
        <v>2314</v>
      </c>
      <c r="E52" s="612"/>
      <c r="F52" s="610"/>
      <c r="G52" s="1061"/>
      <c r="H52" s="1061"/>
    </row>
    <row r="53" spans="1:8">
      <c r="A53" s="600"/>
      <c r="B53" s="595"/>
      <c r="C53" s="595"/>
      <c r="D53" s="596"/>
      <c r="E53" s="597"/>
      <c r="F53" s="595"/>
      <c r="G53" s="1059"/>
      <c r="H53" s="1059"/>
    </row>
    <row r="54" spans="1:8">
      <c r="A54" s="16" t="s">
        <v>2206</v>
      </c>
      <c r="B54" s="610"/>
      <c r="C54" s="610"/>
      <c r="D54" s="10" t="s">
        <v>1207</v>
      </c>
      <c r="E54" s="612" t="s">
        <v>14</v>
      </c>
      <c r="F54" s="610">
        <v>1</v>
      </c>
      <c r="G54" s="1061"/>
      <c r="H54" s="1061"/>
    </row>
    <row r="55" spans="1:8">
      <c r="A55" s="600"/>
      <c r="B55" s="595"/>
      <c r="C55" s="595"/>
      <c r="D55" s="596"/>
      <c r="E55" s="597"/>
      <c r="F55" s="595"/>
      <c r="G55" s="1059"/>
      <c r="H55" s="1059"/>
    </row>
    <row r="56" spans="1:8">
      <c r="A56" s="16" t="s">
        <v>2207</v>
      </c>
      <c r="B56" s="610"/>
      <c r="C56" s="610"/>
      <c r="D56" s="611" t="s">
        <v>1208</v>
      </c>
      <c r="E56" s="593" t="s">
        <v>14</v>
      </c>
      <c r="F56" s="610">
        <v>1</v>
      </c>
      <c r="G56" s="1061"/>
      <c r="H56" s="1061"/>
    </row>
    <row r="57" spans="1:8">
      <c r="A57" s="600"/>
      <c r="B57" s="595"/>
      <c r="C57" s="595"/>
      <c r="D57" s="596"/>
      <c r="E57" s="597"/>
      <c r="F57" s="595"/>
      <c r="G57" s="1059"/>
      <c r="H57" s="1059"/>
    </row>
    <row r="58" spans="1:8">
      <c r="A58" s="613"/>
      <c r="B58" s="614"/>
      <c r="C58" s="615"/>
      <c r="D58" s="763" t="s">
        <v>2315</v>
      </c>
      <c r="E58" s="614"/>
      <c r="F58" s="614"/>
      <c r="G58" s="1062"/>
      <c r="H58" s="1062"/>
    </row>
    <row r="59" spans="1:8">
      <c r="A59" s="600"/>
      <c r="B59" s="595"/>
      <c r="C59" s="595"/>
      <c r="D59" s="596"/>
      <c r="E59" s="597"/>
      <c r="F59" s="595"/>
      <c r="G59" s="1059"/>
      <c r="H59" s="1059"/>
    </row>
    <row r="60" spans="1:8">
      <c r="A60" s="613"/>
      <c r="B60" s="614"/>
      <c r="C60" s="615"/>
      <c r="D60" s="617" t="s">
        <v>1210</v>
      </c>
      <c r="E60" s="593"/>
      <c r="F60" s="614"/>
      <c r="G60" s="1062"/>
      <c r="H60" s="1062"/>
    </row>
    <row r="61" spans="1:8">
      <c r="A61" s="600"/>
      <c r="B61" s="595"/>
      <c r="C61" s="595"/>
      <c r="D61" s="596"/>
      <c r="E61" s="597"/>
      <c r="F61" s="595"/>
      <c r="G61" s="1059"/>
      <c r="H61" s="1059"/>
    </row>
    <row r="62" spans="1:8" ht="29.25" customHeight="1">
      <c r="A62" s="16" t="s">
        <v>2208</v>
      </c>
      <c r="B62" s="614"/>
      <c r="C62" s="615"/>
      <c r="D62" s="48" t="s">
        <v>1211</v>
      </c>
      <c r="E62" s="614" t="s">
        <v>14</v>
      </c>
      <c r="F62" s="614">
        <v>1</v>
      </c>
      <c r="G62" s="1062"/>
      <c r="H62" s="1062"/>
    </row>
    <row r="63" spans="1:8">
      <c r="A63" s="600"/>
      <c r="B63" s="595"/>
      <c r="C63" s="595"/>
      <c r="D63" s="596"/>
      <c r="E63" s="597"/>
      <c r="F63" s="595"/>
      <c r="G63" s="1059"/>
      <c r="H63" s="1059"/>
    </row>
    <row r="64" spans="1:8">
      <c r="A64" s="613"/>
      <c r="B64" s="614"/>
      <c r="C64" s="615"/>
      <c r="D64" s="48" t="s">
        <v>2316</v>
      </c>
      <c r="E64" s="593"/>
      <c r="F64" s="614"/>
      <c r="G64" s="1062"/>
      <c r="H64" s="1062"/>
    </row>
    <row r="65" spans="1:8">
      <c r="A65" s="600"/>
      <c r="B65" s="595"/>
      <c r="C65" s="595"/>
      <c r="D65" s="596"/>
      <c r="E65" s="597"/>
      <c r="F65" s="595"/>
      <c r="G65" s="1059"/>
      <c r="H65" s="1059"/>
    </row>
    <row r="66" spans="1:8" ht="27">
      <c r="A66" s="16" t="s">
        <v>2209</v>
      </c>
      <c r="B66" s="614"/>
      <c r="C66" s="615"/>
      <c r="D66" s="617" t="s">
        <v>1213</v>
      </c>
      <c r="E66" s="593" t="s">
        <v>34</v>
      </c>
      <c r="F66" s="614">
        <v>1</v>
      </c>
      <c r="G66" s="1062"/>
      <c r="H66" s="1062"/>
    </row>
    <row r="67" spans="1:8">
      <c r="A67" s="600"/>
      <c r="B67" s="595"/>
      <c r="C67" s="595"/>
      <c r="D67" s="596"/>
      <c r="E67" s="597"/>
      <c r="F67" s="595"/>
      <c r="G67" s="1059"/>
      <c r="H67" s="1059"/>
    </row>
    <row r="68" spans="1:8" ht="27">
      <c r="A68" s="46" t="s">
        <v>2210</v>
      </c>
      <c r="B68" s="614"/>
      <c r="C68" s="615"/>
      <c r="D68" s="48" t="s">
        <v>1214</v>
      </c>
      <c r="E68" s="614" t="s">
        <v>34</v>
      </c>
      <c r="F68" s="614">
        <v>1</v>
      </c>
      <c r="G68" s="1062"/>
      <c r="H68" s="1062"/>
    </row>
    <row r="69" spans="1:8">
      <c r="A69" s="600"/>
      <c r="B69" s="595"/>
      <c r="C69" s="595"/>
      <c r="D69" s="596"/>
      <c r="E69" s="597"/>
      <c r="F69" s="595"/>
      <c r="G69" s="1059"/>
      <c r="H69" s="1059"/>
    </row>
    <row r="70" spans="1:8">
      <c r="A70" s="46" t="s">
        <v>2211</v>
      </c>
      <c r="B70" s="614"/>
      <c r="C70" s="615"/>
      <c r="D70" s="617" t="s">
        <v>1215</v>
      </c>
      <c r="E70" s="593" t="s">
        <v>34</v>
      </c>
      <c r="F70" s="614">
        <v>1</v>
      </c>
      <c r="G70" s="1062"/>
      <c r="H70" s="1062"/>
    </row>
    <row r="71" spans="1:8">
      <c r="A71" s="600"/>
      <c r="B71" s="595"/>
      <c r="C71" s="595"/>
      <c r="D71" s="596"/>
      <c r="E71" s="597"/>
      <c r="F71" s="595"/>
      <c r="G71" s="1059"/>
      <c r="H71" s="1059"/>
    </row>
    <row r="72" spans="1:8">
      <c r="A72" s="46" t="s">
        <v>2212</v>
      </c>
      <c r="B72" s="614"/>
      <c r="C72" s="615"/>
      <c r="D72" s="617" t="s">
        <v>1216</v>
      </c>
      <c r="E72" s="593" t="s">
        <v>34</v>
      </c>
      <c r="F72" s="614">
        <v>1</v>
      </c>
      <c r="G72" s="1062"/>
      <c r="H72" s="1062"/>
    </row>
    <row r="73" spans="1:8">
      <c r="A73" s="600"/>
      <c r="B73" s="595"/>
      <c r="C73" s="595"/>
      <c r="D73" s="596"/>
      <c r="E73" s="597"/>
      <c r="F73" s="595"/>
      <c r="G73" s="1059"/>
      <c r="H73" s="1059"/>
    </row>
    <row r="74" spans="1:8" ht="27">
      <c r="A74" s="46" t="s">
        <v>2213</v>
      </c>
      <c r="B74" s="614"/>
      <c r="C74" s="615"/>
      <c r="D74" s="617" t="s">
        <v>1217</v>
      </c>
      <c r="E74" s="593" t="s">
        <v>34</v>
      </c>
      <c r="F74" s="614">
        <v>1</v>
      </c>
      <c r="G74" s="1062"/>
      <c r="H74" s="1062"/>
    </row>
    <row r="75" spans="1:8">
      <c r="A75" s="600"/>
      <c r="B75" s="595"/>
      <c r="C75" s="595"/>
      <c r="D75" s="596"/>
      <c r="E75" s="597"/>
      <c r="F75" s="595"/>
      <c r="G75" s="1059"/>
      <c r="H75" s="1059"/>
    </row>
    <row r="76" spans="1:8">
      <c r="A76" s="16" t="s">
        <v>2188</v>
      </c>
      <c r="B76" s="614"/>
      <c r="C76" s="615"/>
      <c r="D76" s="617" t="s">
        <v>2171</v>
      </c>
      <c r="E76" s="593"/>
      <c r="F76" s="614"/>
      <c r="G76" s="1062"/>
      <c r="H76" s="1062"/>
    </row>
    <row r="77" spans="1:8">
      <c r="A77" s="600"/>
      <c r="B77" s="595"/>
      <c r="C77" s="595"/>
      <c r="D77" s="596"/>
      <c r="E77" s="599"/>
      <c r="F77" s="595"/>
      <c r="G77" s="1059"/>
      <c r="H77" s="1059"/>
    </row>
    <row r="78" spans="1:8">
      <c r="A78" s="613"/>
      <c r="B78" s="614"/>
      <c r="C78" s="615"/>
      <c r="D78" s="617" t="s">
        <v>1186</v>
      </c>
      <c r="E78" s="593"/>
      <c r="F78" s="614"/>
      <c r="G78" s="1062"/>
      <c r="H78" s="1062"/>
    </row>
    <row r="79" spans="1:8">
      <c r="A79" s="600"/>
      <c r="B79" s="595"/>
      <c r="C79" s="595"/>
      <c r="D79" s="596"/>
      <c r="E79" s="597"/>
      <c r="F79" s="595"/>
      <c r="G79" s="1059"/>
      <c r="H79" s="1059"/>
    </row>
    <row r="80" spans="1:8">
      <c r="A80" s="16" t="s">
        <v>2214</v>
      </c>
      <c r="B80" s="614"/>
      <c r="C80" s="615"/>
      <c r="D80" s="617" t="s">
        <v>1187</v>
      </c>
      <c r="E80" s="593" t="s">
        <v>134</v>
      </c>
      <c r="F80" s="614">
        <v>68.400000000000006</v>
      </c>
      <c r="G80" s="1062"/>
      <c r="H80" s="1062"/>
    </row>
    <row r="81" spans="1:8">
      <c r="A81" s="600"/>
      <c r="B81" s="595"/>
      <c r="C81" s="595"/>
      <c r="D81" s="596"/>
      <c r="E81" s="597"/>
      <c r="F81" s="595"/>
      <c r="G81" s="1059"/>
      <c r="H81" s="1059"/>
    </row>
    <row r="82" spans="1:8" ht="27">
      <c r="A82" s="16" t="s">
        <v>2215</v>
      </c>
      <c r="B82" s="614"/>
      <c r="C82" s="615"/>
      <c r="D82" s="617" t="s">
        <v>1192</v>
      </c>
      <c r="E82" s="614" t="s">
        <v>12</v>
      </c>
      <c r="F82" s="614">
        <v>2.7</v>
      </c>
      <c r="G82" s="1062"/>
      <c r="H82" s="1062"/>
    </row>
    <row r="83" spans="1:8" ht="15.75" thickBot="1">
      <c r="A83" s="600"/>
      <c r="B83" s="595"/>
      <c r="C83" s="595"/>
      <c r="D83" s="596"/>
      <c r="E83" s="597"/>
      <c r="F83" s="595"/>
      <c r="G83" s="1059"/>
      <c r="H83" s="1059"/>
    </row>
    <row r="84" spans="1:8" ht="15.75" thickBot="1">
      <c r="A84" s="1184" t="s">
        <v>20</v>
      </c>
      <c r="B84" s="1185"/>
      <c r="C84" s="1185"/>
      <c r="D84" s="1185"/>
      <c r="E84" s="1185"/>
      <c r="F84" s="1185"/>
      <c r="G84" s="1186"/>
      <c r="H84" s="619"/>
    </row>
    <row r="85" spans="1:8" ht="15.75" thickBot="1">
      <c r="A85" s="1176" t="s">
        <v>21</v>
      </c>
      <c r="B85" s="1177"/>
      <c r="C85" s="1177"/>
      <c r="D85" s="1177"/>
      <c r="E85" s="1177"/>
      <c r="F85" s="1177"/>
      <c r="G85" s="1178"/>
      <c r="H85" s="605"/>
    </row>
    <row r="86" spans="1:8">
      <c r="A86" s="613"/>
      <c r="B86" s="614"/>
      <c r="C86" s="615"/>
      <c r="D86" s="48" t="s">
        <v>1193</v>
      </c>
      <c r="E86" s="614"/>
      <c r="F86" s="614"/>
      <c r="G86" s="1062"/>
      <c r="H86" s="1062"/>
    </row>
    <row r="87" spans="1:8">
      <c r="A87" s="600"/>
      <c r="B87" s="595"/>
      <c r="C87" s="595"/>
      <c r="D87" s="596"/>
      <c r="E87" s="597"/>
      <c r="F87" s="595"/>
      <c r="G87" s="1059"/>
      <c r="H87" s="1059"/>
    </row>
    <row r="88" spans="1:8">
      <c r="A88" s="16" t="s">
        <v>2216</v>
      </c>
      <c r="B88" s="614"/>
      <c r="C88" s="615"/>
      <c r="D88" s="606" t="s">
        <v>1218</v>
      </c>
      <c r="E88" s="593" t="s">
        <v>134</v>
      </c>
      <c r="F88" s="614">
        <v>68.400000000000006</v>
      </c>
      <c r="G88" s="1062"/>
      <c r="H88" s="1062"/>
    </row>
    <row r="89" spans="1:8">
      <c r="A89" s="600"/>
      <c r="B89" s="595"/>
      <c r="C89" s="595"/>
      <c r="D89" s="596"/>
      <c r="E89" s="597"/>
      <c r="F89" s="595"/>
      <c r="G89" s="1059"/>
      <c r="H89" s="1059"/>
    </row>
    <row r="90" spans="1:8">
      <c r="A90" s="613"/>
      <c r="B90" s="614"/>
      <c r="C90" s="615"/>
      <c r="D90" s="606" t="s">
        <v>1196</v>
      </c>
      <c r="E90" s="593"/>
      <c r="F90" s="614"/>
      <c r="G90" s="1057"/>
      <c r="H90" s="1062"/>
    </row>
    <row r="91" spans="1:8">
      <c r="A91" s="600"/>
      <c r="B91" s="595"/>
      <c r="C91" s="595"/>
      <c r="D91" s="596"/>
      <c r="E91" s="597"/>
      <c r="F91" s="595"/>
      <c r="G91" s="1059"/>
      <c r="H91" s="1059"/>
    </row>
    <row r="92" spans="1:8" ht="27">
      <c r="A92" s="613"/>
      <c r="B92" s="614"/>
      <c r="C92" s="615"/>
      <c r="D92" s="606" t="s">
        <v>1197</v>
      </c>
      <c r="E92" s="614"/>
      <c r="F92" s="614"/>
      <c r="G92" s="1057"/>
      <c r="H92" s="1062"/>
    </row>
    <row r="93" spans="1:8">
      <c r="A93" s="600"/>
      <c r="B93" s="595"/>
      <c r="C93" s="595"/>
      <c r="D93" s="620"/>
      <c r="E93" s="597"/>
      <c r="F93" s="595"/>
      <c r="G93" s="1058"/>
      <c r="H93" s="1059"/>
    </row>
    <row r="94" spans="1:8">
      <c r="A94" s="16" t="s">
        <v>2217</v>
      </c>
      <c r="B94" s="614"/>
      <c r="C94" s="615"/>
      <c r="D94" s="40" t="s">
        <v>1198</v>
      </c>
      <c r="E94" s="614" t="s">
        <v>134</v>
      </c>
      <c r="F94" s="614">
        <v>133</v>
      </c>
      <c r="G94" s="1057"/>
      <c r="H94" s="1062"/>
    </row>
    <row r="95" spans="1:8">
      <c r="A95" s="600"/>
      <c r="B95" s="595"/>
      <c r="C95" s="595"/>
      <c r="D95" s="620"/>
      <c r="E95" s="599"/>
      <c r="F95" s="590"/>
      <c r="G95" s="1058"/>
      <c r="H95" s="1059"/>
    </row>
    <row r="96" spans="1:8">
      <c r="A96" s="16" t="s">
        <v>2218</v>
      </c>
      <c r="B96" s="614"/>
      <c r="C96" s="615"/>
      <c r="D96" s="606" t="s">
        <v>1201</v>
      </c>
      <c r="E96" s="593" t="s">
        <v>134</v>
      </c>
      <c r="F96" s="584">
        <v>8.5</v>
      </c>
      <c r="G96" s="1057"/>
      <c r="H96" s="1062"/>
    </row>
    <row r="97" spans="1:8">
      <c r="A97" s="600"/>
      <c r="B97" s="595"/>
      <c r="C97" s="595"/>
      <c r="D97" s="596"/>
      <c r="E97" s="597"/>
      <c r="F97" s="595"/>
      <c r="G97" s="1059"/>
      <c r="H97" s="1059"/>
    </row>
    <row r="98" spans="1:8" ht="27">
      <c r="A98" s="613"/>
      <c r="B98" s="614"/>
      <c r="C98" s="615"/>
      <c r="D98" s="617" t="s">
        <v>1200</v>
      </c>
      <c r="E98" s="614"/>
      <c r="F98" s="614"/>
      <c r="G98" s="1057"/>
      <c r="H98" s="1062"/>
    </row>
    <row r="99" spans="1:8">
      <c r="A99" s="600"/>
      <c r="B99" s="595"/>
      <c r="C99" s="595"/>
      <c r="D99" s="596"/>
      <c r="E99" s="597"/>
      <c r="F99" s="595"/>
      <c r="G99" s="1059"/>
      <c r="H99" s="1059"/>
    </row>
    <row r="100" spans="1:8">
      <c r="A100" s="16" t="s">
        <v>2219</v>
      </c>
      <c r="B100" s="614"/>
      <c r="C100" s="615"/>
      <c r="D100" s="617" t="s">
        <v>1199</v>
      </c>
      <c r="E100" s="614" t="s">
        <v>134</v>
      </c>
      <c r="F100" s="614">
        <f>F94+F96</f>
        <v>141.5</v>
      </c>
      <c r="G100" s="1062"/>
      <c r="H100" s="1062"/>
    </row>
    <row r="101" spans="1:8">
      <c r="A101" s="600"/>
      <c r="B101" s="595"/>
      <c r="C101" s="595"/>
      <c r="D101" s="596"/>
      <c r="E101" s="597"/>
      <c r="F101" s="595"/>
      <c r="G101" s="1059"/>
      <c r="H101" s="1059"/>
    </row>
    <row r="102" spans="1:8">
      <c r="A102" s="613"/>
      <c r="B102" s="614"/>
      <c r="C102" s="615"/>
      <c r="D102" s="617" t="s">
        <v>1219</v>
      </c>
      <c r="E102" s="614"/>
      <c r="F102" s="614"/>
      <c r="G102" s="1062"/>
      <c r="H102" s="1062"/>
    </row>
    <row r="103" spans="1:8">
      <c r="A103" s="600"/>
      <c r="B103" s="595"/>
      <c r="C103" s="595"/>
      <c r="D103" s="596"/>
      <c r="E103" s="597"/>
      <c r="F103" s="595"/>
      <c r="G103" s="1059"/>
      <c r="H103" s="1059"/>
    </row>
    <row r="104" spans="1:8">
      <c r="A104" s="16" t="s">
        <v>2220</v>
      </c>
      <c r="B104" s="614"/>
      <c r="C104" s="584"/>
      <c r="D104" s="592" t="s">
        <v>1220</v>
      </c>
      <c r="E104" s="18" t="s">
        <v>14</v>
      </c>
      <c r="F104" s="584">
        <v>1</v>
      </c>
      <c r="G104" s="1057"/>
      <c r="H104" s="1057"/>
    </row>
    <row r="105" spans="1:8">
      <c r="A105" s="600"/>
      <c r="B105" s="595"/>
      <c r="C105" s="595"/>
      <c r="D105" s="596"/>
      <c r="E105" s="597"/>
      <c r="F105" s="595"/>
      <c r="G105" s="1059"/>
      <c r="H105" s="1059"/>
    </row>
    <row r="106" spans="1:8">
      <c r="A106" s="613"/>
      <c r="B106" s="614"/>
      <c r="C106" s="584"/>
      <c r="D106" s="617" t="s">
        <v>1202</v>
      </c>
      <c r="E106" s="593"/>
      <c r="F106" s="584"/>
      <c r="G106" s="1057"/>
      <c r="H106" s="1057"/>
    </row>
    <row r="107" spans="1:8">
      <c r="A107" s="600"/>
      <c r="B107" s="595"/>
      <c r="C107" s="595"/>
      <c r="D107" s="596"/>
      <c r="E107" s="597"/>
      <c r="F107" s="595"/>
      <c r="G107" s="1059"/>
      <c r="H107" s="1059"/>
    </row>
    <row r="108" spans="1:8" ht="27">
      <c r="A108" s="613"/>
      <c r="B108" s="614"/>
      <c r="C108" s="610"/>
      <c r="D108" s="611" t="s">
        <v>1203</v>
      </c>
      <c r="E108" s="612"/>
      <c r="F108" s="610"/>
      <c r="G108" s="1057"/>
      <c r="H108" s="1061"/>
    </row>
    <row r="109" spans="1:8">
      <c r="A109" s="600"/>
      <c r="B109" s="595"/>
      <c r="C109" s="595"/>
      <c r="D109" s="596"/>
      <c r="E109" s="597"/>
      <c r="F109" s="595"/>
      <c r="G109" s="1059"/>
      <c r="H109" s="1059"/>
    </row>
    <row r="110" spans="1:8" ht="67.5">
      <c r="A110" s="613"/>
      <c r="B110" s="614"/>
      <c r="C110" s="610"/>
      <c r="D110" s="611" t="s">
        <v>1204</v>
      </c>
      <c r="E110" s="612"/>
      <c r="F110" s="610"/>
      <c r="G110" s="1061"/>
      <c r="H110" s="1061"/>
    </row>
    <row r="111" spans="1:8">
      <c r="A111" s="600"/>
      <c r="B111" s="595"/>
      <c r="C111" s="595"/>
      <c r="D111" s="596"/>
      <c r="E111" s="597"/>
      <c r="F111" s="595"/>
      <c r="G111" s="1059"/>
      <c r="H111" s="1059"/>
    </row>
    <row r="112" spans="1:8" ht="27">
      <c r="A112" s="16" t="s">
        <v>2221</v>
      </c>
      <c r="B112" s="614"/>
      <c r="C112" s="615"/>
      <c r="D112" s="617" t="s">
        <v>1205</v>
      </c>
      <c r="E112" s="614" t="s">
        <v>134</v>
      </c>
      <c r="F112" s="614">
        <v>30.6</v>
      </c>
      <c r="G112" s="1066"/>
      <c r="H112" s="1066"/>
    </row>
    <row r="113" spans="1:8">
      <c r="A113" s="600"/>
      <c r="B113" s="595"/>
      <c r="C113" s="595"/>
      <c r="D113" s="596"/>
      <c r="E113" s="597"/>
      <c r="F113" s="595"/>
      <c r="G113" s="1059"/>
      <c r="H113" s="1059"/>
    </row>
    <row r="114" spans="1:8">
      <c r="A114" s="613"/>
      <c r="B114" s="614"/>
      <c r="C114" s="615"/>
      <c r="D114" s="617" t="s">
        <v>1206</v>
      </c>
      <c r="E114" s="614"/>
      <c r="F114" s="614"/>
      <c r="G114" s="1066"/>
      <c r="H114" s="1066"/>
    </row>
    <row r="115" spans="1:8">
      <c r="A115" s="600"/>
      <c r="B115" s="595"/>
      <c r="C115" s="595"/>
      <c r="D115" s="596"/>
      <c r="E115" s="597"/>
      <c r="F115" s="595"/>
      <c r="G115" s="1059"/>
      <c r="H115" s="1059"/>
    </row>
    <row r="116" spans="1:8">
      <c r="A116" s="16" t="s">
        <v>2222</v>
      </c>
      <c r="B116" s="614"/>
      <c r="C116" s="615"/>
      <c r="D116" s="617" t="s">
        <v>1207</v>
      </c>
      <c r="E116" s="614" t="s">
        <v>14</v>
      </c>
      <c r="F116" s="614">
        <v>3</v>
      </c>
      <c r="G116" s="1062"/>
      <c r="H116" s="1062"/>
    </row>
    <row r="117" spans="1:8">
      <c r="A117" s="600"/>
      <c r="B117" s="595"/>
      <c r="C117" s="595"/>
      <c r="D117" s="596"/>
      <c r="E117" s="597"/>
      <c r="F117" s="595"/>
      <c r="G117" s="1059"/>
      <c r="H117" s="1059"/>
    </row>
    <row r="118" spans="1:8">
      <c r="A118" s="16" t="s">
        <v>2223</v>
      </c>
      <c r="B118" s="614"/>
      <c r="C118" s="621"/>
      <c r="D118" s="622" t="s">
        <v>1208</v>
      </c>
      <c r="E118" s="614" t="s">
        <v>14</v>
      </c>
      <c r="F118" s="621">
        <v>3</v>
      </c>
      <c r="G118" s="1067"/>
      <c r="H118" s="1067"/>
    </row>
    <row r="119" spans="1:8">
      <c r="A119" s="600"/>
      <c r="B119" s="595"/>
      <c r="C119" s="595"/>
      <c r="D119" s="596"/>
      <c r="E119" s="597"/>
      <c r="F119" s="595"/>
      <c r="G119" s="1059"/>
      <c r="H119" s="1059"/>
    </row>
    <row r="120" spans="1:8" ht="18" customHeight="1">
      <c r="A120" s="613"/>
      <c r="B120" s="614"/>
      <c r="C120" s="615"/>
      <c r="D120" s="617" t="s">
        <v>1209</v>
      </c>
      <c r="E120" s="614"/>
      <c r="F120" s="614"/>
      <c r="G120" s="1062"/>
      <c r="H120" s="1062"/>
    </row>
    <row r="121" spans="1:8">
      <c r="A121" s="600"/>
      <c r="B121" s="595"/>
      <c r="C121" s="595"/>
      <c r="D121" s="596"/>
      <c r="E121" s="597"/>
      <c r="F121" s="595"/>
      <c r="G121" s="1059"/>
      <c r="H121" s="1059"/>
    </row>
    <row r="122" spans="1:8">
      <c r="A122" s="16" t="s">
        <v>2224</v>
      </c>
      <c r="B122" s="614"/>
      <c r="C122" s="615"/>
      <c r="D122" s="617" t="s">
        <v>1221</v>
      </c>
      <c r="E122" s="614" t="s">
        <v>14</v>
      </c>
      <c r="F122" s="614">
        <v>1</v>
      </c>
      <c r="G122" s="1062"/>
      <c r="H122" s="1062"/>
    </row>
    <row r="123" spans="1:8">
      <c r="A123" s="600"/>
      <c r="B123" s="595"/>
      <c r="C123" s="595"/>
      <c r="D123" s="596"/>
      <c r="E123" s="597"/>
      <c r="F123" s="595"/>
      <c r="G123" s="1059"/>
      <c r="H123" s="1059"/>
    </row>
    <row r="124" spans="1:8">
      <c r="A124" s="46" t="s">
        <v>2225</v>
      </c>
      <c r="B124" s="614"/>
      <c r="C124" s="615"/>
      <c r="D124" s="617" t="s">
        <v>1222</v>
      </c>
      <c r="E124" s="614" t="s">
        <v>14</v>
      </c>
      <c r="F124" s="614">
        <v>1</v>
      </c>
      <c r="G124" s="1062"/>
      <c r="H124" s="1062"/>
    </row>
    <row r="125" spans="1:8">
      <c r="A125" s="600"/>
      <c r="B125" s="595"/>
      <c r="C125" s="595"/>
      <c r="D125" s="596"/>
      <c r="E125" s="597"/>
      <c r="F125" s="595"/>
      <c r="G125" s="1059"/>
      <c r="H125" s="1059"/>
    </row>
    <row r="126" spans="1:8">
      <c r="A126" s="46" t="s">
        <v>2226</v>
      </c>
      <c r="B126" s="614"/>
      <c r="C126" s="615"/>
      <c r="D126" s="617" t="s">
        <v>1223</v>
      </c>
      <c r="E126" s="614" t="s">
        <v>14</v>
      </c>
      <c r="F126" s="614">
        <v>1</v>
      </c>
      <c r="G126" s="1062"/>
      <c r="H126" s="1062"/>
    </row>
    <row r="127" spans="1:8">
      <c r="A127" s="600"/>
      <c r="B127" s="595"/>
      <c r="C127" s="595"/>
      <c r="D127" s="596"/>
      <c r="E127" s="597"/>
      <c r="F127" s="595"/>
      <c r="G127" s="1059"/>
      <c r="H127" s="1059"/>
    </row>
    <row r="128" spans="1:8">
      <c r="A128" s="613"/>
      <c r="B128" s="614"/>
      <c r="C128" s="615"/>
      <c r="D128" s="617"/>
      <c r="E128" s="614"/>
      <c r="F128" s="614"/>
      <c r="G128" s="1062"/>
      <c r="H128" s="1062"/>
    </row>
    <row r="129" spans="1:8" ht="15.75" thickBot="1">
      <c r="A129" s="600"/>
      <c r="B129" s="595"/>
      <c r="C129" s="595"/>
      <c r="D129" s="596"/>
      <c r="E129" s="597"/>
      <c r="F129" s="595"/>
      <c r="G129" s="1059"/>
      <c r="H129" s="1059"/>
    </row>
    <row r="130" spans="1:8" ht="15.75" thickBot="1">
      <c r="A130" s="1184" t="s">
        <v>20</v>
      </c>
      <c r="B130" s="1185"/>
      <c r="C130" s="1185"/>
      <c r="D130" s="1185"/>
      <c r="E130" s="1185"/>
      <c r="F130" s="1185"/>
      <c r="G130" s="1185"/>
      <c r="H130" s="623"/>
    </row>
    <row r="131" spans="1:8" ht="15.75" thickBot="1">
      <c r="A131" s="1176" t="s">
        <v>21</v>
      </c>
      <c r="B131" s="1177"/>
      <c r="C131" s="1177"/>
      <c r="D131" s="1177"/>
      <c r="E131" s="1177"/>
      <c r="F131" s="1177"/>
      <c r="G131" s="1178"/>
      <c r="H131" s="624"/>
    </row>
    <row r="132" spans="1:8">
      <c r="A132" s="613"/>
      <c r="B132" s="614"/>
      <c r="C132" s="615"/>
      <c r="D132" s="617" t="s">
        <v>1212</v>
      </c>
      <c r="E132" s="614"/>
      <c r="F132" s="614"/>
      <c r="G132" s="1062"/>
      <c r="H132" s="1062"/>
    </row>
    <row r="133" spans="1:8">
      <c r="A133" s="600"/>
      <c r="B133" s="595"/>
      <c r="C133" s="595"/>
      <c r="D133" s="596"/>
      <c r="E133" s="597"/>
      <c r="F133" s="595"/>
      <c r="G133" s="1059"/>
      <c r="H133" s="1059"/>
    </row>
    <row r="134" spans="1:8" ht="27">
      <c r="A134" s="16" t="s">
        <v>2227</v>
      </c>
      <c r="B134" s="614"/>
      <c r="C134" s="615"/>
      <c r="D134" s="617" t="s">
        <v>1213</v>
      </c>
      <c r="E134" s="614" t="s">
        <v>34</v>
      </c>
      <c r="F134" s="614">
        <v>1</v>
      </c>
      <c r="G134" s="1062"/>
      <c r="H134" s="1062"/>
    </row>
    <row r="135" spans="1:8">
      <c r="A135" s="600"/>
      <c r="B135" s="595"/>
      <c r="C135" s="595"/>
      <c r="D135" s="596"/>
      <c r="E135" s="597"/>
      <c r="F135" s="595"/>
      <c r="G135" s="1059"/>
      <c r="H135" s="1059"/>
    </row>
    <row r="136" spans="1:8" ht="27">
      <c r="A136" s="46" t="s">
        <v>2228</v>
      </c>
      <c r="B136" s="614"/>
      <c r="C136" s="584"/>
      <c r="D136" s="592" t="s">
        <v>1214</v>
      </c>
      <c r="E136" s="18" t="s">
        <v>34</v>
      </c>
      <c r="F136" s="584">
        <v>1</v>
      </c>
      <c r="G136" s="1057"/>
      <c r="H136" s="1057"/>
    </row>
    <row r="137" spans="1:8">
      <c r="A137" s="600"/>
      <c r="B137" s="595"/>
      <c r="C137" s="595"/>
      <c r="D137" s="596"/>
      <c r="E137" s="597"/>
      <c r="F137" s="595"/>
      <c r="G137" s="1059"/>
      <c r="H137" s="1059"/>
    </row>
    <row r="138" spans="1:8">
      <c r="A138" s="46" t="s">
        <v>2229</v>
      </c>
      <c r="B138" s="614"/>
      <c r="C138" s="584"/>
      <c r="D138" s="625" t="s">
        <v>1215</v>
      </c>
      <c r="E138" s="626" t="s">
        <v>34</v>
      </c>
      <c r="F138" s="627">
        <v>1</v>
      </c>
      <c r="G138" s="1068"/>
      <c r="H138" s="1068"/>
    </row>
    <row r="139" spans="1:8">
      <c r="A139" s="600"/>
      <c r="B139" s="595"/>
      <c r="C139" s="595"/>
      <c r="D139" s="628"/>
      <c r="E139" s="629"/>
      <c r="F139" s="630"/>
      <c r="G139" s="1069"/>
      <c r="H139" s="1069"/>
    </row>
    <row r="140" spans="1:8">
      <c r="A140" s="46" t="s">
        <v>2230</v>
      </c>
      <c r="B140" s="614"/>
      <c r="C140" s="610"/>
      <c r="D140" s="631" t="s">
        <v>1216</v>
      </c>
      <c r="E140" s="612" t="s">
        <v>34</v>
      </c>
      <c r="F140" s="632">
        <v>1</v>
      </c>
      <c r="G140" s="1068"/>
      <c r="H140" s="1070"/>
    </row>
    <row r="141" spans="1:8">
      <c r="A141" s="600"/>
      <c r="B141" s="595"/>
      <c r="C141" s="595"/>
      <c r="D141" s="628"/>
      <c r="E141" s="629"/>
      <c r="F141" s="630"/>
      <c r="G141" s="1069"/>
      <c r="H141" s="1069"/>
    </row>
    <row r="142" spans="1:8" ht="27">
      <c r="A142" s="46" t="s">
        <v>2231</v>
      </c>
      <c r="B142" s="614"/>
      <c r="C142" s="610"/>
      <c r="D142" s="631" t="s">
        <v>1217</v>
      </c>
      <c r="E142" s="612" t="s">
        <v>34</v>
      </c>
      <c r="F142" s="632">
        <v>1</v>
      </c>
      <c r="G142" s="1070"/>
      <c r="H142" s="1070"/>
    </row>
    <row r="143" spans="1:8">
      <c r="A143" s="600"/>
      <c r="B143" s="595"/>
      <c r="C143" s="595"/>
      <c r="D143" s="596"/>
      <c r="E143" s="597"/>
      <c r="F143" s="595"/>
      <c r="G143" s="1059"/>
      <c r="H143" s="1059"/>
    </row>
    <row r="144" spans="1:8">
      <c r="A144" s="46" t="s">
        <v>2189</v>
      </c>
      <c r="B144" s="614"/>
      <c r="C144" s="615"/>
      <c r="D144" s="631" t="s">
        <v>2172</v>
      </c>
      <c r="E144" s="614"/>
      <c r="F144" s="614"/>
      <c r="G144" s="1062"/>
      <c r="H144" s="1062"/>
    </row>
    <row r="145" spans="1:8">
      <c r="A145" s="600"/>
      <c r="B145" s="595"/>
      <c r="C145" s="595"/>
      <c r="D145" s="596"/>
      <c r="E145" s="597"/>
      <c r="F145" s="595"/>
      <c r="G145" s="1059"/>
      <c r="H145" s="1059"/>
    </row>
    <row r="146" spans="1:8">
      <c r="A146" s="613"/>
      <c r="B146" s="614"/>
      <c r="C146" s="621"/>
      <c r="D146" s="622" t="s">
        <v>1186</v>
      </c>
      <c r="E146" s="614"/>
      <c r="F146" s="621"/>
      <c r="G146" s="1067"/>
      <c r="H146" s="1067"/>
    </row>
    <row r="147" spans="1:8">
      <c r="A147" s="600"/>
      <c r="B147" s="595"/>
      <c r="C147" s="595"/>
      <c r="D147" s="596"/>
      <c r="E147" s="597"/>
      <c r="F147" s="595"/>
      <c r="G147" s="1059"/>
      <c r="H147" s="1059"/>
    </row>
    <row r="148" spans="1:8">
      <c r="A148" s="46" t="s">
        <v>2232</v>
      </c>
      <c r="B148" s="614"/>
      <c r="C148" s="615"/>
      <c r="D148" s="617" t="s">
        <v>1187</v>
      </c>
      <c r="E148" s="614" t="s">
        <v>134</v>
      </c>
      <c r="F148" s="614">
        <v>59</v>
      </c>
      <c r="G148" s="1062"/>
      <c r="H148" s="1062"/>
    </row>
    <row r="149" spans="1:8">
      <c r="A149" s="600"/>
      <c r="B149" s="595"/>
      <c r="C149" s="595"/>
      <c r="D149" s="596"/>
      <c r="E149" s="597"/>
      <c r="F149" s="595"/>
      <c r="G149" s="1059"/>
      <c r="H149" s="1059"/>
    </row>
    <row r="150" spans="1:8">
      <c r="A150" s="613"/>
      <c r="B150" s="614"/>
      <c r="C150" s="615"/>
      <c r="D150" s="617" t="s">
        <v>1193</v>
      </c>
      <c r="E150" s="614"/>
      <c r="F150" s="614"/>
      <c r="G150" s="1062"/>
      <c r="H150" s="1062"/>
    </row>
    <row r="151" spans="1:8">
      <c r="A151" s="600"/>
      <c r="B151" s="595"/>
      <c r="C151" s="595"/>
      <c r="D151" s="596"/>
      <c r="E151" s="597"/>
      <c r="F151" s="595"/>
      <c r="G151" s="1059"/>
      <c r="H151" s="1059"/>
    </row>
    <row r="152" spans="1:8">
      <c r="A152" s="46" t="s">
        <v>2233</v>
      </c>
      <c r="B152" s="614"/>
      <c r="C152" s="615"/>
      <c r="D152" s="617" t="s">
        <v>1218</v>
      </c>
      <c r="E152" s="614" t="s">
        <v>134</v>
      </c>
      <c r="F152" s="614">
        <v>59</v>
      </c>
      <c r="G152" s="1062"/>
      <c r="H152" s="1062"/>
    </row>
    <row r="153" spans="1:8">
      <c r="A153" s="600"/>
      <c r="B153" s="595"/>
      <c r="C153" s="595"/>
      <c r="D153" s="596"/>
      <c r="E153" s="597"/>
      <c r="F153" s="595"/>
      <c r="G153" s="1059"/>
      <c r="H153" s="1059"/>
    </row>
    <row r="154" spans="1:8">
      <c r="A154" s="613"/>
      <c r="B154" s="614"/>
      <c r="C154" s="615"/>
      <c r="D154" s="617" t="s">
        <v>1196</v>
      </c>
      <c r="E154" s="614"/>
      <c r="F154" s="614"/>
      <c r="G154" s="1062"/>
      <c r="H154" s="1062"/>
    </row>
    <row r="155" spans="1:8">
      <c r="A155" s="600"/>
      <c r="B155" s="595"/>
      <c r="C155" s="595"/>
      <c r="D155" s="596"/>
      <c r="E155" s="597"/>
      <c r="F155" s="595"/>
      <c r="G155" s="1059"/>
      <c r="H155" s="1059"/>
    </row>
    <row r="156" spans="1:8" ht="27">
      <c r="A156" s="613"/>
      <c r="B156" s="614"/>
      <c r="C156" s="615"/>
      <c r="D156" s="617" t="s">
        <v>1197</v>
      </c>
      <c r="E156" s="614"/>
      <c r="F156" s="614"/>
      <c r="G156" s="1062"/>
      <c r="H156" s="1062"/>
    </row>
    <row r="157" spans="1:8">
      <c r="A157" s="600"/>
      <c r="B157" s="595"/>
      <c r="C157" s="595"/>
      <c r="D157" s="596"/>
      <c r="E157" s="597"/>
      <c r="F157" s="595"/>
      <c r="G157" s="1059"/>
      <c r="H157" s="1059"/>
    </row>
    <row r="158" spans="1:8">
      <c r="A158" s="46" t="s">
        <v>2235</v>
      </c>
      <c r="B158" s="614"/>
      <c r="C158" s="615"/>
      <c r="D158" s="617" t="s">
        <v>1198</v>
      </c>
      <c r="E158" s="614" t="s">
        <v>134</v>
      </c>
      <c r="F158" s="614">
        <v>75</v>
      </c>
      <c r="G158" s="1062"/>
      <c r="H158" s="1062"/>
    </row>
    <row r="159" spans="1:8">
      <c r="A159" s="600"/>
      <c r="B159" s="595"/>
      <c r="C159" s="595"/>
      <c r="D159" s="596"/>
      <c r="E159" s="597"/>
      <c r="F159" s="595"/>
      <c r="G159" s="1059"/>
      <c r="H159" s="1059"/>
    </row>
    <row r="160" spans="1:8">
      <c r="A160" s="46" t="s">
        <v>2236</v>
      </c>
      <c r="B160" s="614"/>
      <c r="C160" s="615"/>
      <c r="D160" s="617" t="s">
        <v>1201</v>
      </c>
      <c r="E160" s="614" t="s">
        <v>134</v>
      </c>
      <c r="F160" s="614">
        <v>7.4</v>
      </c>
      <c r="G160" s="1062"/>
      <c r="H160" s="1062"/>
    </row>
    <row r="161" spans="1:8">
      <c r="A161" s="600"/>
      <c r="B161" s="595"/>
      <c r="C161" s="595"/>
      <c r="D161" s="596"/>
      <c r="E161" s="597"/>
      <c r="F161" s="595"/>
      <c r="G161" s="1059"/>
      <c r="H161" s="1059"/>
    </row>
    <row r="162" spans="1:8" ht="27">
      <c r="A162" s="613"/>
      <c r="B162" s="614"/>
      <c r="C162" s="615"/>
      <c r="D162" s="617" t="s">
        <v>1200</v>
      </c>
      <c r="E162" s="614"/>
      <c r="F162" s="614"/>
      <c r="G162" s="1062"/>
      <c r="H162" s="1062"/>
    </row>
    <row r="163" spans="1:8">
      <c r="A163" s="600"/>
      <c r="B163" s="595"/>
      <c r="C163" s="595"/>
      <c r="D163" s="596"/>
      <c r="E163" s="597"/>
      <c r="F163" s="595"/>
      <c r="G163" s="1059"/>
      <c r="H163" s="1059"/>
    </row>
    <row r="164" spans="1:8">
      <c r="A164" s="46" t="s">
        <v>2237</v>
      </c>
      <c r="B164" s="614"/>
      <c r="C164" s="615"/>
      <c r="D164" t="s">
        <v>1199</v>
      </c>
      <c r="E164" s="614" t="s">
        <v>134</v>
      </c>
      <c r="F164" s="614">
        <f>F158+F160</f>
        <v>82.4</v>
      </c>
      <c r="G164" s="1062"/>
      <c r="H164" s="1062"/>
    </row>
    <row r="165" spans="1:8">
      <c r="A165" s="600"/>
      <c r="B165" s="595"/>
      <c r="C165" s="595"/>
      <c r="D165" s="596"/>
      <c r="E165" s="597"/>
      <c r="F165" s="595"/>
      <c r="G165" s="1059"/>
      <c r="H165" s="1059"/>
    </row>
    <row r="166" spans="1:8">
      <c r="A166" s="613"/>
      <c r="B166" s="614"/>
      <c r="C166" s="615"/>
      <c r="D166" s="617" t="s">
        <v>1225</v>
      </c>
      <c r="E166" s="614"/>
      <c r="F166" s="614"/>
      <c r="G166" s="1062"/>
      <c r="H166" s="1062"/>
    </row>
    <row r="167" spans="1:8">
      <c r="A167" s="600"/>
      <c r="B167" s="595"/>
      <c r="C167" s="595"/>
      <c r="D167" s="596"/>
      <c r="E167" s="597"/>
      <c r="F167" s="595"/>
      <c r="G167" s="1059"/>
      <c r="H167" s="1059"/>
    </row>
    <row r="168" spans="1:8">
      <c r="A168" s="46" t="s">
        <v>2238</v>
      </c>
      <c r="B168" s="614"/>
      <c r="C168" s="615"/>
      <c r="D168" s="617" t="s">
        <v>1226</v>
      </c>
      <c r="E168" s="614" t="s">
        <v>134</v>
      </c>
      <c r="F168" s="614">
        <v>38.4</v>
      </c>
      <c r="G168" s="1062"/>
      <c r="H168" s="1062"/>
    </row>
    <row r="169" spans="1:8">
      <c r="A169" s="600"/>
      <c r="B169" s="595"/>
      <c r="C169" s="595"/>
      <c r="D169" s="596"/>
      <c r="E169" s="597"/>
      <c r="F169" s="595"/>
      <c r="G169" s="1059"/>
      <c r="H169" s="1059"/>
    </row>
    <row r="170" spans="1:8">
      <c r="A170" s="613"/>
      <c r="B170" s="614"/>
      <c r="C170" s="615"/>
      <c r="D170" s="617" t="s">
        <v>1227</v>
      </c>
      <c r="E170" s="614"/>
      <c r="F170" s="614"/>
      <c r="G170" s="1062"/>
      <c r="H170" s="1062"/>
    </row>
    <row r="171" spans="1:8">
      <c r="A171" s="600"/>
      <c r="B171" s="595"/>
      <c r="C171" s="595"/>
      <c r="D171" s="596"/>
      <c r="E171" s="597"/>
      <c r="F171" s="595"/>
      <c r="G171" s="1059"/>
      <c r="H171" s="1059"/>
    </row>
    <row r="172" spans="1:8" ht="27">
      <c r="A172" s="46" t="s">
        <v>2239</v>
      </c>
      <c r="B172" s="614"/>
      <c r="C172" s="615"/>
      <c r="D172" s="617" t="s">
        <v>1213</v>
      </c>
      <c r="E172" s="614" t="s">
        <v>34</v>
      </c>
      <c r="F172" s="614">
        <v>1</v>
      </c>
      <c r="G172" s="1062"/>
      <c r="H172" s="1062"/>
    </row>
    <row r="173" spans="1:8">
      <c r="A173" s="600"/>
      <c r="B173" s="595"/>
      <c r="C173" s="595"/>
      <c r="D173" s="596"/>
      <c r="E173" s="597"/>
      <c r="F173" s="595"/>
      <c r="G173" s="1059"/>
      <c r="H173" s="1059"/>
    </row>
    <row r="174" spans="1:8">
      <c r="A174" s="46" t="s">
        <v>2240</v>
      </c>
      <c r="B174" s="614"/>
      <c r="C174" s="615"/>
      <c r="D174" s="617" t="s">
        <v>1215</v>
      </c>
      <c r="E174" s="614" t="s">
        <v>34</v>
      </c>
      <c r="F174" s="614">
        <v>1</v>
      </c>
      <c r="G174" s="1062"/>
      <c r="H174" s="1062"/>
    </row>
    <row r="175" spans="1:8" ht="15.75" thickBot="1">
      <c r="A175" s="600"/>
      <c r="B175" s="595"/>
      <c r="C175" s="595"/>
      <c r="D175" s="596"/>
      <c r="E175" s="597"/>
      <c r="F175" s="595"/>
      <c r="G175" s="1059"/>
      <c r="H175" s="1059"/>
    </row>
    <row r="176" spans="1:8" ht="15.75" thickBot="1">
      <c r="A176" s="1184" t="s">
        <v>20</v>
      </c>
      <c r="B176" s="1185"/>
      <c r="C176" s="1185"/>
      <c r="D176" s="1185"/>
      <c r="E176" s="1185"/>
      <c r="F176" s="1185"/>
      <c r="G176" s="1185"/>
      <c r="H176" s="619"/>
    </row>
    <row r="177" spans="1:8" ht="15.75" thickBot="1">
      <c r="A177" s="1176" t="s">
        <v>21</v>
      </c>
      <c r="B177" s="1177"/>
      <c r="C177" s="1177"/>
      <c r="D177" s="1177"/>
      <c r="E177" s="1177"/>
      <c r="F177" s="1177"/>
      <c r="G177" s="1178"/>
      <c r="H177" s="605"/>
    </row>
    <row r="178" spans="1:8">
      <c r="A178" s="46" t="s">
        <v>2241</v>
      </c>
      <c r="B178" s="614"/>
      <c r="C178" s="584"/>
      <c r="D178" s="592" t="s">
        <v>1228</v>
      </c>
      <c r="E178" s="18" t="s">
        <v>34</v>
      </c>
      <c r="F178" s="584">
        <v>1</v>
      </c>
      <c r="G178" s="1057"/>
      <c r="H178" s="1057"/>
    </row>
    <row r="179" spans="1:8">
      <c r="A179" s="600"/>
      <c r="B179" s="595"/>
      <c r="C179" s="595"/>
      <c r="D179" s="596"/>
      <c r="E179" s="597"/>
      <c r="F179" s="595"/>
      <c r="G179" s="1059"/>
      <c r="H179" s="1059"/>
    </row>
    <row r="180" spans="1:8" ht="27">
      <c r="A180" s="46" t="s">
        <v>2242</v>
      </c>
      <c r="B180" s="614"/>
      <c r="C180" s="584"/>
      <c r="D180" s="7" t="s">
        <v>1217</v>
      </c>
      <c r="E180" s="73" t="s">
        <v>34</v>
      </c>
      <c r="F180" s="74">
        <v>1</v>
      </c>
      <c r="G180" s="909"/>
      <c r="H180" s="909"/>
    </row>
    <row r="181" spans="1:8">
      <c r="A181" s="600"/>
      <c r="B181" s="595"/>
      <c r="C181" s="595"/>
      <c r="D181" s="13"/>
      <c r="E181" s="635"/>
      <c r="F181" s="636"/>
      <c r="G181" s="1074"/>
      <c r="H181" s="1074"/>
    </row>
    <row r="182" spans="1:8">
      <c r="A182" s="46" t="s">
        <v>2190</v>
      </c>
      <c r="B182" s="614"/>
      <c r="C182" s="610"/>
      <c r="D182" s="639" t="s">
        <v>2173</v>
      </c>
      <c r="E182" s="637"/>
      <c r="F182" s="638"/>
      <c r="G182" s="1073"/>
      <c r="H182" s="1075"/>
    </row>
    <row r="183" spans="1:8">
      <c r="A183" s="600"/>
      <c r="B183" s="595"/>
      <c r="C183" s="595"/>
      <c r="D183" s="13"/>
      <c r="E183" s="635"/>
      <c r="F183" s="636"/>
      <c r="G183" s="1074"/>
      <c r="H183" s="1074"/>
    </row>
    <row r="184" spans="1:8">
      <c r="A184" s="613"/>
      <c r="B184" s="614"/>
      <c r="C184" s="610"/>
      <c r="D184" s="44" t="s">
        <v>1186</v>
      </c>
      <c r="E184" s="637"/>
      <c r="F184" s="638"/>
      <c r="G184" s="1075"/>
      <c r="H184" s="1075"/>
    </row>
    <row r="185" spans="1:8">
      <c r="A185" s="600"/>
      <c r="B185" s="595"/>
      <c r="C185" s="595"/>
      <c r="D185" s="596"/>
      <c r="E185" s="597"/>
      <c r="F185" s="595"/>
      <c r="G185" s="1059"/>
      <c r="H185" s="1059"/>
    </row>
    <row r="186" spans="1:8">
      <c r="A186" s="46" t="s">
        <v>2243</v>
      </c>
      <c r="B186" s="614"/>
      <c r="C186" s="615"/>
      <c r="D186" s="617" t="s">
        <v>1187</v>
      </c>
      <c r="E186" s="614" t="s">
        <v>134</v>
      </c>
      <c r="F186" s="614">
        <v>57.4</v>
      </c>
      <c r="G186" s="1066"/>
      <c r="H186" s="1066"/>
    </row>
    <row r="187" spans="1:8">
      <c r="A187" s="600"/>
      <c r="B187" s="595"/>
      <c r="C187" s="595"/>
      <c r="D187" s="596"/>
      <c r="E187" s="597"/>
      <c r="F187" s="595"/>
      <c r="G187" s="1059"/>
      <c r="H187" s="1059"/>
    </row>
    <row r="188" spans="1:8">
      <c r="A188" s="613"/>
      <c r="B188" s="614"/>
      <c r="C188" s="615"/>
      <c r="D188" s="617" t="s">
        <v>1193</v>
      </c>
      <c r="E188" s="614"/>
      <c r="F188" s="614"/>
      <c r="G188" s="1066"/>
      <c r="H188" s="1066"/>
    </row>
    <row r="189" spans="1:8">
      <c r="A189" s="600"/>
      <c r="B189" s="595"/>
      <c r="C189" s="595"/>
      <c r="D189" s="596"/>
      <c r="E189" s="597"/>
      <c r="F189" s="595"/>
      <c r="G189" s="1059"/>
      <c r="H189" s="1059"/>
    </row>
    <row r="190" spans="1:8">
      <c r="A190" s="46" t="s">
        <v>2244</v>
      </c>
      <c r="B190" s="614"/>
      <c r="C190" s="615"/>
      <c r="D190" s="617" t="s">
        <v>1218</v>
      </c>
      <c r="E190" s="614" t="s">
        <v>134</v>
      </c>
      <c r="F190" s="614">
        <v>57.4</v>
      </c>
      <c r="G190" s="1062"/>
      <c r="H190" s="1062"/>
    </row>
    <row r="191" spans="1:8">
      <c r="A191" s="600"/>
      <c r="B191" s="595"/>
      <c r="C191" s="595"/>
      <c r="D191" s="596"/>
      <c r="E191" s="597"/>
      <c r="F191" s="595"/>
      <c r="G191" s="1059"/>
      <c r="H191" s="1059"/>
    </row>
    <row r="192" spans="1:8">
      <c r="A192" s="613"/>
      <c r="B192" s="614"/>
      <c r="C192" s="621"/>
      <c r="D192" s="622" t="s">
        <v>1196</v>
      </c>
      <c r="E192" s="614"/>
      <c r="F192" s="621"/>
      <c r="G192" s="1067"/>
      <c r="H192" s="1067"/>
    </row>
    <row r="193" spans="1:8">
      <c r="A193" s="600"/>
      <c r="B193" s="595"/>
      <c r="C193" s="595"/>
      <c r="D193" s="596"/>
      <c r="E193" s="597"/>
      <c r="F193" s="595"/>
      <c r="G193" s="1059"/>
      <c r="H193" s="1059"/>
    </row>
    <row r="194" spans="1:8" ht="27">
      <c r="A194" s="613"/>
      <c r="B194" s="614"/>
      <c r="C194" s="615"/>
      <c r="D194" s="617" t="s">
        <v>1197</v>
      </c>
      <c r="E194" s="614"/>
      <c r="F194" s="614"/>
      <c r="G194" s="1062"/>
      <c r="H194" s="1062"/>
    </row>
    <row r="195" spans="1:8">
      <c r="A195" s="600"/>
      <c r="B195" s="595"/>
      <c r="C195" s="595"/>
      <c r="D195" s="596"/>
      <c r="E195" s="597"/>
      <c r="F195" s="595"/>
      <c r="G195" s="1059"/>
      <c r="H195" s="1059"/>
    </row>
    <row r="196" spans="1:8">
      <c r="A196" s="46" t="s">
        <v>2245</v>
      </c>
      <c r="B196" s="614"/>
      <c r="C196" s="615"/>
      <c r="D196" s="617" t="s">
        <v>1198</v>
      </c>
      <c r="E196" s="614" t="s">
        <v>134</v>
      </c>
      <c r="F196" s="614">
        <v>167</v>
      </c>
      <c r="G196" s="1062"/>
      <c r="H196" s="1062"/>
    </row>
    <row r="197" spans="1:8">
      <c r="A197" s="600"/>
      <c r="B197" s="595"/>
      <c r="C197" s="595"/>
      <c r="D197" s="596"/>
      <c r="E197" s="597"/>
      <c r="F197" s="595"/>
      <c r="G197" s="1059"/>
      <c r="H197" s="1059"/>
    </row>
    <row r="198" spans="1:8">
      <c r="A198" s="46" t="s">
        <v>2246</v>
      </c>
      <c r="B198" s="614"/>
      <c r="C198" s="615"/>
      <c r="D198" s="617" t="s">
        <v>1201</v>
      </c>
      <c r="E198" s="614" t="s">
        <v>134</v>
      </c>
      <c r="F198" s="614">
        <v>7.6</v>
      </c>
      <c r="G198" s="1062"/>
      <c r="H198" s="1062"/>
    </row>
    <row r="199" spans="1:8">
      <c r="A199" s="600"/>
      <c r="B199" s="595"/>
      <c r="C199" s="595"/>
      <c r="D199" s="596"/>
      <c r="E199" s="597"/>
      <c r="F199" s="595"/>
      <c r="G199" s="1059"/>
      <c r="H199" s="1059"/>
    </row>
    <row r="200" spans="1:8" ht="27">
      <c r="A200" s="613"/>
      <c r="B200" s="614"/>
      <c r="C200" s="615"/>
      <c r="D200" s="617" t="s">
        <v>1200</v>
      </c>
      <c r="E200" s="614"/>
      <c r="F200" s="614"/>
      <c r="G200" s="1062"/>
      <c r="H200" s="1062"/>
    </row>
    <row r="201" spans="1:8">
      <c r="A201" s="600"/>
      <c r="B201" s="595"/>
      <c r="C201" s="595"/>
      <c r="D201" s="596"/>
      <c r="E201" s="597"/>
      <c r="F201" s="595"/>
      <c r="G201" s="1059"/>
      <c r="H201" s="1059"/>
    </row>
    <row r="202" spans="1:8">
      <c r="A202" s="46" t="s">
        <v>2247</v>
      </c>
      <c r="B202" s="614"/>
      <c r="C202" s="615"/>
      <c r="D202" s="617" t="s">
        <v>1199</v>
      </c>
      <c r="E202" s="614" t="s">
        <v>134</v>
      </c>
      <c r="F202" s="614">
        <f>F196+F198</f>
        <v>174.6</v>
      </c>
      <c r="G202" s="1062"/>
      <c r="H202" s="1062"/>
    </row>
    <row r="203" spans="1:8">
      <c r="A203" s="600"/>
      <c r="B203" s="595"/>
      <c r="C203" s="595"/>
      <c r="D203" s="596"/>
      <c r="E203" s="597"/>
      <c r="F203" s="595"/>
      <c r="G203" s="1059"/>
      <c r="H203" s="1059"/>
    </row>
    <row r="204" spans="1:8">
      <c r="A204" s="46" t="s">
        <v>2248</v>
      </c>
      <c r="B204" s="614"/>
      <c r="C204" s="615"/>
      <c r="D204" s="617" t="s">
        <v>1235</v>
      </c>
      <c r="E204" s="614" t="s">
        <v>34</v>
      </c>
      <c r="F204" s="614">
        <v>1</v>
      </c>
      <c r="G204" s="1062"/>
      <c r="H204" s="1062"/>
    </row>
    <row r="205" spans="1:8">
      <c r="A205" s="600"/>
      <c r="B205" s="595"/>
      <c r="C205" s="595"/>
      <c r="D205" s="596"/>
      <c r="E205" s="597"/>
      <c r="F205" s="595"/>
      <c r="G205" s="1059"/>
      <c r="H205" s="1059"/>
    </row>
    <row r="206" spans="1:8">
      <c r="A206" s="613"/>
      <c r="B206" s="614"/>
      <c r="C206" s="615"/>
      <c r="D206" s="617" t="s">
        <v>1219</v>
      </c>
      <c r="E206" s="614"/>
      <c r="F206" s="614"/>
      <c r="G206" s="1062"/>
      <c r="H206" s="1062"/>
    </row>
    <row r="207" spans="1:8">
      <c r="A207" s="600"/>
      <c r="B207" s="595"/>
      <c r="C207" s="595"/>
      <c r="D207" s="596"/>
      <c r="E207" s="597"/>
      <c r="F207" s="595"/>
      <c r="G207" s="1059"/>
      <c r="H207" s="1059"/>
    </row>
    <row r="208" spans="1:8">
      <c r="A208" s="46" t="s">
        <v>2249</v>
      </c>
      <c r="B208" s="614"/>
      <c r="C208" s="615"/>
      <c r="D208" s="617" t="s">
        <v>1236</v>
      </c>
      <c r="E208" s="614" t="s">
        <v>34</v>
      </c>
      <c r="F208" s="614">
        <v>1</v>
      </c>
      <c r="G208" s="1062"/>
      <c r="H208" s="1062"/>
    </row>
    <row r="209" spans="1:8">
      <c r="A209" s="600"/>
      <c r="B209" s="595"/>
      <c r="C209" s="595"/>
      <c r="D209" s="596"/>
      <c r="E209" s="597"/>
      <c r="F209" s="595"/>
      <c r="G209" s="1059"/>
      <c r="H209" s="1059"/>
    </row>
    <row r="210" spans="1:8">
      <c r="A210" s="613"/>
      <c r="B210" s="614"/>
      <c r="C210" s="615"/>
      <c r="D210" s="617" t="s">
        <v>1202</v>
      </c>
      <c r="E210" s="614"/>
      <c r="F210" s="614"/>
      <c r="G210" s="1062"/>
      <c r="H210" s="1062"/>
    </row>
    <row r="211" spans="1:8">
      <c r="A211" s="600"/>
      <c r="B211" s="595"/>
      <c r="C211" s="595"/>
      <c r="D211" s="596"/>
      <c r="E211" s="597"/>
      <c r="F211" s="595"/>
      <c r="G211" s="1059"/>
      <c r="H211" s="1059"/>
    </row>
    <row r="212" spans="1:8">
      <c r="A212" s="46" t="s">
        <v>2250</v>
      </c>
      <c r="B212" s="614"/>
      <c r="C212" s="615"/>
      <c r="D212" s="617" t="s">
        <v>1238</v>
      </c>
      <c r="E212" s="614" t="s">
        <v>134</v>
      </c>
      <c r="F212" s="614">
        <v>36.5</v>
      </c>
      <c r="G212" s="1062"/>
      <c r="H212" s="1062"/>
    </row>
    <row r="213" spans="1:8">
      <c r="A213" s="600"/>
      <c r="B213" s="595"/>
      <c r="C213" s="595"/>
      <c r="D213" s="596"/>
      <c r="E213" s="597"/>
      <c r="F213" s="595"/>
      <c r="G213" s="1059"/>
      <c r="H213" s="1059"/>
    </row>
    <row r="214" spans="1:8">
      <c r="A214" s="613"/>
      <c r="B214" s="614"/>
      <c r="C214" s="615"/>
      <c r="D214" s="617" t="s">
        <v>1206</v>
      </c>
      <c r="E214" s="614"/>
      <c r="F214" s="614"/>
      <c r="G214" s="1062"/>
      <c r="H214" s="1062"/>
    </row>
    <row r="215" spans="1:8">
      <c r="A215" s="600"/>
      <c r="B215" s="595"/>
      <c r="C215" s="595"/>
      <c r="D215" s="596"/>
      <c r="E215" s="597"/>
      <c r="F215" s="595"/>
      <c r="G215" s="1059"/>
      <c r="H215" s="1059"/>
    </row>
    <row r="216" spans="1:8" ht="27">
      <c r="A216" s="46" t="s">
        <v>2251</v>
      </c>
      <c r="B216" s="614"/>
      <c r="C216" s="615"/>
      <c r="D216" s="617" t="s">
        <v>1239</v>
      </c>
      <c r="E216" s="614" t="s">
        <v>14</v>
      </c>
      <c r="F216" s="614">
        <v>3</v>
      </c>
      <c r="G216" s="1062"/>
      <c r="H216" s="1062"/>
    </row>
    <row r="217" spans="1:8">
      <c r="A217" s="600"/>
      <c r="B217" s="595"/>
      <c r="C217" s="595"/>
      <c r="D217" s="596"/>
      <c r="E217" s="597"/>
      <c r="F217" s="595"/>
      <c r="G217" s="1059"/>
      <c r="H217" s="1059"/>
    </row>
    <row r="218" spans="1:8">
      <c r="A218" s="46" t="s">
        <v>2252</v>
      </c>
      <c r="B218" s="614"/>
      <c r="C218" s="615"/>
      <c r="D218" s="617" t="s">
        <v>1240</v>
      </c>
      <c r="E218" s="614" t="s">
        <v>14</v>
      </c>
      <c r="F218" s="614">
        <v>3</v>
      </c>
      <c r="G218" s="1062"/>
      <c r="H218" s="1062"/>
    </row>
    <row r="219" spans="1:8">
      <c r="A219" s="600"/>
      <c r="B219" s="595"/>
      <c r="C219" s="595"/>
      <c r="D219" s="596"/>
      <c r="E219" s="597"/>
      <c r="F219" s="595"/>
      <c r="G219" s="1059"/>
      <c r="H219" s="1059"/>
    </row>
    <row r="220" spans="1:8">
      <c r="A220" s="613"/>
      <c r="B220" s="614"/>
      <c r="C220" s="615"/>
      <c r="D220" s="617"/>
      <c r="E220" s="614"/>
      <c r="F220" s="614"/>
      <c r="G220" s="1062"/>
      <c r="H220" s="1062"/>
    </row>
    <row r="221" spans="1:8" ht="15.75" thickBot="1">
      <c r="A221" s="600"/>
      <c r="B221" s="595"/>
      <c r="C221" s="595"/>
      <c r="D221" s="596"/>
      <c r="E221" s="597"/>
      <c r="F221" s="595"/>
      <c r="G221" s="1059"/>
      <c r="H221" s="1059"/>
    </row>
    <row r="222" spans="1:8" ht="15.75" thickBot="1">
      <c r="A222" s="1184" t="s">
        <v>865</v>
      </c>
      <c r="B222" s="1185"/>
      <c r="C222" s="1185"/>
      <c r="D222" s="1185"/>
      <c r="E222" s="1185"/>
      <c r="F222" s="1185"/>
      <c r="G222" s="1185"/>
      <c r="H222" s="619"/>
    </row>
    <row r="223" spans="1:8" ht="15.75" thickBot="1">
      <c r="A223" s="1176" t="s">
        <v>21</v>
      </c>
      <c r="B223" s="1177"/>
      <c r="C223" s="1177"/>
      <c r="D223" s="1177"/>
      <c r="E223" s="1177"/>
      <c r="F223" s="1177"/>
      <c r="G223" s="1178"/>
      <c r="H223" s="605"/>
    </row>
    <row r="224" spans="1:8">
      <c r="A224" s="591"/>
      <c r="B224" s="584"/>
      <c r="C224" s="584"/>
      <c r="D224" s="53" t="s">
        <v>1209</v>
      </c>
      <c r="E224" s="593"/>
      <c r="F224" s="584"/>
      <c r="G224" s="1076"/>
      <c r="H224" s="1057"/>
    </row>
    <row r="225" spans="1:8">
      <c r="A225" s="600"/>
      <c r="B225" s="595"/>
      <c r="C225" s="595"/>
      <c r="D225" s="596"/>
      <c r="E225" s="597"/>
      <c r="F225" s="595"/>
      <c r="G225" s="1059"/>
      <c r="H225" s="1059"/>
    </row>
    <row r="226" spans="1:8">
      <c r="A226" s="46" t="s">
        <v>2253</v>
      </c>
      <c r="B226" s="584"/>
      <c r="C226" s="584"/>
      <c r="D226" s="606" t="s">
        <v>1241</v>
      </c>
      <c r="E226" s="593" t="s">
        <v>14</v>
      </c>
      <c r="F226" s="584">
        <v>2</v>
      </c>
      <c r="G226" s="1057"/>
      <c r="H226" s="1057"/>
    </row>
    <row r="227" spans="1:8">
      <c r="A227" s="600"/>
      <c r="B227" s="595"/>
      <c r="C227" s="595"/>
      <c r="D227" s="596"/>
      <c r="E227" s="597"/>
      <c r="F227" s="595"/>
      <c r="G227" s="1059"/>
      <c r="H227" s="1059"/>
    </row>
    <row r="228" spans="1:8">
      <c r="A228" s="46" t="s">
        <v>2254</v>
      </c>
      <c r="B228" s="584"/>
      <c r="C228" s="584"/>
      <c r="D228" s="10" t="s">
        <v>1242</v>
      </c>
      <c r="E228" s="593" t="s">
        <v>14</v>
      </c>
      <c r="F228" s="584">
        <v>1</v>
      </c>
      <c r="G228" s="1057"/>
      <c r="H228" s="1057"/>
    </row>
    <row r="229" spans="1:8">
      <c r="A229" s="600"/>
      <c r="B229" s="595"/>
      <c r="C229" s="595"/>
      <c r="D229" s="596"/>
      <c r="E229" s="597"/>
      <c r="F229" s="595"/>
      <c r="G229" s="1059"/>
      <c r="H229" s="1059"/>
    </row>
    <row r="230" spans="1:8">
      <c r="A230" s="591"/>
      <c r="B230" s="584"/>
      <c r="C230" s="584"/>
      <c r="D230" s="10" t="s">
        <v>1212</v>
      </c>
      <c r="E230" s="608"/>
      <c r="F230" s="584"/>
      <c r="G230" s="1057"/>
      <c r="H230" s="1057"/>
    </row>
    <row r="231" spans="1:8">
      <c r="A231" s="600"/>
      <c r="B231" s="595"/>
      <c r="C231" s="595"/>
      <c r="D231" s="596"/>
      <c r="E231" s="597"/>
      <c r="F231" s="595"/>
      <c r="G231" s="1059"/>
      <c r="H231" s="1059"/>
    </row>
    <row r="232" spans="1:8" ht="27">
      <c r="A232" s="46" t="s">
        <v>2255</v>
      </c>
      <c r="B232" s="610"/>
      <c r="C232" s="610"/>
      <c r="D232" s="611" t="s">
        <v>1213</v>
      </c>
      <c r="E232" s="612" t="s">
        <v>34</v>
      </c>
      <c r="F232" s="610">
        <v>1</v>
      </c>
      <c r="G232" s="1061"/>
      <c r="H232" s="1061"/>
    </row>
    <row r="233" spans="1:8">
      <c r="A233" s="600"/>
      <c r="B233" s="595"/>
      <c r="C233" s="595"/>
      <c r="D233" s="596"/>
      <c r="E233" s="597"/>
      <c r="F233" s="595"/>
      <c r="G233" s="1059"/>
      <c r="H233" s="1059"/>
    </row>
    <row r="234" spans="1:8">
      <c r="A234" s="46" t="s">
        <v>2256</v>
      </c>
      <c r="B234" s="610"/>
      <c r="C234" s="610"/>
      <c r="D234" s="10" t="s">
        <v>1215</v>
      </c>
      <c r="E234" s="612" t="s">
        <v>34</v>
      </c>
      <c r="F234" s="610">
        <v>1</v>
      </c>
      <c r="G234" s="1061"/>
      <c r="H234" s="1061"/>
    </row>
    <row r="235" spans="1:8">
      <c r="A235" s="600"/>
      <c r="B235" s="595"/>
      <c r="C235" s="595"/>
      <c r="D235" s="640"/>
      <c r="E235" s="597"/>
      <c r="F235" s="595"/>
      <c r="G235" s="1059"/>
      <c r="H235" s="1059"/>
    </row>
    <row r="236" spans="1:8">
      <c r="A236" s="46" t="s">
        <v>2191</v>
      </c>
      <c r="B236" s="610"/>
      <c r="C236" s="610"/>
      <c r="D236" s="10" t="s">
        <v>2174</v>
      </c>
      <c r="E236" s="593"/>
      <c r="F236" s="610"/>
      <c r="G236" s="1061"/>
      <c r="H236" s="1061"/>
    </row>
    <row r="237" spans="1:8">
      <c r="A237" s="600"/>
      <c r="B237" s="595"/>
      <c r="C237" s="595"/>
      <c r="D237" s="596"/>
      <c r="E237" s="597"/>
      <c r="F237" s="595"/>
      <c r="G237" s="1059"/>
      <c r="H237" s="1059"/>
    </row>
    <row r="238" spans="1:8">
      <c r="A238" s="613"/>
      <c r="B238" s="614"/>
      <c r="C238" s="615"/>
      <c r="D238" s="763" t="s">
        <v>1186</v>
      </c>
      <c r="E238" s="614"/>
      <c r="F238" s="614"/>
      <c r="G238" s="1062"/>
      <c r="H238" s="1062"/>
    </row>
    <row r="239" spans="1:8" ht="17.25" customHeight="1">
      <c r="A239" s="600"/>
      <c r="B239" s="595"/>
      <c r="C239" s="595"/>
      <c r="D239" s="596"/>
      <c r="E239" s="597"/>
      <c r="F239" s="595"/>
      <c r="G239" s="1059"/>
      <c r="H239" s="1059"/>
    </row>
    <row r="240" spans="1:8">
      <c r="A240" s="46" t="s">
        <v>2257</v>
      </c>
      <c r="B240" s="614"/>
      <c r="C240" s="615"/>
      <c r="D240" s="617" t="s">
        <v>1244</v>
      </c>
      <c r="E240" s="593" t="s">
        <v>134</v>
      </c>
      <c r="F240" s="614">
        <v>124</v>
      </c>
      <c r="G240" s="1062"/>
      <c r="H240" s="1062"/>
    </row>
    <row r="241" spans="1:8" ht="15.75" customHeight="1">
      <c r="A241" s="600"/>
      <c r="B241" s="595"/>
      <c r="C241" s="595"/>
      <c r="D241" s="596"/>
      <c r="E241" s="597"/>
      <c r="F241" s="595"/>
      <c r="G241" s="1059"/>
      <c r="H241" s="1059"/>
    </row>
    <row r="242" spans="1:8" ht="40.5">
      <c r="A242" s="46" t="s">
        <v>2258</v>
      </c>
      <c r="B242" s="614"/>
      <c r="C242" s="615"/>
      <c r="D242" s="48" t="s">
        <v>1246</v>
      </c>
      <c r="E242" s="614" t="s">
        <v>12</v>
      </c>
      <c r="F242" s="614">
        <v>3.8</v>
      </c>
      <c r="G242" s="1062"/>
      <c r="H242" s="1062"/>
    </row>
    <row r="243" spans="1:8">
      <c r="A243" s="600"/>
      <c r="B243" s="595"/>
      <c r="C243" s="595"/>
      <c r="D243" s="596"/>
      <c r="E243" s="597"/>
      <c r="F243" s="595"/>
      <c r="G243" s="1059"/>
      <c r="H243" s="1059"/>
    </row>
    <row r="244" spans="1:8">
      <c r="A244" s="613"/>
      <c r="B244" s="614"/>
      <c r="C244" s="615"/>
      <c r="D244" s="617" t="s">
        <v>1193</v>
      </c>
      <c r="E244" s="593"/>
      <c r="F244" s="614"/>
      <c r="G244" s="1062"/>
      <c r="H244" s="1062"/>
    </row>
    <row r="245" spans="1:8">
      <c r="A245" s="600"/>
      <c r="B245" s="595"/>
      <c r="C245" s="595"/>
      <c r="D245" s="596"/>
      <c r="E245" s="597"/>
      <c r="F245" s="595"/>
      <c r="G245" s="1059"/>
      <c r="H245" s="1059"/>
    </row>
    <row r="246" spans="1:8" ht="40.5">
      <c r="A246" s="46" t="s">
        <v>2259</v>
      </c>
      <c r="B246" s="614"/>
      <c r="C246" s="615"/>
      <c r="D246" s="617" t="s">
        <v>1194</v>
      </c>
      <c r="E246" s="593" t="s">
        <v>134</v>
      </c>
      <c r="F246" s="614">
        <v>82</v>
      </c>
      <c r="G246" s="1062"/>
      <c r="H246" s="1062"/>
    </row>
    <row r="247" spans="1:8">
      <c r="A247" s="600"/>
      <c r="B247" s="595"/>
      <c r="C247" s="595"/>
      <c r="D247" s="596"/>
      <c r="E247" s="597"/>
      <c r="F247" s="595"/>
      <c r="G247" s="1059"/>
      <c r="H247" s="1059"/>
    </row>
    <row r="248" spans="1:8" ht="27">
      <c r="A248" s="46" t="s">
        <v>2260</v>
      </c>
      <c r="B248" s="614"/>
      <c r="C248" s="615"/>
      <c r="D248" s="48" t="s">
        <v>1195</v>
      </c>
      <c r="E248" s="614" t="s">
        <v>12</v>
      </c>
      <c r="F248" s="614">
        <v>50</v>
      </c>
      <c r="G248" s="1062"/>
      <c r="H248" s="1062"/>
    </row>
    <row r="249" spans="1:8">
      <c r="A249" s="600"/>
      <c r="B249" s="595"/>
      <c r="C249" s="595"/>
      <c r="D249" s="596"/>
      <c r="E249" s="597"/>
      <c r="F249" s="595"/>
      <c r="G249" s="1059"/>
      <c r="H249" s="1059"/>
    </row>
    <row r="250" spans="1:8">
      <c r="A250" s="613"/>
      <c r="B250" s="614"/>
      <c r="C250" s="615"/>
      <c r="D250" s="617" t="s">
        <v>1196</v>
      </c>
      <c r="E250" s="593"/>
      <c r="F250" s="614"/>
      <c r="G250" s="1062"/>
      <c r="H250" s="1062"/>
    </row>
    <row r="251" spans="1:8">
      <c r="A251" s="600"/>
      <c r="B251" s="595"/>
      <c r="C251" s="595"/>
      <c r="D251" s="596"/>
      <c r="E251" s="597"/>
      <c r="F251" s="595"/>
      <c r="G251" s="1059"/>
      <c r="H251" s="1059"/>
    </row>
    <row r="252" spans="1:8" ht="27">
      <c r="A252" s="613"/>
      <c r="B252" s="614"/>
      <c r="C252" s="615"/>
      <c r="D252" s="617" t="s">
        <v>1197</v>
      </c>
      <c r="E252" s="593"/>
      <c r="F252" s="614"/>
      <c r="G252" s="1062"/>
      <c r="H252" s="1062"/>
    </row>
    <row r="253" spans="1:8">
      <c r="A253" s="600"/>
      <c r="B253" s="595"/>
      <c r="C253" s="595"/>
      <c r="D253" s="596"/>
      <c r="E253" s="597"/>
      <c r="F253" s="595"/>
      <c r="G253" s="1059"/>
      <c r="H253" s="1059"/>
    </row>
    <row r="254" spans="1:8">
      <c r="A254" s="46" t="s">
        <v>2261</v>
      </c>
      <c r="B254" s="614"/>
      <c r="C254" s="615"/>
      <c r="D254" s="617" t="s">
        <v>1198</v>
      </c>
      <c r="E254" s="593" t="s">
        <v>134</v>
      </c>
      <c r="F254" s="614">
        <v>167</v>
      </c>
      <c r="G254" s="1062"/>
      <c r="H254" s="1062"/>
    </row>
    <row r="255" spans="1:8">
      <c r="A255" s="600"/>
      <c r="B255" s="595"/>
      <c r="C255" s="595"/>
      <c r="D255" s="596"/>
      <c r="E255" s="597"/>
      <c r="F255" s="595"/>
      <c r="G255" s="1059"/>
      <c r="H255" s="1059"/>
    </row>
    <row r="256" spans="1:8">
      <c r="A256" s="46" t="s">
        <v>2262</v>
      </c>
      <c r="B256" s="614"/>
      <c r="C256" s="615"/>
      <c r="D256" s="617" t="s">
        <v>1201</v>
      </c>
      <c r="E256" s="593" t="s">
        <v>134</v>
      </c>
      <c r="F256" s="614">
        <v>7.6</v>
      </c>
      <c r="G256" s="1062"/>
      <c r="H256" s="1062"/>
    </row>
    <row r="257" spans="1:8">
      <c r="A257" s="600"/>
      <c r="B257" s="595"/>
      <c r="C257" s="595"/>
      <c r="D257" s="596"/>
      <c r="E257" s="597"/>
      <c r="F257" s="595"/>
      <c r="G257" s="1059"/>
      <c r="H257" s="1059"/>
    </row>
    <row r="258" spans="1:8" ht="27">
      <c r="A258" s="613"/>
      <c r="B258" s="614"/>
      <c r="C258" s="615"/>
      <c r="D258" s="617" t="s">
        <v>1200</v>
      </c>
      <c r="E258" s="593"/>
      <c r="F258" s="614"/>
      <c r="G258" s="1062"/>
      <c r="H258" s="1062"/>
    </row>
    <row r="259" spans="1:8">
      <c r="A259" s="600"/>
      <c r="B259" s="595"/>
      <c r="C259" s="595"/>
      <c r="D259" s="596"/>
      <c r="E259" s="597"/>
      <c r="F259" s="595"/>
      <c r="G259" s="1059"/>
      <c r="H259" s="1059"/>
    </row>
    <row r="260" spans="1:8">
      <c r="A260" s="613"/>
      <c r="B260" s="614"/>
      <c r="C260" s="615"/>
      <c r="D260" s="617"/>
      <c r="E260" s="614"/>
      <c r="F260" s="614"/>
      <c r="G260" s="1062"/>
      <c r="H260" s="1062"/>
    </row>
    <row r="261" spans="1:8" ht="15.75" thickBot="1">
      <c r="A261" s="600"/>
      <c r="B261" s="595"/>
      <c r="C261" s="595"/>
      <c r="D261" s="596"/>
      <c r="E261" s="597"/>
      <c r="F261" s="595"/>
      <c r="G261" s="1059"/>
      <c r="H261" s="1059"/>
    </row>
    <row r="262" spans="1:8" ht="15.75" thickBot="1">
      <c r="A262" s="1184" t="s">
        <v>20</v>
      </c>
      <c r="B262" s="1185"/>
      <c r="C262" s="1185"/>
      <c r="D262" s="1185"/>
      <c r="E262" s="1185"/>
      <c r="F262" s="1185"/>
      <c r="G262" s="1186"/>
      <c r="H262" s="619"/>
    </row>
    <row r="263" spans="1:8" ht="15.75" thickBot="1">
      <c r="A263" s="1176" t="s">
        <v>21</v>
      </c>
      <c r="B263" s="1177"/>
      <c r="C263" s="1177"/>
      <c r="D263" s="1177"/>
      <c r="E263" s="1177"/>
      <c r="F263" s="1177"/>
      <c r="G263" s="1178"/>
      <c r="H263" s="605"/>
    </row>
    <row r="264" spans="1:8">
      <c r="A264" s="46" t="s">
        <v>2263</v>
      </c>
      <c r="B264" s="614"/>
      <c r="C264" s="615"/>
      <c r="D264" s="48" t="s">
        <v>1199</v>
      </c>
      <c r="E264" s="614" t="s">
        <v>134</v>
      </c>
      <c r="F264" s="614">
        <v>175</v>
      </c>
      <c r="G264" s="1062"/>
      <c r="H264" s="1062"/>
    </row>
    <row r="265" spans="1:8">
      <c r="A265" s="600"/>
      <c r="B265" s="595"/>
      <c r="C265" s="595"/>
      <c r="D265" s="596"/>
      <c r="E265" s="597"/>
      <c r="F265" s="595"/>
      <c r="G265" s="1059"/>
      <c r="H265" s="1059"/>
    </row>
    <row r="266" spans="1:8">
      <c r="A266" s="46" t="s">
        <v>2264</v>
      </c>
      <c r="B266" s="614"/>
      <c r="C266" s="615"/>
      <c r="D266" s="606" t="s">
        <v>1235</v>
      </c>
      <c r="E266" s="593" t="s">
        <v>34</v>
      </c>
      <c r="F266" s="614">
        <v>1</v>
      </c>
      <c r="G266" s="1062"/>
      <c r="H266" s="1062"/>
    </row>
    <row r="267" spans="1:8">
      <c r="A267" s="600"/>
      <c r="B267" s="595"/>
      <c r="C267" s="595"/>
      <c r="D267" s="596"/>
      <c r="E267" s="597"/>
      <c r="F267" s="595"/>
      <c r="G267" s="1059"/>
      <c r="H267" s="1059"/>
    </row>
    <row r="268" spans="1:8">
      <c r="A268" s="613"/>
      <c r="B268" s="614"/>
      <c r="C268" s="615"/>
      <c r="D268" s="606" t="s">
        <v>1219</v>
      </c>
      <c r="E268" s="593"/>
      <c r="F268" s="614"/>
      <c r="G268" s="1057"/>
      <c r="H268" s="1062"/>
    </row>
    <row r="269" spans="1:8">
      <c r="A269" s="600"/>
      <c r="B269" s="595"/>
      <c r="C269" s="595"/>
      <c r="D269" s="596"/>
      <c r="E269" s="597"/>
      <c r="F269" s="595"/>
      <c r="G269" s="1059"/>
      <c r="H269" s="1059"/>
    </row>
    <row r="270" spans="1:8">
      <c r="A270" s="46" t="s">
        <v>2265</v>
      </c>
      <c r="B270" s="614"/>
      <c r="C270" s="615"/>
      <c r="D270" s="606" t="s">
        <v>1236</v>
      </c>
      <c r="E270" s="614" t="s">
        <v>34</v>
      </c>
      <c r="F270" s="614">
        <v>1</v>
      </c>
      <c r="G270" s="1057"/>
      <c r="H270" s="1062"/>
    </row>
    <row r="271" spans="1:8">
      <c r="A271" s="600"/>
      <c r="B271" s="595"/>
      <c r="C271" s="595"/>
      <c r="D271" s="620"/>
      <c r="E271" s="597"/>
      <c r="F271" s="595"/>
      <c r="G271" s="1058"/>
      <c r="H271" s="1059"/>
    </row>
    <row r="272" spans="1:8">
      <c r="A272" s="46" t="s">
        <v>2266</v>
      </c>
      <c r="B272" s="614"/>
      <c r="C272" s="615"/>
      <c r="D272" s="40" t="s">
        <v>1251</v>
      </c>
      <c r="E272" s="614" t="s">
        <v>34</v>
      </c>
      <c r="F272" s="614">
        <v>1</v>
      </c>
      <c r="G272" s="1057"/>
      <c r="H272" s="1062"/>
    </row>
    <row r="273" spans="1:8">
      <c r="A273" s="600"/>
      <c r="B273" s="595"/>
      <c r="C273" s="595"/>
      <c r="D273" s="620"/>
      <c r="E273" s="599"/>
      <c r="F273" s="590"/>
      <c r="G273" s="1058"/>
      <c r="H273" s="1059"/>
    </row>
    <row r="274" spans="1:8">
      <c r="A274" s="613"/>
      <c r="B274" s="614"/>
      <c r="C274" s="615"/>
      <c r="D274" s="606" t="s">
        <v>1202</v>
      </c>
      <c r="E274" s="593"/>
      <c r="F274" s="584"/>
      <c r="G274" s="1057"/>
      <c r="H274" s="1062"/>
    </row>
    <row r="275" spans="1:8">
      <c r="A275" s="600"/>
      <c r="B275" s="595"/>
      <c r="C275" s="595"/>
      <c r="D275" s="596"/>
      <c r="E275" s="597"/>
      <c r="F275" s="595"/>
      <c r="G275" s="1059"/>
      <c r="H275" s="1059"/>
    </row>
    <row r="276" spans="1:8">
      <c r="A276" s="46" t="s">
        <v>2267</v>
      </c>
      <c r="B276" s="614"/>
      <c r="C276" s="615"/>
      <c r="D276" s="617" t="s">
        <v>1238</v>
      </c>
      <c r="E276" s="614" t="s">
        <v>134</v>
      </c>
      <c r="F276" s="614">
        <v>58</v>
      </c>
      <c r="G276" s="1057"/>
      <c r="H276" s="1062"/>
    </row>
    <row r="277" spans="1:8">
      <c r="A277" s="600"/>
      <c r="B277" s="595"/>
      <c r="C277" s="595"/>
      <c r="D277" s="596"/>
      <c r="E277" s="597"/>
      <c r="F277" s="595"/>
      <c r="G277" s="1059"/>
      <c r="H277" s="1059"/>
    </row>
    <row r="278" spans="1:8" ht="67.5">
      <c r="A278" s="613"/>
      <c r="B278" s="614"/>
      <c r="C278" s="615"/>
      <c r="D278" s="617" t="s">
        <v>1204</v>
      </c>
      <c r="E278" s="614"/>
      <c r="F278" s="614"/>
      <c r="G278" s="1062"/>
      <c r="H278" s="1062"/>
    </row>
    <row r="279" spans="1:8">
      <c r="A279" s="600"/>
      <c r="B279" s="595"/>
      <c r="C279" s="595"/>
      <c r="D279" s="596"/>
      <c r="E279" s="597"/>
      <c r="F279" s="595"/>
      <c r="G279" s="1059"/>
      <c r="H279" s="1059"/>
    </row>
    <row r="280" spans="1:8">
      <c r="A280" s="46" t="s">
        <v>2268</v>
      </c>
      <c r="B280" s="614"/>
      <c r="C280" s="615"/>
      <c r="D280" s="606" t="s">
        <v>1252</v>
      </c>
      <c r="E280" s="614" t="s">
        <v>134</v>
      </c>
      <c r="F280" s="614">
        <v>24</v>
      </c>
      <c r="G280" s="1062"/>
      <c r="H280" s="1062"/>
    </row>
    <row r="281" spans="1:8">
      <c r="A281" s="600"/>
      <c r="B281" s="595"/>
      <c r="C281" s="595"/>
      <c r="D281" s="596"/>
      <c r="E281" s="597"/>
      <c r="F281" s="595"/>
      <c r="G281" s="1059"/>
      <c r="H281" s="1059"/>
    </row>
    <row r="282" spans="1:8">
      <c r="A282" s="613"/>
      <c r="B282" s="614"/>
      <c r="C282" s="584"/>
      <c r="D282" s="592" t="s">
        <v>1206</v>
      </c>
      <c r="E282" s="608"/>
      <c r="F282" s="584"/>
      <c r="G282" s="1057"/>
      <c r="H282" s="1057"/>
    </row>
    <row r="283" spans="1:8">
      <c r="A283" s="600"/>
      <c r="B283" s="595"/>
      <c r="C283" s="595"/>
      <c r="D283" s="596"/>
      <c r="E283" s="597"/>
      <c r="F283" s="595"/>
      <c r="G283" s="1059"/>
      <c r="H283" s="1059"/>
    </row>
    <row r="284" spans="1:8" ht="27">
      <c r="A284" s="46" t="s">
        <v>2269</v>
      </c>
      <c r="B284" s="614"/>
      <c r="C284" s="584"/>
      <c r="D284" s="592" t="s">
        <v>1253</v>
      </c>
      <c r="E284" s="593" t="s">
        <v>14</v>
      </c>
      <c r="F284" s="584">
        <v>9</v>
      </c>
      <c r="G284" s="1057"/>
      <c r="H284" s="1057"/>
    </row>
    <row r="285" spans="1:8">
      <c r="A285" s="600"/>
      <c r="B285" s="595"/>
      <c r="C285" s="595"/>
      <c r="D285" s="596"/>
      <c r="E285" s="597"/>
      <c r="F285" s="595"/>
      <c r="G285" s="1059"/>
      <c r="H285" s="1059"/>
    </row>
    <row r="286" spans="1:8">
      <c r="A286" s="613"/>
      <c r="B286" s="614"/>
      <c r="C286" s="610"/>
      <c r="D286" s="611" t="s">
        <v>1209</v>
      </c>
      <c r="E286" s="612"/>
      <c r="F286" s="610"/>
      <c r="G286" s="1057"/>
      <c r="H286" s="1061"/>
    </row>
    <row r="287" spans="1:8">
      <c r="A287" s="600"/>
      <c r="B287" s="595"/>
      <c r="C287" s="595"/>
      <c r="D287" s="596"/>
      <c r="E287" s="597"/>
      <c r="F287" s="595"/>
      <c r="G287" s="1059"/>
      <c r="H287" s="1059"/>
    </row>
    <row r="288" spans="1:8">
      <c r="A288" s="46" t="s">
        <v>2270</v>
      </c>
      <c r="B288" s="614"/>
      <c r="C288" s="610"/>
      <c r="D288" s="611" t="s">
        <v>1241</v>
      </c>
      <c r="E288" s="612" t="s">
        <v>14</v>
      </c>
      <c r="F288" s="610">
        <v>3</v>
      </c>
      <c r="G288" s="1061"/>
      <c r="H288" s="1061"/>
    </row>
    <row r="289" spans="1:8">
      <c r="A289" s="600"/>
      <c r="B289" s="595"/>
      <c r="C289" s="595"/>
      <c r="D289" s="596"/>
      <c r="E289" s="597"/>
      <c r="F289" s="595"/>
      <c r="G289" s="1059"/>
      <c r="H289" s="1059"/>
    </row>
    <row r="290" spans="1:8">
      <c r="A290" s="46" t="s">
        <v>2271</v>
      </c>
      <c r="B290" s="614"/>
      <c r="C290" s="615"/>
      <c r="D290" s="617" t="s">
        <v>1242</v>
      </c>
      <c r="E290" s="614" t="s">
        <v>14</v>
      </c>
      <c r="F290" s="614">
        <v>1</v>
      </c>
      <c r="G290" s="1066"/>
      <c r="H290" s="1066"/>
    </row>
    <row r="291" spans="1:8">
      <c r="A291" s="600"/>
      <c r="B291" s="595"/>
      <c r="C291" s="595"/>
      <c r="D291" s="596"/>
      <c r="E291" s="597"/>
      <c r="F291" s="595"/>
      <c r="G291" s="1059"/>
      <c r="H291" s="1059"/>
    </row>
    <row r="292" spans="1:8" ht="27">
      <c r="A292" s="46" t="s">
        <v>2272</v>
      </c>
      <c r="B292" s="614"/>
      <c r="C292" s="615"/>
      <c r="D292" s="617" t="s">
        <v>1254</v>
      </c>
      <c r="E292" s="614" t="s">
        <v>14</v>
      </c>
      <c r="F292" s="614">
        <v>1</v>
      </c>
      <c r="G292" s="1066"/>
      <c r="H292" s="1066"/>
    </row>
    <row r="293" spans="1:8">
      <c r="A293" s="600"/>
      <c r="B293" s="595"/>
      <c r="C293" s="595"/>
      <c r="D293" s="596"/>
      <c r="E293" s="597"/>
      <c r="F293" s="595"/>
      <c r="G293" s="1059"/>
      <c r="H293" s="1059"/>
    </row>
    <row r="294" spans="1:8" ht="27">
      <c r="A294" s="46" t="s">
        <v>2273</v>
      </c>
      <c r="B294" s="614"/>
      <c r="C294" s="615"/>
      <c r="D294" s="617" t="s">
        <v>1255</v>
      </c>
      <c r="E294" s="614" t="s">
        <v>14</v>
      </c>
      <c r="F294" s="614">
        <v>1</v>
      </c>
      <c r="G294" s="1062"/>
      <c r="H294" s="1062"/>
    </row>
    <row r="295" spans="1:8">
      <c r="A295" s="600"/>
      <c r="B295" s="595"/>
      <c r="C295" s="595"/>
      <c r="D295" s="596"/>
      <c r="E295" s="597"/>
      <c r="F295" s="595"/>
      <c r="G295" s="1059"/>
      <c r="H295" s="1059"/>
    </row>
    <row r="296" spans="1:8">
      <c r="A296" s="46" t="s">
        <v>2274</v>
      </c>
      <c r="B296" s="614"/>
      <c r="C296" s="621"/>
      <c r="D296" s="622" t="s">
        <v>1256</v>
      </c>
      <c r="E296" s="614" t="s">
        <v>14</v>
      </c>
      <c r="F296" s="621">
        <v>1</v>
      </c>
      <c r="G296" s="1067"/>
      <c r="H296" s="1067"/>
    </row>
    <row r="297" spans="1:8">
      <c r="A297" s="600"/>
      <c r="B297" s="595"/>
      <c r="C297" s="595"/>
      <c r="D297" s="596"/>
      <c r="E297" s="597"/>
      <c r="F297" s="595"/>
      <c r="G297" s="1059"/>
      <c r="H297" s="1059"/>
    </row>
    <row r="298" spans="1:8">
      <c r="A298" s="613"/>
      <c r="B298" s="614"/>
      <c r="C298" s="615"/>
      <c r="D298" s="617" t="s">
        <v>1212</v>
      </c>
      <c r="E298" s="614"/>
      <c r="F298" s="614"/>
      <c r="G298" s="1062"/>
      <c r="H298" s="1062"/>
    </row>
    <row r="299" spans="1:8">
      <c r="A299" s="600"/>
      <c r="B299" s="595"/>
      <c r="C299" s="595"/>
      <c r="D299" s="596"/>
      <c r="E299" s="597"/>
      <c r="F299" s="595"/>
      <c r="G299" s="1059"/>
      <c r="H299" s="1059"/>
    </row>
    <row r="300" spans="1:8" ht="27">
      <c r="A300" s="46" t="s">
        <v>2275</v>
      </c>
      <c r="B300" s="614"/>
      <c r="C300" s="615"/>
      <c r="D300" s="617" t="s">
        <v>1213</v>
      </c>
      <c r="E300" s="614" t="s">
        <v>34</v>
      </c>
      <c r="F300" s="614">
        <v>1</v>
      </c>
      <c r="G300" s="1062"/>
      <c r="H300" s="1062"/>
    </row>
    <row r="301" spans="1:8">
      <c r="A301" s="600"/>
      <c r="B301" s="595"/>
      <c r="C301" s="595"/>
      <c r="D301" s="596"/>
      <c r="E301" s="597"/>
      <c r="F301" s="595"/>
      <c r="G301" s="1059"/>
      <c r="H301" s="1059"/>
    </row>
    <row r="302" spans="1:8">
      <c r="A302" s="46" t="s">
        <v>2276</v>
      </c>
      <c r="B302" s="614"/>
      <c r="C302" s="615"/>
      <c r="D302" s="617" t="s">
        <v>1215</v>
      </c>
      <c r="E302" s="614" t="s">
        <v>34</v>
      </c>
      <c r="F302" s="614">
        <v>1</v>
      </c>
      <c r="G302" s="1062"/>
      <c r="H302" s="1062"/>
    </row>
    <row r="303" spans="1:8">
      <c r="A303" s="600"/>
      <c r="B303" s="595"/>
      <c r="C303" s="595"/>
      <c r="D303" s="596"/>
      <c r="E303" s="597"/>
      <c r="F303" s="595"/>
      <c r="G303" s="1059"/>
      <c r="H303" s="1059"/>
    </row>
    <row r="304" spans="1:8">
      <c r="A304" s="46" t="s">
        <v>2277</v>
      </c>
      <c r="B304" s="614"/>
      <c r="C304" s="615"/>
      <c r="D304" s="617" t="s">
        <v>1257</v>
      </c>
      <c r="E304" s="614" t="s">
        <v>14</v>
      </c>
      <c r="F304" s="614">
        <v>1</v>
      </c>
      <c r="G304" s="1062"/>
      <c r="H304" s="1062"/>
    </row>
    <row r="305" spans="1:8">
      <c r="A305" s="600"/>
      <c r="B305" s="595"/>
      <c r="C305" s="595"/>
      <c r="D305" s="596"/>
      <c r="E305" s="597"/>
      <c r="F305" s="595"/>
      <c r="G305" s="1059"/>
      <c r="H305" s="1059"/>
    </row>
    <row r="306" spans="1:8">
      <c r="A306" s="613"/>
      <c r="B306" s="614"/>
      <c r="C306" s="615"/>
      <c r="D306" s="617"/>
      <c r="E306" s="614"/>
      <c r="F306" s="614"/>
      <c r="G306" s="1062"/>
      <c r="H306" s="1062"/>
    </row>
    <row r="307" spans="1:8" ht="15.75" thickBot="1">
      <c r="A307" s="600"/>
      <c r="B307" s="595"/>
      <c r="C307" s="595"/>
      <c r="D307" s="596"/>
      <c r="E307" s="597"/>
      <c r="F307" s="595"/>
      <c r="G307" s="1059"/>
      <c r="H307" s="1059"/>
    </row>
    <row r="308" spans="1:8" ht="15.75" thickBot="1">
      <c r="A308" s="1184" t="s">
        <v>20</v>
      </c>
      <c r="B308" s="1185"/>
      <c r="C308" s="1185"/>
      <c r="D308" s="1185"/>
      <c r="E308" s="1185"/>
      <c r="F308" s="1185"/>
      <c r="G308" s="1185"/>
      <c r="H308" s="623"/>
    </row>
    <row r="309" spans="1:8" ht="15.75" thickBot="1">
      <c r="A309" s="1176" t="s">
        <v>21</v>
      </c>
      <c r="B309" s="1177"/>
      <c r="C309" s="1177"/>
      <c r="D309" s="1177"/>
      <c r="E309" s="1177"/>
      <c r="F309" s="1177"/>
      <c r="G309" s="1178"/>
      <c r="H309" s="624"/>
    </row>
    <row r="310" spans="1:8">
      <c r="A310" s="46" t="s">
        <v>2194</v>
      </c>
      <c r="B310" s="614"/>
      <c r="C310" s="615"/>
      <c r="D310" s="617" t="s">
        <v>2175</v>
      </c>
      <c r="E310" s="614"/>
      <c r="F310" s="614"/>
      <c r="G310" s="1062"/>
      <c r="H310" s="1062"/>
    </row>
    <row r="311" spans="1:8">
      <c r="A311" s="600"/>
      <c r="B311" s="595"/>
      <c r="C311" s="595"/>
      <c r="D311" s="596"/>
      <c r="E311" s="597"/>
      <c r="F311" s="595"/>
      <c r="G311" s="1059"/>
      <c r="H311" s="1059"/>
    </row>
    <row r="312" spans="1:8">
      <c r="A312" s="613"/>
      <c r="B312" s="614"/>
      <c r="C312" s="615"/>
      <c r="D312" s="617" t="s">
        <v>1186</v>
      </c>
      <c r="E312" s="614"/>
      <c r="F312" s="614"/>
      <c r="G312" s="1062"/>
      <c r="H312" s="1062"/>
    </row>
    <row r="313" spans="1:8">
      <c r="A313" s="600"/>
      <c r="B313" s="595"/>
      <c r="C313" s="595"/>
      <c r="D313" s="596"/>
      <c r="E313" s="597"/>
      <c r="F313" s="595"/>
      <c r="G313" s="1059"/>
      <c r="H313" s="1059"/>
    </row>
    <row r="314" spans="1:8">
      <c r="A314" s="46" t="s">
        <v>2278</v>
      </c>
      <c r="B314" s="614"/>
      <c r="C314" s="584"/>
      <c r="D314" s="592" t="s">
        <v>1244</v>
      </c>
      <c r="E314" s="18" t="s">
        <v>134</v>
      </c>
      <c r="F314" s="584">
        <v>124</v>
      </c>
      <c r="G314" s="1057"/>
      <c r="H314" s="1057"/>
    </row>
    <row r="315" spans="1:8">
      <c r="A315" s="600"/>
      <c r="B315" s="595"/>
      <c r="C315" s="595"/>
      <c r="D315" s="596"/>
      <c r="E315" s="597"/>
      <c r="F315" s="595"/>
      <c r="G315" s="1059"/>
      <c r="H315" s="1059"/>
    </row>
    <row r="316" spans="1:8" ht="40.5">
      <c r="A316" s="46" t="s">
        <v>2279</v>
      </c>
      <c r="B316" s="614"/>
      <c r="C316" s="584"/>
      <c r="D316" s="625" t="s">
        <v>1246</v>
      </c>
      <c r="E316" s="626" t="s">
        <v>12</v>
      </c>
      <c r="F316" s="627">
        <v>3.8</v>
      </c>
      <c r="G316" s="1068"/>
      <c r="H316" s="1068"/>
    </row>
    <row r="317" spans="1:8">
      <c r="A317" s="600"/>
      <c r="B317" s="595"/>
      <c r="C317" s="595"/>
      <c r="D317" s="628"/>
      <c r="E317" s="629"/>
      <c r="F317" s="630"/>
      <c r="G317" s="1069"/>
      <c r="H317" s="1069"/>
    </row>
    <row r="318" spans="1:8">
      <c r="A318" s="613"/>
      <c r="B318" s="614"/>
      <c r="C318" s="610"/>
      <c r="D318" s="631" t="s">
        <v>1193</v>
      </c>
      <c r="E318" s="612"/>
      <c r="F318" s="632"/>
      <c r="G318" s="1068"/>
      <c r="H318" s="1070"/>
    </row>
    <row r="319" spans="1:8">
      <c r="A319" s="600"/>
      <c r="B319" s="595"/>
      <c r="C319" s="595"/>
      <c r="D319" s="628"/>
      <c r="E319" s="629"/>
      <c r="F319" s="630"/>
      <c r="G319" s="1069"/>
      <c r="H319" s="1069"/>
    </row>
    <row r="320" spans="1:8" ht="40.5">
      <c r="A320" s="46" t="s">
        <v>2280</v>
      </c>
      <c r="B320" s="614"/>
      <c r="C320" s="610"/>
      <c r="D320" s="631" t="s">
        <v>1194</v>
      </c>
      <c r="E320" s="612" t="s">
        <v>134</v>
      </c>
      <c r="F320" s="632">
        <v>82</v>
      </c>
      <c r="G320" s="1070"/>
      <c r="H320" s="1070"/>
    </row>
    <row r="321" spans="1:8" ht="18.75" customHeight="1">
      <c r="A321" s="600"/>
      <c r="B321" s="595"/>
      <c r="C321" s="595"/>
      <c r="D321" s="596"/>
      <c r="E321" s="597"/>
      <c r="F321" s="595"/>
      <c r="G321" s="1059"/>
      <c r="H321" s="1059"/>
    </row>
    <row r="322" spans="1:8" ht="27">
      <c r="A322" s="46" t="s">
        <v>2281</v>
      </c>
      <c r="B322" s="614"/>
      <c r="C322" s="615"/>
      <c r="D322" s="617" t="s">
        <v>1195</v>
      </c>
      <c r="E322" s="614" t="s">
        <v>12</v>
      </c>
      <c r="F322" s="614">
        <v>21</v>
      </c>
      <c r="G322" s="1062"/>
      <c r="H322" s="1062"/>
    </row>
    <row r="323" spans="1:8">
      <c r="A323" s="600"/>
      <c r="B323" s="595"/>
      <c r="C323" s="595"/>
      <c r="D323" s="596"/>
      <c r="E323" s="597"/>
      <c r="F323" s="595"/>
      <c r="G323" s="1059"/>
      <c r="H323" s="1059"/>
    </row>
    <row r="324" spans="1:8">
      <c r="A324" s="613"/>
      <c r="B324" s="614"/>
      <c r="C324" s="621"/>
      <c r="D324" s="622" t="s">
        <v>1196</v>
      </c>
      <c r="E324" s="614"/>
      <c r="F324" s="621"/>
      <c r="G324" s="1067"/>
      <c r="H324" s="1067"/>
    </row>
    <row r="325" spans="1:8">
      <c r="A325" s="600"/>
      <c r="B325" s="595"/>
      <c r="C325" s="595"/>
      <c r="D325" s="596"/>
      <c r="E325" s="597"/>
      <c r="F325" s="595"/>
      <c r="G325" s="1059"/>
      <c r="H325" s="1059"/>
    </row>
    <row r="326" spans="1:8" ht="27">
      <c r="A326" s="613"/>
      <c r="B326" s="614"/>
      <c r="C326" s="615"/>
      <c r="D326" s="617" t="s">
        <v>1197</v>
      </c>
      <c r="E326" s="614"/>
      <c r="F326" s="614"/>
      <c r="G326" s="1062"/>
      <c r="H326" s="1062"/>
    </row>
    <row r="327" spans="1:8">
      <c r="A327" s="600"/>
      <c r="B327" s="595"/>
      <c r="C327" s="595"/>
      <c r="D327" s="596"/>
      <c r="E327" s="597"/>
      <c r="F327" s="595"/>
      <c r="G327" s="1059"/>
      <c r="H327" s="1059"/>
    </row>
    <row r="328" spans="1:8">
      <c r="A328" s="46" t="s">
        <v>2282</v>
      </c>
      <c r="B328" s="614"/>
      <c r="C328" s="615"/>
      <c r="D328" s="617" t="s">
        <v>1198</v>
      </c>
      <c r="E328" s="614" t="s">
        <v>134</v>
      </c>
      <c r="F328" s="614">
        <v>167</v>
      </c>
      <c r="G328" s="1062"/>
      <c r="H328" s="1062"/>
    </row>
    <row r="329" spans="1:8">
      <c r="A329" s="600"/>
      <c r="B329" s="595"/>
      <c r="C329" s="595"/>
      <c r="D329" s="596"/>
      <c r="E329" s="597"/>
      <c r="F329" s="595"/>
      <c r="G329" s="1059"/>
      <c r="H329" s="1059"/>
    </row>
    <row r="330" spans="1:8">
      <c r="A330" s="46" t="s">
        <v>2283</v>
      </c>
      <c r="B330" s="614"/>
      <c r="C330" s="615"/>
      <c r="D330" s="617" t="s">
        <v>1201</v>
      </c>
      <c r="E330" s="614" t="s">
        <v>134</v>
      </c>
      <c r="F330" s="614">
        <v>7.6</v>
      </c>
      <c r="G330" s="1062"/>
      <c r="H330" s="1062"/>
    </row>
    <row r="331" spans="1:8">
      <c r="A331" s="600"/>
      <c r="B331" s="595"/>
      <c r="C331" s="595"/>
      <c r="D331" s="596"/>
      <c r="E331" s="597"/>
      <c r="F331" s="595"/>
      <c r="G331" s="1059"/>
      <c r="H331" s="1059"/>
    </row>
    <row r="332" spans="1:8" ht="27">
      <c r="A332" s="613"/>
      <c r="B332" s="614"/>
      <c r="C332" s="615"/>
      <c r="D332" s="617" t="s">
        <v>1200</v>
      </c>
      <c r="E332" s="614"/>
      <c r="F332" s="614"/>
      <c r="G332" s="1062"/>
      <c r="H332" s="1062"/>
    </row>
    <row r="333" spans="1:8">
      <c r="A333" s="600"/>
      <c r="B333" s="595"/>
      <c r="C333" s="595"/>
      <c r="D333" s="596"/>
      <c r="E333" s="597"/>
      <c r="F333" s="595"/>
      <c r="G333" s="1059"/>
      <c r="H333" s="1059"/>
    </row>
    <row r="334" spans="1:8">
      <c r="A334" s="46" t="s">
        <v>2284</v>
      </c>
      <c r="B334" s="614"/>
      <c r="C334" s="615"/>
      <c r="D334" s="617" t="s">
        <v>1199</v>
      </c>
      <c r="E334" s="614" t="s">
        <v>134</v>
      </c>
      <c r="F334" s="614">
        <f>F328+F330</f>
        <v>174.6</v>
      </c>
      <c r="G334" s="1062"/>
      <c r="H334" s="1062"/>
    </row>
    <row r="335" spans="1:8">
      <c r="A335" s="600"/>
      <c r="B335" s="595"/>
      <c r="C335" s="595"/>
      <c r="D335" s="596"/>
      <c r="E335" s="597"/>
      <c r="F335" s="595"/>
      <c r="G335" s="1059"/>
      <c r="H335" s="1059"/>
    </row>
    <row r="336" spans="1:8">
      <c r="A336" s="46" t="s">
        <v>2285</v>
      </c>
      <c r="B336" s="614"/>
      <c r="C336" s="615"/>
      <c r="D336" s="617" t="s">
        <v>1235</v>
      </c>
      <c r="E336" s="614" t="s">
        <v>34</v>
      </c>
      <c r="F336" s="614">
        <v>1</v>
      </c>
      <c r="G336" s="1062"/>
      <c r="H336" s="1062"/>
    </row>
    <row r="337" spans="1:8">
      <c r="A337" s="600"/>
      <c r="B337" s="595"/>
      <c r="C337" s="595"/>
      <c r="D337" s="596"/>
      <c r="E337" s="597"/>
      <c r="F337" s="595"/>
      <c r="G337" s="1059"/>
      <c r="H337" s="1059"/>
    </row>
    <row r="338" spans="1:8">
      <c r="A338" s="613"/>
      <c r="B338" s="614"/>
      <c r="C338" s="615"/>
      <c r="D338" s="617" t="s">
        <v>1219</v>
      </c>
      <c r="E338" s="614"/>
      <c r="F338" s="614"/>
      <c r="G338" s="1062"/>
      <c r="H338" s="1062"/>
    </row>
    <row r="339" spans="1:8">
      <c r="A339" s="600"/>
      <c r="B339" s="595"/>
      <c r="C339" s="595"/>
      <c r="D339" s="596"/>
      <c r="E339" s="597"/>
      <c r="F339" s="595"/>
      <c r="G339" s="1059"/>
      <c r="H339" s="1059"/>
    </row>
    <row r="340" spans="1:8">
      <c r="A340" s="46" t="s">
        <v>2286</v>
      </c>
      <c r="B340" s="614"/>
      <c r="C340" s="615"/>
      <c r="D340" s="617" t="s">
        <v>1236</v>
      </c>
      <c r="E340" s="614" t="s">
        <v>34</v>
      </c>
      <c r="F340" s="614">
        <v>1</v>
      </c>
      <c r="G340" s="1062"/>
      <c r="H340" s="1062"/>
    </row>
    <row r="341" spans="1:8">
      <c r="A341" s="600"/>
      <c r="B341" s="595"/>
      <c r="C341" s="595"/>
      <c r="D341" s="596"/>
      <c r="E341" s="597"/>
      <c r="F341" s="595"/>
      <c r="G341" s="1059"/>
      <c r="H341" s="1059"/>
    </row>
    <row r="342" spans="1:8">
      <c r="A342" s="46" t="s">
        <v>2287</v>
      </c>
      <c r="B342" s="614"/>
      <c r="C342" s="615"/>
      <c r="D342" s="617" t="s">
        <v>1251</v>
      </c>
      <c r="E342" s="614" t="s">
        <v>34</v>
      </c>
      <c r="F342" s="614">
        <v>1</v>
      </c>
      <c r="G342" s="1062"/>
      <c r="H342" s="1062"/>
    </row>
    <row r="343" spans="1:8">
      <c r="A343" s="600"/>
      <c r="B343" s="595"/>
      <c r="C343" s="595"/>
      <c r="D343" s="596"/>
      <c r="E343" s="597"/>
      <c r="F343" s="595"/>
      <c r="G343" s="1059"/>
      <c r="H343" s="1059"/>
    </row>
    <row r="344" spans="1:8">
      <c r="A344" s="613"/>
      <c r="B344" s="614"/>
      <c r="C344" s="615"/>
      <c r="D344" s="617" t="s">
        <v>1202</v>
      </c>
      <c r="E344" s="614"/>
      <c r="F344" s="614"/>
      <c r="G344" s="1062"/>
      <c r="H344" s="1062"/>
    </row>
    <row r="345" spans="1:8">
      <c r="A345" s="600"/>
      <c r="B345" s="595"/>
      <c r="C345" s="595"/>
      <c r="D345" s="596"/>
      <c r="E345" s="597"/>
      <c r="F345" s="595"/>
      <c r="G345" s="1059"/>
      <c r="H345" s="1059"/>
    </row>
    <row r="346" spans="1:8">
      <c r="A346" s="46" t="s">
        <v>2288</v>
      </c>
      <c r="B346" s="614"/>
      <c r="C346" s="615"/>
      <c r="D346" s="617" t="s">
        <v>1238</v>
      </c>
      <c r="E346" s="614" t="s">
        <v>134</v>
      </c>
      <c r="F346" s="614">
        <v>58</v>
      </c>
      <c r="G346" s="1062"/>
      <c r="H346" s="1062"/>
    </row>
    <row r="347" spans="1:8">
      <c r="A347" s="600"/>
      <c r="B347" s="595"/>
      <c r="C347" s="595"/>
      <c r="D347" s="596"/>
      <c r="E347" s="597"/>
      <c r="F347" s="595"/>
      <c r="G347" s="1059"/>
      <c r="H347" s="1059"/>
    </row>
    <row r="348" spans="1:8" ht="67.5">
      <c r="A348" s="613"/>
      <c r="B348" s="614"/>
      <c r="C348" s="615"/>
      <c r="D348" s="617" t="s">
        <v>1204</v>
      </c>
      <c r="E348" s="614"/>
      <c r="F348" s="614"/>
      <c r="G348" s="1062"/>
      <c r="H348" s="1062"/>
    </row>
    <row r="349" spans="1:8">
      <c r="A349" s="600"/>
      <c r="B349" s="595"/>
      <c r="C349" s="595"/>
      <c r="D349" s="596"/>
      <c r="E349" s="597"/>
      <c r="F349" s="595"/>
      <c r="G349" s="1059"/>
      <c r="H349" s="1059"/>
    </row>
    <row r="350" spans="1:8">
      <c r="A350" s="46" t="s">
        <v>2289</v>
      </c>
      <c r="B350" s="614"/>
      <c r="C350" s="615"/>
      <c r="D350" s="617" t="s">
        <v>1252</v>
      </c>
      <c r="E350" s="614" t="s">
        <v>134</v>
      </c>
      <c r="F350" s="614">
        <v>24</v>
      </c>
      <c r="G350" s="1062"/>
      <c r="H350" s="1062"/>
    </row>
    <row r="351" spans="1:8">
      <c r="A351" s="600"/>
      <c r="B351" s="595"/>
      <c r="C351" s="595"/>
      <c r="D351" s="596"/>
      <c r="E351" s="597"/>
      <c r="F351" s="595"/>
      <c r="G351" s="1059"/>
      <c r="H351" s="1059"/>
    </row>
    <row r="352" spans="1:8">
      <c r="A352" s="613"/>
      <c r="B352" s="614"/>
      <c r="C352" s="615"/>
      <c r="D352" s="617"/>
      <c r="E352" s="614"/>
      <c r="F352" s="614"/>
      <c r="G352" s="1062"/>
      <c r="H352" s="1062"/>
    </row>
    <row r="353" spans="1:8" ht="15.75" thickBot="1">
      <c r="A353" s="600"/>
      <c r="B353" s="595"/>
      <c r="C353" s="595"/>
      <c r="D353" s="596"/>
      <c r="E353" s="597"/>
      <c r="F353" s="595"/>
      <c r="G353" s="1059"/>
      <c r="H353" s="1059"/>
    </row>
    <row r="354" spans="1:8" ht="15.75" thickBot="1">
      <c r="A354" s="1184" t="s">
        <v>20</v>
      </c>
      <c r="B354" s="1185"/>
      <c r="C354" s="1185"/>
      <c r="D354" s="1185"/>
      <c r="E354" s="1185"/>
      <c r="F354" s="1185"/>
      <c r="G354" s="1185"/>
      <c r="H354" s="619"/>
    </row>
    <row r="355" spans="1:8" ht="15.75" thickBot="1">
      <c r="A355" s="1176" t="s">
        <v>21</v>
      </c>
      <c r="B355" s="1177"/>
      <c r="C355" s="1177"/>
      <c r="D355" s="1177"/>
      <c r="E355" s="1177"/>
      <c r="F355" s="1177"/>
      <c r="G355" s="1178"/>
      <c r="H355" s="605"/>
    </row>
    <row r="356" spans="1:8">
      <c r="A356" s="613"/>
      <c r="B356" s="614"/>
      <c r="C356" s="584"/>
      <c r="D356" s="592" t="s">
        <v>1206</v>
      </c>
      <c r="E356" s="608"/>
      <c r="F356" s="584"/>
      <c r="G356" s="1057"/>
      <c r="H356" s="1057"/>
    </row>
    <row r="357" spans="1:8">
      <c r="A357" s="600"/>
      <c r="B357" s="595"/>
      <c r="C357" s="595"/>
      <c r="D357" s="596"/>
      <c r="E357" s="597"/>
      <c r="F357" s="595"/>
      <c r="G357" s="1059"/>
      <c r="H357" s="1059"/>
    </row>
    <row r="358" spans="1:8" ht="27">
      <c r="A358" s="46" t="s">
        <v>2290</v>
      </c>
      <c r="B358" s="614"/>
      <c r="C358" s="584"/>
      <c r="D358" s="7" t="s">
        <v>1253</v>
      </c>
      <c r="E358" s="73" t="s">
        <v>14</v>
      </c>
      <c r="F358" s="74">
        <v>9</v>
      </c>
      <c r="G358" s="909"/>
      <c r="H358" s="909"/>
    </row>
    <row r="359" spans="1:8">
      <c r="A359" s="600"/>
      <c r="B359" s="595"/>
      <c r="C359" s="595"/>
      <c r="D359" s="13"/>
      <c r="E359" s="330"/>
      <c r="F359" s="331"/>
      <c r="G359" s="1077"/>
      <c r="H359" s="1077"/>
    </row>
    <row r="360" spans="1:8">
      <c r="A360" s="613"/>
      <c r="B360" s="614"/>
      <c r="C360" s="610"/>
      <c r="D360" s="44" t="s">
        <v>1209</v>
      </c>
      <c r="E360" s="52"/>
      <c r="F360" s="76"/>
      <c r="G360" s="909"/>
      <c r="H360" s="1078"/>
    </row>
    <row r="361" spans="1:8">
      <c r="A361" s="600"/>
      <c r="B361" s="595"/>
      <c r="C361" s="595"/>
      <c r="D361" s="13"/>
      <c r="E361" s="330"/>
      <c r="F361" s="331"/>
      <c r="G361" s="1077"/>
      <c r="H361" s="1077"/>
    </row>
    <row r="362" spans="1:8">
      <c r="A362" s="46" t="s">
        <v>2291</v>
      </c>
      <c r="B362" s="614"/>
      <c r="C362" s="610"/>
      <c r="D362" s="44" t="s">
        <v>1241</v>
      </c>
      <c r="E362" s="52" t="s">
        <v>14</v>
      </c>
      <c r="F362" s="76">
        <v>3</v>
      </c>
      <c r="G362" s="1078"/>
      <c r="H362" s="1078"/>
    </row>
    <row r="363" spans="1:8">
      <c r="A363" s="600"/>
      <c r="B363" s="595"/>
      <c r="C363" s="595"/>
      <c r="D363" s="596"/>
      <c r="E363" s="330"/>
      <c r="F363" s="331"/>
      <c r="G363" s="1077"/>
      <c r="H363" s="1077"/>
    </row>
    <row r="364" spans="1:8">
      <c r="A364" s="46" t="s">
        <v>2292</v>
      </c>
      <c r="B364" s="614"/>
      <c r="C364" s="615"/>
      <c r="D364" s="617" t="s">
        <v>1242</v>
      </c>
      <c r="E364" s="614" t="s">
        <v>14</v>
      </c>
      <c r="F364" s="614">
        <v>1</v>
      </c>
      <c r="G364" s="1066"/>
      <c r="H364" s="1066"/>
    </row>
    <row r="365" spans="1:8">
      <c r="A365" s="600"/>
      <c r="B365" s="595"/>
      <c r="C365" s="595"/>
      <c r="D365" s="596"/>
      <c r="E365" s="597"/>
      <c r="F365" s="595"/>
      <c r="G365" s="1059"/>
      <c r="H365" s="1059"/>
    </row>
    <row r="366" spans="1:8" ht="27">
      <c r="A366" s="46" t="s">
        <v>2293</v>
      </c>
      <c r="B366" s="614"/>
      <c r="C366" s="615"/>
      <c r="D366" s="617" t="s">
        <v>1254</v>
      </c>
      <c r="E366" s="614" t="s">
        <v>14</v>
      </c>
      <c r="F366" s="614">
        <v>1</v>
      </c>
      <c r="G366" s="1066"/>
      <c r="H366" s="1066"/>
    </row>
    <row r="367" spans="1:8">
      <c r="A367" s="600"/>
      <c r="B367" s="595"/>
      <c r="C367" s="595"/>
      <c r="D367" s="596"/>
      <c r="E367" s="597"/>
      <c r="F367" s="595"/>
      <c r="G367" s="1059"/>
      <c r="H367" s="1059"/>
    </row>
    <row r="368" spans="1:8" ht="27">
      <c r="A368" s="46" t="s">
        <v>2294</v>
      </c>
      <c r="B368" s="614"/>
      <c r="C368" s="615"/>
      <c r="D368" s="617" t="s">
        <v>1255</v>
      </c>
      <c r="E368" s="614" t="s">
        <v>14</v>
      </c>
      <c r="F368" s="614">
        <v>1</v>
      </c>
      <c r="G368" s="1062"/>
      <c r="H368" s="1062"/>
    </row>
    <row r="369" spans="1:8">
      <c r="A369" s="600"/>
      <c r="B369" s="595"/>
      <c r="C369" s="595"/>
      <c r="D369" s="596"/>
      <c r="E369" s="597"/>
      <c r="F369" s="595"/>
      <c r="G369" s="1059"/>
      <c r="H369" s="1059"/>
    </row>
    <row r="370" spans="1:8">
      <c r="A370" s="46" t="s">
        <v>2295</v>
      </c>
      <c r="B370" s="614"/>
      <c r="C370" s="621"/>
      <c r="D370" s="622" t="s">
        <v>1256</v>
      </c>
      <c r="E370" s="614" t="s">
        <v>14</v>
      </c>
      <c r="F370" s="621">
        <v>1</v>
      </c>
      <c r="G370" s="1067"/>
      <c r="H370" s="1067"/>
    </row>
    <row r="371" spans="1:8">
      <c r="A371" s="600"/>
      <c r="B371" s="595"/>
      <c r="C371" s="595"/>
      <c r="D371" s="596"/>
      <c r="E371" s="597"/>
      <c r="F371" s="595"/>
      <c r="G371" s="1059"/>
      <c r="H371" s="1059"/>
    </row>
    <row r="372" spans="1:8">
      <c r="A372" s="613"/>
      <c r="B372" s="614"/>
      <c r="C372" s="615"/>
      <c r="D372" s="617" t="s">
        <v>1212</v>
      </c>
      <c r="E372" s="614"/>
      <c r="F372" s="614"/>
      <c r="G372" s="1062"/>
      <c r="H372" s="1062"/>
    </row>
    <row r="373" spans="1:8">
      <c r="A373" s="600"/>
      <c r="B373" s="595"/>
      <c r="C373" s="595"/>
      <c r="D373" s="596"/>
      <c r="E373" s="597"/>
      <c r="F373" s="595"/>
      <c r="G373" s="1059"/>
      <c r="H373" s="1059"/>
    </row>
    <row r="374" spans="1:8" ht="27">
      <c r="A374" s="46" t="s">
        <v>2296</v>
      </c>
      <c r="B374" s="614"/>
      <c r="C374" s="615"/>
      <c r="D374" s="617" t="s">
        <v>1213</v>
      </c>
      <c r="E374" s="614" t="s">
        <v>34</v>
      </c>
      <c r="F374" s="614">
        <v>1</v>
      </c>
      <c r="G374" s="1062"/>
      <c r="H374" s="1062"/>
    </row>
    <row r="375" spans="1:8">
      <c r="A375" s="600"/>
      <c r="B375" s="595"/>
      <c r="C375" s="595"/>
      <c r="D375" s="596"/>
      <c r="E375" s="597"/>
      <c r="F375" s="595"/>
      <c r="G375" s="1059"/>
      <c r="H375" s="1059"/>
    </row>
    <row r="376" spans="1:8" ht="31.5" customHeight="1">
      <c r="A376" s="46" t="s">
        <v>2297</v>
      </c>
      <c r="B376" s="614"/>
      <c r="C376" s="615"/>
      <c r="D376" s="617" t="s">
        <v>1215</v>
      </c>
      <c r="E376" s="614" t="s">
        <v>34</v>
      </c>
      <c r="F376" s="614">
        <v>1</v>
      </c>
      <c r="G376" s="1062"/>
      <c r="H376" s="1062"/>
    </row>
    <row r="377" spans="1:8">
      <c r="A377" s="600"/>
      <c r="B377" s="595"/>
      <c r="C377" s="595"/>
      <c r="D377" s="596"/>
      <c r="E377" s="597"/>
      <c r="F377" s="595"/>
      <c r="G377" s="1059"/>
      <c r="H377" s="1059"/>
    </row>
    <row r="378" spans="1:8" ht="18.75" customHeight="1">
      <c r="A378" s="46" t="s">
        <v>2298</v>
      </c>
      <c r="B378" s="614"/>
      <c r="C378" s="615"/>
      <c r="D378" s="617" t="s">
        <v>1257</v>
      </c>
      <c r="E378" s="614" t="s">
        <v>14</v>
      </c>
      <c r="F378" s="614">
        <v>1</v>
      </c>
      <c r="G378" s="1062"/>
      <c r="H378" s="1062"/>
    </row>
    <row r="379" spans="1:8">
      <c r="A379" s="600"/>
      <c r="B379" s="595"/>
      <c r="C379" s="595"/>
      <c r="D379" s="596"/>
      <c r="E379" s="597"/>
      <c r="F379" s="595"/>
      <c r="G379" s="1059"/>
      <c r="H379" s="1059"/>
    </row>
    <row r="380" spans="1:8">
      <c r="A380" s="46" t="s">
        <v>2196</v>
      </c>
      <c r="B380" s="614"/>
      <c r="C380" s="615"/>
      <c r="D380" s="617" t="s">
        <v>2176</v>
      </c>
      <c r="E380" s="614"/>
      <c r="F380" s="614"/>
      <c r="G380" s="1062"/>
      <c r="H380" s="1062"/>
    </row>
    <row r="381" spans="1:8">
      <c r="A381" s="600"/>
      <c r="B381" s="595"/>
      <c r="C381" s="595"/>
      <c r="D381" s="596"/>
      <c r="E381" s="597"/>
      <c r="F381" s="595"/>
      <c r="G381" s="1059"/>
      <c r="H381" s="1059"/>
    </row>
    <row r="382" spans="1:8">
      <c r="A382" s="613"/>
      <c r="B382" s="614"/>
      <c r="C382" s="615"/>
      <c r="D382" s="617" t="s">
        <v>1186</v>
      </c>
      <c r="E382" s="614"/>
      <c r="F382" s="614"/>
      <c r="G382" s="1062"/>
      <c r="H382" s="1062"/>
    </row>
    <row r="383" spans="1:8">
      <c r="A383" s="600"/>
      <c r="B383" s="595"/>
      <c r="C383" s="595"/>
      <c r="D383" s="596"/>
      <c r="E383" s="597"/>
      <c r="F383" s="595"/>
      <c r="G383" s="1059"/>
      <c r="H383" s="1059"/>
    </row>
    <row r="384" spans="1:8" ht="27">
      <c r="A384" s="46" t="s">
        <v>2299</v>
      </c>
      <c r="B384" s="614"/>
      <c r="C384" s="615"/>
      <c r="D384" s="617" t="s">
        <v>1272</v>
      </c>
      <c r="E384" s="614" t="s">
        <v>134</v>
      </c>
      <c r="F384" s="614">
        <v>255</v>
      </c>
      <c r="G384" s="1062"/>
      <c r="H384" s="1062"/>
    </row>
    <row r="385" spans="1:8">
      <c r="A385" s="600"/>
      <c r="B385" s="595"/>
      <c r="C385" s="595"/>
      <c r="D385" s="596"/>
      <c r="E385" s="597"/>
      <c r="F385" s="595"/>
      <c r="G385" s="1059"/>
      <c r="H385" s="1059"/>
    </row>
    <row r="386" spans="1:8">
      <c r="A386" s="613"/>
      <c r="B386" s="614"/>
      <c r="C386" s="615"/>
      <c r="D386" s="617" t="s">
        <v>1193</v>
      </c>
      <c r="E386" s="614"/>
      <c r="F386" s="614"/>
      <c r="G386" s="1062"/>
      <c r="H386" s="1062"/>
    </row>
    <row r="387" spans="1:8">
      <c r="A387" s="600"/>
      <c r="B387" s="595"/>
      <c r="C387" s="595"/>
      <c r="D387" s="596"/>
      <c r="E387" s="597"/>
      <c r="F387" s="595"/>
      <c r="G387" s="1059"/>
      <c r="H387" s="1059"/>
    </row>
    <row r="388" spans="1:8" ht="40.5">
      <c r="A388" s="46" t="s">
        <v>2300</v>
      </c>
      <c r="B388" s="614"/>
      <c r="C388" s="615"/>
      <c r="D388" s="617" t="s">
        <v>1194</v>
      </c>
      <c r="E388" s="614" t="s">
        <v>134</v>
      </c>
      <c r="F388" s="614">
        <v>255</v>
      </c>
      <c r="G388" s="1062"/>
      <c r="H388" s="1062"/>
    </row>
    <row r="389" spans="1:8">
      <c r="A389" s="600"/>
      <c r="B389" s="595"/>
      <c r="C389" s="595"/>
      <c r="D389" s="596"/>
      <c r="E389" s="597"/>
      <c r="F389" s="595"/>
      <c r="G389" s="1059"/>
      <c r="H389" s="1059"/>
    </row>
    <row r="390" spans="1:8" ht="27">
      <c r="A390" s="46" t="s">
        <v>2301</v>
      </c>
      <c r="B390" s="614"/>
      <c r="C390" s="615"/>
      <c r="D390" s="617" t="s">
        <v>1195</v>
      </c>
      <c r="E390" s="614" t="s">
        <v>12</v>
      </c>
      <c r="F390" s="614">
        <v>65</v>
      </c>
      <c r="G390" s="1062"/>
      <c r="H390" s="1062"/>
    </row>
    <row r="391" spans="1:8">
      <c r="A391" s="600"/>
      <c r="B391" s="595"/>
      <c r="C391" s="595"/>
      <c r="D391" s="596"/>
      <c r="E391" s="597"/>
      <c r="F391" s="595"/>
      <c r="G391" s="1059"/>
      <c r="H391" s="1059"/>
    </row>
    <row r="392" spans="1:8">
      <c r="A392" s="613"/>
      <c r="B392" s="614"/>
      <c r="C392" s="615"/>
      <c r="D392" s="617" t="s">
        <v>1196</v>
      </c>
      <c r="E392" s="614"/>
      <c r="F392" s="614"/>
      <c r="G392" s="1062"/>
      <c r="H392" s="1062"/>
    </row>
    <row r="393" spans="1:8">
      <c r="A393" s="600"/>
      <c r="B393" s="595"/>
      <c r="C393" s="595"/>
      <c r="D393" s="596"/>
      <c r="E393" s="597"/>
      <c r="F393" s="595"/>
      <c r="G393" s="1059"/>
      <c r="H393" s="1059"/>
    </row>
    <row r="394" spans="1:8" ht="27">
      <c r="A394" s="613"/>
      <c r="B394" s="614"/>
      <c r="C394" s="615"/>
      <c r="D394" s="617" t="s">
        <v>1197</v>
      </c>
      <c r="E394" s="614"/>
      <c r="F394" s="614"/>
      <c r="G394" s="1062"/>
      <c r="H394" s="1062"/>
    </row>
    <row r="395" spans="1:8">
      <c r="A395" s="600"/>
      <c r="B395" s="595"/>
      <c r="C395" s="595"/>
      <c r="D395" s="596"/>
      <c r="E395" s="597"/>
      <c r="F395" s="595"/>
      <c r="G395" s="1059"/>
      <c r="H395" s="1059"/>
    </row>
    <row r="396" spans="1:8">
      <c r="A396" s="46" t="s">
        <v>2302</v>
      </c>
      <c r="B396" s="614"/>
      <c r="C396" s="615"/>
      <c r="D396" s="617" t="s">
        <v>1198</v>
      </c>
      <c r="E396" s="614" t="s">
        <v>134</v>
      </c>
      <c r="F396" s="614">
        <v>30</v>
      </c>
      <c r="G396" s="1062"/>
      <c r="H396" s="1062"/>
    </row>
    <row r="397" spans="1:8">
      <c r="A397" s="600"/>
      <c r="B397" s="595"/>
      <c r="C397" s="595"/>
      <c r="D397" s="596"/>
      <c r="E397" s="597"/>
      <c r="F397" s="595"/>
      <c r="G397" s="1059"/>
      <c r="H397" s="1059"/>
    </row>
    <row r="398" spans="1:8">
      <c r="A398" s="46" t="s">
        <v>2303</v>
      </c>
      <c r="B398" s="614"/>
      <c r="C398" s="615"/>
      <c r="D398" s="617" t="s">
        <v>1201</v>
      </c>
      <c r="E398" s="614" t="s">
        <v>134</v>
      </c>
      <c r="F398" s="614">
        <v>30</v>
      </c>
      <c r="G398" s="1062"/>
      <c r="H398" s="1062"/>
    </row>
    <row r="399" spans="1:8" ht="15.75" thickBot="1">
      <c r="A399" s="600"/>
      <c r="B399" s="595"/>
      <c r="C399" s="595"/>
      <c r="D399" s="596"/>
      <c r="E399" s="597"/>
      <c r="F399" s="595"/>
      <c r="G399" s="1059"/>
      <c r="H399" s="1059"/>
    </row>
    <row r="400" spans="1:8" ht="15.75" thickBot="1">
      <c r="A400" s="1184" t="s">
        <v>20</v>
      </c>
      <c r="B400" s="1185"/>
      <c r="C400" s="1185"/>
      <c r="D400" s="1185"/>
      <c r="E400" s="1185"/>
      <c r="F400" s="1185"/>
      <c r="G400" s="1185"/>
      <c r="H400" s="619"/>
    </row>
    <row r="401" spans="1:8" ht="15.75" thickBot="1">
      <c r="A401" s="1176" t="s">
        <v>21</v>
      </c>
      <c r="B401" s="1177"/>
      <c r="C401" s="1177"/>
      <c r="D401" s="1177"/>
      <c r="E401" s="1177"/>
      <c r="F401" s="1177"/>
      <c r="G401" s="1178"/>
      <c r="H401" s="605"/>
    </row>
    <row r="402" spans="1:8">
      <c r="A402" s="600"/>
      <c r="B402" s="595"/>
      <c r="C402" s="595"/>
      <c r="D402" s="596"/>
      <c r="E402" s="597"/>
      <c r="F402" s="595"/>
      <c r="G402" s="1059"/>
      <c r="H402" s="1059"/>
    </row>
    <row r="403" spans="1:8" ht="27">
      <c r="A403" s="613"/>
      <c r="B403" s="614"/>
      <c r="C403" s="584"/>
      <c r="D403" s="592" t="s">
        <v>1200</v>
      </c>
      <c r="E403" s="608"/>
      <c r="F403" s="584"/>
      <c r="G403" s="1057"/>
      <c r="H403" s="1057"/>
    </row>
    <row r="404" spans="1:8">
      <c r="A404" s="600"/>
      <c r="B404" s="595"/>
      <c r="C404" s="595"/>
      <c r="D404" s="596"/>
      <c r="E404" s="597"/>
      <c r="F404" s="595"/>
      <c r="G404" s="1059"/>
      <c r="H404" s="1059"/>
    </row>
    <row r="405" spans="1:8">
      <c r="A405" s="46" t="s">
        <v>2304</v>
      </c>
      <c r="B405" s="614"/>
      <c r="C405" s="584"/>
      <c r="D405" s="77" t="s">
        <v>1199</v>
      </c>
      <c r="E405" s="73" t="s">
        <v>134</v>
      </c>
      <c r="F405" s="74">
        <v>10</v>
      </c>
      <c r="G405" s="909"/>
      <c r="H405" s="909"/>
    </row>
    <row r="406" spans="1:8">
      <c r="A406" s="600"/>
      <c r="B406" s="595"/>
      <c r="C406" s="595"/>
      <c r="D406" s="329"/>
      <c r="E406" s="330"/>
      <c r="F406" s="331"/>
      <c r="G406" s="1077"/>
      <c r="H406" s="1077"/>
    </row>
    <row r="407" spans="1:8">
      <c r="A407" s="46" t="s">
        <v>2305</v>
      </c>
      <c r="B407" s="614"/>
      <c r="C407" s="610"/>
      <c r="D407" s="75" t="s">
        <v>1235</v>
      </c>
      <c r="E407" s="52" t="s">
        <v>34</v>
      </c>
      <c r="F407" s="76">
        <v>1</v>
      </c>
      <c r="G407" s="909"/>
      <c r="H407" s="1078"/>
    </row>
    <row r="408" spans="1:8">
      <c r="A408" s="600"/>
      <c r="B408" s="595"/>
      <c r="C408" s="595"/>
      <c r="D408" s="329"/>
      <c r="E408" s="330"/>
      <c r="F408" s="331"/>
      <c r="G408" s="1077"/>
      <c r="H408" s="1077"/>
    </row>
    <row r="409" spans="1:8">
      <c r="A409" s="613"/>
      <c r="B409" s="614"/>
      <c r="C409" s="610"/>
      <c r="D409" s="75" t="s">
        <v>1219</v>
      </c>
      <c r="E409" s="52"/>
      <c r="F409" s="76"/>
      <c r="G409" s="1078"/>
      <c r="H409" s="1078"/>
    </row>
    <row r="410" spans="1:8">
      <c r="A410" s="600"/>
      <c r="B410" s="595"/>
      <c r="C410" s="595"/>
      <c r="D410" s="596"/>
      <c r="E410" s="597"/>
      <c r="F410" s="595"/>
      <c r="G410" s="1059"/>
      <c r="H410" s="1059"/>
    </row>
    <row r="411" spans="1:8" ht="16.5" customHeight="1">
      <c r="A411" s="46" t="s">
        <v>2306</v>
      </c>
      <c r="B411" s="614"/>
      <c r="C411" s="615"/>
      <c r="D411" s="617" t="s">
        <v>1236</v>
      </c>
      <c r="E411" s="614" t="s">
        <v>34</v>
      </c>
      <c r="F411" s="614">
        <v>1</v>
      </c>
      <c r="G411" s="1066"/>
      <c r="H411" s="1066"/>
    </row>
    <row r="412" spans="1:8">
      <c r="A412" s="600"/>
      <c r="B412" s="595"/>
      <c r="C412" s="595"/>
      <c r="D412" s="596"/>
      <c r="E412" s="597"/>
      <c r="F412" s="595"/>
      <c r="G412" s="1059"/>
      <c r="H412" s="1059"/>
    </row>
    <row r="413" spans="1:8">
      <c r="A413" s="46" t="s">
        <v>2307</v>
      </c>
      <c r="B413" s="614"/>
      <c r="C413" s="615"/>
      <c r="D413" s="617" t="s">
        <v>1274</v>
      </c>
      <c r="E413" s="614" t="s">
        <v>34</v>
      </c>
      <c r="F413" s="614">
        <v>1</v>
      </c>
      <c r="G413" s="1066"/>
      <c r="H413" s="1066"/>
    </row>
    <row r="414" spans="1:8">
      <c r="A414" s="600"/>
      <c r="B414" s="595"/>
      <c r="C414" s="595"/>
      <c r="D414" s="596"/>
      <c r="E414" s="597"/>
      <c r="F414" s="595"/>
      <c r="G414" s="1059"/>
      <c r="H414" s="1059"/>
    </row>
    <row r="415" spans="1:8">
      <c r="A415" s="613"/>
      <c r="B415" s="614"/>
      <c r="C415" s="615"/>
      <c r="D415" s="617" t="s">
        <v>1202</v>
      </c>
      <c r="E415" s="614"/>
      <c r="F415" s="614"/>
      <c r="G415" s="1062"/>
      <c r="H415" s="1062"/>
    </row>
    <row r="416" spans="1:8">
      <c r="A416" s="600"/>
      <c r="B416" s="595"/>
      <c r="C416" s="595"/>
      <c r="D416" s="596"/>
      <c r="E416" s="597"/>
      <c r="F416" s="595"/>
      <c r="G416" s="1059"/>
      <c r="H416" s="1059"/>
    </row>
    <row r="417" spans="1:8">
      <c r="A417" s="46" t="s">
        <v>2308</v>
      </c>
      <c r="B417" s="614"/>
      <c r="C417" s="621"/>
      <c r="D417" s="622" t="s">
        <v>1275</v>
      </c>
      <c r="E417" s="614" t="s">
        <v>134</v>
      </c>
      <c r="F417" s="621">
        <v>58</v>
      </c>
      <c r="G417" s="1067"/>
      <c r="H417" s="1067"/>
    </row>
    <row r="418" spans="1:8">
      <c r="A418" s="600"/>
      <c r="B418" s="595"/>
      <c r="C418" s="595"/>
      <c r="D418" s="596"/>
      <c r="E418" s="597"/>
      <c r="F418" s="595"/>
      <c r="G418" s="1059"/>
      <c r="H418" s="1059"/>
    </row>
    <row r="419" spans="1:8">
      <c r="A419" s="613"/>
      <c r="B419" s="614"/>
      <c r="C419" s="615"/>
      <c r="D419" s="617" t="s">
        <v>1206</v>
      </c>
      <c r="E419" s="614"/>
      <c r="F419" s="614"/>
      <c r="G419" s="1062"/>
      <c r="H419" s="1062"/>
    </row>
    <row r="420" spans="1:8">
      <c r="A420" s="600"/>
      <c r="B420" s="595"/>
      <c r="C420" s="595"/>
      <c r="D420" s="596"/>
      <c r="E420" s="597"/>
      <c r="F420" s="595"/>
      <c r="G420" s="1059"/>
      <c r="H420" s="1059"/>
    </row>
    <row r="421" spans="1:8">
      <c r="A421" s="46" t="s">
        <v>2309</v>
      </c>
      <c r="B421" s="614"/>
      <c r="C421" s="615"/>
      <c r="D421" s="617" t="s">
        <v>1276</v>
      </c>
      <c r="E421" s="614" t="s">
        <v>34</v>
      </c>
      <c r="F421" s="614">
        <v>1</v>
      </c>
      <c r="G421" s="1062"/>
      <c r="H421" s="1062"/>
    </row>
    <row r="422" spans="1:8">
      <c r="A422" s="600"/>
      <c r="B422" s="595"/>
      <c r="C422" s="595"/>
      <c r="D422" s="596"/>
      <c r="E422" s="597"/>
      <c r="F422" s="595"/>
      <c r="G422" s="1059"/>
      <c r="H422" s="1059"/>
    </row>
    <row r="423" spans="1:8">
      <c r="A423" s="613"/>
      <c r="B423" s="614"/>
      <c r="C423" s="615"/>
      <c r="D423" s="617" t="s">
        <v>1209</v>
      </c>
      <c r="E423" s="614"/>
      <c r="F423" s="614"/>
      <c r="G423" s="1062"/>
      <c r="H423" s="1062"/>
    </row>
    <row r="424" spans="1:8">
      <c r="A424" s="600"/>
      <c r="B424" s="595"/>
      <c r="C424" s="595"/>
      <c r="D424" s="596"/>
      <c r="E424" s="597"/>
      <c r="F424" s="595"/>
      <c r="G424" s="1059"/>
      <c r="H424" s="1059"/>
    </row>
    <row r="425" spans="1:8">
      <c r="A425" s="46" t="s">
        <v>2310</v>
      </c>
      <c r="B425" s="614"/>
      <c r="C425" s="615"/>
      <c r="D425" s="617" t="s">
        <v>1277</v>
      </c>
      <c r="E425" s="614" t="s">
        <v>14</v>
      </c>
      <c r="F425" s="614">
        <v>1</v>
      </c>
      <c r="G425" s="1062"/>
      <c r="H425" s="1062"/>
    </row>
    <row r="426" spans="1:8">
      <c r="A426" s="600"/>
      <c r="B426" s="595"/>
      <c r="C426" s="595"/>
      <c r="D426" s="596"/>
      <c r="E426" s="597"/>
      <c r="F426" s="595"/>
      <c r="G426" s="1059"/>
      <c r="H426" s="1059"/>
    </row>
    <row r="427" spans="1:8">
      <c r="A427" s="46" t="s">
        <v>2311</v>
      </c>
      <c r="B427" s="614"/>
      <c r="C427" s="615"/>
      <c r="D427" s="617" t="s">
        <v>1278</v>
      </c>
      <c r="E427" s="614" t="s">
        <v>14</v>
      </c>
      <c r="F427" s="614">
        <v>1</v>
      </c>
      <c r="G427" s="1062"/>
      <c r="H427" s="1062"/>
    </row>
    <row r="428" spans="1:8">
      <c r="A428" s="600"/>
      <c r="B428" s="595"/>
      <c r="C428" s="595"/>
      <c r="D428" s="596"/>
      <c r="E428" s="597"/>
      <c r="F428" s="595"/>
      <c r="G428" s="1059"/>
      <c r="H428" s="1059"/>
    </row>
    <row r="429" spans="1:8">
      <c r="A429" s="613"/>
      <c r="B429" s="614"/>
      <c r="C429" s="615"/>
      <c r="D429" s="617" t="s">
        <v>1279</v>
      </c>
      <c r="E429" s="614"/>
      <c r="F429" s="614"/>
      <c r="G429" s="1062"/>
      <c r="H429" s="1062"/>
    </row>
    <row r="430" spans="1:8">
      <c r="A430" s="600"/>
      <c r="B430" s="595"/>
      <c r="C430" s="595"/>
      <c r="D430" s="596"/>
      <c r="E430" s="597"/>
      <c r="F430" s="595"/>
      <c r="G430" s="1059"/>
      <c r="H430" s="1059"/>
    </row>
    <row r="431" spans="1:8">
      <c r="A431" s="46" t="s">
        <v>2312</v>
      </c>
      <c r="B431" s="614"/>
      <c r="C431" s="615"/>
      <c r="D431" s="617" t="s">
        <v>1280</v>
      </c>
      <c r="E431" s="614" t="s">
        <v>34</v>
      </c>
      <c r="F431" s="614">
        <v>1</v>
      </c>
      <c r="G431" s="1063"/>
      <c r="H431" s="1062"/>
    </row>
    <row r="432" spans="1:8">
      <c r="A432" s="600"/>
      <c r="B432" s="595"/>
      <c r="C432" s="595"/>
      <c r="D432" s="596"/>
      <c r="E432" s="597"/>
      <c r="F432" s="595"/>
      <c r="G432" s="1059"/>
      <c r="H432" s="1059"/>
    </row>
    <row r="433" spans="1:8">
      <c r="A433" s="46" t="s">
        <v>2313</v>
      </c>
      <c r="B433" s="614"/>
      <c r="C433" s="615"/>
      <c r="D433" s="617" t="s">
        <v>1281</v>
      </c>
      <c r="E433" s="614" t="s">
        <v>34</v>
      </c>
      <c r="F433" s="614">
        <v>1</v>
      </c>
      <c r="G433" s="1062"/>
      <c r="H433" s="1062"/>
    </row>
    <row r="434" spans="1:8">
      <c r="A434" s="600"/>
      <c r="B434" s="595"/>
      <c r="C434" s="595"/>
      <c r="D434" s="596"/>
      <c r="E434" s="597"/>
      <c r="F434" s="595"/>
      <c r="G434" s="1059"/>
      <c r="H434" s="1059"/>
    </row>
    <row r="435" spans="1:8">
      <c r="A435" s="613"/>
      <c r="B435" s="614"/>
      <c r="C435" s="615"/>
      <c r="D435" s="617"/>
      <c r="E435" s="614"/>
      <c r="F435" s="614"/>
      <c r="G435" s="1062"/>
      <c r="H435" s="1062"/>
    </row>
    <row r="436" spans="1:8">
      <c r="A436" s="600"/>
      <c r="B436" s="595"/>
      <c r="C436" s="595"/>
      <c r="D436" s="596"/>
      <c r="E436" s="597"/>
      <c r="F436" s="595"/>
      <c r="G436" s="1059"/>
      <c r="H436" s="1059"/>
    </row>
    <row r="437" spans="1:8">
      <c r="A437" s="613"/>
      <c r="B437" s="614"/>
      <c r="C437" s="615"/>
      <c r="D437" s="617"/>
      <c r="E437" s="614"/>
      <c r="F437" s="614"/>
      <c r="G437" s="1062"/>
      <c r="H437" s="1062"/>
    </row>
    <row r="438" spans="1:8">
      <c r="A438" s="600"/>
      <c r="B438" s="595"/>
      <c r="C438" s="595"/>
      <c r="D438" s="596"/>
      <c r="E438" s="597"/>
      <c r="F438" s="595"/>
      <c r="G438" s="1059"/>
      <c r="H438" s="1059"/>
    </row>
    <row r="439" spans="1:8">
      <c r="A439" s="613"/>
      <c r="B439" s="614"/>
      <c r="C439" s="615"/>
      <c r="D439" s="617"/>
      <c r="E439" s="614"/>
      <c r="F439" s="614"/>
      <c r="G439" s="1062"/>
      <c r="H439" s="1062"/>
    </row>
    <row r="440" spans="1:8">
      <c r="A440" s="600"/>
      <c r="B440" s="595"/>
      <c r="C440" s="595"/>
      <c r="D440" s="596"/>
      <c r="E440" s="597"/>
      <c r="F440" s="595"/>
      <c r="G440" s="1059"/>
      <c r="H440" s="1059"/>
    </row>
    <row r="441" spans="1:8">
      <c r="A441" s="613"/>
      <c r="B441" s="614"/>
      <c r="C441" s="615"/>
      <c r="D441" s="617"/>
      <c r="E441" s="614"/>
      <c r="F441" s="614"/>
      <c r="G441" s="1062"/>
      <c r="H441" s="1062"/>
    </row>
    <row r="442" spans="1:8">
      <c r="A442" s="600"/>
      <c r="B442" s="595"/>
      <c r="C442" s="595"/>
      <c r="D442" s="596"/>
      <c r="E442" s="597"/>
      <c r="F442" s="595"/>
      <c r="G442" s="1059"/>
      <c r="H442" s="1059"/>
    </row>
    <row r="443" spans="1:8">
      <c r="A443" s="613"/>
      <c r="B443" s="614"/>
      <c r="C443" s="615"/>
      <c r="D443" s="617"/>
      <c r="E443" s="614"/>
      <c r="F443" s="614"/>
      <c r="G443" s="1062"/>
      <c r="H443" s="1062"/>
    </row>
    <row r="444" spans="1:8">
      <c r="A444" s="600"/>
      <c r="B444" s="595"/>
      <c r="C444" s="595"/>
      <c r="D444" s="596"/>
      <c r="E444" s="597"/>
      <c r="F444" s="595"/>
      <c r="G444" s="1059"/>
      <c r="H444" s="1059"/>
    </row>
    <row r="445" spans="1:8">
      <c r="A445" s="613"/>
      <c r="B445" s="614"/>
      <c r="C445" s="615"/>
      <c r="D445" s="617"/>
      <c r="E445" s="614"/>
      <c r="F445" s="614"/>
      <c r="G445" s="1062"/>
      <c r="H445" s="1062"/>
    </row>
    <row r="446" spans="1:8" ht="15.75" thickBot="1">
      <c r="A446" s="600"/>
      <c r="B446" s="595"/>
      <c r="C446" s="595"/>
      <c r="D446" s="596"/>
      <c r="E446" s="597"/>
      <c r="F446" s="595"/>
      <c r="G446" s="1059"/>
      <c r="H446" s="1059"/>
    </row>
    <row r="447" spans="1:8" ht="15.75" thickBot="1">
      <c r="A447" s="1184" t="s">
        <v>39</v>
      </c>
      <c r="B447" s="1185"/>
      <c r="C447" s="1185"/>
      <c r="D447" s="1185"/>
      <c r="E447" s="1185"/>
      <c r="F447" s="1185"/>
      <c r="G447" s="1186"/>
      <c r="H447" s="619"/>
    </row>
    <row r="448" spans="1:8" ht="15.75" thickBot="1">
      <c r="A448" s="1176" t="s">
        <v>21</v>
      </c>
      <c r="B448" s="1177"/>
      <c r="C448" s="1177"/>
      <c r="D448" s="1177"/>
      <c r="E448" s="1177"/>
      <c r="F448" s="1177"/>
      <c r="G448" s="1178"/>
      <c r="H448" s="605"/>
    </row>
    <row r="449" spans="1:8">
      <c r="A449" s="600"/>
      <c r="B449" s="595"/>
      <c r="C449" s="595"/>
      <c r="D449" s="596"/>
      <c r="E449" s="597"/>
      <c r="F449" s="595"/>
      <c r="G449" s="1059"/>
      <c r="H449" s="1059"/>
    </row>
    <row r="450" spans="1:8" ht="27">
      <c r="A450" s="46" t="s">
        <v>3455</v>
      </c>
      <c r="B450" s="614"/>
      <c r="C450" s="584"/>
      <c r="D450" s="592" t="s">
        <v>2620</v>
      </c>
      <c r="E450" s="608" t="s">
        <v>14</v>
      </c>
      <c r="F450" s="584">
        <v>6</v>
      </c>
      <c r="G450" s="1057"/>
      <c r="H450" s="1057"/>
    </row>
    <row r="451" spans="1:8">
      <c r="A451" s="600"/>
      <c r="B451" s="595"/>
      <c r="C451" s="595"/>
      <c r="D451" s="596"/>
      <c r="E451" s="597"/>
      <c r="F451" s="595"/>
      <c r="G451" s="1059"/>
      <c r="H451" s="1059"/>
    </row>
    <row r="452" spans="1:8" ht="27">
      <c r="A452" s="46" t="s">
        <v>3456</v>
      </c>
      <c r="B452" s="614"/>
      <c r="C452" s="584"/>
      <c r="D452" s="77" t="s">
        <v>2621</v>
      </c>
      <c r="E452" s="73" t="s">
        <v>14</v>
      </c>
      <c r="F452" s="74">
        <v>2</v>
      </c>
      <c r="G452" s="909"/>
      <c r="H452" s="909"/>
    </row>
    <row r="453" spans="1:8">
      <c r="A453" s="600"/>
      <c r="B453" s="595"/>
      <c r="C453" s="595"/>
      <c r="D453" s="329"/>
      <c r="E453" s="330"/>
      <c r="F453" s="331"/>
      <c r="G453" s="1077"/>
      <c r="H453" s="1077"/>
    </row>
    <row r="454" spans="1:8" ht="27">
      <c r="A454" s="46" t="s">
        <v>3457</v>
      </c>
      <c r="B454" s="614"/>
      <c r="C454" s="610"/>
      <c r="D454" s="75" t="s">
        <v>2622</v>
      </c>
      <c r="E454" s="52" t="s">
        <v>14</v>
      </c>
      <c r="F454" s="76">
        <v>1</v>
      </c>
      <c r="G454" s="909"/>
      <c r="H454" s="1078"/>
    </row>
    <row r="455" spans="1:8">
      <c r="A455" s="600"/>
      <c r="B455" s="595"/>
      <c r="C455" s="595"/>
      <c r="D455" s="329"/>
      <c r="E455" s="330"/>
      <c r="F455" s="331"/>
      <c r="G455" s="1077"/>
      <c r="H455" s="1077"/>
    </row>
    <row r="456" spans="1:8" ht="27">
      <c r="A456" s="46" t="s">
        <v>3458</v>
      </c>
      <c r="B456" s="614"/>
      <c r="C456" s="610"/>
      <c r="D456" s="75" t="s">
        <v>2623</v>
      </c>
      <c r="E456" s="52" t="s">
        <v>14</v>
      </c>
      <c r="F456" s="76">
        <v>2</v>
      </c>
      <c r="G456" s="1078"/>
      <c r="H456" s="1078"/>
    </row>
    <row r="457" spans="1:8">
      <c r="A457" s="600"/>
      <c r="B457" s="595"/>
      <c r="C457" s="595"/>
      <c r="D457" s="596"/>
      <c r="E457" s="597"/>
      <c r="F457" s="595"/>
      <c r="G457" s="1059"/>
      <c r="H457" s="1059"/>
    </row>
    <row r="458" spans="1:8">
      <c r="A458" s="46" t="s">
        <v>3459</v>
      </c>
      <c r="B458" s="614"/>
      <c r="C458" s="615"/>
      <c r="D458" s="617" t="s">
        <v>2624</v>
      </c>
      <c r="E458" s="614" t="s">
        <v>14</v>
      </c>
      <c r="F458" s="614">
        <v>12</v>
      </c>
      <c r="G458" s="1066"/>
      <c r="H458" s="1066"/>
    </row>
    <row r="459" spans="1:8">
      <c r="A459" s="600"/>
      <c r="B459" s="595"/>
      <c r="C459" s="595"/>
      <c r="D459" s="596"/>
      <c r="E459" s="597"/>
      <c r="F459" s="595"/>
      <c r="G459" s="1059"/>
      <c r="H459" s="1059"/>
    </row>
    <row r="460" spans="1:8">
      <c r="A460" s="46" t="s">
        <v>3460</v>
      </c>
      <c r="B460" s="614"/>
      <c r="C460" s="615"/>
      <c r="D460" s="617" t="s">
        <v>2625</v>
      </c>
      <c r="E460" s="614" t="s">
        <v>14</v>
      </c>
      <c r="F460" s="614">
        <v>2</v>
      </c>
      <c r="G460" s="1066"/>
      <c r="H460" s="1066"/>
    </row>
    <row r="461" spans="1:8">
      <c r="A461" s="600"/>
      <c r="B461" s="595"/>
      <c r="C461" s="595"/>
      <c r="D461" s="596"/>
      <c r="E461" s="597"/>
      <c r="F461" s="595"/>
      <c r="G461" s="1059"/>
      <c r="H461" s="1059"/>
    </row>
    <row r="462" spans="1:8">
      <c r="A462" s="46" t="s">
        <v>3461</v>
      </c>
      <c r="B462" s="614"/>
      <c r="C462" s="615"/>
      <c r="D462" s="617" t="s">
        <v>2626</v>
      </c>
      <c r="E462" s="614" t="s">
        <v>14</v>
      </c>
      <c r="F462" s="614">
        <v>1</v>
      </c>
      <c r="G462" s="1062"/>
      <c r="H462" s="1062"/>
    </row>
    <row r="463" spans="1:8">
      <c r="A463" s="600"/>
      <c r="B463" s="595"/>
      <c r="C463" s="595"/>
      <c r="D463" s="596"/>
      <c r="E463" s="597"/>
      <c r="F463" s="595"/>
      <c r="G463" s="1059"/>
      <c r="H463" s="1059"/>
    </row>
    <row r="464" spans="1:8" ht="27">
      <c r="A464" s="46" t="s">
        <v>3462</v>
      </c>
      <c r="B464" s="614"/>
      <c r="C464" s="621"/>
      <c r="D464" s="68" t="s">
        <v>4136</v>
      </c>
      <c r="E464" s="614" t="s">
        <v>34</v>
      </c>
      <c r="F464" s="621">
        <v>1</v>
      </c>
      <c r="G464" s="1067"/>
      <c r="H464" s="1067"/>
    </row>
    <row r="465" spans="1:8">
      <c r="A465" s="600"/>
      <c r="B465" s="595"/>
      <c r="C465" s="595"/>
      <c r="D465" s="596"/>
      <c r="E465" s="597"/>
      <c r="F465" s="595"/>
      <c r="G465" s="1059"/>
      <c r="H465" s="1059"/>
    </row>
    <row r="466" spans="1:8">
      <c r="A466" s="46" t="s">
        <v>3463</v>
      </c>
      <c r="B466" s="614"/>
      <c r="C466" s="615"/>
      <c r="D466" s="617" t="s">
        <v>2627</v>
      </c>
      <c r="E466" s="614" t="s">
        <v>34</v>
      </c>
      <c r="F466" s="614">
        <v>1</v>
      </c>
      <c r="G466" s="1062"/>
      <c r="H466" s="1062"/>
    </row>
    <row r="467" spans="1:8">
      <c r="A467" s="600"/>
      <c r="B467" s="595"/>
      <c r="C467" s="595"/>
      <c r="D467" s="596"/>
      <c r="E467" s="597"/>
      <c r="F467" s="595"/>
      <c r="G467" s="1059"/>
      <c r="H467" s="1059"/>
    </row>
    <row r="468" spans="1:8">
      <c r="A468" s="46" t="s">
        <v>3464</v>
      </c>
      <c r="B468" s="614"/>
      <c r="C468" s="615"/>
      <c r="D468" s="617" t="s">
        <v>2628</v>
      </c>
      <c r="E468" s="614" t="s">
        <v>34</v>
      </c>
      <c r="F468" s="614">
        <v>1</v>
      </c>
      <c r="G468" s="1062"/>
      <c r="H468" s="1062"/>
    </row>
    <row r="469" spans="1:8">
      <c r="A469" s="600"/>
      <c r="B469" s="595"/>
      <c r="C469" s="595"/>
      <c r="D469" s="596"/>
      <c r="E469" s="597"/>
      <c r="F469" s="595" t="s">
        <v>69</v>
      </c>
      <c r="G469" s="1059"/>
      <c r="H469" s="1059"/>
    </row>
    <row r="470" spans="1:8" ht="27">
      <c r="A470" s="46" t="s">
        <v>3465</v>
      </c>
      <c r="B470" s="614"/>
      <c r="C470" s="615"/>
      <c r="D470" s="617" t="s">
        <v>2629</v>
      </c>
      <c r="E470" s="614" t="s">
        <v>2630</v>
      </c>
      <c r="F470" s="614">
        <v>1</v>
      </c>
      <c r="G470" s="1062"/>
      <c r="H470" s="1062"/>
    </row>
    <row r="471" spans="1:8">
      <c r="A471" s="600"/>
      <c r="B471" s="595"/>
      <c r="C471" s="595"/>
      <c r="D471" s="596"/>
      <c r="E471" s="597"/>
      <c r="F471" s="595"/>
      <c r="G471" s="1059"/>
      <c r="H471" s="1059"/>
    </row>
    <row r="472" spans="1:8" ht="27">
      <c r="A472" s="46" t="s">
        <v>3466</v>
      </c>
      <c r="B472" s="614"/>
      <c r="C472" s="615"/>
      <c r="D472" s="617" t="s">
        <v>2631</v>
      </c>
      <c r="E472" s="614" t="s">
        <v>34</v>
      </c>
      <c r="F472" s="614">
        <v>1</v>
      </c>
      <c r="G472" s="1062"/>
      <c r="H472" s="1062"/>
    </row>
    <row r="473" spans="1:8">
      <c r="A473" s="600"/>
      <c r="B473" s="595"/>
      <c r="C473" s="595"/>
      <c r="D473" s="596"/>
      <c r="E473" s="597"/>
      <c r="F473" s="595"/>
      <c r="G473" s="1059"/>
      <c r="H473" s="1059"/>
    </row>
    <row r="474" spans="1:8">
      <c r="A474" s="46" t="s">
        <v>3467</v>
      </c>
      <c r="B474" s="614"/>
      <c r="C474" s="615"/>
      <c r="D474" s="617" t="s">
        <v>2632</v>
      </c>
      <c r="E474" s="614" t="s">
        <v>34</v>
      </c>
      <c r="F474" s="614">
        <v>1</v>
      </c>
      <c r="G474" s="1062"/>
      <c r="H474" s="1062"/>
    </row>
    <row r="475" spans="1:8">
      <c r="A475" s="600"/>
      <c r="B475" s="595"/>
      <c r="C475" s="595"/>
      <c r="D475" s="596"/>
      <c r="E475" s="597"/>
      <c r="F475" s="595"/>
      <c r="G475" s="1059"/>
      <c r="H475" s="1059"/>
    </row>
    <row r="476" spans="1:8" ht="27">
      <c r="A476" s="46" t="s">
        <v>3468</v>
      </c>
      <c r="B476" s="614"/>
      <c r="C476" s="615"/>
      <c r="D476" s="617" t="s">
        <v>2633</v>
      </c>
      <c r="E476" s="614" t="s">
        <v>12</v>
      </c>
      <c r="F476" s="614">
        <v>7.5</v>
      </c>
      <c r="G476" s="1062"/>
      <c r="H476" s="1062"/>
    </row>
    <row r="477" spans="1:8">
      <c r="A477" s="600"/>
      <c r="B477" s="595"/>
      <c r="C477" s="595"/>
      <c r="D477" s="596"/>
      <c r="E477" s="597"/>
      <c r="F477" s="595"/>
      <c r="G477" s="1059"/>
      <c r="H477" s="1059"/>
    </row>
    <row r="478" spans="1:8" ht="27">
      <c r="A478" s="46" t="s">
        <v>3469</v>
      </c>
      <c r="B478" s="614"/>
      <c r="C478" s="615"/>
      <c r="D478" s="617" t="s">
        <v>2634</v>
      </c>
      <c r="E478" s="614" t="s">
        <v>14</v>
      </c>
      <c r="F478" s="614">
        <v>1</v>
      </c>
      <c r="G478" s="1063"/>
      <c r="H478" s="1062"/>
    </row>
    <row r="479" spans="1:8">
      <c r="A479" s="600"/>
      <c r="B479" s="595"/>
      <c r="C479" s="595"/>
      <c r="D479" s="596"/>
      <c r="E479" s="597"/>
      <c r="F479" s="595"/>
      <c r="G479" s="1059"/>
      <c r="H479" s="1059"/>
    </row>
    <row r="480" spans="1:8">
      <c r="A480" s="46" t="s">
        <v>3470</v>
      </c>
      <c r="B480" s="614"/>
      <c r="C480" s="615"/>
      <c r="D480" s="617" t="s">
        <v>2635</v>
      </c>
      <c r="E480" s="614" t="s">
        <v>14</v>
      </c>
      <c r="F480" s="614">
        <v>2</v>
      </c>
      <c r="G480" s="1062"/>
      <c r="H480" s="1062"/>
    </row>
    <row r="481" spans="1:8">
      <c r="A481" s="600"/>
      <c r="B481" s="595"/>
      <c r="C481" s="595"/>
      <c r="D481" s="596"/>
      <c r="E481" s="597"/>
      <c r="F481" s="595"/>
      <c r="G481" s="1059"/>
      <c r="H481" s="1059"/>
    </row>
    <row r="482" spans="1:8" ht="27">
      <c r="A482" s="46" t="s">
        <v>3471</v>
      </c>
      <c r="B482" s="614"/>
      <c r="C482" s="615"/>
      <c r="D482" s="617" t="s">
        <v>2636</v>
      </c>
      <c r="E482" s="614" t="s">
        <v>14</v>
      </c>
      <c r="F482" s="614">
        <v>1</v>
      </c>
      <c r="G482" s="1062"/>
      <c r="H482" s="1062"/>
    </row>
    <row r="483" spans="1:8">
      <c r="A483" s="600"/>
      <c r="B483" s="595"/>
      <c r="C483" s="595"/>
      <c r="D483" s="596"/>
      <c r="E483" s="597"/>
      <c r="F483" s="595"/>
      <c r="G483" s="1059"/>
      <c r="H483" s="1059"/>
    </row>
    <row r="484" spans="1:8" ht="27">
      <c r="A484" s="46" t="s">
        <v>3472</v>
      </c>
      <c r="B484" s="614"/>
      <c r="C484" s="615"/>
      <c r="D484" s="617" t="s">
        <v>2637</v>
      </c>
      <c r="E484" s="614" t="s">
        <v>14</v>
      </c>
      <c r="F484" s="614">
        <v>1</v>
      </c>
      <c r="G484" s="1062"/>
      <c r="H484" s="1062"/>
    </row>
    <row r="485" spans="1:8">
      <c r="A485" s="600"/>
      <c r="B485" s="595"/>
      <c r="C485" s="595"/>
      <c r="D485" s="596"/>
      <c r="E485" s="597"/>
      <c r="F485" s="595"/>
      <c r="G485" s="1059"/>
      <c r="H485" s="1059"/>
    </row>
    <row r="486" spans="1:8" ht="27">
      <c r="A486" s="46" t="s">
        <v>3473</v>
      </c>
      <c r="B486" s="614"/>
      <c r="C486" s="615"/>
      <c r="D486" s="617" t="s">
        <v>2638</v>
      </c>
      <c r="E486" s="614" t="s">
        <v>14</v>
      </c>
      <c r="F486" s="614">
        <v>1</v>
      </c>
      <c r="G486" s="1062"/>
      <c r="H486" s="1062"/>
    </row>
    <row r="487" spans="1:8">
      <c r="A487" s="600"/>
      <c r="B487" s="595"/>
      <c r="C487" s="595"/>
      <c r="D487" s="596"/>
      <c r="E487" s="597"/>
      <c r="F487" s="595"/>
      <c r="G487" s="1059"/>
      <c r="H487" s="1059"/>
    </row>
    <row r="488" spans="1:8" ht="27">
      <c r="A488" s="46" t="s">
        <v>3474</v>
      </c>
      <c r="B488" s="614"/>
      <c r="C488" s="615"/>
      <c r="D488" s="617" t="s">
        <v>2639</v>
      </c>
      <c r="E488" s="614" t="s">
        <v>14</v>
      </c>
      <c r="F488" s="614">
        <v>1</v>
      </c>
      <c r="G488" s="1062"/>
      <c r="H488" s="1062"/>
    </row>
    <row r="489" spans="1:8">
      <c r="A489" s="600"/>
      <c r="B489" s="595"/>
      <c r="C489" s="595"/>
      <c r="D489" s="596"/>
      <c r="E489" s="597"/>
      <c r="F489" s="595"/>
      <c r="G489" s="1059"/>
      <c r="H489" s="1059"/>
    </row>
    <row r="490" spans="1:8" ht="27">
      <c r="A490" s="46" t="s">
        <v>3475</v>
      </c>
      <c r="B490" s="614"/>
      <c r="C490" s="615"/>
      <c r="D490" s="617" t="s">
        <v>2640</v>
      </c>
      <c r="E490" s="614" t="s">
        <v>14</v>
      </c>
      <c r="F490" s="614">
        <v>6</v>
      </c>
      <c r="G490" s="1062"/>
      <c r="H490" s="1062"/>
    </row>
    <row r="491" spans="1:8">
      <c r="A491" s="600"/>
      <c r="B491" s="595"/>
      <c r="C491" s="595"/>
      <c r="D491" s="596"/>
      <c r="E491" s="597"/>
      <c r="F491" s="595"/>
      <c r="G491" s="1059"/>
      <c r="H491" s="1059"/>
    </row>
    <row r="492" spans="1:8" ht="15.75" thickBot="1">
      <c r="A492" s="613"/>
      <c r="B492" s="614"/>
      <c r="C492" s="615"/>
      <c r="D492" s="617"/>
      <c r="E492" s="614"/>
      <c r="F492" s="614"/>
      <c r="G492" s="1062"/>
      <c r="H492" s="1062"/>
    </row>
    <row r="493" spans="1:8" ht="15.75" thickBot="1">
      <c r="A493" s="1184" t="s">
        <v>39</v>
      </c>
      <c r="B493" s="1185"/>
      <c r="C493" s="1185"/>
      <c r="D493" s="1185"/>
      <c r="E493" s="1185"/>
      <c r="F493" s="1185"/>
      <c r="G493" s="1186"/>
      <c r="H493" s="619"/>
    </row>
    <row r="494" spans="1:8" ht="15.75" thickBot="1">
      <c r="A494" s="1176" t="s">
        <v>21</v>
      </c>
      <c r="B494" s="1177"/>
      <c r="C494" s="1177"/>
      <c r="D494" s="1177"/>
      <c r="E494" s="1177"/>
      <c r="F494" s="1177"/>
      <c r="G494" s="1178"/>
      <c r="H494" s="605"/>
    </row>
    <row r="495" spans="1:8">
      <c r="A495" s="600"/>
      <c r="B495" s="595"/>
      <c r="C495" s="595"/>
      <c r="D495" s="596"/>
      <c r="E495" s="597"/>
      <c r="F495" s="595"/>
      <c r="G495" s="1059"/>
      <c r="H495" s="1059"/>
    </row>
    <row r="496" spans="1:8" ht="27">
      <c r="A496" s="46" t="s">
        <v>3476</v>
      </c>
      <c r="B496" s="614"/>
      <c r="C496" s="584"/>
      <c r="D496" s="592" t="s">
        <v>2641</v>
      </c>
      <c r="E496" s="608" t="s">
        <v>14</v>
      </c>
      <c r="F496" s="584">
        <v>1</v>
      </c>
      <c r="G496" s="1057"/>
      <c r="H496" s="1057"/>
    </row>
    <row r="497" spans="1:8">
      <c r="A497" s="600"/>
      <c r="B497" s="595"/>
      <c r="C497" s="595"/>
      <c r="D497" s="596"/>
      <c r="E497" s="597"/>
      <c r="F497" s="595"/>
      <c r="G497" s="1059"/>
      <c r="H497" s="1059"/>
    </row>
    <row r="498" spans="1:8" ht="27">
      <c r="A498" s="46" t="s">
        <v>3477</v>
      </c>
      <c r="B498" s="614"/>
      <c r="C498" s="584"/>
      <c r="D498" s="77" t="s">
        <v>2642</v>
      </c>
      <c r="E498" s="73" t="s">
        <v>14</v>
      </c>
      <c r="F498" s="74">
        <v>3</v>
      </c>
      <c r="G498" s="909"/>
      <c r="H498" s="909"/>
    </row>
    <row r="499" spans="1:8">
      <c r="A499" s="600"/>
      <c r="B499" s="595"/>
      <c r="C499" s="595"/>
      <c r="D499" s="329"/>
      <c r="E499" s="330"/>
      <c r="F499" s="331"/>
      <c r="G499" s="1077"/>
      <c r="H499" s="1077"/>
    </row>
    <row r="500" spans="1:8">
      <c r="A500" s="46" t="s">
        <v>3478</v>
      </c>
      <c r="B500" s="614"/>
      <c r="C500" s="610"/>
      <c r="D500" s="75" t="s">
        <v>2643</v>
      </c>
      <c r="E500" s="52" t="s">
        <v>14</v>
      </c>
      <c r="F500" s="76">
        <v>1</v>
      </c>
      <c r="G500" s="909"/>
      <c r="H500" s="1078"/>
    </row>
    <row r="501" spans="1:8">
      <c r="A501" s="600"/>
      <c r="B501" s="595"/>
      <c r="C501" s="595"/>
      <c r="D501" s="329"/>
      <c r="E501" s="330"/>
      <c r="F501" s="331"/>
      <c r="G501" s="1077"/>
      <c r="H501" s="1077"/>
    </row>
    <row r="502" spans="1:8" ht="27">
      <c r="A502" s="46" t="s">
        <v>3479</v>
      </c>
      <c r="B502" s="614"/>
      <c r="C502" s="610"/>
      <c r="D502" s="75" t="s">
        <v>2644</v>
      </c>
      <c r="E502" s="52" t="s">
        <v>14</v>
      </c>
      <c r="F502" s="76">
        <v>1</v>
      </c>
      <c r="G502" s="1078"/>
      <c r="H502" s="1078"/>
    </row>
    <row r="503" spans="1:8">
      <c r="A503" s="600"/>
      <c r="B503" s="595"/>
      <c r="C503" s="595"/>
      <c r="D503" s="596"/>
      <c r="E503" s="597"/>
      <c r="F503" s="595"/>
      <c r="G503" s="1059"/>
      <c r="H503" s="1059"/>
    </row>
    <row r="504" spans="1:8" ht="27">
      <c r="A504" s="46" t="s">
        <v>3480</v>
      </c>
      <c r="B504" s="614"/>
      <c r="C504" s="615"/>
      <c r="D504" s="617" t="s">
        <v>2645</v>
      </c>
      <c r="E504" s="614" t="s">
        <v>14</v>
      </c>
      <c r="F504" s="614">
        <v>1</v>
      </c>
      <c r="G504" s="1066"/>
      <c r="H504" s="1066"/>
    </row>
    <row r="505" spans="1:8">
      <c r="A505" s="600"/>
      <c r="B505" s="595"/>
      <c r="C505" s="595"/>
      <c r="D505" s="596"/>
      <c r="E505" s="597"/>
      <c r="F505" s="595"/>
      <c r="G505" s="1059"/>
      <c r="H505" s="1059"/>
    </row>
    <row r="506" spans="1:8" ht="27">
      <c r="A506" s="46" t="s">
        <v>3481</v>
      </c>
      <c r="B506" s="614"/>
      <c r="C506" s="615"/>
      <c r="D506" s="617" t="s">
        <v>2646</v>
      </c>
      <c r="E506" s="614" t="s">
        <v>14</v>
      </c>
      <c r="F506" s="614">
        <v>1</v>
      </c>
      <c r="G506" s="1066"/>
      <c r="H506" s="1066"/>
    </row>
    <row r="507" spans="1:8">
      <c r="A507" s="600"/>
      <c r="B507" s="595"/>
      <c r="C507" s="595"/>
      <c r="D507" s="596"/>
      <c r="E507" s="597"/>
      <c r="F507" s="595"/>
      <c r="G507" s="1059"/>
      <c r="H507" s="1059"/>
    </row>
    <row r="508" spans="1:8" ht="27">
      <c r="A508" s="46" t="s">
        <v>3482</v>
      </c>
      <c r="B508" s="614"/>
      <c r="C508" s="615"/>
      <c r="D508" s="617" t="s">
        <v>2647</v>
      </c>
      <c r="E508" s="614" t="s">
        <v>65</v>
      </c>
      <c r="F508" s="614">
        <v>500</v>
      </c>
      <c r="G508" s="1062"/>
      <c r="H508" s="1062"/>
    </row>
    <row r="509" spans="1:8">
      <c r="A509" s="600"/>
      <c r="B509" s="595"/>
      <c r="C509" s="595"/>
      <c r="D509" s="596"/>
      <c r="E509" s="597"/>
      <c r="F509" s="595"/>
      <c r="G509" s="1059"/>
      <c r="H509" s="1059"/>
    </row>
    <row r="510" spans="1:8">
      <c r="A510" s="97" t="s">
        <v>3483</v>
      </c>
      <c r="B510" s="10"/>
      <c r="C510" s="17"/>
      <c r="D510" s="41" t="s">
        <v>3280</v>
      </c>
      <c r="E510" s="17"/>
      <c r="F510" s="17"/>
      <c r="G510" s="941"/>
      <c r="H510" s="942"/>
    </row>
    <row r="511" spans="1:8">
      <c r="A511" s="50"/>
      <c r="B511" s="140"/>
      <c r="C511" s="79"/>
      <c r="D511" s="140"/>
      <c r="E511" s="79"/>
      <c r="F511" s="79"/>
      <c r="G511" s="945"/>
      <c r="H511" s="946"/>
    </row>
    <row r="512" spans="1:8" ht="27">
      <c r="A512" s="97" t="s">
        <v>3484</v>
      </c>
      <c r="B512" s="10"/>
      <c r="C512" s="17"/>
      <c r="D512" s="10" t="s">
        <v>3281</v>
      </c>
      <c r="E512" s="17" t="s">
        <v>57</v>
      </c>
      <c r="F512" s="17">
        <v>1</v>
      </c>
      <c r="G512" s="941">
        <v>1500000</v>
      </c>
      <c r="H512" s="942">
        <f t="shared" ref="H512" si="0">F512*G512</f>
        <v>1500000</v>
      </c>
    </row>
    <row r="513" spans="1:8">
      <c r="A513" s="50"/>
      <c r="B513" s="140"/>
      <c r="C513" s="79"/>
      <c r="D513" s="140"/>
      <c r="E513" s="79"/>
      <c r="F513" s="79"/>
      <c r="G513" s="945"/>
      <c r="H513" s="946"/>
    </row>
    <row r="514" spans="1:8" ht="29.25" customHeight="1">
      <c r="A514" s="97" t="s">
        <v>3485</v>
      </c>
      <c r="B514" s="10"/>
      <c r="C514" s="17"/>
      <c r="D514" s="10" t="s">
        <v>3486</v>
      </c>
      <c r="E514" s="17" t="s">
        <v>59</v>
      </c>
      <c r="F514" s="17">
        <f>H512</f>
        <v>1500000</v>
      </c>
      <c r="G514" s="1087"/>
      <c r="H514" s="942"/>
    </row>
    <row r="515" spans="1:8">
      <c r="A515" s="600"/>
      <c r="B515" s="595"/>
      <c r="C515" s="595"/>
      <c r="D515" s="596"/>
      <c r="E515" s="597"/>
      <c r="F515" s="595"/>
      <c r="G515" s="1059"/>
      <c r="H515" s="1059"/>
    </row>
    <row r="516" spans="1:8">
      <c r="A516" s="613"/>
      <c r="B516" s="614"/>
      <c r="C516" s="615"/>
      <c r="D516" s="617"/>
      <c r="E516" s="614"/>
      <c r="F516" s="614"/>
      <c r="G516" s="1062"/>
      <c r="H516" s="1062"/>
    </row>
    <row r="517" spans="1:8">
      <c r="A517" s="600"/>
      <c r="B517" s="595"/>
      <c r="C517" s="595"/>
      <c r="D517" s="596"/>
      <c r="E517" s="597"/>
      <c r="F517" s="595"/>
      <c r="G517" s="1059"/>
      <c r="H517" s="1059"/>
    </row>
    <row r="518" spans="1:8">
      <c r="A518" s="46"/>
      <c r="B518" s="614"/>
      <c r="C518" s="615"/>
      <c r="D518" s="617"/>
      <c r="E518" s="614"/>
      <c r="F518" s="614"/>
      <c r="G518" s="1062"/>
      <c r="H518" s="1062"/>
    </row>
    <row r="519" spans="1:8">
      <c r="A519" s="600"/>
      <c r="B519" s="595"/>
      <c r="C519" s="595"/>
      <c r="D519" s="596"/>
      <c r="E519" s="597"/>
      <c r="F519" s="595"/>
      <c r="G519" s="1059"/>
      <c r="H519" s="1059"/>
    </row>
    <row r="520" spans="1:8">
      <c r="A520" s="46"/>
      <c r="B520" s="614"/>
      <c r="C520" s="615"/>
      <c r="D520" s="617"/>
      <c r="E520" s="614"/>
      <c r="F520" s="614"/>
      <c r="G520" s="1062"/>
      <c r="H520" s="1062"/>
    </row>
    <row r="521" spans="1:8">
      <c r="A521" s="600"/>
      <c r="B521" s="595"/>
      <c r="C521" s="595"/>
      <c r="D521" s="596"/>
      <c r="E521" s="597"/>
      <c r="F521" s="595"/>
      <c r="G521" s="1059"/>
      <c r="H521" s="1059"/>
    </row>
    <row r="522" spans="1:8">
      <c r="A522" s="613"/>
      <c r="B522" s="614"/>
      <c r="C522" s="615"/>
      <c r="D522" s="617"/>
      <c r="E522" s="614"/>
      <c r="F522" s="614"/>
      <c r="G522" s="1062"/>
      <c r="H522" s="1062"/>
    </row>
    <row r="523" spans="1:8">
      <c r="A523" s="600"/>
      <c r="B523" s="595"/>
      <c r="C523" s="595"/>
      <c r="D523" s="596"/>
      <c r="E523" s="597"/>
      <c r="F523" s="595"/>
      <c r="G523" s="1059"/>
      <c r="H523" s="1059"/>
    </row>
    <row r="524" spans="1:8">
      <c r="A524" s="46"/>
      <c r="B524" s="614"/>
      <c r="C524" s="615"/>
      <c r="D524" s="617"/>
      <c r="E524" s="614"/>
      <c r="F524" s="614"/>
      <c r="G524" s="1063"/>
      <c r="H524" s="1062"/>
    </row>
    <row r="525" spans="1:8">
      <c r="A525" s="600"/>
      <c r="B525" s="595"/>
      <c r="C525" s="595"/>
      <c r="D525" s="596"/>
      <c r="E525" s="597"/>
      <c r="F525" s="595"/>
      <c r="G525" s="1059"/>
      <c r="H525" s="1059"/>
    </row>
    <row r="526" spans="1:8">
      <c r="A526" s="46"/>
      <c r="B526" s="614"/>
      <c r="C526" s="615"/>
      <c r="D526" s="617"/>
      <c r="E526" s="614"/>
      <c r="F526" s="614"/>
      <c r="G526" s="1062"/>
      <c r="H526" s="1062"/>
    </row>
    <row r="527" spans="1:8">
      <c r="A527" s="600"/>
      <c r="B527" s="595"/>
      <c r="C527" s="595"/>
      <c r="D527" s="596"/>
      <c r="E527" s="597"/>
      <c r="F527" s="595"/>
      <c r="G527" s="1059"/>
      <c r="H527" s="1059"/>
    </row>
    <row r="528" spans="1:8" ht="15.75" thickBot="1">
      <c r="A528" s="613"/>
      <c r="B528" s="614"/>
      <c r="C528" s="615"/>
      <c r="D528" s="617"/>
      <c r="E528" s="614"/>
      <c r="F528" s="614"/>
      <c r="G528" s="1062"/>
      <c r="H528" s="1062"/>
    </row>
    <row r="529" spans="1:8" ht="15.75" thickBot="1">
      <c r="A529" s="1184" t="s">
        <v>39</v>
      </c>
      <c r="B529" s="1185"/>
      <c r="C529" s="1185"/>
      <c r="D529" s="1185"/>
      <c r="E529" s="1185"/>
      <c r="F529" s="1185"/>
      <c r="G529" s="1186"/>
      <c r="H529" s="619"/>
    </row>
  </sheetData>
  <sheetProtection algorithmName="SHA-512" hashValue="syavpXzUqPL98c+wP3J/wNnVF0HZ9rhqaRs/G/po3nm8UHtCp5jrb4PJc1HqKWEawHiWv9z7jO4dTO3xElJuvA==" saltValue="sY02NpO7E6mG3h95dnZXRg==" spinCount="100000" sheet="1" objects="1" scenarios="1"/>
  <mergeCells count="29">
    <mergeCell ref="A1:B1"/>
    <mergeCell ref="C1:H1"/>
    <mergeCell ref="A2:B2"/>
    <mergeCell ref="C2:H2"/>
    <mergeCell ref="A3:B3"/>
    <mergeCell ref="C3:H3"/>
    <mergeCell ref="A131:G131"/>
    <mergeCell ref="A176:G176"/>
    <mergeCell ref="A177:G177"/>
    <mergeCell ref="A355:G355"/>
    <mergeCell ref="A400:G400"/>
    <mergeCell ref="A223:G223"/>
    <mergeCell ref="A262:G262"/>
    <mergeCell ref="A263:G263"/>
    <mergeCell ref="A308:G308"/>
    <mergeCell ref="A309:G309"/>
    <mergeCell ref="A354:G354"/>
    <mergeCell ref="A42:G42"/>
    <mergeCell ref="A43:G43"/>
    <mergeCell ref="A84:G84"/>
    <mergeCell ref="A85:G85"/>
    <mergeCell ref="A130:G130"/>
    <mergeCell ref="A448:G448"/>
    <mergeCell ref="A493:G493"/>
    <mergeCell ref="A494:G494"/>
    <mergeCell ref="A529:G529"/>
    <mergeCell ref="A222:G222"/>
    <mergeCell ref="A401:G401"/>
    <mergeCell ref="A447:G447"/>
  </mergeCells>
  <pageMargins left="0.70866141732283472" right="0.70866141732283472" top="0.74803149606299213" bottom="0.74803149606299213" header="0.31496062992125984" footer="0.31496062992125984"/>
  <pageSetup paperSize="9" scale="60" firstPageNumber="19" fitToHeight="0" orientation="portrait" r:id="rId1"/>
  <headerFooter>
    <oddFooter xml:space="preserve">&amp;RC. &amp;P
</oddFooter>
  </headerFooter>
  <rowBreaks count="11" manualBreakCount="11">
    <brk id="42" max="7" man="1"/>
    <brk id="84" max="7" man="1"/>
    <brk id="130" max="7" man="1"/>
    <brk id="176" max="7" man="1"/>
    <brk id="222" max="7" man="1"/>
    <brk id="262" max="7" man="1"/>
    <brk id="308" max="7" man="1"/>
    <brk id="354" max="7" man="1"/>
    <brk id="400" max="7" man="1"/>
    <brk id="447" max="7" man="1"/>
    <brk id="493" max="7"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E90399-D809-4AB4-B69F-323AF9AB8442}">
  <sheetPr>
    <pageSetUpPr fitToPage="1"/>
  </sheetPr>
  <dimension ref="A1:R121"/>
  <sheetViews>
    <sheetView view="pageBreakPreview" topLeftCell="A67" zoomScale="40" zoomScaleNormal="100" zoomScaleSheetLayoutView="40" workbookViewId="0">
      <selection activeCell="G87" sqref="A87:H120"/>
    </sheetView>
  </sheetViews>
  <sheetFormatPr defaultColWidth="8.85546875" defaultRowHeight="15"/>
  <cols>
    <col min="1" max="1" width="6.5703125" style="832" customWidth="1"/>
    <col min="2" max="2" width="9.7109375" style="540" customWidth="1"/>
    <col min="3" max="3" width="9.5703125" style="578" customWidth="1"/>
    <col min="4" max="4" width="41" style="579" bestFit="1" customWidth="1"/>
    <col min="5" max="5" width="7.5703125" style="540" customWidth="1"/>
    <col min="6" max="6" width="8.5703125" style="540" customWidth="1"/>
    <col min="7" max="8" width="30.7109375" style="540" customWidth="1"/>
    <col min="12" max="12" width="11.7109375" bestFit="1" customWidth="1"/>
    <col min="20" max="20" width="12.28515625" bestFit="1" customWidth="1"/>
  </cols>
  <sheetData>
    <row r="1" spans="1:18" ht="27.75" customHeight="1">
      <c r="A1" s="1099" t="s">
        <v>1327</v>
      </c>
      <c r="B1" s="1180"/>
      <c r="C1" s="1099" t="s">
        <v>3488</v>
      </c>
      <c r="D1" s="1180"/>
      <c r="E1" s="1180"/>
      <c r="F1" s="1180"/>
      <c r="G1" s="1180"/>
      <c r="H1" s="1180"/>
    </row>
    <row r="2" spans="1:18" ht="14.45" customHeight="1">
      <c r="A2" s="1180" t="s">
        <v>1184</v>
      </c>
      <c r="B2" s="1180"/>
      <c r="C2" s="1099" t="s">
        <v>3487</v>
      </c>
      <c r="D2" s="1180"/>
      <c r="E2" s="1180"/>
      <c r="F2" s="1180"/>
      <c r="G2" s="1180"/>
      <c r="H2" s="1180"/>
    </row>
    <row r="3" spans="1:18" ht="15.75" thickBot="1">
      <c r="A3" s="1102" t="s">
        <v>917</v>
      </c>
      <c r="B3" s="1102"/>
      <c r="C3" s="1182" t="str">
        <f>D5</f>
        <v>SCHEDULE 23: BOUNDARY WALL</v>
      </c>
      <c r="D3" s="1182"/>
      <c r="E3" s="1182"/>
      <c r="F3" s="1182"/>
      <c r="G3" s="1182"/>
      <c r="H3" s="1182"/>
    </row>
    <row r="4" spans="1:18" ht="30" customHeight="1" thickBot="1">
      <c r="A4" s="822" t="s">
        <v>0</v>
      </c>
      <c r="B4" s="581" t="s">
        <v>1</v>
      </c>
      <c r="C4" s="581" t="s">
        <v>2</v>
      </c>
      <c r="D4" s="581" t="s">
        <v>3</v>
      </c>
      <c r="E4" s="581" t="s">
        <v>4</v>
      </c>
      <c r="F4" s="581" t="s">
        <v>5</v>
      </c>
      <c r="G4" s="581" t="s">
        <v>6</v>
      </c>
      <c r="H4" s="581" t="s">
        <v>7</v>
      </c>
      <c r="I4" s="570"/>
      <c r="J4" s="564"/>
      <c r="K4" s="571"/>
      <c r="L4" s="571"/>
      <c r="M4" s="564"/>
      <c r="N4" s="574"/>
      <c r="O4" s="571"/>
      <c r="P4" s="571"/>
      <c r="Q4" s="571"/>
      <c r="R4" s="564"/>
    </row>
    <row r="5" spans="1:18" ht="30" customHeight="1">
      <c r="A5" s="823"/>
      <c r="B5" s="583"/>
      <c r="C5" s="583"/>
      <c r="D5" s="8" t="s">
        <v>1334</v>
      </c>
      <c r="E5" s="583"/>
      <c r="F5" s="583"/>
      <c r="G5" s="1088"/>
      <c r="H5" s="1088"/>
      <c r="I5" s="567"/>
      <c r="J5" s="563"/>
      <c r="K5" s="568"/>
      <c r="L5" s="568"/>
      <c r="M5" s="563"/>
      <c r="N5" s="562"/>
      <c r="O5" s="568"/>
      <c r="P5" s="568"/>
      <c r="Q5" s="568"/>
      <c r="R5" s="563"/>
    </row>
    <row r="6" spans="1:18" ht="15.75">
      <c r="A6" s="824"/>
      <c r="B6" s="586"/>
      <c r="C6" s="587"/>
      <c r="D6" s="588"/>
      <c r="E6" s="589"/>
      <c r="F6" s="589"/>
      <c r="G6" s="1089"/>
      <c r="H6" s="1089"/>
      <c r="I6" s="567"/>
      <c r="J6" s="563"/>
      <c r="K6" s="568"/>
      <c r="L6" s="568"/>
      <c r="M6" s="563"/>
      <c r="N6" s="575"/>
      <c r="O6" s="568"/>
      <c r="P6" s="568"/>
      <c r="Q6" s="568"/>
      <c r="R6" s="563"/>
    </row>
    <row r="7" spans="1:18" ht="15.75">
      <c r="A7" s="825" t="s">
        <v>2317</v>
      </c>
      <c r="B7" s="584"/>
      <c r="C7" s="584"/>
      <c r="D7" s="41" t="s">
        <v>1282</v>
      </c>
      <c r="E7" s="593"/>
      <c r="F7" s="584"/>
      <c r="G7" s="1090"/>
      <c r="H7" s="1090"/>
      <c r="I7" s="566"/>
      <c r="J7" s="562"/>
      <c r="K7" s="565"/>
      <c r="L7" s="565"/>
      <c r="M7" s="562"/>
      <c r="N7" s="565"/>
      <c r="O7" s="565"/>
      <c r="P7" s="565"/>
      <c r="Q7" s="565"/>
      <c r="R7" s="562"/>
    </row>
    <row r="8" spans="1:18" ht="15.75">
      <c r="A8" s="824"/>
      <c r="B8" s="586"/>
      <c r="C8" s="587"/>
      <c r="D8" s="588"/>
      <c r="E8" s="589"/>
      <c r="F8" s="589"/>
      <c r="G8" s="1089"/>
      <c r="H8" s="1089"/>
      <c r="I8" s="566"/>
      <c r="J8" s="562"/>
      <c r="K8" s="565"/>
      <c r="L8" s="565"/>
      <c r="M8" s="575"/>
      <c r="N8" s="565"/>
      <c r="O8" s="565"/>
      <c r="P8" s="565"/>
      <c r="Q8" s="565"/>
      <c r="R8" s="562"/>
    </row>
    <row r="9" spans="1:18" ht="15.75">
      <c r="A9" s="825" t="s">
        <v>2320</v>
      </c>
      <c r="B9" s="584"/>
      <c r="C9" s="584" t="s">
        <v>174</v>
      </c>
      <c r="D9" s="592" t="s">
        <v>1283</v>
      </c>
      <c r="E9" s="593" t="s">
        <v>348</v>
      </c>
      <c r="F9" s="584">
        <v>0.25</v>
      </c>
      <c r="G9" s="1057"/>
      <c r="H9" s="1057"/>
      <c r="I9" s="576"/>
      <c r="J9" s="562"/>
      <c r="K9" s="565"/>
      <c r="L9" s="565"/>
      <c r="M9" s="562"/>
      <c r="N9" s="565"/>
      <c r="O9" s="565"/>
      <c r="P9" s="565"/>
      <c r="Q9" s="565"/>
      <c r="R9" s="562"/>
    </row>
    <row r="10" spans="1:18" ht="15.75">
      <c r="A10" s="824"/>
      <c r="B10" s="586"/>
      <c r="C10" s="587"/>
      <c r="D10" s="588"/>
      <c r="E10" s="589"/>
      <c r="F10" s="589"/>
      <c r="G10" s="1058"/>
      <c r="H10" s="1058"/>
      <c r="I10" s="567"/>
      <c r="J10" s="563"/>
      <c r="K10" s="568"/>
      <c r="L10" s="568"/>
      <c r="M10" s="575"/>
      <c r="N10" s="568"/>
      <c r="O10" s="568"/>
      <c r="P10" s="568"/>
      <c r="Q10" s="568"/>
      <c r="R10" s="563"/>
    </row>
    <row r="11" spans="1:18" ht="27">
      <c r="A11" s="826"/>
      <c r="B11" s="584"/>
      <c r="C11" s="584" t="s">
        <v>249</v>
      </c>
      <c r="D11" s="592" t="s">
        <v>1284</v>
      </c>
      <c r="E11" s="593"/>
      <c r="F11" s="584"/>
      <c r="G11" s="1057"/>
      <c r="H11" s="1057"/>
      <c r="I11" s="566"/>
      <c r="J11" s="562"/>
      <c r="K11" s="565"/>
      <c r="L11" s="565"/>
      <c r="M11" s="562"/>
      <c r="N11" s="565"/>
      <c r="O11" s="565"/>
      <c r="P11" s="565"/>
      <c r="Q11" s="565"/>
      <c r="R11" s="562"/>
    </row>
    <row r="12" spans="1:18" ht="15.75">
      <c r="A12" s="824"/>
      <c r="B12" s="586"/>
      <c r="C12" s="587"/>
      <c r="D12" s="588"/>
      <c r="E12" s="589"/>
      <c r="F12" s="589"/>
      <c r="G12" s="1058"/>
      <c r="H12" s="1058"/>
      <c r="I12" s="566"/>
      <c r="J12" s="562"/>
      <c r="K12" s="565"/>
      <c r="L12" s="565"/>
      <c r="M12" s="575"/>
      <c r="N12" s="565"/>
      <c r="O12" s="565"/>
      <c r="P12" s="565"/>
      <c r="Q12" s="565"/>
      <c r="R12" s="562"/>
    </row>
    <row r="13" spans="1:18" ht="15.75">
      <c r="A13" s="825" t="s">
        <v>2321</v>
      </c>
      <c r="B13" s="584"/>
      <c r="C13" s="584"/>
      <c r="D13" s="592" t="s">
        <v>1285</v>
      </c>
      <c r="E13" s="593" t="s">
        <v>14</v>
      </c>
      <c r="F13" s="584">
        <v>35</v>
      </c>
      <c r="G13" s="1057"/>
      <c r="H13" s="1057"/>
      <c r="I13" s="566"/>
      <c r="J13" s="562"/>
      <c r="K13" s="565"/>
      <c r="L13" s="565"/>
      <c r="M13" s="562"/>
      <c r="N13" s="565"/>
      <c r="O13" s="565"/>
      <c r="P13" s="565"/>
      <c r="Q13" s="565"/>
      <c r="R13" s="562"/>
    </row>
    <row r="14" spans="1:18" ht="15.75">
      <c r="A14" s="824"/>
      <c r="B14" s="586"/>
      <c r="C14" s="587"/>
      <c r="D14" s="588"/>
      <c r="E14" s="589"/>
      <c r="F14" s="589"/>
      <c r="G14" s="1058"/>
      <c r="H14" s="1058"/>
      <c r="I14" s="566"/>
      <c r="J14" s="562"/>
      <c r="K14" s="565"/>
      <c r="L14" s="565"/>
      <c r="M14" s="575"/>
      <c r="N14" s="565"/>
      <c r="O14" s="565"/>
      <c r="P14" s="565"/>
      <c r="Q14" s="565"/>
      <c r="R14" s="562"/>
    </row>
    <row r="15" spans="1:18" ht="15.75">
      <c r="A15" s="825" t="s">
        <v>2322</v>
      </c>
      <c r="B15" s="584"/>
      <c r="C15" s="584"/>
      <c r="D15" s="592" t="s">
        <v>1286</v>
      </c>
      <c r="E15" s="593" t="s">
        <v>14</v>
      </c>
      <c r="F15" s="584">
        <v>18</v>
      </c>
      <c r="G15" s="1057"/>
      <c r="H15" s="1057"/>
      <c r="I15" s="566"/>
      <c r="J15" s="562"/>
      <c r="K15" s="565"/>
      <c r="L15" s="565"/>
      <c r="M15" s="562"/>
      <c r="N15" s="565"/>
      <c r="O15" s="565"/>
      <c r="P15" s="565"/>
      <c r="Q15" s="565"/>
      <c r="R15" s="562"/>
    </row>
    <row r="16" spans="1:18" ht="15.75">
      <c r="A16" s="824"/>
      <c r="B16" s="586"/>
      <c r="C16" s="587"/>
      <c r="D16" s="588"/>
      <c r="E16" s="589"/>
      <c r="F16" s="589"/>
      <c r="G16" s="1058"/>
      <c r="H16" s="1058"/>
      <c r="I16" s="566"/>
      <c r="J16" s="562"/>
      <c r="K16" s="565"/>
      <c r="L16" s="565"/>
      <c r="M16" s="575"/>
      <c r="N16" s="565"/>
      <c r="O16" s="565"/>
      <c r="P16" s="565"/>
      <c r="Q16" s="565"/>
      <c r="R16" s="562"/>
    </row>
    <row r="17" spans="1:18" ht="15.75">
      <c r="A17" s="825" t="s">
        <v>2323</v>
      </c>
      <c r="B17" s="584"/>
      <c r="C17" s="584"/>
      <c r="D17" s="592" t="s">
        <v>1287</v>
      </c>
      <c r="E17" s="593" t="s">
        <v>14</v>
      </c>
      <c r="F17" s="584">
        <v>18</v>
      </c>
      <c r="G17" s="1057"/>
      <c r="H17" s="1057"/>
      <c r="I17" s="566"/>
      <c r="J17" s="562"/>
      <c r="K17" s="565"/>
      <c r="L17" s="565"/>
      <c r="M17" s="562"/>
      <c r="N17" s="565"/>
      <c r="O17" s="565"/>
      <c r="P17" s="565"/>
      <c r="Q17" s="565"/>
      <c r="R17" s="562"/>
    </row>
    <row r="18" spans="1:18" ht="15.75">
      <c r="A18" s="824"/>
      <c r="B18" s="586"/>
      <c r="C18" s="587"/>
      <c r="D18" s="588"/>
      <c r="E18" s="589"/>
      <c r="F18" s="589"/>
      <c r="G18" s="1058"/>
      <c r="H18" s="1058"/>
      <c r="I18" s="566"/>
      <c r="J18" s="562"/>
      <c r="K18" s="565"/>
      <c r="L18" s="565"/>
      <c r="M18" s="575"/>
      <c r="N18" s="565"/>
      <c r="O18" s="565"/>
      <c r="P18" s="565"/>
      <c r="Q18" s="565"/>
      <c r="R18" s="562"/>
    </row>
    <row r="19" spans="1:18" ht="27" customHeight="1">
      <c r="A19" s="825" t="s">
        <v>2324</v>
      </c>
      <c r="B19" s="584"/>
      <c r="C19" s="584" t="s">
        <v>132</v>
      </c>
      <c r="D19" s="592" t="s">
        <v>1288</v>
      </c>
      <c r="E19" s="593" t="s">
        <v>348</v>
      </c>
      <c r="F19" s="584">
        <v>0.25</v>
      </c>
      <c r="G19" s="1057"/>
      <c r="H19" s="1057"/>
      <c r="I19" s="566"/>
      <c r="J19" s="562"/>
      <c r="K19" s="565"/>
      <c r="L19" s="565"/>
      <c r="M19" s="562"/>
      <c r="N19" s="565"/>
      <c r="O19" s="565"/>
      <c r="P19" s="565"/>
      <c r="Q19" s="565"/>
      <c r="R19" s="562"/>
    </row>
    <row r="20" spans="1:18" ht="15.75">
      <c r="A20" s="824"/>
      <c r="B20" s="586"/>
      <c r="C20" s="587"/>
      <c r="D20" s="588"/>
      <c r="E20" s="589"/>
      <c r="F20" s="589"/>
      <c r="G20" s="1058"/>
      <c r="H20" s="1058"/>
      <c r="I20" s="566"/>
      <c r="J20" s="562"/>
      <c r="K20" s="565"/>
      <c r="L20" s="565"/>
      <c r="M20" s="575"/>
      <c r="N20" s="565"/>
      <c r="O20" s="565"/>
      <c r="P20" s="565"/>
      <c r="Q20" s="565"/>
      <c r="R20" s="562"/>
    </row>
    <row r="21" spans="1:18" ht="15.75">
      <c r="A21" s="825" t="s">
        <v>2325</v>
      </c>
      <c r="B21" s="584"/>
      <c r="C21" s="584" t="s">
        <v>1166</v>
      </c>
      <c r="D21" s="592" t="s">
        <v>1289</v>
      </c>
      <c r="E21" s="593" t="s">
        <v>1290</v>
      </c>
      <c r="F21" s="584">
        <v>3500</v>
      </c>
      <c r="G21" s="1057"/>
      <c r="H21" s="1057"/>
      <c r="I21" s="569"/>
      <c r="J21" s="562"/>
      <c r="K21" s="565"/>
      <c r="L21" s="565"/>
      <c r="M21" s="562"/>
      <c r="N21" s="565"/>
      <c r="O21" s="565"/>
      <c r="P21" s="565"/>
      <c r="Q21" s="565"/>
      <c r="R21" s="562"/>
    </row>
    <row r="22" spans="1:18" ht="15.75">
      <c r="A22" s="824"/>
      <c r="B22" s="586"/>
      <c r="C22" s="587"/>
      <c r="D22" s="588"/>
      <c r="E22" s="589"/>
      <c r="F22" s="589"/>
      <c r="G22" s="1058"/>
      <c r="H22" s="1058"/>
      <c r="I22" s="566"/>
      <c r="J22" s="562"/>
      <c r="K22" s="565"/>
      <c r="L22" s="565"/>
      <c r="M22" s="575"/>
      <c r="N22" s="565"/>
      <c r="O22" s="565"/>
      <c r="P22" s="565"/>
      <c r="Q22" s="565"/>
      <c r="R22" s="562"/>
    </row>
    <row r="23" spans="1:18" ht="15.75">
      <c r="A23" s="825" t="s">
        <v>2326</v>
      </c>
      <c r="B23" s="584"/>
      <c r="C23" s="584" t="s">
        <v>962</v>
      </c>
      <c r="D23" s="592" t="s">
        <v>1291</v>
      </c>
      <c r="E23" s="593" t="s">
        <v>68</v>
      </c>
      <c r="F23" s="584">
        <v>2500</v>
      </c>
      <c r="G23" s="1057"/>
      <c r="H23" s="1057"/>
      <c r="I23" s="576"/>
      <c r="J23" s="562"/>
      <c r="K23" s="565"/>
      <c r="L23" s="565"/>
      <c r="M23" s="562"/>
      <c r="N23" s="565"/>
      <c r="O23" s="565"/>
      <c r="P23" s="565"/>
      <c r="Q23" s="565"/>
      <c r="R23" s="562"/>
    </row>
    <row r="24" spans="1:18" ht="15.75">
      <c r="A24" s="824"/>
      <c r="B24" s="586"/>
      <c r="C24" s="587"/>
      <c r="D24" s="588"/>
      <c r="E24" s="589"/>
      <c r="F24" s="589"/>
      <c r="G24" s="1058"/>
      <c r="H24" s="1058"/>
      <c r="I24" s="566"/>
      <c r="J24" s="562"/>
      <c r="K24" s="565"/>
      <c r="L24" s="565"/>
      <c r="M24" s="575"/>
      <c r="N24" s="565"/>
      <c r="O24" s="565"/>
      <c r="P24" s="565"/>
      <c r="Q24" s="565"/>
      <c r="R24" s="562"/>
    </row>
    <row r="25" spans="1:18" ht="15.75">
      <c r="A25" s="826"/>
      <c r="B25" s="584"/>
      <c r="C25" s="584" t="s">
        <v>203</v>
      </c>
      <c r="D25" s="592" t="s">
        <v>1292</v>
      </c>
      <c r="E25" s="593"/>
      <c r="F25" s="584"/>
      <c r="G25" s="1057"/>
      <c r="H25" s="1057"/>
      <c r="I25" s="566"/>
      <c r="J25" s="562"/>
      <c r="K25" s="565"/>
      <c r="L25" s="565"/>
      <c r="M25" s="562"/>
      <c r="N25" s="565"/>
      <c r="O25" s="565"/>
      <c r="P25" s="565"/>
      <c r="Q25" s="565"/>
      <c r="R25" s="562"/>
    </row>
    <row r="26" spans="1:18" ht="15.75">
      <c r="A26" s="824"/>
      <c r="B26" s="595"/>
      <c r="C26" s="595"/>
      <c r="D26" s="596"/>
      <c r="E26" s="597"/>
      <c r="F26" s="595"/>
      <c r="G26" s="1059"/>
      <c r="H26" s="1059"/>
      <c r="I26" s="566"/>
      <c r="J26" s="562"/>
      <c r="K26" s="565"/>
      <c r="L26" s="565"/>
      <c r="M26" s="575"/>
      <c r="N26" s="565"/>
      <c r="O26" s="565"/>
      <c r="P26" s="565"/>
      <c r="Q26" s="565"/>
      <c r="R26" s="562"/>
    </row>
    <row r="27" spans="1:18" ht="19.5" customHeight="1">
      <c r="A27" s="825" t="s">
        <v>2327</v>
      </c>
      <c r="B27" s="584"/>
      <c r="C27" s="584"/>
      <c r="D27" s="592" t="s">
        <v>1293</v>
      </c>
      <c r="E27" s="593" t="s">
        <v>68</v>
      </c>
      <c r="F27" s="584">
        <v>172</v>
      </c>
      <c r="G27" s="1057"/>
      <c r="H27" s="1057"/>
      <c r="I27" s="566"/>
      <c r="J27" s="562"/>
      <c r="K27" s="565"/>
      <c r="L27" s="565"/>
      <c r="M27" s="565"/>
      <c r="N27" s="565"/>
      <c r="O27" s="565"/>
      <c r="P27" s="565"/>
      <c r="Q27" s="565"/>
      <c r="R27" s="562"/>
    </row>
    <row r="28" spans="1:18" ht="15.75">
      <c r="A28" s="824"/>
      <c r="B28" s="595"/>
      <c r="C28" s="595"/>
      <c r="D28" s="588"/>
      <c r="E28" s="597"/>
      <c r="F28" s="595"/>
      <c r="G28" s="1059"/>
      <c r="H28" s="1059"/>
      <c r="I28" s="566"/>
      <c r="J28" s="562"/>
      <c r="K28" s="565"/>
      <c r="L28" s="565"/>
      <c r="M28" s="565"/>
      <c r="N28" s="565"/>
      <c r="O28" s="565"/>
      <c r="P28" s="565"/>
      <c r="Q28" s="565"/>
      <c r="R28" s="562"/>
    </row>
    <row r="29" spans="1:18" ht="15.75">
      <c r="A29" s="825" t="s">
        <v>2328</v>
      </c>
      <c r="B29" s="584"/>
      <c r="C29" s="584"/>
      <c r="D29" s="592" t="s">
        <v>2342</v>
      </c>
      <c r="E29" s="593" t="s">
        <v>68</v>
      </c>
      <c r="F29" s="584">
        <v>172</v>
      </c>
      <c r="G29" s="1057"/>
      <c r="H29" s="1057"/>
      <c r="I29" s="566"/>
      <c r="J29" s="562"/>
      <c r="K29" s="565"/>
      <c r="L29" s="565"/>
      <c r="M29" s="565"/>
      <c r="N29" s="565"/>
      <c r="O29" s="565"/>
      <c r="P29" s="565"/>
      <c r="Q29" s="565"/>
      <c r="R29" s="562"/>
    </row>
    <row r="30" spans="1:18" ht="15.75">
      <c r="A30" s="824"/>
      <c r="B30" s="590"/>
      <c r="C30" s="590"/>
      <c r="D30" s="588"/>
      <c r="E30" s="599"/>
      <c r="F30" s="590"/>
      <c r="G30" s="1058"/>
      <c r="H30" s="1058"/>
      <c r="I30" s="566"/>
      <c r="J30" s="562"/>
      <c r="K30" s="565"/>
      <c r="L30" s="565"/>
      <c r="M30" s="565"/>
      <c r="N30" s="565"/>
      <c r="O30" s="565"/>
      <c r="P30" s="565"/>
      <c r="Q30" s="565"/>
      <c r="R30" s="562"/>
    </row>
    <row r="31" spans="1:18" ht="15.75">
      <c r="A31" s="826"/>
      <c r="B31" s="584"/>
      <c r="C31" s="584"/>
      <c r="D31" s="592" t="s">
        <v>2343</v>
      </c>
      <c r="E31" s="593"/>
      <c r="F31" s="584"/>
      <c r="G31" s="1057"/>
      <c r="H31" s="1057"/>
      <c r="I31" s="566"/>
      <c r="J31" s="562"/>
      <c r="K31" s="565"/>
      <c r="L31" s="565"/>
      <c r="M31" s="565"/>
      <c r="N31" s="565"/>
      <c r="O31" s="565"/>
      <c r="P31" s="565"/>
      <c r="Q31" s="565"/>
      <c r="R31" s="562"/>
    </row>
    <row r="32" spans="1:18" ht="15.75">
      <c r="A32" s="824"/>
      <c r="B32" s="595"/>
      <c r="C32" s="595"/>
      <c r="D32" s="596"/>
      <c r="E32" s="595"/>
      <c r="F32" s="595"/>
      <c r="G32" s="1059"/>
      <c r="H32" s="1059"/>
      <c r="I32" s="566"/>
      <c r="J32" s="562"/>
      <c r="K32" s="565"/>
      <c r="L32" s="565"/>
      <c r="M32" s="565"/>
      <c r="N32" s="565"/>
      <c r="O32" s="565"/>
      <c r="P32" s="565"/>
      <c r="Q32" s="565"/>
      <c r="R32" s="562"/>
    </row>
    <row r="33" spans="1:18" ht="19.5" customHeight="1">
      <c r="A33" s="825" t="s">
        <v>2329</v>
      </c>
      <c r="B33" s="584"/>
      <c r="C33" s="584"/>
      <c r="D33" s="592" t="s">
        <v>2344</v>
      </c>
      <c r="E33" s="593" t="s">
        <v>68</v>
      </c>
      <c r="F33" s="584">
        <v>138</v>
      </c>
      <c r="G33" s="1057"/>
      <c r="H33" s="1057"/>
      <c r="I33" s="566"/>
      <c r="J33" s="562"/>
      <c r="K33" s="565"/>
      <c r="L33" s="565"/>
      <c r="M33" s="565"/>
      <c r="N33" s="565"/>
      <c r="O33" s="565"/>
      <c r="P33" s="565"/>
      <c r="Q33" s="565"/>
      <c r="R33" s="562"/>
    </row>
    <row r="34" spans="1:18" ht="15.75">
      <c r="A34" s="824"/>
      <c r="B34" s="595"/>
      <c r="C34" s="595"/>
      <c r="D34" s="596"/>
      <c r="E34" s="597"/>
      <c r="F34" s="595"/>
      <c r="G34" s="1059"/>
      <c r="H34" s="1059"/>
      <c r="I34" s="566"/>
      <c r="J34" s="562"/>
      <c r="K34" s="565"/>
      <c r="L34" s="565"/>
      <c r="M34" s="565"/>
      <c r="N34" s="565"/>
      <c r="O34" s="565"/>
      <c r="P34" s="565"/>
      <c r="Q34" s="565"/>
      <c r="R34" s="562"/>
    </row>
    <row r="35" spans="1:18" ht="15.75">
      <c r="A35" s="825" t="s">
        <v>2330</v>
      </c>
      <c r="B35" s="584"/>
      <c r="C35" s="584"/>
      <c r="D35" s="592" t="s">
        <v>2345</v>
      </c>
      <c r="E35" s="593" t="s">
        <v>68</v>
      </c>
      <c r="F35" s="584">
        <v>103</v>
      </c>
      <c r="G35" s="1057"/>
      <c r="H35" s="1057"/>
      <c r="I35" s="566"/>
      <c r="J35" s="562"/>
      <c r="K35" s="565"/>
      <c r="L35" s="565"/>
      <c r="M35" s="565"/>
      <c r="N35" s="565"/>
      <c r="O35" s="565"/>
      <c r="P35" s="565"/>
      <c r="Q35" s="565"/>
      <c r="R35" s="562"/>
    </row>
    <row r="36" spans="1:18" ht="15.75">
      <c r="A36" s="827"/>
      <c r="B36" s="595"/>
      <c r="C36" s="595"/>
      <c r="D36" s="596"/>
      <c r="E36" s="597"/>
      <c r="F36" s="595"/>
      <c r="G36" s="1059"/>
      <c r="H36" s="1059"/>
      <c r="I36" s="566"/>
      <c r="J36" s="562"/>
      <c r="K36" s="565"/>
      <c r="L36" s="565"/>
      <c r="M36" s="565"/>
      <c r="N36" s="565"/>
      <c r="O36" s="565"/>
      <c r="P36" s="565"/>
      <c r="Q36" s="565"/>
      <c r="R36" s="562"/>
    </row>
    <row r="37" spans="1:18" ht="15.75">
      <c r="A37" s="825" t="s">
        <v>2331</v>
      </c>
      <c r="B37" s="584"/>
      <c r="C37" s="584"/>
      <c r="D37" s="592" t="s">
        <v>2346</v>
      </c>
      <c r="E37" s="593" t="s">
        <v>68</v>
      </c>
      <c r="F37" s="584">
        <v>17</v>
      </c>
      <c r="G37" s="1057"/>
      <c r="H37" s="1057"/>
      <c r="I37" s="566"/>
      <c r="J37" s="562"/>
      <c r="K37" s="565"/>
      <c r="L37" s="565"/>
      <c r="M37" s="565"/>
      <c r="N37" s="565"/>
      <c r="O37" s="577"/>
      <c r="P37" s="565"/>
      <c r="Q37" s="565"/>
      <c r="R37" s="562"/>
    </row>
    <row r="38" spans="1:18" ht="15.75">
      <c r="A38" s="827"/>
      <c r="B38" s="595"/>
      <c r="C38" s="595"/>
      <c r="D38" s="596"/>
      <c r="E38" s="597"/>
      <c r="F38" s="595"/>
      <c r="G38" s="1059"/>
      <c r="H38" s="1059"/>
      <c r="I38" s="566"/>
      <c r="J38" s="562"/>
      <c r="K38" s="565"/>
      <c r="L38" s="565"/>
      <c r="M38" s="565"/>
      <c r="N38" s="565"/>
      <c r="O38" s="565"/>
      <c r="P38" s="565"/>
      <c r="Q38" s="565"/>
      <c r="R38" s="562"/>
    </row>
    <row r="39" spans="1:18" ht="15.75">
      <c r="A39" s="825" t="s">
        <v>2332</v>
      </c>
      <c r="B39" s="584"/>
      <c r="C39" s="584"/>
      <c r="D39" s="592" t="s">
        <v>2347</v>
      </c>
      <c r="E39" s="593" t="s">
        <v>68</v>
      </c>
      <c r="F39" s="584">
        <v>17</v>
      </c>
      <c r="G39" s="1057"/>
      <c r="H39" s="1057"/>
      <c r="I39" s="566"/>
      <c r="J39" s="562"/>
      <c r="K39" s="565"/>
      <c r="L39" s="565"/>
      <c r="M39" s="565"/>
      <c r="N39" s="565"/>
      <c r="O39" s="565"/>
      <c r="P39" s="565"/>
      <c r="Q39" s="565"/>
      <c r="R39" s="562"/>
    </row>
    <row r="40" spans="1:18" ht="15.75">
      <c r="A40" s="828"/>
      <c r="B40" s="590"/>
      <c r="C40" s="590"/>
      <c r="D40" s="620"/>
      <c r="E40" s="599"/>
      <c r="F40" s="590"/>
      <c r="G40" s="1058"/>
      <c r="H40" s="1058"/>
      <c r="I40" s="566"/>
      <c r="J40" s="562"/>
      <c r="K40" s="565"/>
      <c r="L40" s="565"/>
      <c r="M40" s="565"/>
      <c r="N40" s="565"/>
      <c r="O40" s="565"/>
      <c r="P40" s="565"/>
      <c r="Q40" s="565"/>
      <c r="R40" s="562"/>
    </row>
    <row r="41" spans="1:18" ht="15.75">
      <c r="A41" s="826"/>
      <c r="B41" s="584"/>
      <c r="C41" s="584"/>
      <c r="D41" s="592"/>
      <c r="E41" s="593"/>
      <c r="F41" s="584"/>
      <c r="G41" s="1057"/>
      <c r="H41" s="1057"/>
      <c r="I41" s="566"/>
      <c r="J41" s="562"/>
      <c r="K41" s="565"/>
      <c r="L41" s="565"/>
      <c r="M41" s="565"/>
      <c r="N41" s="565"/>
      <c r="O41" s="565"/>
      <c r="P41" s="565"/>
      <c r="Q41" s="565"/>
      <c r="R41" s="562"/>
    </row>
    <row r="42" spans="1:18">
      <c r="A42" s="828"/>
      <c r="B42" s="590"/>
      <c r="C42" s="590"/>
      <c r="D42" s="620"/>
      <c r="E42" s="599"/>
      <c r="F42" s="590"/>
      <c r="G42" s="1058"/>
      <c r="H42" s="1058"/>
    </row>
    <row r="43" spans="1:18" ht="15.75" thickBot="1">
      <c r="A43" s="826"/>
      <c r="B43" s="584"/>
      <c r="C43" s="584"/>
      <c r="D43" s="592"/>
      <c r="E43" s="593"/>
      <c r="F43" s="584"/>
      <c r="G43" s="1057"/>
      <c r="H43" s="1057"/>
    </row>
    <row r="44" spans="1:18" ht="15.75" thickBot="1">
      <c r="A44" s="1183" t="s">
        <v>20</v>
      </c>
      <c r="B44" s="1183"/>
      <c r="C44" s="1183"/>
      <c r="D44" s="1183"/>
      <c r="E44" s="1183"/>
      <c r="F44" s="1183"/>
      <c r="G44" s="1183"/>
      <c r="H44" s="604"/>
    </row>
    <row r="45" spans="1:18" ht="15.75" thickBot="1">
      <c r="A45" s="1176" t="s">
        <v>21</v>
      </c>
      <c r="B45" s="1177"/>
      <c r="C45" s="1177"/>
      <c r="D45" s="1177"/>
      <c r="E45" s="1177"/>
      <c r="F45" s="1177"/>
      <c r="G45" s="1178"/>
      <c r="H45" s="605"/>
    </row>
    <row r="46" spans="1:18">
      <c r="A46" s="828"/>
      <c r="B46" s="595"/>
      <c r="C46" s="595"/>
      <c r="D46" s="596"/>
      <c r="E46" s="597"/>
      <c r="F46" s="595"/>
      <c r="G46" s="1059"/>
      <c r="H46" s="1059"/>
    </row>
    <row r="47" spans="1:18" ht="15.75">
      <c r="A47" s="829" t="s">
        <v>2318</v>
      </c>
      <c r="B47" s="584"/>
      <c r="C47" s="584"/>
      <c r="D47" s="760" t="s">
        <v>1294</v>
      </c>
      <c r="E47" s="593"/>
      <c r="F47" s="584"/>
      <c r="G47" s="1076"/>
      <c r="H47" s="1057"/>
      <c r="I47" s="567"/>
      <c r="J47" s="563"/>
      <c r="K47" s="568"/>
      <c r="L47" s="568"/>
      <c r="M47" s="568"/>
      <c r="N47" s="568"/>
    </row>
    <row r="48" spans="1:18" ht="15.75">
      <c r="A48" s="828"/>
      <c r="B48" s="595"/>
      <c r="C48" s="595"/>
      <c r="D48" s="596"/>
      <c r="E48" s="597"/>
      <c r="F48" s="595"/>
      <c r="G48" s="1059"/>
      <c r="H48" s="1059"/>
      <c r="I48" s="566"/>
      <c r="J48" s="562"/>
      <c r="K48" s="565"/>
      <c r="L48" s="565"/>
      <c r="M48" s="565"/>
      <c r="N48" s="565"/>
    </row>
    <row r="49" spans="1:14" ht="18" customHeight="1">
      <c r="A49" s="826"/>
      <c r="B49" s="584"/>
      <c r="C49" s="584"/>
      <c r="D49" s="41" t="s">
        <v>1295</v>
      </c>
      <c r="E49" s="593"/>
      <c r="F49" s="584"/>
      <c r="G49" s="1057"/>
      <c r="H49" s="1057"/>
      <c r="I49" s="566"/>
      <c r="J49" s="562"/>
      <c r="K49" s="565"/>
      <c r="L49" s="565"/>
      <c r="M49" s="565"/>
      <c r="N49" s="565"/>
    </row>
    <row r="50" spans="1:14" ht="15.75">
      <c r="A50" s="828"/>
      <c r="B50" s="595"/>
      <c r="C50" s="595"/>
      <c r="D50" s="596"/>
      <c r="E50" s="597"/>
      <c r="F50" s="595"/>
      <c r="G50" s="1059"/>
      <c r="H50" s="1059"/>
      <c r="I50" s="566"/>
      <c r="J50" s="562"/>
      <c r="K50" s="565"/>
      <c r="L50" s="565"/>
      <c r="M50" s="565"/>
      <c r="N50" s="565"/>
    </row>
    <row r="51" spans="1:14" ht="15.75">
      <c r="A51" s="829" t="s">
        <v>2333</v>
      </c>
      <c r="B51" s="584"/>
      <c r="C51" s="584"/>
      <c r="D51" s="10" t="s">
        <v>1296</v>
      </c>
      <c r="E51" s="593" t="s">
        <v>68</v>
      </c>
      <c r="F51" s="584">
        <v>25</v>
      </c>
      <c r="G51" s="1057"/>
      <c r="H51" s="1057"/>
      <c r="I51" s="566"/>
      <c r="J51" s="562"/>
      <c r="K51" s="565"/>
      <c r="L51" s="565"/>
      <c r="M51" s="565"/>
      <c r="N51" s="565"/>
    </row>
    <row r="52" spans="1:14" ht="15.75">
      <c r="A52" s="828"/>
      <c r="B52" s="595"/>
      <c r="C52" s="595"/>
      <c r="D52" s="596"/>
      <c r="E52" s="597"/>
      <c r="F52" s="595"/>
      <c r="G52" s="1059"/>
      <c r="H52" s="1059"/>
      <c r="I52" s="566"/>
      <c r="J52" s="562"/>
      <c r="K52" s="565"/>
      <c r="L52" s="565"/>
      <c r="M52" s="565"/>
      <c r="N52" s="565"/>
    </row>
    <row r="53" spans="1:14" ht="15.75">
      <c r="A53" s="826"/>
      <c r="B53" s="584"/>
      <c r="C53" s="584"/>
      <c r="D53" s="607" t="s">
        <v>1297</v>
      </c>
      <c r="E53" s="608"/>
      <c r="F53" s="584"/>
      <c r="G53" s="1057"/>
      <c r="H53" s="1057"/>
      <c r="I53" s="566"/>
      <c r="J53" s="562"/>
      <c r="K53" s="565"/>
      <c r="L53" s="565"/>
      <c r="M53" s="565"/>
      <c r="N53" s="565"/>
    </row>
    <row r="54" spans="1:14" ht="15.75">
      <c r="A54" s="828"/>
      <c r="B54" s="595"/>
      <c r="C54" s="595"/>
      <c r="D54" s="596"/>
      <c r="E54" s="597"/>
      <c r="F54" s="595"/>
      <c r="G54" s="1059"/>
      <c r="H54" s="1059"/>
      <c r="I54" s="566"/>
      <c r="J54" s="562"/>
      <c r="K54" s="565"/>
      <c r="L54" s="565"/>
      <c r="M54" s="565"/>
      <c r="N54" s="565"/>
    </row>
    <row r="55" spans="1:14" ht="15.75">
      <c r="A55" s="829" t="s">
        <v>2334</v>
      </c>
      <c r="B55" s="610"/>
      <c r="C55" s="610"/>
      <c r="D55" s="611" t="s">
        <v>1298</v>
      </c>
      <c r="E55" s="612" t="s">
        <v>68</v>
      </c>
      <c r="F55" s="610">
        <v>133</v>
      </c>
      <c r="G55" s="1061"/>
      <c r="H55" s="1061"/>
      <c r="I55" s="566"/>
      <c r="J55" s="566"/>
      <c r="K55" s="562"/>
      <c r="L55" s="565"/>
      <c r="M55" s="565"/>
      <c r="N55" s="565"/>
    </row>
    <row r="56" spans="1:14" ht="15.75">
      <c r="A56" s="828"/>
      <c r="B56" s="595"/>
      <c r="C56" s="595"/>
      <c r="D56" s="596"/>
      <c r="E56" s="597"/>
      <c r="F56" s="595"/>
      <c r="G56" s="1059"/>
      <c r="H56" s="1059"/>
      <c r="I56" s="566"/>
      <c r="J56" s="566"/>
      <c r="K56" s="562"/>
      <c r="L56" s="565"/>
      <c r="M56" s="565"/>
      <c r="N56" s="565"/>
    </row>
    <row r="57" spans="1:14" ht="15.75">
      <c r="A57" s="829" t="s">
        <v>2335</v>
      </c>
      <c r="B57" s="610"/>
      <c r="C57" s="610"/>
      <c r="D57" s="10" t="s">
        <v>1299</v>
      </c>
      <c r="E57" s="612" t="s">
        <v>68</v>
      </c>
      <c r="F57" s="610">
        <v>93</v>
      </c>
      <c r="G57" s="1061"/>
      <c r="H57" s="1061"/>
      <c r="I57" s="566"/>
      <c r="J57" s="566"/>
      <c r="K57" s="562"/>
      <c r="L57" s="565"/>
      <c r="M57" s="565"/>
      <c r="N57" s="565"/>
    </row>
    <row r="58" spans="1:14" ht="15.75">
      <c r="A58" s="828"/>
      <c r="B58" s="595"/>
      <c r="C58" s="595"/>
      <c r="D58" s="596"/>
      <c r="E58" s="597"/>
      <c r="F58" s="595"/>
      <c r="G58" s="1059"/>
      <c r="H58" s="1059"/>
      <c r="I58" s="566"/>
      <c r="J58" s="562"/>
      <c r="K58" s="565"/>
      <c r="L58" s="565"/>
      <c r="M58" s="565"/>
      <c r="N58" s="565"/>
    </row>
    <row r="59" spans="1:14" ht="15.75">
      <c r="A59" s="830"/>
      <c r="B59" s="610"/>
      <c r="C59" s="610"/>
      <c r="D59" s="10" t="s">
        <v>1300</v>
      </c>
      <c r="E59" s="593"/>
      <c r="F59" s="610"/>
      <c r="G59" s="1061"/>
      <c r="H59" s="1061"/>
      <c r="I59" s="566"/>
      <c r="J59" s="562"/>
      <c r="K59" s="565"/>
      <c r="L59" s="565"/>
      <c r="M59" s="565"/>
      <c r="N59" s="565"/>
    </row>
    <row r="60" spans="1:14" ht="15.75">
      <c r="A60" s="828"/>
      <c r="B60" s="595"/>
      <c r="C60" s="595"/>
      <c r="D60" s="596"/>
      <c r="E60" s="597"/>
      <c r="F60" s="595"/>
      <c r="G60" s="1059"/>
      <c r="H60" s="1059"/>
      <c r="I60" s="566"/>
      <c r="J60" s="562"/>
      <c r="K60" s="565"/>
      <c r="L60" s="565"/>
      <c r="M60" s="565"/>
      <c r="N60" s="565"/>
    </row>
    <row r="61" spans="1:14" ht="54">
      <c r="A61" s="829" t="s">
        <v>2336</v>
      </c>
      <c r="B61" s="614"/>
      <c r="C61" s="615"/>
      <c r="D61" s="763" t="s">
        <v>1301</v>
      </c>
      <c r="E61" s="614" t="s">
        <v>14</v>
      </c>
      <c r="F61" s="614">
        <v>10</v>
      </c>
      <c r="G61" s="1062"/>
      <c r="H61" s="1062"/>
      <c r="I61" s="569"/>
      <c r="J61" s="562"/>
      <c r="K61" s="565"/>
      <c r="L61" s="565"/>
      <c r="M61" s="565"/>
      <c r="N61" s="565"/>
    </row>
    <row r="62" spans="1:14">
      <c r="A62" s="828"/>
      <c r="B62" s="595"/>
      <c r="C62" s="595"/>
      <c r="D62" s="596"/>
      <c r="E62" s="597"/>
      <c r="F62" s="595"/>
      <c r="G62" s="1059"/>
      <c r="H62" s="1059"/>
    </row>
    <row r="63" spans="1:14">
      <c r="A63" s="829" t="s">
        <v>2319</v>
      </c>
      <c r="B63" s="614"/>
      <c r="C63" s="615"/>
      <c r="D63" s="49" t="s">
        <v>1302</v>
      </c>
      <c r="E63" s="593"/>
      <c r="F63" s="614"/>
      <c r="G63" s="1062"/>
      <c r="H63" s="1062"/>
    </row>
    <row r="64" spans="1:14">
      <c r="A64" s="828"/>
      <c r="B64" s="595"/>
      <c r="C64" s="595"/>
      <c r="D64" s="596"/>
      <c r="E64" s="597"/>
      <c r="F64" s="595"/>
      <c r="G64" s="1059"/>
      <c r="H64" s="1059"/>
    </row>
    <row r="65" spans="1:9">
      <c r="A65" s="831"/>
      <c r="B65" s="614"/>
      <c r="C65" s="615"/>
      <c r="D65" s="48" t="s">
        <v>1303</v>
      </c>
      <c r="E65" s="614"/>
      <c r="F65" s="614"/>
      <c r="G65" s="1062"/>
      <c r="H65" s="1062"/>
    </row>
    <row r="66" spans="1:9">
      <c r="A66" s="828"/>
      <c r="B66" s="595"/>
      <c r="C66" s="595"/>
      <c r="D66" s="596"/>
      <c r="E66" s="597"/>
      <c r="F66" s="595"/>
      <c r="G66" s="1059"/>
      <c r="H66" s="1059"/>
    </row>
    <row r="67" spans="1:9" ht="54">
      <c r="A67" s="829" t="s">
        <v>2338</v>
      </c>
      <c r="B67" s="614"/>
      <c r="C67" s="615"/>
      <c r="D67" s="617" t="s">
        <v>1304</v>
      </c>
      <c r="E67" s="593" t="s">
        <v>65</v>
      </c>
      <c r="F67" s="614">
        <v>2208</v>
      </c>
      <c r="G67" s="1062"/>
      <c r="H67" s="1062"/>
      <c r="I67" s="566"/>
    </row>
    <row r="68" spans="1:9">
      <c r="A68" s="828"/>
      <c r="B68" s="595"/>
      <c r="C68" s="595"/>
      <c r="D68" s="596"/>
      <c r="E68" s="597"/>
      <c r="F68" s="595"/>
      <c r="G68" s="1059"/>
      <c r="H68" s="1059"/>
      <c r="I68" s="566"/>
    </row>
    <row r="69" spans="1:9">
      <c r="A69" s="831"/>
      <c r="B69" s="614"/>
      <c r="C69" s="615"/>
      <c r="D69" s="49" t="s">
        <v>1305</v>
      </c>
      <c r="E69" s="593"/>
      <c r="F69" s="614"/>
      <c r="G69" s="1062"/>
      <c r="H69" s="1062"/>
      <c r="I69" s="566"/>
    </row>
    <row r="70" spans="1:9">
      <c r="A70" s="828"/>
      <c r="B70" s="595"/>
      <c r="C70" s="595"/>
      <c r="D70" s="596"/>
      <c r="E70" s="597"/>
      <c r="F70" s="595"/>
      <c r="G70" s="1059"/>
      <c r="H70" s="1059"/>
      <c r="I70" s="566"/>
    </row>
    <row r="71" spans="1:9">
      <c r="A71" s="829" t="s">
        <v>2339</v>
      </c>
      <c r="B71" s="614"/>
      <c r="C71" s="615"/>
      <c r="D71" s="48" t="s">
        <v>1306</v>
      </c>
      <c r="E71" s="614" t="s">
        <v>12</v>
      </c>
      <c r="F71" s="614">
        <v>4095</v>
      </c>
      <c r="G71" s="1062"/>
      <c r="H71" s="1062"/>
      <c r="I71" s="566"/>
    </row>
    <row r="72" spans="1:9">
      <c r="A72" s="828"/>
      <c r="B72" s="595"/>
      <c r="C72" s="595"/>
      <c r="D72" s="596"/>
      <c r="E72" s="597"/>
      <c r="F72" s="595"/>
      <c r="G72" s="1059"/>
      <c r="H72" s="1059"/>
      <c r="I72" s="566"/>
    </row>
    <row r="73" spans="1:9">
      <c r="A73" s="831"/>
      <c r="B73" s="614"/>
      <c r="C73" s="615"/>
      <c r="D73" s="49" t="s">
        <v>1307</v>
      </c>
      <c r="E73" s="593"/>
      <c r="F73" s="614"/>
      <c r="G73" s="1062"/>
      <c r="H73" s="1062"/>
      <c r="I73" s="566"/>
    </row>
    <row r="74" spans="1:9">
      <c r="A74" s="828"/>
      <c r="B74" s="595"/>
      <c r="C74" s="595"/>
      <c r="D74" s="596"/>
      <c r="E74" s="597"/>
      <c r="F74" s="595"/>
      <c r="G74" s="1059"/>
      <c r="H74" s="1059"/>
      <c r="I74" s="566"/>
    </row>
    <row r="75" spans="1:9" ht="40.5">
      <c r="A75" s="829" t="s">
        <v>2340</v>
      </c>
      <c r="B75" s="614"/>
      <c r="C75" s="615"/>
      <c r="D75" s="48" t="s">
        <v>2349</v>
      </c>
      <c r="E75" s="593" t="s">
        <v>12</v>
      </c>
      <c r="F75" s="614">
        <v>273</v>
      </c>
      <c r="G75" s="1062"/>
      <c r="H75" s="1062"/>
      <c r="I75" s="566"/>
    </row>
    <row r="76" spans="1:9">
      <c r="A76" s="828"/>
      <c r="B76" s="595"/>
      <c r="C76" s="595"/>
      <c r="D76" s="596"/>
      <c r="E76" s="597"/>
      <c r="F76" s="595"/>
      <c r="G76" s="1059"/>
      <c r="H76" s="1059"/>
      <c r="I76" s="566"/>
    </row>
    <row r="77" spans="1:9">
      <c r="A77" s="831"/>
      <c r="B77" s="614"/>
      <c r="C77" s="615"/>
      <c r="D77" s="49" t="s">
        <v>1308</v>
      </c>
      <c r="E77" s="593"/>
      <c r="F77" s="614"/>
      <c r="G77" s="1062"/>
      <c r="H77" s="1062"/>
      <c r="I77" s="566"/>
    </row>
    <row r="78" spans="1:9">
      <c r="A78" s="828"/>
      <c r="B78" s="595"/>
      <c r="C78" s="595"/>
      <c r="D78" s="596"/>
      <c r="E78" s="597"/>
      <c r="F78" s="595"/>
      <c r="G78" s="1059"/>
      <c r="H78" s="1059"/>
      <c r="I78" s="566"/>
    </row>
    <row r="79" spans="1:9">
      <c r="A79" s="831"/>
      <c r="B79" s="614"/>
      <c r="C79" s="615"/>
      <c r="D79" s="49" t="s">
        <v>1309</v>
      </c>
      <c r="E79" s="593"/>
      <c r="F79" s="614"/>
      <c r="G79" s="1062"/>
      <c r="H79" s="1062"/>
      <c r="I79" s="566"/>
    </row>
    <row r="80" spans="1:9">
      <c r="A80" s="828"/>
      <c r="B80" s="595"/>
      <c r="C80" s="595"/>
      <c r="D80" s="596"/>
      <c r="E80" s="597"/>
      <c r="F80" s="595"/>
      <c r="G80" s="1059"/>
      <c r="H80" s="1059"/>
      <c r="I80" s="566"/>
    </row>
    <row r="81" spans="1:9">
      <c r="A81" s="831"/>
      <c r="B81" s="614"/>
      <c r="C81" s="615"/>
      <c r="D81" s="617" t="s">
        <v>1310</v>
      </c>
      <c r="E81" s="593"/>
      <c r="F81" s="614"/>
      <c r="G81" s="1062"/>
      <c r="H81" s="1062"/>
      <c r="I81" s="566"/>
    </row>
    <row r="82" spans="1:9">
      <c r="A82" s="828"/>
      <c r="B82" s="595"/>
      <c r="C82" s="595"/>
      <c r="D82" s="596"/>
      <c r="E82" s="597"/>
      <c r="F82" s="595"/>
      <c r="G82" s="1059"/>
      <c r="H82" s="1059"/>
      <c r="I82" s="566"/>
    </row>
    <row r="83" spans="1:9">
      <c r="A83" s="829" t="s">
        <v>2341</v>
      </c>
      <c r="B83" s="614"/>
      <c r="C83" s="615"/>
      <c r="D83" s="617" t="s">
        <v>1311</v>
      </c>
      <c r="E83" s="614" t="s">
        <v>65</v>
      </c>
      <c r="F83" s="614">
        <v>4417</v>
      </c>
      <c r="G83" s="1062"/>
      <c r="H83" s="1062"/>
      <c r="I83" s="566"/>
    </row>
    <row r="84" spans="1:9" ht="15.75" thickBot="1">
      <c r="A84" s="828"/>
      <c r="B84" s="595"/>
      <c r="C84" s="595"/>
      <c r="D84" s="596"/>
      <c r="E84" s="597"/>
      <c r="F84" s="595"/>
      <c r="G84" s="1059"/>
      <c r="H84" s="1059"/>
      <c r="I84" s="566"/>
    </row>
    <row r="85" spans="1:9" ht="15.75" thickBot="1">
      <c r="A85" s="1184" t="s">
        <v>20</v>
      </c>
      <c r="B85" s="1185"/>
      <c r="C85" s="1185"/>
      <c r="D85" s="1185"/>
      <c r="E85" s="1185"/>
      <c r="F85" s="1185"/>
      <c r="G85" s="1186"/>
      <c r="H85" s="619"/>
      <c r="I85" s="566"/>
    </row>
    <row r="86" spans="1:9" ht="15.75" thickBot="1">
      <c r="A86" s="1176" t="s">
        <v>21</v>
      </c>
      <c r="B86" s="1177"/>
      <c r="C86" s="1177"/>
      <c r="D86" s="1177"/>
      <c r="E86" s="1177"/>
      <c r="F86" s="1177"/>
      <c r="G86" s="1178"/>
      <c r="H86" s="605"/>
      <c r="I86" s="566"/>
    </row>
    <row r="87" spans="1:9">
      <c r="A87" s="828"/>
      <c r="B87" s="595"/>
      <c r="C87" s="595"/>
      <c r="D87" s="596"/>
      <c r="E87" s="597"/>
      <c r="F87" s="595"/>
      <c r="G87" s="1059"/>
      <c r="H87" s="1059"/>
    </row>
    <row r="88" spans="1:9">
      <c r="A88" s="829" t="s">
        <v>3490</v>
      </c>
      <c r="B88" s="614"/>
      <c r="C88" s="615"/>
      <c r="D88" s="618" t="s">
        <v>1312</v>
      </c>
      <c r="E88" s="614"/>
      <c r="F88" s="614"/>
      <c r="G88" s="1062"/>
      <c r="H88" s="1062"/>
    </row>
    <row r="89" spans="1:9">
      <c r="A89" s="828"/>
      <c r="B89" s="595"/>
      <c r="C89" s="595"/>
      <c r="D89" s="596"/>
      <c r="E89" s="597"/>
      <c r="F89" s="595"/>
      <c r="G89" s="1059"/>
      <c r="H89" s="1059"/>
    </row>
    <row r="90" spans="1:9" ht="27">
      <c r="A90" s="829" t="s">
        <v>3491</v>
      </c>
      <c r="B90" s="614"/>
      <c r="C90" s="615"/>
      <c r="D90" s="606" t="s">
        <v>1313</v>
      </c>
      <c r="E90" s="593" t="s">
        <v>12</v>
      </c>
      <c r="F90" s="614">
        <v>820</v>
      </c>
      <c r="G90" s="1062"/>
      <c r="H90" s="1062"/>
    </row>
    <row r="91" spans="1:9">
      <c r="A91" s="828"/>
      <c r="B91" s="595"/>
      <c r="C91" s="595"/>
      <c r="D91" s="596"/>
      <c r="E91" s="597"/>
      <c r="F91" s="595"/>
      <c r="G91" s="1059"/>
      <c r="H91" s="1059"/>
    </row>
    <row r="92" spans="1:9">
      <c r="A92" s="829"/>
      <c r="B92" s="614"/>
      <c r="C92" s="615"/>
      <c r="D92" s="71" t="s">
        <v>1314</v>
      </c>
      <c r="E92" s="593"/>
      <c r="F92" s="614"/>
      <c r="G92" s="1057"/>
      <c r="H92" s="1062"/>
    </row>
    <row r="93" spans="1:9">
      <c r="A93" s="828"/>
      <c r="B93" s="595"/>
      <c r="C93" s="595"/>
      <c r="D93" s="596"/>
      <c r="E93" s="597"/>
      <c r="F93" s="595"/>
      <c r="G93" s="1059"/>
      <c r="H93" s="1059"/>
    </row>
    <row r="94" spans="1:9">
      <c r="A94" s="831"/>
      <c r="B94" s="614"/>
      <c r="C94" s="615"/>
      <c r="D94" s="606" t="s">
        <v>1315</v>
      </c>
      <c r="E94" s="614"/>
      <c r="F94" s="614"/>
      <c r="G94" s="1057"/>
      <c r="H94" s="1062"/>
    </row>
    <row r="95" spans="1:9">
      <c r="A95" s="828"/>
      <c r="B95" s="595"/>
      <c r="C95" s="595"/>
      <c r="D95" s="620"/>
      <c r="E95" s="597"/>
      <c r="F95" s="595"/>
      <c r="G95" s="1058"/>
      <c r="H95" s="1059"/>
    </row>
    <row r="96" spans="1:9" ht="45.75" customHeight="1">
      <c r="A96" s="831"/>
      <c r="B96" s="614"/>
      <c r="C96" s="615"/>
      <c r="D96" s="40" t="s">
        <v>2348</v>
      </c>
      <c r="E96" s="614"/>
      <c r="F96" s="614"/>
      <c r="G96" s="1057"/>
      <c r="H96" s="1062"/>
    </row>
    <row r="97" spans="1:9">
      <c r="A97" s="828"/>
      <c r="B97" s="595"/>
      <c r="C97" s="595"/>
      <c r="D97" s="620"/>
      <c r="E97" s="599"/>
      <c r="F97" s="590"/>
      <c r="G97" s="1058"/>
      <c r="H97" s="1059"/>
    </row>
    <row r="98" spans="1:9">
      <c r="A98" s="829" t="s">
        <v>3492</v>
      </c>
      <c r="B98" s="614"/>
      <c r="C98" s="615"/>
      <c r="D98" s="606" t="s">
        <v>1316</v>
      </c>
      <c r="E98" s="593" t="s">
        <v>65</v>
      </c>
      <c r="F98" s="584">
        <v>4417</v>
      </c>
      <c r="G98" s="1057"/>
      <c r="H98" s="1062"/>
      <c r="I98" s="566"/>
    </row>
    <row r="99" spans="1:9">
      <c r="A99" s="828"/>
      <c r="B99" s="595"/>
      <c r="C99" s="595"/>
      <c r="D99" s="596"/>
      <c r="E99" s="597"/>
      <c r="F99" s="595"/>
      <c r="G99" s="1059"/>
      <c r="H99" s="1059"/>
      <c r="I99" s="566"/>
    </row>
    <row r="100" spans="1:9">
      <c r="A100" s="831"/>
      <c r="B100" s="614"/>
      <c r="C100" s="615"/>
      <c r="D100" s="49" t="s">
        <v>259</v>
      </c>
      <c r="E100" s="614"/>
      <c r="F100" s="614"/>
      <c r="G100" s="1057"/>
      <c r="H100" s="1062"/>
      <c r="I100" s="566"/>
    </row>
    <row r="101" spans="1:9">
      <c r="A101" s="828"/>
      <c r="B101" s="595"/>
      <c r="C101" s="595"/>
      <c r="D101" s="596"/>
      <c r="E101" s="597"/>
      <c r="F101" s="595"/>
      <c r="G101" s="1059"/>
      <c r="H101" s="1059"/>
      <c r="I101" s="566"/>
    </row>
    <row r="102" spans="1:9" ht="40.5">
      <c r="A102" s="829" t="s">
        <v>3493</v>
      </c>
      <c r="B102" s="614"/>
      <c r="C102" s="615"/>
      <c r="D102" s="617" t="s">
        <v>1317</v>
      </c>
      <c r="E102" s="614" t="s">
        <v>223</v>
      </c>
      <c r="F102" s="614">
        <v>7</v>
      </c>
      <c r="G102" s="1062"/>
      <c r="H102" s="1062"/>
      <c r="I102" s="567"/>
    </row>
    <row r="103" spans="1:9">
      <c r="A103" s="828"/>
      <c r="B103" s="595"/>
      <c r="C103" s="595"/>
      <c r="D103" s="596"/>
      <c r="E103" s="597"/>
      <c r="F103" s="595"/>
      <c r="G103" s="1059"/>
      <c r="H103" s="1059"/>
    </row>
    <row r="104" spans="1:9">
      <c r="A104" s="831"/>
      <c r="B104" s="614"/>
      <c r="C104" s="615"/>
      <c r="D104" s="606"/>
      <c r="E104" s="614"/>
      <c r="F104" s="614"/>
      <c r="G104" s="1062"/>
      <c r="H104" s="1062"/>
    </row>
    <row r="105" spans="1:9">
      <c r="A105" s="828"/>
      <c r="B105" s="595"/>
      <c r="C105" s="595"/>
      <c r="D105" s="596"/>
      <c r="E105" s="597"/>
      <c r="F105" s="595"/>
      <c r="G105" s="1059"/>
      <c r="H105" s="1059"/>
    </row>
    <row r="106" spans="1:9">
      <c r="A106" s="831"/>
      <c r="B106" s="614"/>
      <c r="C106" s="584"/>
      <c r="D106" s="592"/>
      <c r="E106" s="608"/>
      <c r="F106" s="584"/>
      <c r="G106" s="1057"/>
      <c r="H106" s="1057"/>
    </row>
    <row r="107" spans="1:9">
      <c r="A107" s="828"/>
      <c r="B107" s="595"/>
      <c r="C107" s="595"/>
      <c r="D107" s="596"/>
      <c r="E107" s="597"/>
      <c r="F107" s="595"/>
      <c r="G107" s="1059"/>
      <c r="H107" s="1059"/>
    </row>
    <row r="108" spans="1:9">
      <c r="A108" s="831"/>
      <c r="B108" s="614"/>
      <c r="C108" s="584"/>
      <c r="D108" s="592"/>
      <c r="E108" s="593"/>
      <c r="F108" s="584"/>
      <c r="G108" s="1057"/>
      <c r="H108" s="1057"/>
    </row>
    <row r="109" spans="1:9">
      <c r="A109" s="828"/>
      <c r="B109" s="595"/>
      <c r="C109" s="595"/>
      <c r="D109" s="596"/>
      <c r="E109" s="597"/>
      <c r="F109" s="595"/>
      <c r="G109" s="1059"/>
      <c r="H109" s="1059"/>
    </row>
    <row r="110" spans="1:9">
      <c r="A110" s="831"/>
      <c r="B110" s="614"/>
      <c r="C110" s="610"/>
      <c r="D110" s="611"/>
      <c r="E110" s="612"/>
      <c r="F110" s="610"/>
      <c r="G110" s="1057"/>
      <c r="H110" s="1061"/>
    </row>
    <row r="111" spans="1:9">
      <c r="A111" s="828"/>
      <c r="B111" s="595"/>
      <c r="C111" s="595"/>
      <c r="D111" s="596"/>
      <c r="E111" s="597"/>
      <c r="F111" s="595"/>
      <c r="G111" s="1059"/>
      <c r="H111" s="1059"/>
    </row>
    <row r="112" spans="1:9">
      <c r="A112" s="831"/>
      <c r="B112" s="614"/>
      <c r="C112" s="610"/>
      <c r="D112" s="611"/>
      <c r="E112" s="612"/>
      <c r="F112" s="610"/>
      <c r="G112" s="1061"/>
      <c r="H112" s="1061"/>
    </row>
    <row r="113" spans="1:8">
      <c r="A113" s="828"/>
      <c r="B113" s="595"/>
      <c r="C113" s="595"/>
      <c r="D113" s="596"/>
      <c r="E113" s="597"/>
      <c r="F113" s="595"/>
      <c r="G113" s="1059"/>
      <c r="H113" s="1059"/>
    </row>
    <row r="114" spans="1:8">
      <c r="A114" s="831"/>
      <c r="B114" s="614"/>
      <c r="C114" s="615"/>
      <c r="D114" s="617"/>
      <c r="E114" s="614"/>
      <c r="F114" s="614"/>
      <c r="G114" s="1091"/>
      <c r="H114" s="1091"/>
    </row>
    <row r="115" spans="1:8">
      <c r="A115" s="828"/>
      <c r="B115" s="595"/>
      <c r="C115" s="595"/>
      <c r="D115" s="596"/>
      <c r="E115" s="597"/>
      <c r="F115" s="595"/>
      <c r="G115" s="1059"/>
      <c r="H115" s="1059"/>
    </row>
    <row r="116" spans="1:8">
      <c r="A116" s="831"/>
      <c r="B116" s="614"/>
      <c r="C116" s="615"/>
      <c r="D116" s="617"/>
      <c r="E116" s="614"/>
      <c r="F116" s="614"/>
      <c r="G116" s="1091"/>
      <c r="H116" s="1091"/>
    </row>
    <row r="117" spans="1:8">
      <c r="A117" s="828"/>
      <c r="B117" s="595"/>
      <c r="C117" s="595"/>
      <c r="D117" s="596"/>
      <c r="E117" s="597"/>
      <c r="F117" s="595"/>
      <c r="G117" s="1059"/>
      <c r="H117" s="1059"/>
    </row>
    <row r="118" spans="1:8">
      <c r="A118" s="831"/>
      <c r="B118" s="614"/>
      <c r="C118" s="615"/>
      <c r="D118" s="617"/>
      <c r="E118" s="614"/>
      <c r="F118" s="614"/>
      <c r="G118" s="1062"/>
      <c r="H118" s="1062"/>
    </row>
    <row r="119" spans="1:8">
      <c r="A119" s="828"/>
      <c r="B119" s="595"/>
      <c r="C119" s="595"/>
      <c r="D119" s="596"/>
      <c r="E119" s="597"/>
      <c r="F119" s="595"/>
      <c r="G119" s="1059"/>
      <c r="H119" s="1059"/>
    </row>
    <row r="120" spans="1:8" ht="15.75" thickBot="1">
      <c r="A120" s="831"/>
      <c r="B120" s="614"/>
      <c r="C120" s="621"/>
      <c r="D120" s="622"/>
      <c r="E120" s="614"/>
      <c r="F120" s="621"/>
      <c r="G120" s="1067"/>
      <c r="H120" s="1067"/>
    </row>
    <row r="121" spans="1:8" ht="15.75" thickBot="1">
      <c r="A121" s="1176" t="s">
        <v>39</v>
      </c>
      <c r="B121" s="1177"/>
      <c r="C121" s="1177"/>
      <c r="D121" s="1177"/>
      <c r="E121" s="1177"/>
      <c r="F121" s="1177"/>
      <c r="G121" s="1178"/>
      <c r="H121" s="623"/>
    </row>
  </sheetData>
  <sheetProtection algorithmName="SHA-512" hashValue="MYI4yI3NLnH0YecDvOvEMrAI7eV+yzodszAFpR2WAA1EyF816qV3Ajysd3vsjwBjamh2GBZXWW6ltzFDh2XafQ==" saltValue="1VudoAwP2EnmbgIpZj9mFQ==" spinCount="100000" sheet="1" objects="1" scenarios="1"/>
  <mergeCells count="11">
    <mergeCell ref="A44:G44"/>
    <mergeCell ref="A45:G45"/>
    <mergeCell ref="A85:G85"/>
    <mergeCell ref="A86:G86"/>
    <mergeCell ref="A121:G121"/>
    <mergeCell ref="A1:B1"/>
    <mergeCell ref="C1:H1"/>
    <mergeCell ref="A2:B2"/>
    <mergeCell ref="C2:H2"/>
    <mergeCell ref="A3:B3"/>
    <mergeCell ref="C3:H3"/>
  </mergeCells>
  <pageMargins left="0.70866141732283472" right="0.70866141732283472" top="0.74803149606299213" bottom="0.74803149606299213" header="0.31496062992125984" footer="0.31496062992125984"/>
  <pageSetup paperSize="9" scale="60" firstPageNumber="19" fitToHeight="0" orientation="portrait" r:id="rId1"/>
  <headerFooter>
    <oddFooter xml:space="preserve">&amp;RC. &amp;P
</oddFooter>
  </headerFooter>
  <rowBreaks count="2" manualBreakCount="2">
    <brk id="44" max="7" man="1"/>
    <brk id="85" max="7"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EC4262-9463-45D0-B8B2-54CC4A895BA8}">
  <sheetPr>
    <pageSetUpPr fitToPage="1"/>
  </sheetPr>
  <dimension ref="A1:J93"/>
  <sheetViews>
    <sheetView view="pageBreakPreview" topLeftCell="A68" zoomScale="55" zoomScaleNormal="100" zoomScaleSheetLayoutView="55" workbookViewId="0">
      <selection activeCell="G87" sqref="A87:H120"/>
    </sheetView>
  </sheetViews>
  <sheetFormatPr defaultColWidth="9.140625" defaultRowHeight="15" customHeight="1"/>
  <cols>
    <col min="1" max="1" width="7.28515625" style="372" customWidth="1"/>
    <col min="2" max="2" width="8.42578125" style="56" customWidth="1"/>
    <col min="3" max="3" width="9.85546875" style="56" customWidth="1"/>
    <col min="4" max="4" width="35.28515625" style="56" customWidth="1"/>
    <col min="5" max="5" width="7.5703125" style="56" customWidth="1"/>
    <col min="6" max="6" width="9.42578125" style="56" bestFit="1" customWidth="1"/>
    <col min="7" max="8" width="30.7109375" style="56" customWidth="1"/>
    <col min="9" max="16384" width="9.140625" style="56"/>
  </cols>
  <sheetData>
    <row r="1" spans="1:10" ht="25.5" customHeight="1">
      <c r="A1" s="1175" t="s">
        <v>1327</v>
      </c>
      <c r="B1" s="1175"/>
      <c r="C1" s="1175" t="s">
        <v>3488</v>
      </c>
      <c r="D1" s="1175"/>
      <c r="E1" s="1175"/>
      <c r="F1" s="1175"/>
      <c r="G1" s="1175"/>
      <c r="H1" s="1175"/>
    </row>
    <row r="2" spans="1:10" ht="15" customHeight="1">
      <c r="A2" s="1175" t="s">
        <v>1184</v>
      </c>
      <c r="B2" s="1175"/>
      <c r="C2" s="1175" t="s">
        <v>3487</v>
      </c>
      <c r="D2" s="1175"/>
      <c r="E2" s="1175"/>
      <c r="F2" s="1175"/>
      <c r="G2" s="1175"/>
      <c r="H2" s="1175"/>
      <c r="I2" s="1171"/>
      <c r="J2" s="1171"/>
    </row>
    <row r="3" spans="1:10" ht="15" customHeight="1" thickBot="1">
      <c r="A3" s="1102" t="s">
        <v>917</v>
      </c>
      <c r="B3" s="1102"/>
      <c r="C3" s="1173" t="str">
        <f>D5</f>
        <v>SECTION 24: DEWATERING PRESS</v>
      </c>
      <c r="D3" s="1173"/>
      <c r="E3" s="1173"/>
      <c r="F3" s="1173"/>
      <c r="G3" s="1173"/>
      <c r="H3" s="1173"/>
      <c r="I3" s="333"/>
      <c r="J3" s="333"/>
    </row>
    <row r="4" spans="1:10" ht="14.25" thickBot="1">
      <c r="A4" s="1" t="s">
        <v>0</v>
      </c>
      <c r="B4" s="2" t="s">
        <v>1</v>
      </c>
      <c r="C4" s="2" t="s">
        <v>2</v>
      </c>
      <c r="D4" s="2" t="s">
        <v>3</v>
      </c>
      <c r="E4" s="2" t="s">
        <v>4</v>
      </c>
      <c r="F4" s="2" t="s">
        <v>5</v>
      </c>
      <c r="G4" s="2" t="s">
        <v>6</v>
      </c>
      <c r="H4" s="2" t="s">
        <v>7</v>
      </c>
      <c r="I4" s="334"/>
      <c r="J4" s="333"/>
    </row>
    <row r="5" spans="1:10" ht="13.5">
      <c r="A5" s="3"/>
      <c r="B5" s="9"/>
      <c r="C5" s="4"/>
      <c r="D5" s="8" t="s">
        <v>2449</v>
      </c>
      <c r="E5" s="9"/>
      <c r="F5" s="9"/>
      <c r="G5" s="902"/>
      <c r="H5" s="902"/>
      <c r="I5" s="334"/>
      <c r="J5" s="333"/>
    </row>
    <row r="6" spans="1:10" s="337" customFormat="1" ht="15" customHeight="1">
      <c r="A6" s="335"/>
      <c r="B6" s="15"/>
      <c r="C6" s="15"/>
      <c r="D6" s="336"/>
      <c r="E6" s="15"/>
      <c r="F6" s="15"/>
      <c r="G6" s="901"/>
      <c r="H6" s="901"/>
      <c r="I6" s="334"/>
      <c r="J6" s="333"/>
    </row>
    <row r="7" spans="1:10" ht="24" customHeight="1">
      <c r="A7" s="338"/>
      <c r="B7" s="339"/>
      <c r="C7" s="772" t="s">
        <v>8</v>
      </c>
      <c r="D7" s="341" t="s">
        <v>794</v>
      </c>
      <c r="E7" s="340"/>
      <c r="F7" s="340"/>
      <c r="G7" s="903"/>
      <c r="H7" s="903"/>
      <c r="I7" s="334"/>
      <c r="J7" s="333"/>
    </row>
    <row r="8" spans="1:10" s="337" customFormat="1" ht="15" customHeight="1">
      <c r="A8" s="335"/>
      <c r="B8" s="15"/>
      <c r="C8" s="15"/>
      <c r="D8" s="336"/>
      <c r="E8" s="15"/>
      <c r="F8" s="15"/>
      <c r="G8" s="901"/>
      <c r="H8" s="901"/>
      <c r="I8" s="334"/>
      <c r="J8" s="333"/>
    </row>
    <row r="9" spans="1:10" ht="25.5" customHeight="1">
      <c r="A9" s="6" t="s">
        <v>2351</v>
      </c>
      <c r="B9" s="9"/>
      <c r="C9" s="4" t="s">
        <v>2350</v>
      </c>
      <c r="D9" s="8" t="s">
        <v>11</v>
      </c>
      <c r="E9" s="9"/>
      <c r="F9" s="9"/>
      <c r="G9" s="904"/>
      <c r="H9" s="903"/>
      <c r="I9" s="334"/>
      <c r="J9" s="333"/>
    </row>
    <row r="10" spans="1:10" s="337" customFormat="1" ht="15" customHeight="1">
      <c r="A10" s="335"/>
      <c r="B10" s="15"/>
      <c r="C10" s="15"/>
      <c r="D10" s="336"/>
      <c r="E10" s="15"/>
      <c r="F10" s="15"/>
      <c r="G10" s="901"/>
      <c r="H10" s="901"/>
      <c r="I10" s="344"/>
      <c r="J10" s="333"/>
    </row>
    <row r="11" spans="1:10" ht="27" customHeight="1">
      <c r="A11" s="6" t="s">
        <v>2352</v>
      </c>
      <c r="B11" s="9"/>
      <c r="C11" s="9"/>
      <c r="D11" s="7" t="s">
        <v>795</v>
      </c>
      <c r="E11" s="9" t="s">
        <v>12</v>
      </c>
      <c r="F11" s="9">
        <v>30</v>
      </c>
      <c r="G11" s="902"/>
      <c r="H11" s="903"/>
      <c r="I11" s="333"/>
      <c r="J11" s="333"/>
    </row>
    <row r="12" spans="1:10" s="337" customFormat="1" ht="15" customHeight="1">
      <c r="A12" s="335"/>
      <c r="B12" s="15"/>
      <c r="C12" s="15"/>
      <c r="D12" s="336"/>
      <c r="E12" s="15"/>
      <c r="F12" s="15"/>
      <c r="G12" s="901"/>
      <c r="H12" s="901"/>
      <c r="I12"/>
      <c r="J12"/>
    </row>
    <row r="13" spans="1:10" ht="15" customHeight="1">
      <c r="A13" s="6" t="s">
        <v>2353</v>
      </c>
      <c r="B13" s="9"/>
      <c r="C13" s="9"/>
      <c r="D13" s="7" t="s">
        <v>13</v>
      </c>
      <c r="E13" s="9" t="s">
        <v>14</v>
      </c>
      <c r="F13" s="9">
        <v>2</v>
      </c>
      <c r="G13" s="904"/>
      <c r="H13" s="904"/>
      <c r="I13"/>
      <c r="J13"/>
    </row>
    <row r="14" spans="1:10" s="337" customFormat="1" ht="15" customHeight="1">
      <c r="A14" s="335"/>
      <c r="B14" s="15"/>
      <c r="C14" s="15"/>
      <c r="D14" s="336"/>
      <c r="E14" s="15"/>
      <c r="F14" s="15"/>
      <c r="G14" s="901"/>
      <c r="H14" s="901"/>
      <c r="I14"/>
      <c r="J14"/>
    </row>
    <row r="15" spans="1:10" ht="15" customHeight="1">
      <c r="A15" s="6" t="s">
        <v>2354</v>
      </c>
      <c r="B15" s="9"/>
      <c r="C15" s="9"/>
      <c r="D15" s="7" t="s">
        <v>15</v>
      </c>
      <c r="E15" s="9"/>
      <c r="F15" s="9"/>
      <c r="G15" s="904"/>
      <c r="H15" s="904"/>
      <c r="I15"/>
      <c r="J15"/>
    </row>
    <row r="16" spans="1:10" ht="15" customHeight="1">
      <c r="A16" s="335"/>
      <c r="B16" s="15"/>
      <c r="C16" s="15"/>
      <c r="D16" s="336"/>
      <c r="E16" s="15"/>
      <c r="F16" s="15"/>
      <c r="G16" s="901"/>
      <c r="H16" s="901"/>
      <c r="I16"/>
      <c r="J16"/>
    </row>
    <row r="17" spans="1:10" ht="15" customHeight="1">
      <c r="A17" s="6" t="s">
        <v>2355</v>
      </c>
      <c r="B17" s="9"/>
      <c r="C17" s="9"/>
      <c r="D17" s="7" t="s">
        <v>16</v>
      </c>
      <c r="E17" s="9" t="s">
        <v>14</v>
      </c>
      <c r="F17" s="9">
        <v>6</v>
      </c>
      <c r="G17" s="904"/>
      <c r="H17" s="904"/>
      <c r="I17"/>
      <c r="J17"/>
    </row>
    <row r="18" spans="1:10" ht="15" customHeight="1">
      <c r="A18" s="335"/>
      <c r="B18" s="15"/>
      <c r="C18" s="15"/>
      <c r="D18" s="336"/>
      <c r="E18" s="15"/>
      <c r="F18" s="15"/>
      <c r="G18" s="901"/>
      <c r="H18" s="901"/>
      <c r="I18"/>
      <c r="J18"/>
    </row>
    <row r="19" spans="1:10" ht="15" customHeight="1">
      <c r="A19" s="6" t="s">
        <v>2356</v>
      </c>
      <c r="B19" s="9"/>
      <c r="C19" s="9"/>
      <c r="D19" s="7" t="s">
        <v>17</v>
      </c>
      <c r="E19" s="9" t="s">
        <v>14</v>
      </c>
      <c r="F19" s="9">
        <v>2</v>
      </c>
      <c r="G19" s="904"/>
      <c r="H19" s="904"/>
      <c r="I19"/>
      <c r="J19"/>
    </row>
    <row r="20" spans="1:10" ht="15" customHeight="1">
      <c r="A20" s="335"/>
      <c r="B20" s="15"/>
      <c r="C20" s="15"/>
      <c r="D20" s="336"/>
      <c r="E20" s="15"/>
      <c r="F20" s="15"/>
      <c r="G20" s="901"/>
      <c r="H20" s="901"/>
      <c r="I20"/>
      <c r="J20"/>
    </row>
    <row r="21" spans="1:10" ht="27" customHeight="1">
      <c r="A21" s="6" t="s">
        <v>2357</v>
      </c>
      <c r="B21" s="9"/>
      <c r="C21" s="9"/>
      <c r="D21" s="7" t="s">
        <v>18</v>
      </c>
      <c r="E21" s="9" t="s">
        <v>12</v>
      </c>
      <c r="F21" s="9">
        <v>45</v>
      </c>
      <c r="G21" s="904"/>
      <c r="H21" s="904"/>
      <c r="I21"/>
      <c r="J21"/>
    </row>
    <row r="22" spans="1:10" ht="15" customHeight="1">
      <c r="A22" s="335"/>
      <c r="B22" s="15"/>
      <c r="C22" s="15"/>
      <c r="D22" s="336"/>
      <c r="E22" s="15"/>
      <c r="F22" s="15"/>
      <c r="G22" s="901"/>
      <c r="H22" s="901"/>
      <c r="I22"/>
      <c r="J22"/>
    </row>
    <row r="23" spans="1:10" ht="15" customHeight="1">
      <c r="A23" s="6"/>
      <c r="B23" s="9"/>
      <c r="C23" s="9"/>
      <c r="D23" s="7"/>
      <c r="E23" s="9"/>
      <c r="F23" s="9"/>
      <c r="G23" s="904"/>
      <c r="H23" s="904"/>
      <c r="I23"/>
      <c r="J23"/>
    </row>
    <row r="24" spans="1:10" ht="15" customHeight="1">
      <c r="A24" s="335"/>
      <c r="B24" s="15"/>
      <c r="C24" s="15"/>
      <c r="D24" s="336"/>
      <c r="E24" s="15"/>
      <c r="F24" s="15"/>
      <c r="G24" s="901"/>
      <c r="H24" s="901"/>
      <c r="I24"/>
      <c r="J24"/>
    </row>
    <row r="25" spans="1:10" ht="15" customHeight="1">
      <c r="A25" s="6"/>
      <c r="B25" s="9"/>
      <c r="C25" s="9"/>
      <c r="D25" s="7"/>
      <c r="E25" s="9"/>
      <c r="F25" s="9"/>
      <c r="G25" s="904"/>
      <c r="H25" s="904"/>
      <c r="I25"/>
      <c r="J25"/>
    </row>
    <row r="26" spans="1:10" ht="15" customHeight="1">
      <c r="A26" s="335"/>
      <c r="B26" s="15"/>
      <c r="C26" s="15"/>
      <c r="D26" s="336"/>
      <c r="E26" s="15"/>
      <c r="F26" s="15"/>
      <c r="G26" s="901"/>
      <c r="H26" s="901"/>
      <c r="I26"/>
      <c r="J26"/>
    </row>
    <row r="27" spans="1:10">
      <c r="A27" s="352"/>
      <c r="B27" s="353"/>
      <c r="C27" s="9"/>
      <c r="D27" s="8"/>
      <c r="E27" s="9"/>
      <c r="F27" s="9"/>
      <c r="G27" s="904"/>
      <c r="H27" s="904"/>
      <c r="I27"/>
      <c r="J27"/>
    </row>
    <row r="28" spans="1:10" s="337" customFormat="1" ht="15" customHeight="1">
      <c r="A28" s="335"/>
      <c r="B28" s="15"/>
      <c r="C28" s="15"/>
      <c r="D28" s="336"/>
      <c r="E28" s="15"/>
      <c r="F28" s="15"/>
      <c r="G28" s="901"/>
      <c r="H28" s="901"/>
      <c r="I28"/>
      <c r="J28"/>
    </row>
    <row r="29" spans="1:10">
      <c r="A29" s="6"/>
      <c r="B29" s="9"/>
      <c r="C29" s="9"/>
      <c r="D29" s="7"/>
      <c r="E29" s="9"/>
      <c r="F29" s="9"/>
      <c r="G29" s="904"/>
      <c r="H29" s="904"/>
      <c r="I29"/>
      <c r="J29"/>
    </row>
    <row r="30" spans="1:10" s="337" customFormat="1" ht="15" customHeight="1">
      <c r="A30" s="335"/>
      <c r="B30" s="15"/>
      <c r="C30" s="15"/>
      <c r="D30" s="336"/>
      <c r="E30" s="15"/>
      <c r="F30" s="15"/>
      <c r="G30" s="901"/>
      <c r="H30" s="901"/>
      <c r="I30"/>
      <c r="J30"/>
    </row>
    <row r="31" spans="1:10">
      <c r="A31" s="6"/>
      <c r="B31" s="9"/>
      <c r="C31" s="9"/>
      <c r="D31" s="7"/>
      <c r="E31" s="9"/>
      <c r="F31" s="9"/>
      <c r="G31" s="902"/>
      <c r="H31" s="904"/>
      <c r="I31"/>
      <c r="J31"/>
    </row>
    <row r="32" spans="1:10" s="337" customFormat="1" ht="15" customHeight="1">
      <c r="A32" s="335"/>
      <c r="B32" s="15"/>
      <c r="C32" s="15"/>
      <c r="D32" s="336"/>
      <c r="E32" s="15"/>
      <c r="F32" s="15"/>
      <c r="G32" s="901"/>
      <c r="H32" s="901"/>
      <c r="I32"/>
      <c r="J32"/>
    </row>
    <row r="33" spans="1:10">
      <c r="A33" s="6"/>
      <c r="B33" s="9"/>
      <c r="C33" s="9"/>
      <c r="D33" s="7"/>
      <c r="E33" s="9"/>
      <c r="F33" s="9"/>
      <c r="G33" s="904"/>
      <c r="H33" s="904"/>
      <c r="I33"/>
      <c r="J33"/>
    </row>
    <row r="34" spans="1:10" s="337" customFormat="1" ht="15" customHeight="1">
      <c r="A34" s="335"/>
      <c r="B34" s="15"/>
      <c r="C34" s="15"/>
      <c r="D34" s="336"/>
      <c r="E34" s="15"/>
      <c r="F34" s="15"/>
      <c r="G34" s="901"/>
      <c r="H34" s="901"/>
    </row>
    <row r="35" spans="1:10" ht="13.5">
      <c r="A35" s="6"/>
      <c r="B35" s="9"/>
      <c r="C35" s="9"/>
      <c r="D35" s="7"/>
      <c r="E35" s="9"/>
      <c r="F35" s="9"/>
      <c r="G35" s="902"/>
      <c r="H35" s="904"/>
    </row>
    <row r="36" spans="1:10" s="337" customFormat="1" ht="15" customHeight="1">
      <c r="A36" s="335"/>
      <c r="B36" s="15"/>
      <c r="C36" s="15"/>
      <c r="D36" s="336"/>
      <c r="E36" s="15"/>
      <c r="F36" s="15"/>
      <c r="G36" s="901"/>
      <c r="H36" s="901"/>
    </row>
    <row r="37" spans="1:10" ht="13.5">
      <c r="A37" s="6"/>
      <c r="B37" s="9"/>
      <c r="C37" s="9"/>
      <c r="D37" s="7"/>
      <c r="E37" s="9"/>
      <c r="F37" s="9"/>
      <c r="G37" s="902"/>
      <c r="H37" s="904"/>
    </row>
    <row r="38" spans="1:10" s="337" customFormat="1" ht="15" customHeight="1">
      <c r="A38" s="335"/>
      <c r="B38" s="15"/>
      <c r="C38" s="15"/>
      <c r="D38" s="336"/>
      <c r="E38" s="15"/>
      <c r="F38" s="15"/>
      <c r="G38" s="901"/>
      <c r="H38" s="901"/>
    </row>
    <row r="39" spans="1:10" ht="15" customHeight="1">
      <c r="A39" s="6"/>
      <c r="B39" s="9"/>
      <c r="C39" s="4"/>
      <c r="D39" s="7"/>
      <c r="E39" s="9"/>
      <c r="F39" s="9"/>
      <c r="G39" s="902"/>
      <c r="H39" s="904"/>
    </row>
    <row r="40" spans="1:10" s="337" customFormat="1" ht="15" customHeight="1">
      <c r="A40" s="335"/>
      <c r="B40" s="15"/>
      <c r="C40" s="15"/>
      <c r="D40" s="336"/>
      <c r="E40" s="15"/>
      <c r="F40" s="15"/>
      <c r="G40" s="901"/>
      <c r="H40" s="901"/>
    </row>
    <row r="41" spans="1:10" ht="15" customHeight="1">
      <c r="A41" s="6"/>
      <c r="B41" s="9"/>
      <c r="C41" s="9"/>
      <c r="D41" s="7"/>
      <c r="E41" s="9"/>
      <c r="F41" s="9"/>
      <c r="G41" s="902"/>
      <c r="H41" s="904"/>
    </row>
    <row r="42" spans="1:10" s="337" customFormat="1" ht="15" customHeight="1">
      <c r="A42" s="335"/>
      <c r="B42" s="15"/>
      <c r="C42" s="15"/>
      <c r="D42" s="336"/>
      <c r="E42" s="15"/>
      <c r="F42" s="15"/>
      <c r="G42" s="901"/>
      <c r="H42" s="901"/>
    </row>
    <row r="43" spans="1:10" ht="15" customHeight="1">
      <c r="A43" s="6"/>
      <c r="B43" s="9"/>
      <c r="C43" s="9"/>
      <c r="D43" s="7"/>
      <c r="E43" s="9"/>
      <c r="F43" s="9"/>
      <c r="G43" s="904"/>
      <c r="H43" s="904"/>
    </row>
    <row r="44" spans="1:10" s="337" customFormat="1" ht="15" customHeight="1">
      <c r="A44" s="335"/>
      <c r="B44" s="15"/>
      <c r="C44" s="15"/>
      <c r="D44" s="336"/>
      <c r="E44" s="15"/>
      <c r="F44" s="15"/>
      <c r="G44" s="901"/>
      <c r="H44" s="901"/>
    </row>
    <row r="45" spans="1:10" ht="15" customHeight="1">
      <c r="A45" s="6"/>
      <c r="B45" s="9"/>
      <c r="C45" s="9"/>
      <c r="D45" s="7"/>
      <c r="E45" s="9"/>
      <c r="F45" s="9"/>
      <c r="G45" s="904"/>
      <c r="H45" s="904"/>
    </row>
    <row r="46" spans="1:10" s="337" customFormat="1" ht="15" customHeight="1">
      <c r="A46" s="335"/>
      <c r="B46" s="15"/>
      <c r="C46" s="15"/>
      <c r="D46" s="336"/>
      <c r="E46" s="15"/>
      <c r="F46" s="15"/>
      <c r="G46" s="901"/>
      <c r="H46" s="901"/>
    </row>
    <row r="47" spans="1:10" ht="15" customHeight="1">
      <c r="A47" s="6"/>
      <c r="B47" s="9"/>
      <c r="C47" s="9"/>
      <c r="D47" s="7"/>
      <c r="E47" s="9"/>
      <c r="F47" s="9"/>
      <c r="G47" s="904"/>
      <c r="H47" s="904"/>
    </row>
    <row r="48" spans="1:10" s="337" customFormat="1" ht="15" customHeight="1">
      <c r="A48" s="335"/>
      <c r="B48" s="15"/>
      <c r="C48" s="15"/>
      <c r="D48" s="336"/>
      <c r="E48" s="15"/>
      <c r="F48" s="15"/>
      <c r="G48" s="901"/>
      <c r="H48" s="901"/>
    </row>
    <row r="49" spans="1:8" ht="15" customHeight="1">
      <c r="A49" s="6"/>
      <c r="B49" s="9"/>
      <c r="C49" s="9"/>
      <c r="D49" s="7"/>
      <c r="E49" s="9"/>
      <c r="F49" s="9"/>
      <c r="G49" s="904"/>
      <c r="H49" s="904"/>
    </row>
    <row r="50" spans="1:8" s="337" customFormat="1" ht="15" customHeight="1" thickBot="1">
      <c r="A50" s="335"/>
      <c r="B50" s="15"/>
      <c r="C50" s="15"/>
      <c r="D50" s="336"/>
      <c r="E50" s="15"/>
      <c r="F50" s="15"/>
      <c r="G50" s="901"/>
      <c r="H50" s="901"/>
    </row>
    <row r="51" spans="1:8" s="337" customFormat="1" ht="15" customHeight="1" thickBot="1">
      <c r="A51" s="1100" t="s">
        <v>20</v>
      </c>
      <c r="B51" s="1100"/>
      <c r="C51" s="1100"/>
      <c r="D51" s="1100"/>
      <c r="E51" s="1100"/>
      <c r="F51" s="1100"/>
      <c r="G51" s="1100"/>
      <c r="H51" s="363"/>
    </row>
    <row r="52" spans="1:8" ht="15" customHeight="1" thickBot="1">
      <c r="A52" s="1100" t="s">
        <v>21</v>
      </c>
      <c r="B52" s="1100"/>
      <c r="C52" s="1100"/>
      <c r="D52" s="1100"/>
      <c r="E52" s="1100"/>
      <c r="F52" s="1100"/>
      <c r="G52" s="1100"/>
      <c r="H52" s="363"/>
    </row>
    <row r="53" spans="1:8" s="337" customFormat="1" ht="15" customHeight="1">
      <c r="A53" s="335"/>
      <c r="B53" s="15"/>
      <c r="C53" s="15"/>
      <c r="D53" s="336"/>
      <c r="E53" s="15"/>
      <c r="F53" s="15"/>
      <c r="G53" s="905"/>
      <c r="H53" s="905"/>
    </row>
    <row r="54" spans="1:8" ht="26.25" customHeight="1">
      <c r="A54" s="6" t="s">
        <v>3365</v>
      </c>
      <c r="B54" s="9"/>
      <c r="C54" s="9"/>
      <c r="D54" s="8" t="s">
        <v>2450</v>
      </c>
      <c r="E54" s="9"/>
      <c r="F54" s="9"/>
      <c r="G54" s="902"/>
      <c r="H54" s="902"/>
    </row>
    <row r="55" spans="1:8" s="337" customFormat="1" ht="15" customHeight="1">
      <c r="A55" s="335"/>
      <c r="B55" s="15"/>
      <c r="C55" s="15"/>
      <c r="D55" s="336"/>
      <c r="E55" s="15"/>
      <c r="F55" s="15"/>
      <c r="G55" s="901"/>
      <c r="H55" s="901"/>
    </row>
    <row r="56" spans="1:8" ht="27">
      <c r="A56" s="6" t="s">
        <v>3366</v>
      </c>
      <c r="B56" s="9"/>
      <c r="C56" s="9"/>
      <c r="D56" s="717" t="s">
        <v>1609</v>
      </c>
      <c r="E56" s="340" t="s">
        <v>14</v>
      </c>
      <c r="F56" s="340">
        <v>1</v>
      </c>
      <c r="G56" s="903"/>
      <c r="H56" s="903"/>
    </row>
    <row r="57" spans="1:8" s="337" customFormat="1" ht="13.5" customHeight="1">
      <c r="A57" s="366"/>
      <c r="B57" s="367"/>
      <c r="C57" s="336"/>
      <c r="D57" s="336"/>
      <c r="E57" s="15"/>
      <c r="F57" s="15"/>
      <c r="G57" s="901"/>
      <c r="H57" s="901"/>
    </row>
    <row r="58" spans="1:8" ht="27">
      <c r="A58" s="6" t="s">
        <v>3367</v>
      </c>
      <c r="B58" s="9"/>
      <c r="C58" s="9"/>
      <c r="D58" s="7" t="s">
        <v>1859</v>
      </c>
      <c r="E58" s="9" t="s">
        <v>14</v>
      </c>
      <c r="F58" s="9">
        <v>2</v>
      </c>
      <c r="G58" s="904"/>
      <c r="H58" s="903"/>
    </row>
    <row r="59" spans="1:8" s="337" customFormat="1" ht="15" customHeight="1">
      <c r="A59" s="335"/>
      <c r="B59" s="15"/>
      <c r="C59" s="15"/>
      <c r="D59" s="336"/>
      <c r="E59" s="15"/>
      <c r="F59" s="15"/>
      <c r="G59" s="901"/>
      <c r="H59" s="901"/>
    </row>
    <row r="60" spans="1:8" ht="27">
      <c r="A60" s="6" t="s">
        <v>3368</v>
      </c>
      <c r="B60" s="9"/>
      <c r="C60" s="9"/>
      <c r="D60" s="7" t="s">
        <v>2454</v>
      </c>
      <c r="E60" s="9" t="s">
        <v>14</v>
      </c>
      <c r="F60" s="9">
        <v>1</v>
      </c>
      <c r="G60" s="902"/>
      <c r="H60" s="903"/>
    </row>
    <row r="61" spans="1:8" s="337" customFormat="1" ht="15" customHeight="1">
      <c r="A61" s="335"/>
      <c r="B61" s="15"/>
      <c r="C61" s="15"/>
      <c r="D61" s="336"/>
      <c r="E61" s="15"/>
      <c r="F61" s="15"/>
      <c r="G61" s="901"/>
      <c r="H61" s="901"/>
    </row>
    <row r="62" spans="1:8" ht="24" customHeight="1">
      <c r="A62" s="6" t="s">
        <v>3369</v>
      </c>
      <c r="B62" s="9"/>
      <c r="C62" s="9"/>
      <c r="D62" s="7" t="s">
        <v>1858</v>
      </c>
      <c r="E62" s="191" t="s">
        <v>14</v>
      </c>
      <c r="F62" s="9">
        <v>2</v>
      </c>
      <c r="G62" s="902"/>
      <c r="H62" s="903"/>
    </row>
    <row r="63" spans="1:8" s="364" customFormat="1" ht="15" customHeight="1">
      <c r="A63" s="335"/>
      <c r="B63" s="15"/>
      <c r="C63" s="15"/>
      <c r="D63" s="336"/>
      <c r="E63" s="15"/>
      <c r="F63" s="15"/>
      <c r="G63" s="901"/>
      <c r="H63" s="901"/>
    </row>
    <row r="64" spans="1:8" s="364" customFormat="1" ht="15" customHeight="1">
      <c r="A64" s="6" t="s">
        <v>3370</v>
      </c>
      <c r="B64" s="9"/>
      <c r="C64" s="9"/>
      <c r="D64" s="7" t="s">
        <v>1860</v>
      </c>
      <c r="E64" s="191" t="s">
        <v>14</v>
      </c>
      <c r="F64" s="9">
        <v>2</v>
      </c>
      <c r="G64" s="902"/>
      <c r="H64" s="903"/>
    </row>
    <row r="65" spans="1:8" s="364" customFormat="1" ht="15" customHeight="1">
      <c r="A65" s="335"/>
      <c r="B65" s="15"/>
      <c r="C65" s="15"/>
      <c r="D65" s="336"/>
      <c r="E65" s="15"/>
      <c r="F65" s="15"/>
      <c r="G65" s="901"/>
      <c r="H65" s="901"/>
    </row>
    <row r="66" spans="1:8" s="364" customFormat="1" ht="30.75" customHeight="1">
      <c r="A66" s="6" t="s">
        <v>3371</v>
      </c>
      <c r="B66" s="9"/>
      <c r="C66" s="9"/>
      <c r="D66" s="7" t="s">
        <v>1861</v>
      </c>
      <c r="E66" s="191" t="s">
        <v>14</v>
      </c>
      <c r="F66" s="9">
        <v>2</v>
      </c>
      <c r="G66" s="902"/>
      <c r="H66" s="903"/>
    </row>
    <row r="67" spans="1:8" s="337" customFormat="1" ht="15" customHeight="1">
      <c r="A67" s="335"/>
      <c r="B67" s="15"/>
      <c r="C67" s="15"/>
      <c r="D67" s="336"/>
      <c r="E67" s="15"/>
      <c r="F67" s="15"/>
      <c r="G67" s="901"/>
      <c r="H67" s="901"/>
    </row>
    <row r="68" spans="1:8" ht="27">
      <c r="A68" s="6" t="s">
        <v>3372</v>
      </c>
      <c r="B68" s="9"/>
      <c r="C68" s="9"/>
      <c r="D68" s="7" t="s">
        <v>1862</v>
      </c>
      <c r="E68" s="191" t="s">
        <v>14</v>
      </c>
      <c r="F68" s="9">
        <v>1</v>
      </c>
      <c r="G68" s="902"/>
      <c r="H68" s="903"/>
    </row>
    <row r="69" spans="1:8" ht="13.5">
      <c r="A69" s="335"/>
      <c r="B69" s="15"/>
      <c r="C69" s="15"/>
      <c r="D69" s="336"/>
      <c r="E69" s="15"/>
      <c r="F69" s="15"/>
      <c r="G69" s="901"/>
      <c r="H69" s="901"/>
    </row>
    <row r="70" spans="1:8" ht="67.5">
      <c r="A70" s="6" t="s">
        <v>3373</v>
      </c>
      <c r="B70" s="9"/>
      <c r="C70" s="9"/>
      <c r="D70" s="10" t="s">
        <v>1863</v>
      </c>
      <c r="E70" s="17" t="s">
        <v>14</v>
      </c>
      <c r="F70" s="17">
        <v>1</v>
      </c>
      <c r="G70" s="913"/>
      <c r="H70" s="913"/>
    </row>
    <row r="71" spans="1:8" ht="13.5">
      <c r="A71" s="335"/>
      <c r="B71" s="15"/>
      <c r="C71" s="15"/>
      <c r="D71" s="66"/>
      <c r="E71" s="67"/>
      <c r="F71" s="67"/>
      <c r="G71" s="915"/>
      <c r="H71" s="915"/>
    </row>
    <row r="72" spans="1:8" ht="40.5">
      <c r="A72" s="6" t="s">
        <v>3374</v>
      </c>
      <c r="B72" s="9"/>
      <c r="C72" s="9"/>
      <c r="D72" s="10" t="s">
        <v>53</v>
      </c>
      <c r="E72" s="17" t="s">
        <v>14</v>
      </c>
      <c r="F72" s="17">
        <v>3</v>
      </c>
      <c r="G72" s="913"/>
      <c r="H72" s="913"/>
    </row>
    <row r="73" spans="1:8" s="337" customFormat="1" ht="15" customHeight="1">
      <c r="A73" s="335"/>
      <c r="B73" s="15"/>
      <c r="C73" s="15"/>
      <c r="D73" s="65"/>
      <c r="E73" s="64"/>
      <c r="F73" s="64"/>
      <c r="G73" s="919"/>
      <c r="H73" s="919"/>
    </row>
    <row r="74" spans="1:8" s="337" customFormat="1" ht="37.5" customHeight="1">
      <c r="A74" s="6" t="s">
        <v>3375</v>
      </c>
      <c r="B74" s="9"/>
      <c r="C74" s="9"/>
      <c r="D74" s="68" t="s">
        <v>54</v>
      </c>
      <c r="E74" s="45" t="s">
        <v>14</v>
      </c>
      <c r="F74" s="45">
        <v>10</v>
      </c>
      <c r="G74" s="916"/>
      <c r="H74" s="916"/>
    </row>
    <row r="75" spans="1:8" s="337" customFormat="1" ht="15" customHeight="1">
      <c r="A75" s="335"/>
      <c r="B75" s="15"/>
      <c r="C75" s="15"/>
      <c r="D75" s="336"/>
      <c r="E75" s="15"/>
      <c r="F75" s="15"/>
      <c r="G75" s="901"/>
      <c r="H75" s="901"/>
    </row>
    <row r="76" spans="1:8" ht="27">
      <c r="A76" s="6" t="s">
        <v>3376</v>
      </c>
      <c r="B76" s="9"/>
      <c r="C76" s="9"/>
      <c r="D76" s="68" t="s">
        <v>2453</v>
      </c>
      <c r="E76" s="9" t="s">
        <v>14</v>
      </c>
      <c r="F76" s="9">
        <v>2</v>
      </c>
      <c r="G76" s="904"/>
      <c r="H76" s="916"/>
    </row>
    <row r="77" spans="1:8" s="337" customFormat="1" ht="15" customHeight="1">
      <c r="A77" s="335"/>
      <c r="B77" s="15"/>
      <c r="C77" s="15"/>
      <c r="D77" s="336"/>
      <c r="E77" s="15"/>
      <c r="F77" s="15"/>
      <c r="G77" s="901"/>
      <c r="H77" s="901"/>
    </row>
    <row r="78" spans="1:8" ht="15" customHeight="1">
      <c r="A78" s="6"/>
      <c r="B78" s="9"/>
      <c r="C78" s="9"/>
      <c r="D78" s="7"/>
      <c r="E78" s="191"/>
      <c r="F78" s="9"/>
      <c r="G78" s="902"/>
      <c r="H78" s="904"/>
    </row>
    <row r="79" spans="1:8" s="337" customFormat="1" ht="15" customHeight="1">
      <c r="A79" s="335"/>
      <c r="B79" s="15"/>
      <c r="C79" s="15"/>
      <c r="D79" s="15"/>
      <c r="E79" s="15"/>
      <c r="F79" s="15"/>
      <c r="G79" s="901"/>
      <c r="H79" s="901"/>
    </row>
    <row r="80" spans="1:8" s="337" customFormat="1" ht="15" customHeight="1">
      <c r="A80" s="6"/>
      <c r="B80" s="9"/>
      <c r="C80" s="9"/>
      <c r="D80" s="7"/>
      <c r="E80" s="191"/>
      <c r="F80" s="9"/>
      <c r="G80" s="902"/>
      <c r="H80" s="904"/>
    </row>
    <row r="81" spans="1:8" s="337" customFormat="1" ht="13.5" customHeight="1">
      <c r="A81" s="335"/>
      <c r="B81" s="15"/>
      <c r="C81" s="15"/>
      <c r="D81" s="15"/>
      <c r="E81" s="15"/>
      <c r="F81" s="15"/>
      <c r="G81" s="901"/>
      <c r="H81" s="901"/>
    </row>
    <row r="82" spans="1:8" s="337" customFormat="1" ht="15" customHeight="1">
      <c r="A82" s="6"/>
      <c r="B82" s="9"/>
      <c r="C82" s="9"/>
      <c r="D82" s="7"/>
      <c r="E82" s="191"/>
      <c r="F82" s="9"/>
      <c r="G82" s="902"/>
      <c r="H82" s="904"/>
    </row>
    <row r="83" spans="1:8" s="337" customFormat="1" ht="15" customHeight="1">
      <c r="A83" s="335"/>
      <c r="B83" s="15"/>
      <c r="C83" s="15"/>
      <c r="D83" s="15"/>
      <c r="E83" s="15"/>
      <c r="F83" s="15"/>
      <c r="G83" s="901"/>
      <c r="H83" s="901"/>
    </row>
    <row r="84" spans="1:8" ht="15" customHeight="1">
      <c r="A84" s="369"/>
      <c r="B84" s="370"/>
      <c r="C84" s="9"/>
      <c r="D84" s="8"/>
      <c r="E84" s="9"/>
      <c r="F84" s="9"/>
      <c r="G84" s="904"/>
      <c r="H84" s="904"/>
    </row>
    <row r="85" spans="1:8" s="337" customFormat="1" ht="15" customHeight="1">
      <c r="A85" s="335"/>
      <c r="B85" s="15"/>
      <c r="C85" s="15"/>
      <c r="D85" s="15"/>
      <c r="E85" s="15"/>
      <c r="F85" s="15"/>
      <c r="G85" s="901"/>
      <c r="H85" s="901"/>
    </row>
    <row r="86" spans="1:8" ht="15" customHeight="1">
      <c r="A86" s="6"/>
      <c r="B86" s="9"/>
      <c r="C86" s="9"/>
      <c r="D86" s="7"/>
      <c r="E86" s="191"/>
      <c r="F86" s="9"/>
      <c r="G86" s="902"/>
      <c r="H86" s="904"/>
    </row>
    <row r="87" spans="1:8" s="337" customFormat="1" ht="15" customHeight="1">
      <c r="A87" s="335"/>
      <c r="B87" s="15"/>
      <c r="C87" s="15"/>
      <c r="D87" s="336"/>
      <c r="E87" s="79"/>
      <c r="F87" s="15"/>
      <c r="G87" s="905"/>
      <c r="H87" s="905"/>
    </row>
    <row r="88" spans="1:8" ht="15" customHeight="1">
      <c r="A88" s="6"/>
      <c r="B88" s="9"/>
      <c r="C88" s="9"/>
      <c r="D88" s="8"/>
      <c r="E88" s="9"/>
      <c r="F88" s="9"/>
      <c r="G88" s="904"/>
      <c r="H88" s="904"/>
    </row>
    <row r="89" spans="1:8" s="337" customFormat="1" ht="15" customHeight="1">
      <c r="A89" s="335"/>
      <c r="B89" s="15"/>
      <c r="C89" s="15"/>
      <c r="D89" s="336"/>
      <c r="E89" s="15"/>
      <c r="F89" s="15"/>
      <c r="G89" s="901"/>
      <c r="H89" s="901"/>
    </row>
    <row r="90" spans="1:8" ht="15" customHeight="1">
      <c r="A90" s="6"/>
      <c r="B90" s="9"/>
      <c r="C90" s="9"/>
      <c r="D90" s="7"/>
      <c r="E90" s="9"/>
      <c r="F90" s="9"/>
      <c r="G90" s="902"/>
      <c r="H90" s="902"/>
    </row>
    <row r="91" spans="1:8" s="337" customFormat="1" ht="15" customHeight="1">
      <c r="A91" s="335"/>
      <c r="B91" s="15"/>
      <c r="C91" s="15"/>
      <c r="D91" s="336"/>
      <c r="E91" s="15"/>
      <c r="F91" s="15"/>
      <c r="G91" s="901"/>
      <c r="H91" s="901"/>
    </row>
    <row r="92" spans="1:8" ht="15" customHeight="1" thickBot="1">
      <c r="A92" s="6"/>
      <c r="B92" s="9"/>
      <c r="C92" s="9"/>
      <c r="D92" s="7"/>
      <c r="E92" s="9"/>
      <c r="F92" s="9"/>
      <c r="G92" s="902"/>
      <c r="H92" s="904"/>
    </row>
    <row r="93" spans="1:8" ht="15" customHeight="1" thickBot="1">
      <c r="A93" s="1101" t="s">
        <v>39</v>
      </c>
      <c r="B93" s="1101"/>
      <c r="C93" s="1101"/>
      <c r="D93" s="1101"/>
      <c r="E93" s="1101"/>
      <c r="F93" s="1101"/>
      <c r="G93" s="1101"/>
      <c r="H93" s="363"/>
    </row>
  </sheetData>
  <sheetProtection algorithmName="SHA-512" hashValue="a6P1vefDZpoTKebVsszex8dlGTvHPVT3mRgBcVA2Wiz2399IiXYweiDN74lay1wTHu8hlhTyQyyT5WMaGSuqbg==" saltValue="ApPvNh/vo4l1inS7k4F9QA==" spinCount="100000" sheet="1" objects="1" scenarios="1"/>
  <mergeCells count="10">
    <mergeCell ref="A1:B1"/>
    <mergeCell ref="C1:H1"/>
    <mergeCell ref="A2:B2"/>
    <mergeCell ref="C2:H2"/>
    <mergeCell ref="A52:G52"/>
    <mergeCell ref="A93:G93"/>
    <mergeCell ref="A51:G51"/>
    <mergeCell ref="I2:J2"/>
    <mergeCell ref="A3:B3"/>
    <mergeCell ref="C3:H3"/>
  </mergeCells>
  <pageMargins left="0.70866141732283472" right="0.70866141732283472" top="0.74803149606299213" bottom="0.74803149606299213" header="0.31496062992125984" footer="0.31496062992125984"/>
  <pageSetup paperSize="9" scale="62" firstPageNumber="19" fitToHeight="0" orientation="portrait" r:id="rId1"/>
  <headerFooter>
    <oddFooter xml:space="preserve">&amp;RC. &amp;P
</oddFooter>
  </headerFooter>
  <rowBreaks count="1" manualBreakCount="1">
    <brk id="51" max="7" man="1"/>
  </rowBreaks>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3BC231-B381-4418-BD0C-6595C7C27868}">
  <sheetPr>
    <pageSetUpPr fitToPage="1"/>
  </sheetPr>
  <dimension ref="A1:P125"/>
  <sheetViews>
    <sheetView view="pageBreakPreview" topLeftCell="A25" zoomScale="70" zoomScaleNormal="100" zoomScaleSheetLayoutView="70" workbookViewId="0">
      <selection activeCell="G87" sqref="A87:H120"/>
    </sheetView>
  </sheetViews>
  <sheetFormatPr defaultColWidth="8.85546875" defaultRowHeight="15"/>
  <cols>
    <col min="1" max="1" width="6.5703125" style="61" customWidth="1"/>
    <col min="2" max="2" width="7.28515625" style="56" customWidth="1"/>
    <col min="3" max="3" width="9.5703125" style="56" customWidth="1"/>
    <col min="4" max="4" width="41" style="56" bestFit="1" customWidth="1"/>
    <col min="5" max="5" width="7.5703125" style="62" customWidth="1"/>
    <col min="6" max="6" width="9" style="62" bestFit="1" customWidth="1"/>
    <col min="7" max="8" width="30.7109375" style="56" customWidth="1"/>
    <col min="12" max="12" width="11.7109375" bestFit="1" customWidth="1"/>
    <col min="20" max="20" width="12.28515625" bestFit="1" customWidth="1"/>
  </cols>
  <sheetData>
    <row r="1" spans="1:16" ht="26.25" customHeight="1">
      <c r="A1" s="1099" t="s">
        <v>1327</v>
      </c>
      <c r="B1" s="1099"/>
      <c r="C1" s="1099" t="s">
        <v>3488</v>
      </c>
      <c r="D1" s="1099"/>
      <c r="E1" s="1099"/>
      <c r="F1" s="1099"/>
      <c r="G1" s="1099"/>
      <c r="H1" s="1099"/>
    </row>
    <row r="2" spans="1:16" ht="21.75" customHeight="1">
      <c r="A2" s="1099" t="s">
        <v>1184</v>
      </c>
      <c r="B2" s="1099"/>
      <c r="C2" s="1099" t="s">
        <v>3487</v>
      </c>
      <c r="D2" s="1099"/>
      <c r="E2" s="1099"/>
      <c r="F2" s="1099"/>
      <c r="G2" s="1099"/>
      <c r="H2" s="1099"/>
    </row>
    <row r="3" spans="1:16" ht="15.75" thickBot="1">
      <c r="A3" s="1102" t="s">
        <v>917</v>
      </c>
      <c r="B3" s="1102"/>
      <c r="C3" s="1103" t="str">
        <f>D5</f>
        <v>SCHEDULE 25: BLOWER ROOM</v>
      </c>
      <c r="D3" s="1103"/>
      <c r="E3" s="1103"/>
      <c r="F3" s="1103"/>
      <c r="G3" s="1103"/>
      <c r="H3" s="1103"/>
    </row>
    <row r="4" spans="1:16" ht="30" customHeight="1" thickBot="1">
      <c r="A4" s="1" t="s">
        <v>0</v>
      </c>
      <c r="B4" s="2" t="s">
        <v>1</v>
      </c>
      <c r="C4" s="2" t="s">
        <v>2</v>
      </c>
      <c r="D4" s="2" t="s">
        <v>3</v>
      </c>
      <c r="E4" s="2" t="s">
        <v>4</v>
      </c>
      <c r="F4" s="2" t="s">
        <v>5</v>
      </c>
      <c r="G4" s="2" t="s">
        <v>6</v>
      </c>
      <c r="H4" s="2" t="s">
        <v>7</v>
      </c>
    </row>
    <row r="5" spans="1:16" ht="22.5" customHeight="1">
      <c r="A5" s="3"/>
      <c r="B5" s="4"/>
      <c r="C5" s="4"/>
      <c r="D5" s="5" t="s">
        <v>2447</v>
      </c>
      <c r="E5" s="4"/>
      <c r="F5" s="4"/>
      <c r="G5" s="900"/>
      <c r="H5" s="900"/>
    </row>
    <row r="6" spans="1:16" ht="15.75" customHeight="1">
      <c r="A6" s="642"/>
      <c r="B6" s="643"/>
      <c r="C6" s="643"/>
      <c r="D6" s="388"/>
      <c r="E6" s="643"/>
      <c r="F6" s="643"/>
      <c r="G6" s="1002"/>
      <c r="H6" s="1002"/>
    </row>
    <row r="7" spans="1:16">
      <c r="A7" s="6"/>
      <c r="B7" s="7"/>
      <c r="C7" s="4" t="s">
        <v>8</v>
      </c>
      <c r="D7" s="8" t="s">
        <v>9</v>
      </c>
      <c r="E7" s="9"/>
      <c r="F7" s="9"/>
      <c r="G7" s="939"/>
      <c r="H7" s="939"/>
    </row>
    <row r="8" spans="1:16">
      <c r="A8" s="11"/>
      <c r="B8" s="12"/>
      <c r="C8" s="13"/>
      <c r="D8" s="14"/>
      <c r="E8" s="15"/>
      <c r="F8" s="15"/>
      <c r="G8" s="986"/>
      <c r="H8" s="986"/>
    </row>
    <row r="9" spans="1:16" ht="27">
      <c r="A9" s="16" t="s">
        <v>2358</v>
      </c>
      <c r="B9" s="10"/>
      <c r="C9" s="17" t="s">
        <v>10</v>
      </c>
      <c r="D9" s="41" t="s">
        <v>11</v>
      </c>
      <c r="E9" s="18"/>
      <c r="F9" s="17"/>
      <c r="G9" s="982"/>
      <c r="H9" s="982"/>
    </row>
    <row r="10" spans="1:16">
      <c r="A10" s="11"/>
      <c r="B10" s="12"/>
      <c r="C10" s="13"/>
      <c r="D10" s="14"/>
      <c r="E10" s="15"/>
      <c r="F10" s="15"/>
      <c r="G10" s="986"/>
      <c r="H10" s="986"/>
    </row>
    <row r="11" spans="1:16" ht="27">
      <c r="A11" s="16" t="s">
        <v>2363</v>
      </c>
      <c r="B11" s="10"/>
      <c r="C11" s="17"/>
      <c r="D11" s="10" t="s">
        <v>77</v>
      </c>
      <c r="E11" s="18" t="s">
        <v>12</v>
      </c>
      <c r="F11" s="17">
        <v>20</v>
      </c>
      <c r="G11" s="933"/>
      <c r="H11" s="933"/>
      <c r="I11" s="20"/>
      <c r="J11" s="21"/>
      <c r="L11" s="22"/>
      <c r="N11" s="21"/>
      <c r="O11" s="22"/>
      <c r="P11" s="21"/>
    </row>
    <row r="12" spans="1:16">
      <c r="A12" s="11"/>
      <c r="B12" s="12"/>
      <c r="C12" s="13"/>
      <c r="D12" s="14"/>
      <c r="E12" s="15"/>
      <c r="F12" s="15"/>
      <c r="G12" s="934"/>
      <c r="H12" s="934"/>
      <c r="I12" s="20"/>
      <c r="J12" s="21"/>
      <c r="L12" s="22"/>
      <c r="N12" s="21"/>
      <c r="O12" s="22"/>
      <c r="P12" s="21"/>
    </row>
    <row r="13" spans="1:16">
      <c r="A13" s="16" t="s">
        <v>2364</v>
      </c>
      <c r="B13" s="10"/>
      <c r="C13" s="17"/>
      <c r="D13" s="10" t="s">
        <v>13</v>
      </c>
      <c r="E13" s="18" t="s">
        <v>14</v>
      </c>
      <c r="F13" s="17">
        <v>2</v>
      </c>
      <c r="G13" s="933"/>
      <c r="H13" s="933"/>
      <c r="I13" s="20"/>
      <c r="J13" s="21"/>
      <c r="L13" s="22"/>
      <c r="N13" s="21"/>
      <c r="O13" s="22"/>
      <c r="P13" s="21"/>
    </row>
    <row r="14" spans="1:16">
      <c r="A14" s="11"/>
      <c r="B14" s="12"/>
      <c r="C14" s="13"/>
      <c r="D14" s="14"/>
      <c r="E14" s="15"/>
      <c r="F14" s="15"/>
      <c r="G14" s="934"/>
      <c r="H14" s="934"/>
      <c r="K14" s="22"/>
      <c r="M14" s="21"/>
      <c r="N14" s="21"/>
      <c r="O14" s="21"/>
      <c r="P14" s="21"/>
    </row>
    <row r="15" spans="1:16">
      <c r="A15" s="16" t="s">
        <v>2365</v>
      </c>
      <c r="B15" s="10"/>
      <c r="C15" s="17"/>
      <c r="D15" s="10" t="s">
        <v>15</v>
      </c>
      <c r="E15" s="18"/>
      <c r="F15" s="17"/>
      <c r="G15" s="933"/>
      <c r="H15" s="933"/>
      <c r="I15" s="20"/>
      <c r="J15" s="24"/>
      <c r="K15" s="22"/>
      <c r="M15" s="21"/>
      <c r="N15" s="21"/>
      <c r="O15" s="21"/>
      <c r="P15" s="21"/>
    </row>
    <row r="16" spans="1:16">
      <c r="A16" s="11"/>
      <c r="B16" s="12"/>
      <c r="C16" s="13"/>
      <c r="D16" s="14"/>
      <c r="E16" s="15"/>
      <c r="F16" s="15"/>
      <c r="G16" s="934"/>
      <c r="H16" s="934"/>
      <c r="I16" s="20"/>
      <c r="J16" s="21"/>
      <c r="M16" s="21"/>
      <c r="N16" s="21"/>
      <c r="O16" s="21"/>
      <c r="P16" s="21"/>
    </row>
    <row r="17" spans="1:16">
      <c r="A17" s="16" t="s">
        <v>2366</v>
      </c>
      <c r="B17" s="10"/>
      <c r="C17" s="17"/>
      <c r="D17" s="10" t="s">
        <v>16</v>
      </c>
      <c r="E17" s="18" t="s">
        <v>14</v>
      </c>
      <c r="F17" s="17">
        <v>1</v>
      </c>
      <c r="G17" s="933"/>
      <c r="H17" s="933"/>
      <c r="I17" s="20"/>
      <c r="J17" s="24"/>
      <c r="M17" s="25"/>
      <c r="N17" s="25"/>
      <c r="O17" s="25"/>
      <c r="P17" s="25"/>
    </row>
    <row r="18" spans="1:16">
      <c r="A18" s="11"/>
      <c r="B18" s="12"/>
      <c r="C18" s="13"/>
      <c r="D18" s="14"/>
      <c r="E18" s="15"/>
      <c r="F18" s="15"/>
      <c r="G18" s="934"/>
      <c r="H18" s="934"/>
      <c r="I18" s="20"/>
      <c r="J18" s="21"/>
      <c r="M18" s="21"/>
      <c r="N18" s="21"/>
      <c r="O18" s="21"/>
      <c r="P18" s="21"/>
    </row>
    <row r="19" spans="1:16">
      <c r="A19" s="16" t="s">
        <v>2367</v>
      </c>
      <c r="B19" s="10"/>
      <c r="C19" s="17"/>
      <c r="D19" s="10" t="s">
        <v>17</v>
      </c>
      <c r="E19" s="18" t="s">
        <v>14</v>
      </c>
      <c r="F19" s="17">
        <v>1</v>
      </c>
      <c r="G19" s="951"/>
      <c r="H19" s="951"/>
      <c r="I19" s="20"/>
      <c r="J19" s="24"/>
      <c r="M19" s="25"/>
      <c r="N19" s="25"/>
      <c r="O19" s="25"/>
      <c r="P19" s="25"/>
    </row>
    <row r="20" spans="1:16">
      <c r="A20" s="11"/>
      <c r="B20" s="12"/>
      <c r="C20" s="13"/>
      <c r="D20" s="14"/>
      <c r="E20" s="15"/>
      <c r="F20" s="15"/>
      <c r="G20" s="934"/>
      <c r="H20" s="934"/>
      <c r="M20" s="21"/>
      <c r="N20" s="21"/>
      <c r="O20" s="21"/>
      <c r="P20" s="21"/>
    </row>
    <row r="21" spans="1:16" ht="27" customHeight="1">
      <c r="A21" s="16" t="s">
        <v>2368</v>
      </c>
      <c r="B21" s="10"/>
      <c r="C21" s="10"/>
      <c r="D21" s="10" t="s">
        <v>18</v>
      </c>
      <c r="E21" s="18" t="s">
        <v>12</v>
      </c>
      <c r="F21" s="17">
        <v>16</v>
      </c>
      <c r="G21" s="951"/>
      <c r="H21" s="951"/>
      <c r="M21" s="21"/>
      <c r="N21" s="21"/>
      <c r="O21" s="21"/>
      <c r="P21" s="21"/>
    </row>
    <row r="22" spans="1:16">
      <c r="A22" s="11"/>
      <c r="B22" s="12"/>
      <c r="C22" s="13"/>
      <c r="D22" s="14"/>
      <c r="E22" s="15"/>
      <c r="F22" s="15"/>
      <c r="G22" s="934"/>
      <c r="H22" s="934"/>
      <c r="M22" s="25"/>
      <c r="N22" s="25"/>
      <c r="O22" s="25"/>
      <c r="P22" s="25"/>
    </row>
    <row r="23" spans="1:16" ht="27">
      <c r="A23" s="16" t="s">
        <v>2369</v>
      </c>
      <c r="B23" s="10"/>
      <c r="C23" s="17"/>
      <c r="D23" s="10" t="s">
        <v>4137</v>
      </c>
      <c r="E23" s="18" t="s">
        <v>14</v>
      </c>
      <c r="F23" s="17">
        <v>3</v>
      </c>
      <c r="G23" s="951"/>
      <c r="H23" s="951"/>
      <c r="L23" s="26"/>
      <c r="M23" s="25"/>
      <c r="N23" s="25"/>
      <c r="O23" s="25"/>
      <c r="P23" s="25"/>
    </row>
    <row r="24" spans="1:16">
      <c r="A24" s="11"/>
      <c r="B24" s="12"/>
      <c r="C24" s="13"/>
      <c r="D24" s="14"/>
      <c r="E24" s="15"/>
      <c r="F24" s="15"/>
      <c r="G24" s="934"/>
      <c r="H24" s="934"/>
      <c r="I24" s="20"/>
      <c r="J24" s="21"/>
      <c r="M24" s="25"/>
      <c r="N24" s="25"/>
      <c r="O24" s="25"/>
      <c r="P24" s="25"/>
    </row>
    <row r="25" spans="1:16">
      <c r="A25" s="16" t="s">
        <v>2359</v>
      </c>
      <c r="B25" s="10"/>
      <c r="C25" s="39" t="s">
        <v>51</v>
      </c>
      <c r="D25" s="63" t="s">
        <v>52</v>
      </c>
      <c r="E25" s="45"/>
      <c r="F25" s="45"/>
      <c r="G25" s="916"/>
      <c r="H25" s="916"/>
      <c r="L25" s="26"/>
    </row>
    <row r="26" spans="1:16">
      <c r="A26" s="11"/>
      <c r="B26" s="12"/>
      <c r="C26" s="64"/>
      <c r="D26" s="65"/>
      <c r="E26" s="64"/>
      <c r="F26" s="64"/>
      <c r="G26" s="919"/>
      <c r="H26" s="919"/>
    </row>
    <row r="27" spans="1:16" ht="67.5">
      <c r="A27" s="16" t="s">
        <v>2370</v>
      </c>
      <c r="B27" s="10"/>
      <c r="C27" s="45"/>
      <c r="D27" s="10" t="s">
        <v>55</v>
      </c>
      <c r="E27" s="17" t="s">
        <v>14</v>
      </c>
      <c r="F27" s="17">
        <v>1</v>
      </c>
      <c r="G27" s="913"/>
      <c r="H27" s="913"/>
    </row>
    <row r="28" spans="1:16">
      <c r="A28" s="27"/>
      <c r="B28" s="28"/>
      <c r="C28" s="64"/>
      <c r="D28" s="66"/>
      <c r="E28" s="67"/>
      <c r="F28" s="67"/>
      <c r="G28" s="915"/>
      <c r="H28" s="915"/>
    </row>
    <row r="29" spans="1:16" ht="40.5">
      <c r="A29" s="16" t="s">
        <v>2371</v>
      </c>
      <c r="B29" s="10"/>
      <c r="C29" s="45"/>
      <c r="D29" s="10" t="s">
        <v>53</v>
      </c>
      <c r="E29" s="17" t="s">
        <v>14</v>
      </c>
      <c r="F29" s="17">
        <v>1</v>
      </c>
      <c r="G29" s="913"/>
      <c r="H29" s="913"/>
    </row>
    <row r="30" spans="1:16">
      <c r="A30" s="27"/>
      <c r="B30" s="28"/>
      <c r="C30" s="64"/>
      <c r="D30" s="65"/>
      <c r="E30" s="64"/>
      <c r="F30" s="64"/>
      <c r="G30" s="919"/>
      <c r="H30" s="919"/>
    </row>
    <row r="31" spans="1:16" ht="40.5">
      <c r="A31" s="16" t="s">
        <v>2372</v>
      </c>
      <c r="B31" s="10"/>
      <c r="C31" s="45"/>
      <c r="D31" s="68" t="s">
        <v>54</v>
      </c>
      <c r="E31" s="45" t="s">
        <v>14</v>
      </c>
      <c r="F31" s="45">
        <v>3</v>
      </c>
      <c r="G31" s="916"/>
      <c r="H31" s="916"/>
    </row>
    <row r="32" spans="1:16">
      <c r="A32" s="27"/>
      <c r="B32" s="28"/>
      <c r="C32" s="29"/>
      <c r="D32" s="28"/>
      <c r="E32" s="30"/>
      <c r="F32" s="29"/>
      <c r="G32" s="1004"/>
      <c r="H32" s="1004"/>
    </row>
    <row r="33" spans="1:8" ht="27">
      <c r="A33" s="16" t="s">
        <v>2373</v>
      </c>
      <c r="B33" s="10"/>
      <c r="C33" s="17"/>
      <c r="D33" s="69" t="s">
        <v>56</v>
      </c>
      <c r="E33" s="6" t="s">
        <v>14</v>
      </c>
      <c r="F33" s="70">
        <v>1</v>
      </c>
      <c r="G33" s="916"/>
      <c r="H33" s="1092"/>
    </row>
    <row r="34" spans="1:8">
      <c r="A34" s="27"/>
      <c r="B34" s="28"/>
      <c r="C34" s="29"/>
      <c r="D34" s="28"/>
      <c r="E34" s="29"/>
      <c r="F34" s="29"/>
      <c r="G34" s="1004"/>
      <c r="H34" s="1004"/>
    </row>
    <row r="35" spans="1:8" ht="27">
      <c r="A35" s="16" t="s">
        <v>2374</v>
      </c>
      <c r="B35" s="10"/>
      <c r="C35" s="17"/>
      <c r="D35" s="10" t="s">
        <v>60</v>
      </c>
      <c r="E35" s="18" t="s">
        <v>57</v>
      </c>
      <c r="F35" s="17">
        <v>1</v>
      </c>
      <c r="G35" s="951">
        <v>60000</v>
      </c>
      <c r="H35" s="951">
        <f>F35*G35</f>
        <v>60000</v>
      </c>
    </row>
    <row r="36" spans="1:8">
      <c r="A36" s="27"/>
      <c r="B36" s="28"/>
      <c r="C36" s="29"/>
      <c r="D36" s="28"/>
      <c r="E36" s="30"/>
      <c r="F36" s="29"/>
      <c r="G36" s="1004"/>
      <c r="H36" s="1004"/>
    </row>
    <row r="37" spans="1:8">
      <c r="A37" s="16" t="s">
        <v>2375</v>
      </c>
      <c r="B37" s="10"/>
      <c r="C37" s="17"/>
      <c r="D37" s="10" t="s">
        <v>58</v>
      </c>
      <c r="E37" s="18" t="s">
        <v>59</v>
      </c>
      <c r="F37" s="847">
        <f>H35</f>
        <v>60000</v>
      </c>
      <c r="G37" s="951"/>
      <c r="H37" s="951"/>
    </row>
    <row r="38" spans="1:8">
      <c r="A38" s="27"/>
      <c r="B38" s="28"/>
      <c r="C38" s="29"/>
      <c r="D38" s="28"/>
      <c r="E38" s="30"/>
      <c r="F38" s="29"/>
      <c r="G38" s="1004"/>
      <c r="H38" s="1004"/>
    </row>
    <row r="39" spans="1:8">
      <c r="A39" s="16"/>
      <c r="B39" s="10"/>
      <c r="C39" s="17"/>
      <c r="D39" s="10"/>
      <c r="E39" s="18"/>
      <c r="F39" s="17"/>
      <c r="G39" s="951"/>
      <c r="H39" s="951"/>
    </row>
    <row r="40" spans="1:8">
      <c r="A40" s="27"/>
      <c r="B40" s="28"/>
      <c r="C40" s="29"/>
      <c r="D40" s="28"/>
      <c r="E40" s="30"/>
      <c r="F40" s="29"/>
      <c r="G40" s="1004"/>
      <c r="H40" s="1004"/>
    </row>
    <row r="41" spans="1:8" ht="15.75" thickBot="1">
      <c r="A41" s="32"/>
      <c r="B41" s="33"/>
      <c r="C41" s="34"/>
      <c r="D41" s="33"/>
      <c r="E41" s="35"/>
      <c r="F41" s="34"/>
      <c r="G41" s="1005"/>
      <c r="H41" s="1005"/>
    </row>
    <row r="42" spans="1:8" ht="15.75" thickBot="1">
      <c r="A42" s="1104" t="s">
        <v>20</v>
      </c>
      <c r="B42" s="1104"/>
      <c r="C42" s="1104"/>
      <c r="D42" s="1104"/>
      <c r="E42" s="1104"/>
      <c r="F42" s="1104"/>
      <c r="G42" s="1104"/>
      <c r="H42" s="36"/>
    </row>
    <row r="43" spans="1:8" ht="15.75" thickBot="1">
      <c r="A43" s="1105" t="s">
        <v>21</v>
      </c>
      <c r="B43" s="1106"/>
      <c r="C43" s="1106"/>
      <c r="D43" s="1106"/>
      <c r="E43" s="1106"/>
      <c r="F43" s="1106"/>
      <c r="G43" s="1107"/>
      <c r="H43" s="37"/>
    </row>
    <row r="44" spans="1:8">
      <c r="A44" s="16" t="s">
        <v>2360</v>
      </c>
      <c r="B44" s="10"/>
      <c r="C44" s="17" t="s">
        <v>22</v>
      </c>
      <c r="D44" s="38" t="s">
        <v>40</v>
      </c>
      <c r="E44" s="39"/>
      <c r="F44" s="17"/>
      <c r="G44" s="1008"/>
      <c r="H44" s="913"/>
    </row>
    <row r="45" spans="1:8">
      <c r="A45" s="27"/>
      <c r="B45" s="28"/>
      <c r="C45" s="29"/>
      <c r="D45" s="28"/>
      <c r="E45" s="30"/>
      <c r="F45" s="29"/>
      <c r="G45" s="1004"/>
      <c r="H45" s="1004"/>
    </row>
    <row r="46" spans="1:8" ht="46.5" customHeight="1">
      <c r="A46" s="16"/>
      <c r="B46" s="10"/>
      <c r="C46" s="17"/>
      <c r="D46" s="40" t="s">
        <v>41</v>
      </c>
      <c r="E46" s="18"/>
      <c r="F46" s="17"/>
      <c r="G46" s="951"/>
      <c r="H46" s="913"/>
    </row>
    <row r="47" spans="1:8" ht="14.25" customHeight="1">
      <c r="A47" s="27"/>
      <c r="B47" s="28"/>
      <c r="C47" s="29"/>
      <c r="D47" s="28"/>
      <c r="E47" s="30"/>
      <c r="F47" s="29"/>
      <c r="G47" s="1004"/>
      <c r="H47" s="1004"/>
    </row>
    <row r="48" spans="1:8" ht="27">
      <c r="A48" s="16"/>
      <c r="B48" s="10"/>
      <c r="C48" s="17"/>
      <c r="D48" s="41" t="s">
        <v>50</v>
      </c>
      <c r="E48" s="18"/>
      <c r="F48" s="17"/>
      <c r="G48" s="951"/>
      <c r="H48" s="913"/>
    </row>
    <row r="49" spans="1:8">
      <c r="A49" s="27"/>
      <c r="B49" s="28"/>
      <c r="C49" s="29"/>
      <c r="D49" s="28"/>
      <c r="E49" s="30"/>
      <c r="F49" s="29"/>
      <c r="G49" s="1004"/>
      <c r="H49" s="1004"/>
    </row>
    <row r="50" spans="1:8">
      <c r="A50" s="16"/>
      <c r="B50" s="10"/>
      <c r="C50" s="17"/>
      <c r="D50" s="41" t="s">
        <v>23</v>
      </c>
      <c r="E50" s="42"/>
      <c r="F50" s="17"/>
      <c r="G50" s="951"/>
      <c r="H50" s="951"/>
    </row>
    <row r="51" spans="1:8">
      <c r="A51" s="27"/>
      <c r="B51" s="28"/>
      <c r="C51" s="29"/>
      <c r="D51" s="28"/>
      <c r="E51" s="30"/>
      <c r="F51" s="29"/>
      <c r="G51" s="1004"/>
      <c r="H51" s="1004"/>
    </row>
    <row r="52" spans="1:8">
      <c r="A52" s="43" t="s">
        <v>2376</v>
      </c>
      <c r="B52" s="44"/>
      <c r="C52" s="45"/>
      <c r="D52" s="44" t="s">
        <v>42</v>
      </c>
      <c r="E52" s="18" t="s">
        <v>14</v>
      </c>
      <c r="F52" s="45">
        <v>3</v>
      </c>
      <c r="G52" s="1006"/>
      <c r="H52" s="1006"/>
    </row>
    <row r="53" spans="1:8">
      <c r="A53" s="27"/>
      <c r="B53" s="28"/>
      <c r="C53" s="29"/>
      <c r="D53" s="28"/>
      <c r="E53" s="30"/>
      <c r="F53" s="29"/>
      <c r="G53" s="1004"/>
      <c r="H53" s="1004"/>
    </row>
    <row r="54" spans="1:8">
      <c r="A54" s="46"/>
      <c r="B54" s="47"/>
      <c r="C54" s="48"/>
      <c r="D54" s="49" t="s">
        <v>2393</v>
      </c>
      <c r="E54" s="47"/>
      <c r="F54" s="47"/>
      <c r="G54" s="1007"/>
      <c r="H54" s="1007"/>
    </row>
    <row r="55" spans="1:8">
      <c r="A55" s="27"/>
      <c r="B55" s="28"/>
      <c r="C55" s="29"/>
      <c r="D55" s="28"/>
      <c r="E55" s="30"/>
      <c r="F55" s="29"/>
      <c r="G55" s="1004"/>
      <c r="H55" s="1004"/>
    </row>
    <row r="56" spans="1:8">
      <c r="A56" s="46" t="s">
        <v>2377</v>
      </c>
      <c r="B56" s="47"/>
      <c r="C56" s="48"/>
      <c r="D56" s="48" t="s">
        <v>2394</v>
      </c>
      <c r="E56" s="18" t="s">
        <v>14</v>
      </c>
      <c r="F56" s="47">
        <v>3</v>
      </c>
      <c r="G56" s="1007"/>
      <c r="H56" s="1007"/>
    </row>
    <row r="57" spans="1:8">
      <c r="A57" s="27"/>
      <c r="B57" s="28"/>
      <c r="C57" s="29"/>
      <c r="D57" s="28"/>
      <c r="E57" s="30"/>
      <c r="F57" s="29"/>
      <c r="G57" s="1004"/>
      <c r="H57" s="1004"/>
    </row>
    <row r="58" spans="1:8">
      <c r="A58" s="46"/>
      <c r="B58" s="47"/>
      <c r="C58" s="48"/>
      <c r="D58" s="49" t="s">
        <v>2395</v>
      </c>
      <c r="E58" s="47"/>
      <c r="F58" s="47"/>
      <c r="G58" s="1007"/>
      <c r="H58" s="1007"/>
    </row>
    <row r="59" spans="1:8">
      <c r="A59" s="27"/>
      <c r="B59" s="28"/>
      <c r="C59" s="29"/>
      <c r="D59" s="28"/>
      <c r="E59" s="30"/>
      <c r="F59" s="29"/>
      <c r="G59" s="1004"/>
      <c r="H59" s="1004"/>
    </row>
    <row r="60" spans="1:8">
      <c r="A60" s="46" t="s">
        <v>2378</v>
      </c>
      <c r="B60" s="47"/>
      <c r="C60" s="48"/>
      <c r="D60" s="48" t="s">
        <v>43</v>
      </c>
      <c r="E60" s="18" t="s">
        <v>14</v>
      </c>
      <c r="F60" s="47">
        <v>7</v>
      </c>
      <c r="G60" s="1007"/>
      <c r="H60" s="1007"/>
    </row>
    <row r="61" spans="1:8">
      <c r="A61" s="27"/>
      <c r="B61" s="28"/>
      <c r="C61" s="29"/>
      <c r="D61" s="28"/>
      <c r="E61" s="30"/>
      <c r="F61" s="29"/>
      <c r="G61" s="1004"/>
      <c r="H61" s="1004"/>
    </row>
    <row r="62" spans="1:8">
      <c r="A62" s="46" t="s">
        <v>2379</v>
      </c>
      <c r="B62" s="47"/>
      <c r="C62" s="48"/>
      <c r="D62" s="48" t="s">
        <v>45</v>
      </c>
      <c r="E62" s="18" t="s">
        <v>14</v>
      </c>
      <c r="F62" s="47">
        <v>2</v>
      </c>
      <c r="G62" s="1007"/>
      <c r="H62" s="1007"/>
    </row>
    <row r="63" spans="1:8">
      <c r="A63" s="27"/>
      <c r="B63" s="28"/>
      <c r="C63" s="29"/>
      <c r="D63" s="28"/>
      <c r="E63" s="30"/>
      <c r="F63" s="29"/>
      <c r="G63" s="1004"/>
      <c r="H63" s="1004"/>
    </row>
    <row r="64" spans="1:8">
      <c r="A64" s="46"/>
      <c r="B64" s="47"/>
      <c r="C64" s="48"/>
      <c r="D64" s="49" t="s">
        <v>2396</v>
      </c>
      <c r="E64" s="18"/>
      <c r="F64" s="47"/>
      <c r="G64" s="1007"/>
      <c r="H64" s="1007"/>
    </row>
    <row r="65" spans="1:8">
      <c r="A65" s="27"/>
      <c r="B65" s="28"/>
      <c r="C65" s="29"/>
      <c r="D65" s="28"/>
      <c r="E65" s="30"/>
      <c r="F65" s="29"/>
      <c r="G65" s="1004"/>
      <c r="H65" s="1004"/>
    </row>
    <row r="66" spans="1:8">
      <c r="A66" s="46" t="s">
        <v>2380</v>
      </c>
      <c r="B66" s="47"/>
      <c r="C66" s="48"/>
      <c r="D66" s="48" t="s">
        <v>2397</v>
      </c>
      <c r="E66" s="18" t="s">
        <v>14</v>
      </c>
      <c r="F66" s="47">
        <v>3</v>
      </c>
      <c r="G66" s="1007"/>
      <c r="H66" s="1007"/>
    </row>
    <row r="67" spans="1:8">
      <c r="A67" s="27"/>
      <c r="B67" s="28"/>
      <c r="C67" s="29"/>
      <c r="D67" s="28"/>
      <c r="E67" s="30"/>
      <c r="F67" s="29"/>
      <c r="G67" s="1004"/>
      <c r="H67" s="1004"/>
    </row>
    <row r="68" spans="1:8" ht="27">
      <c r="A68" s="46" t="s">
        <v>2361</v>
      </c>
      <c r="B68" s="47"/>
      <c r="C68" s="17"/>
      <c r="D68" s="773" t="s">
        <v>2399</v>
      </c>
      <c r="E68" s="39"/>
      <c r="F68" s="17"/>
      <c r="G68" s="1008"/>
      <c r="H68" s="913"/>
    </row>
    <row r="69" spans="1:8">
      <c r="A69" s="50"/>
      <c r="B69" s="29"/>
      <c r="C69" s="29"/>
      <c r="D69" s="28"/>
      <c r="E69" s="30"/>
      <c r="F69" s="29"/>
      <c r="G69" s="1004"/>
      <c r="H69" s="1004"/>
    </row>
    <row r="70" spans="1:8">
      <c r="A70" s="46" t="s">
        <v>2381</v>
      </c>
      <c r="B70" s="47"/>
      <c r="C70" s="17"/>
      <c r="D70" s="40" t="s">
        <v>46</v>
      </c>
      <c r="E70" s="47" t="s">
        <v>14</v>
      </c>
      <c r="F70" s="47">
        <v>3</v>
      </c>
      <c r="G70" s="1007"/>
      <c r="H70" s="1007"/>
    </row>
    <row r="71" spans="1:8">
      <c r="A71" s="50"/>
      <c r="B71" s="29"/>
      <c r="C71" s="29"/>
      <c r="D71" s="28"/>
      <c r="E71" s="30"/>
      <c r="F71" s="29"/>
      <c r="G71" s="1004"/>
      <c r="H71" s="1004"/>
    </row>
    <row r="72" spans="1:8" ht="27">
      <c r="A72" s="46" t="s">
        <v>2382</v>
      </c>
      <c r="B72" s="47"/>
      <c r="C72" s="17"/>
      <c r="D72" s="53" t="s">
        <v>47</v>
      </c>
      <c r="E72" s="47" t="s">
        <v>14</v>
      </c>
      <c r="F72" s="17">
        <v>3</v>
      </c>
      <c r="G72" s="1007"/>
      <c r="H72" s="1007"/>
    </row>
    <row r="73" spans="1:8">
      <c r="A73" s="50"/>
      <c r="B73" s="29"/>
      <c r="C73" s="29"/>
      <c r="D73" s="28"/>
      <c r="E73" s="30"/>
      <c r="F73" s="29"/>
      <c r="G73" s="1004"/>
      <c r="H73" s="1004"/>
    </row>
    <row r="74" spans="1:8">
      <c r="A74" s="46" t="s">
        <v>2383</v>
      </c>
      <c r="B74" s="47"/>
      <c r="C74" s="17"/>
      <c r="D74" s="40" t="s">
        <v>30</v>
      </c>
      <c r="E74" s="47" t="s">
        <v>14</v>
      </c>
      <c r="F74" s="17">
        <v>3</v>
      </c>
      <c r="G74" s="1007"/>
      <c r="H74" s="1007"/>
    </row>
    <row r="75" spans="1:8">
      <c r="A75" s="50"/>
      <c r="B75" s="29"/>
      <c r="C75" s="29"/>
      <c r="D75" s="28"/>
      <c r="E75" s="30"/>
      <c r="F75" s="29"/>
      <c r="G75" s="1004"/>
      <c r="H75" s="1004"/>
    </row>
    <row r="76" spans="1:8">
      <c r="A76" s="46" t="s">
        <v>2384</v>
      </c>
      <c r="B76" s="47"/>
      <c r="C76" s="17"/>
      <c r="D76" s="40" t="s">
        <v>48</v>
      </c>
      <c r="E76" s="47" t="s">
        <v>14</v>
      </c>
      <c r="F76" s="17">
        <v>3</v>
      </c>
      <c r="G76" s="1007"/>
      <c r="H76" s="1007"/>
    </row>
    <row r="77" spans="1:8">
      <c r="A77" s="50"/>
      <c r="B77" s="29"/>
      <c r="C77" s="29"/>
      <c r="D77" s="28"/>
      <c r="E77" s="30"/>
      <c r="F77" s="29"/>
      <c r="G77" s="1004"/>
      <c r="H77" s="1004"/>
    </row>
    <row r="78" spans="1:8">
      <c r="A78" s="46" t="s">
        <v>2385</v>
      </c>
      <c r="B78" s="47"/>
      <c r="C78" s="17"/>
      <c r="D78" s="40" t="s">
        <v>33</v>
      </c>
      <c r="E78" s="18" t="s">
        <v>34</v>
      </c>
      <c r="F78" s="17">
        <v>3</v>
      </c>
      <c r="G78" s="951"/>
      <c r="H78" s="1007"/>
    </row>
    <row r="79" spans="1:8">
      <c r="A79" s="50"/>
      <c r="B79" s="29"/>
      <c r="C79" s="29"/>
      <c r="D79" s="28"/>
      <c r="E79" s="30"/>
      <c r="F79" s="29"/>
      <c r="G79" s="1004"/>
      <c r="H79" s="1004"/>
    </row>
    <row r="80" spans="1:8">
      <c r="A80" s="46" t="s">
        <v>2386</v>
      </c>
      <c r="B80" s="47"/>
      <c r="C80" s="17"/>
      <c r="D80" s="40" t="s">
        <v>2400</v>
      </c>
      <c r="E80" s="18"/>
      <c r="F80" s="17"/>
      <c r="G80" s="951"/>
      <c r="H80" s="1007"/>
    </row>
    <row r="81" spans="1:8">
      <c r="A81" s="50"/>
      <c r="B81" s="29"/>
      <c r="C81" s="29"/>
      <c r="D81" s="28"/>
      <c r="E81" s="30"/>
      <c r="F81" s="29"/>
      <c r="G81" s="1004"/>
      <c r="H81" s="1004"/>
    </row>
    <row r="82" spans="1:8" ht="15.75" thickBot="1">
      <c r="A82" s="97"/>
      <c r="B82" s="98"/>
      <c r="C82" s="98"/>
      <c r="D82" s="68"/>
      <c r="E82" s="39"/>
      <c r="F82" s="98"/>
      <c r="G82" s="1093"/>
      <c r="H82" s="1093"/>
    </row>
    <row r="83" spans="1:8" ht="15.75" thickBot="1">
      <c r="A83" s="1131" t="s">
        <v>20</v>
      </c>
      <c r="B83" s="1132"/>
      <c r="C83" s="1132"/>
      <c r="D83" s="1132"/>
      <c r="E83" s="1132"/>
      <c r="F83" s="1132"/>
      <c r="G83" s="1133"/>
      <c r="H83" s="51"/>
    </row>
    <row r="84" spans="1:8" ht="15.75" thickBot="1">
      <c r="A84" s="1105" t="s">
        <v>21</v>
      </c>
      <c r="B84" s="1106"/>
      <c r="C84" s="1106"/>
      <c r="D84" s="1106"/>
      <c r="E84" s="1106"/>
      <c r="F84" s="1106"/>
      <c r="G84" s="1107"/>
      <c r="H84" s="54"/>
    </row>
    <row r="85" spans="1:8">
      <c r="A85" s="27"/>
      <c r="B85" s="28"/>
      <c r="C85" s="29"/>
      <c r="D85" s="28"/>
      <c r="E85" s="30"/>
      <c r="F85" s="29"/>
      <c r="G85" s="31"/>
      <c r="H85" s="31"/>
    </row>
    <row r="86" spans="1:8">
      <c r="A86" s="16" t="s">
        <v>2362</v>
      </c>
      <c r="B86" s="10"/>
      <c r="C86" s="17"/>
      <c r="D86" s="71" t="s">
        <v>35</v>
      </c>
      <c r="E86" s="18"/>
      <c r="F86" s="17"/>
      <c r="G86" s="1009"/>
      <c r="H86" s="1010"/>
    </row>
    <row r="87" spans="1:8">
      <c r="A87" s="27"/>
      <c r="B87" s="28"/>
      <c r="C87" s="29"/>
      <c r="D87" s="28"/>
      <c r="E87" s="30"/>
      <c r="F87" s="29"/>
      <c r="G87" s="1004"/>
      <c r="H87" s="1004"/>
    </row>
    <row r="88" spans="1:8" ht="27">
      <c r="A88" s="16" t="s">
        <v>2387</v>
      </c>
      <c r="B88" s="10"/>
      <c r="C88" s="17"/>
      <c r="D88" s="72" t="s">
        <v>3282</v>
      </c>
      <c r="E88" s="73" t="s">
        <v>14</v>
      </c>
      <c r="F88" s="74">
        <v>4</v>
      </c>
      <c r="G88" s="1011"/>
      <c r="H88" s="923"/>
    </row>
    <row r="89" spans="1:8">
      <c r="A89" s="27"/>
      <c r="B89" s="28"/>
      <c r="C89" s="29"/>
      <c r="D89" s="28"/>
      <c r="E89" s="30"/>
      <c r="F89" s="29"/>
      <c r="G89" s="1004"/>
      <c r="H89" s="1004"/>
    </row>
    <row r="90" spans="1:8">
      <c r="A90" s="16" t="s">
        <v>2388</v>
      </c>
      <c r="B90" s="10"/>
      <c r="C90" s="17"/>
      <c r="D90" s="77" t="s">
        <v>36</v>
      </c>
      <c r="E90" s="73" t="s">
        <v>14</v>
      </c>
      <c r="F90" s="74">
        <v>4</v>
      </c>
      <c r="G90" s="1011"/>
      <c r="H90" s="1011"/>
    </row>
    <row r="91" spans="1:8">
      <c r="A91" s="27"/>
      <c r="B91" s="28"/>
      <c r="C91" s="29"/>
      <c r="D91" s="28"/>
      <c r="E91" s="30"/>
      <c r="F91" s="29"/>
      <c r="G91" s="1004"/>
      <c r="H91" s="1004"/>
    </row>
    <row r="92" spans="1:8">
      <c r="A92" s="16" t="s">
        <v>2389</v>
      </c>
      <c r="B92" s="44"/>
      <c r="C92" s="45"/>
      <c r="D92" s="75" t="s">
        <v>37</v>
      </c>
      <c r="E92" s="73" t="s">
        <v>14</v>
      </c>
      <c r="F92" s="76">
        <v>4</v>
      </c>
      <c r="G92" s="1012"/>
      <c r="H92" s="1012"/>
    </row>
    <row r="93" spans="1:8">
      <c r="A93" s="27"/>
      <c r="B93" s="28"/>
      <c r="C93" s="29"/>
      <c r="D93" s="28"/>
      <c r="E93" s="30"/>
      <c r="F93" s="29"/>
      <c r="G93" s="1004"/>
      <c r="H93" s="1004"/>
    </row>
    <row r="94" spans="1:8">
      <c r="A94" s="16" t="s">
        <v>2390</v>
      </c>
      <c r="B94" s="44"/>
      <c r="C94" s="45"/>
      <c r="D94" s="77" t="s">
        <v>38</v>
      </c>
      <c r="E94" s="73" t="s">
        <v>14</v>
      </c>
      <c r="F94" s="76">
        <v>2</v>
      </c>
      <c r="G94" s="1012"/>
      <c r="H94" s="1012"/>
    </row>
    <row r="95" spans="1:8">
      <c r="A95" s="27"/>
      <c r="B95" s="28"/>
      <c r="C95" s="29"/>
      <c r="D95" s="28"/>
      <c r="E95" s="30"/>
      <c r="F95" s="29"/>
      <c r="G95" s="1004"/>
      <c r="H95" s="1004"/>
    </row>
    <row r="96" spans="1:8" ht="27">
      <c r="A96" s="43" t="s">
        <v>2391</v>
      </c>
      <c r="B96" s="44"/>
      <c r="C96" s="45"/>
      <c r="D96" s="44" t="s">
        <v>61</v>
      </c>
      <c r="E96" s="52" t="s">
        <v>34</v>
      </c>
      <c r="F96" s="45">
        <v>1</v>
      </c>
      <c r="G96" s="1012"/>
      <c r="H96" s="1012"/>
    </row>
    <row r="97" spans="1:8">
      <c r="A97" s="27"/>
      <c r="B97" s="28"/>
      <c r="C97" s="29"/>
      <c r="D97" s="28"/>
      <c r="E97" s="30"/>
      <c r="F97" s="29"/>
      <c r="G97" s="1004"/>
      <c r="H97" s="1004"/>
    </row>
    <row r="98" spans="1:8">
      <c r="A98" s="46"/>
      <c r="B98" s="47"/>
      <c r="C98" s="48"/>
      <c r="D98" s="49"/>
      <c r="E98" s="47"/>
      <c r="F98" s="47"/>
      <c r="G98" s="1007"/>
      <c r="H98" s="1007"/>
    </row>
    <row r="99" spans="1:8">
      <c r="A99" s="27"/>
      <c r="B99" s="28"/>
      <c r="C99" s="29"/>
      <c r="D99" s="28"/>
      <c r="E99" s="30"/>
      <c r="F99" s="29"/>
      <c r="G99" s="1004"/>
      <c r="H99" s="1004"/>
    </row>
    <row r="100" spans="1:8">
      <c r="A100" s="46"/>
      <c r="B100" s="47"/>
      <c r="C100" s="48"/>
      <c r="D100" s="48"/>
      <c r="E100" s="47"/>
      <c r="F100" s="47"/>
      <c r="G100" s="1007"/>
      <c r="H100" s="1007"/>
    </row>
    <row r="101" spans="1:8">
      <c r="A101" s="27"/>
      <c r="B101" s="28"/>
      <c r="C101" s="29"/>
      <c r="D101" s="28"/>
      <c r="E101" s="30"/>
      <c r="F101" s="29"/>
      <c r="G101" s="1004"/>
      <c r="H101" s="1004"/>
    </row>
    <row r="102" spans="1:8">
      <c r="A102" s="46"/>
      <c r="B102" s="47"/>
      <c r="C102" s="48"/>
      <c r="D102" s="49"/>
      <c r="E102" s="47"/>
      <c r="F102" s="47"/>
      <c r="G102" s="1007"/>
      <c r="H102" s="1007"/>
    </row>
    <row r="103" spans="1:8">
      <c r="A103" s="27"/>
      <c r="B103" s="28"/>
      <c r="C103" s="29"/>
      <c r="D103" s="28"/>
      <c r="E103" s="30"/>
      <c r="F103" s="29"/>
      <c r="G103" s="1004"/>
      <c r="H103" s="1004"/>
    </row>
    <row r="104" spans="1:8">
      <c r="A104" s="46"/>
      <c r="B104" s="47"/>
      <c r="C104" s="48"/>
      <c r="D104" s="48"/>
      <c r="E104" s="47"/>
      <c r="F104" s="47"/>
      <c r="G104" s="1007"/>
      <c r="H104" s="1007"/>
    </row>
    <row r="105" spans="1:8">
      <c r="A105" s="27"/>
      <c r="B105" s="28"/>
      <c r="C105" s="29"/>
      <c r="D105" s="28"/>
      <c r="E105" s="30"/>
      <c r="F105" s="29"/>
      <c r="G105" s="1004"/>
      <c r="H105" s="1004"/>
    </row>
    <row r="106" spans="1:8">
      <c r="A106" s="46"/>
      <c r="B106" s="47"/>
      <c r="C106" s="48"/>
      <c r="D106" s="48"/>
      <c r="E106" s="47"/>
      <c r="F106" s="47"/>
      <c r="G106" s="1007"/>
      <c r="H106" s="1007"/>
    </row>
    <row r="107" spans="1:8">
      <c r="A107" s="27"/>
      <c r="B107" s="28"/>
      <c r="C107" s="29"/>
      <c r="D107" s="28"/>
      <c r="E107" s="30"/>
      <c r="F107" s="29"/>
      <c r="G107" s="1004"/>
      <c r="H107" s="1004"/>
    </row>
    <row r="108" spans="1:8">
      <c r="A108" s="46"/>
      <c r="B108" s="47"/>
      <c r="C108" s="48"/>
      <c r="D108" s="48"/>
      <c r="E108" s="47"/>
      <c r="F108" s="47"/>
      <c r="G108" s="1007"/>
      <c r="H108" s="1007"/>
    </row>
    <row r="109" spans="1:8">
      <c r="A109" s="27"/>
      <c r="B109" s="28"/>
      <c r="C109" s="29"/>
      <c r="D109" s="28"/>
      <c r="E109" s="30"/>
      <c r="F109" s="29"/>
      <c r="G109" s="1004"/>
      <c r="H109" s="1004"/>
    </row>
    <row r="110" spans="1:8">
      <c r="A110" s="46"/>
      <c r="B110" s="47"/>
      <c r="C110" s="48"/>
      <c r="D110" s="48"/>
      <c r="E110" s="47"/>
      <c r="F110" s="47"/>
      <c r="G110" s="1007"/>
      <c r="H110" s="1007"/>
    </row>
    <row r="111" spans="1:8">
      <c r="A111" s="27"/>
      <c r="B111" s="28"/>
      <c r="C111" s="29"/>
      <c r="D111" s="28"/>
      <c r="E111" s="30"/>
      <c r="F111" s="29"/>
      <c r="G111" s="1004"/>
      <c r="H111" s="1004"/>
    </row>
    <row r="112" spans="1:8">
      <c r="A112" s="46"/>
      <c r="B112" s="47"/>
      <c r="C112" s="17"/>
      <c r="D112" s="38"/>
      <c r="E112" s="39"/>
      <c r="F112" s="17"/>
      <c r="G112" s="1008"/>
      <c r="H112" s="913"/>
    </row>
    <row r="113" spans="1:8">
      <c r="A113" s="50"/>
      <c r="B113" s="29"/>
      <c r="C113" s="29"/>
      <c r="D113" s="28"/>
      <c r="E113" s="30"/>
      <c r="F113" s="29"/>
      <c r="G113" s="1004"/>
      <c r="H113" s="1004"/>
    </row>
    <row r="114" spans="1:8">
      <c r="A114" s="46"/>
      <c r="B114" s="47"/>
      <c r="C114" s="17"/>
      <c r="D114" s="40"/>
      <c r="E114" s="47"/>
      <c r="F114" s="47"/>
      <c r="G114" s="1007"/>
      <c r="H114" s="1007"/>
    </row>
    <row r="115" spans="1:8" ht="15.75" thickBot="1">
      <c r="A115" s="50"/>
      <c r="B115" s="29"/>
      <c r="C115" s="29"/>
      <c r="D115" s="28"/>
      <c r="E115" s="30"/>
      <c r="F115" s="29"/>
      <c r="G115" s="1004"/>
      <c r="H115" s="1004"/>
    </row>
    <row r="116" spans="1:8" ht="15.75" thickBot="1">
      <c r="A116" s="1131" t="s">
        <v>39</v>
      </c>
      <c r="B116" s="1132"/>
      <c r="C116" s="1132"/>
      <c r="D116" s="1132"/>
      <c r="E116" s="1132"/>
      <c r="F116" s="1132"/>
      <c r="G116" s="1132"/>
      <c r="H116" s="51"/>
    </row>
    <row r="125" spans="1:8">
      <c r="A125" s="55"/>
      <c r="D125" s="57"/>
      <c r="E125" s="58"/>
      <c r="F125" s="59"/>
      <c r="G125" s="60"/>
      <c r="H125" s="60"/>
    </row>
  </sheetData>
  <sheetProtection algorithmName="SHA-512" hashValue="FjdO3HpueAV3IyZrXVRdo3uGgaFirSlaouyIandqgszdDV2NoVvozUVUEET4Ghn4JAs65+RqE/GpE8lDvyxlXg==" saltValue="BuWAW4koOsbwLaE4AFbD6A==" spinCount="100000" sheet="1" objects="1" scenarios="1"/>
  <mergeCells count="11">
    <mergeCell ref="C3:H3"/>
    <mergeCell ref="A3:B3"/>
    <mergeCell ref="A2:B2"/>
    <mergeCell ref="A1:B1"/>
    <mergeCell ref="C1:H1"/>
    <mergeCell ref="C2:H2"/>
    <mergeCell ref="A84:G84"/>
    <mergeCell ref="A116:G116"/>
    <mergeCell ref="A42:G42"/>
    <mergeCell ref="A43:G43"/>
    <mergeCell ref="A83:G83"/>
  </mergeCells>
  <pageMargins left="0.70866141732283472" right="0.70866141732283472" top="0.74803149606299213" bottom="0.74803149606299213" header="0.31496062992125984" footer="0.31496062992125984"/>
  <pageSetup paperSize="9" scale="61" firstPageNumber="19" fitToHeight="0" orientation="portrait" r:id="rId1"/>
  <headerFooter>
    <oddFooter xml:space="preserve">&amp;RC. &amp;P
</oddFooter>
  </headerFooter>
  <rowBreaks count="2" manualBreakCount="2">
    <brk id="42" max="7" man="1"/>
    <brk id="83" max="7" man="1"/>
  </row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F8B640-0949-4583-B12A-7F36A0A26C86}">
  <sheetPr>
    <pageSetUpPr fitToPage="1"/>
  </sheetPr>
  <dimension ref="A1:P42"/>
  <sheetViews>
    <sheetView view="pageBreakPreview" topLeftCell="A17" zoomScale="85" zoomScaleNormal="100" zoomScaleSheetLayoutView="85" workbookViewId="0">
      <selection activeCell="G87" sqref="A87:H120"/>
    </sheetView>
  </sheetViews>
  <sheetFormatPr defaultColWidth="8.85546875" defaultRowHeight="15"/>
  <cols>
    <col min="1" max="1" width="7.140625" style="61" customWidth="1"/>
    <col min="2" max="2" width="8.28515625" style="56" customWidth="1"/>
    <col min="3" max="3" width="9.5703125" style="56" customWidth="1"/>
    <col min="4" max="4" width="41" style="56" bestFit="1" customWidth="1"/>
    <col min="5" max="5" width="7.5703125" style="152" customWidth="1"/>
    <col min="6" max="6" width="8.5703125" style="152" customWidth="1"/>
    <col min="7" max="8" width="30.7109375" style="759" customWidth="1"/>
    <col min="12" max="12" width="11.7109375" bestFit="1" customWidth="1"/>
    <col min="20" max="20" width="12.28515625" bestFit="1" customWidth="1"/>
  </cols>
  <sheetData>
    <row r="1" spans="1:16" ht="28.5" customHeight="1">
      <c r="A1" s="1099" t="s">
        <v>2401</v>
      </c>
      <c r="B1" s="1099"/>
      <c r="C1" s="1099" t="s">
        <v>3488</v>
      </c>
      <c r="D1" s="1099"/>
      <c r="E1" s="1099"/>
      <c r="F1" s="1099"/>
      <c r="G1" s="1099"/>
      <c r="H1" s="1099"/>
    </row>
    <row r="2" spans="1:16" ht="14.45" customHeight="1">
      <c r="A2" s="1099" t="s">
        <v>1184</v>
      </c>
      <c r="B2" s="1099"/>
      <c r="C2" s="1099" t="s">
        <v>3487</v>
      </c>
      <c r="D2" s="1099"/>
      <c r="E2" s="1099"/>
      <c r="F2" s="1099"/>
      <c r="G2" s="1099"/>
      <c r="H2" s="1099"/>
    </row>
    <row r="3" spans="1:16" ht="15.75" thickBot="1">
      <c r="A3" s="1102" t="s">
        <v>917</v>
      </c>
      <c r="B3" s="1102"/>
      <c r="C3" s="1103" t="str">
        <f>D5</f>
        <v>SCHEDULE 26: RETAINING WALL</v>
      </c>
      <c r="D3" s="1103"/>
      <c r="E3" s="1103"/>
      <c r="F3" s="1103"/>
      <c r="G3" s="1103"/>
      <c r="H3" s="1103"/>
    </row>
    <row r="4" spans="1:16" ht="30" customHeight="1" thickBot="1">
      <c r="A4" s="1" t="s">
        <v>0</v>
      </c>
      <c r="B4" s="2" t="s">
        <v>1</v>
      </c>
      <c r="C4" s="2" t="s">
        <v>2</v>
      </c>
      <c r="D4" s="2" t="s">
        <v>3</v>
      </c>
      <c r="E4" s="2" t="s">
        <v>4</v>
      </c>
      <c r="F4" s="2" t="s">
        <v>5</v>
      </c>
      <c r="G4" s="757" t="s">
        <v>6</v>
      </c>
      <c r="H4" s="757" t="s">
        <v>7</v>
      </c>
    </row>
    <row r="5" spans="1:16">
      <c r="A5" s="157"/>
      <c r="B5" s="7"/>
      <c r="C5" s="10"/>
      <c r="D5" s="8" t="s">
        <v>2446</v>
      </c>
      <c r="E5" s="9"/>
      <c r="F5" s="9"/>
      <c r="G5" s="951"/>
      <c r="H5" s="951"/>
    </row>
    <row r="6" spans="1:16">
      <c r="A6" s="50"/>
      <c r="B6" s="12"/>
      <c r="C6" s="13"/>
      <c r="D6" s="14"/>
      <c r="E6" s="15"/>
      <c r="F6" s="15"/>
      <c r="G6" s="934"/>
      <c r="H6" s="934"/>
    </row>
    <row r="7" spans="1:16">
      <c r="A7" s="16" t="s">
        <v>2402</v>
      </c>
      <c r="B7" s="10"/>
      <c r="C7" s="123" t="s">
        <v>1820</v>
      </c>
      <c r="D7" s="41" t="s">
        <v>200</v>
      </c>
      <c r="E7" s="18"/>
      <c r="F7" s="17"/>
      <c r="G7" s="933"/>
      <c r="H7" s="933"/>
    </row>
    <row r="8" spans="1:16">
      <c r="A8" s="50"/>
      <c r="B8" s="12"/>
      <c r="C8" s="13"/>
      <c r="D8" s="14"/>
      <c r="E8" s="15"/>
      <c r="F8" s="15"/>
      <c r="G8" s="934"/>
      <c r="H8" s="934"/>
    </row>
    <row r="9" spans="1:16" ht="27">
      <c r="A9" s="16" t="s">
        <v>2403</v>
      </c>
      <c r="B9" s="10"/>
      <c r="C9" s="17" t="s">
        <v>938</v>
      </c>
      <c r="D9" s="10" t="s">
        <v>1821</v>
      </c>
      <c r="E9" s="18" t="s">
        <v>154</v>
      </c>
      <c r="F9" s="17">
        <v>100</v>
      </c>
      <c r="G9" s="1094"/>
      <c r="H9" s="933"/>
    </row>
    <row r="10" spans="1:16">
      <c r="A10" s="50"/>
      <c r="B10" s="79"/>
      <c r="C10" s="336"/>
      <c r="D10" s="14"/>
      <c r="E10" s="15"/>
      <c r="F10" s="15"/>
      <c r="G10" s="934"/>
      <c r="H10" s="934"/>
    </row>
    <row r="11" spans="1:16" ht="27">
      <c r="A11" s="16" t="s">
        <v>2404</v>
      </c>
      <c r="B11" s="10"/>
      <c r="C11" s="17" t="s">
        <v>1822</v>
      </c>
      <c r="D11" s="10" t="s">
        <v>1823</v>
      </c>
      <c r="E11" s="18" t="s">
        <v>134</v>
      </c>
      <c r="F11" s="17">
        <v>91</v>
      </c>
      <c r="G11" s="933"/>
      <c r="H11" s="933"/>
      <c r="I11" s="20"/>
      <c r="J11" s="21"/>
      <c r="L11" s="22"/>
      <c r="N11" s="21"/>
      <c r="O11" s="22"/>
      <c r="P11" s="21"/>
    </row>
    <row r="12" spans="1:16">
      <c r="A12" s="50"/>
      <c r="B12" s="12"/>
      <c r="C12" s="13"/>
      <c r="D12" s="14"/>
      <c r="E12" s="15"/>
      <c r="F12" s="15"/>
      <c r="G12" s="934"/>
      <c r="H12" s="934"/>
      <c r="I12" s="20"/>
      <c r="J12" s="21"/>
      <c r="L12" s="22"/>
      <c r="N12" s="21"/>
      <c r="O12" s="22"/>
      <c r="P12" s="21"/>
    </row>
    <row r="13" spans="1:16" ht="27">
      <c r="A13" s="16" t="s">
        <v>2405</v>
      </c>
      <c r="B13" s="10"/>
      <c r="C13" s="17">
        <v>8.4</v>
      </c>
      <c r="D13" s="10" t="s">
        <v>1824</v>
      </c>
      <c r="E13" s="18" t="s">
        <v>134</v>
      </c>
      <c r="F13" s="17">
        <v>91</v>
      </c>
      <c r="G13" s="933"/>
      <c r="H13" s="933"/>
      <c r="I13" s="20"/>
      <c r="J13" s="21"/>
      <c r="L13" s="22"/>
      <c r="N13" s="21"/>
      <c r="O13" s="22"/>
      <c r="P13" s="21"/>
    </row>
    <row r="14" spans="1:16">
      <c r="A14" s="50"/>
      <c r="B14" s="12"/>
      <c r="C14" s="13"/>
      <c r="D14" s="14"/>
      <c r="E14" s="15"/>
      <c r="F14" s="15"/>
      <c r="G14" s="934"/>
      <c r="H14" s="934"/>
      <c r="K14" s="22"/>
      <c r="M14" s="21"/>
      <c r="N14" s="21"/>
      <c r="O14" s="21"/>
      <c r="P14" s="21"/>
    </row>
    <row r="15" spans="1:16">
      <c r="A15" s="16" t="s">
        <v>2406</v>
      </c>
      <c r="B15" s="10"/>
      <c r="C15" s="123" t="s">
        <v>1825</v>
      </c>
      <c r="D15" s="41" t="s">
        <v>1826</v>
      </c>
      <c r="E15" s="18"/>
      <c r="F15" s="17"/>
      <c r="G15" s="933"/>
      <c r="H15" s="951"/>
      <c r="I15" s="20"/>
      <c r="J15" s="24"/>
      <c r="K15" s="22"/>
      <c r="M15" s="21"/>
      <c r="N15" s="21"/>
      <c r="O15" s="21"/>
      <c r="P15" s="21"/>
    </row>
    <row r="16" spans="1:16">
      <c r="A16" s="50"/>
      <c r="B16" s="12"/>
      <c r="C16" s="13"/>
      <c r="D16" s="14"/>
      <c r="E16" s="15"/>
      <c r="F16" s="15"/>
      <c r="G16" s="934"/>
      <c r="H16" s="934"/>
      <c r="I16" s="20"/>
      <c r="J16" s="21"/>
      <c r="M16" s="21"/>
      <c r="N16" s="21"/>
      <c r="O16" s="21"/>
      <c r="P16" s="21"/>
    </row>
    <row r="17" spans="1:16" ht="27">
      <c r="A17" s="16" t="s">
        <v>2407</v>
      </c>
      <c r="B17" s="10"/>
      <c r="C17" s="17" t="s">
        <v>1429</v>
      </c>
      <c r="D17" s="10" t="s">
        <v>1827</v>
      </c>
      <c r="E17" s="18" t="s">
        <v>154</v>
      </c>
      <c r="F17" s="17">
        <v>38</v>
      </c>
      <c r="G17" s="951"/>
      <c r="H17" s="933"/>
      <c r="I17" s="20"/>
      <c r="J17" s="24"/>
      <c r="M17" s="25"/>
      <c r="N17" s="25"/>
      <c r="O17" s="25"/>
      <c r="P17" s="25"/>
    </row>
    <row r="18" spans="1:16">
      <c r="A18" s="50"/>
      <c r="B18" s="12"/>
      <c r="C18" s="13"/>
      <c r="D18" s="14"/>
      <c r="E18" s="15"/>
      <c r="F18" s="15"/>
      <c r="G18" s="934"/>
      <c r="H18" s="934"/>
      <c r="I18" s="20"/>
      <c r="J18" s="21"/>
      <c r="M18" s="21"/>
      <c r="N18" s="21"/>
      <c r="O18" s="21"/>
      <c r="P18" s="21"/>
    </row>
    <row r="19" spans="1:16">
      <c r="A19" s="16" t="s">
        <v>2408</v>
      </c>
      <c r="B19" s="10"/>
      <c r="C19" s="17"/>
      <c r="D19" s="41" t="s">
        <v>1828</v>
      </c>
      <c r="E19" s="18"/>
      <c r="F19" s="17"/>
      <c r="G19" s="951"/>
      <c r="H19" s="951"/>
      <c r="I19" s="20"/>
      <c r="J19" s="24"/>
      <c r="M19" s="25"/>
      <c r="N19" s="25"/>
      <c r="O19" s="25"/>
      <c r="P19" s="25"/>
    </row>
    <row r="20" spans="1:16">
      <c r="A20" s="50"/>
      <c r="B20" s="12"/>
      <c r="C20" s="13"/>
      <c r="D20" s="14"/>
      <c r="E20" s="15"/>
      <c r="F20" s="15"/>
      <c r="G20" s="934"/>
      <c r="H20" s="934"/>
      <c r="M20" s="21"/>
      <c r="N20" s="21"/>
      <c r="O20" s="21"/>
      <c r="P20" s="21"/>
    </row>
    <row r="21" spans="1:16" ht="39" customHeight="1">
      <c r="A21" s="16" t="s">
        <v>2409</v>
      </c>
      <c r="B21" s="10"/>
      <c r="C21" s="10"/>
      <c r="D21" s="10" t="s">
        <v>1829</v>
      </c>
      <c r="E21" s="18" t="s">
        <v>134</v>
      </c>
      <c r="F21" s="17">
        <v>720</v>
      </c>
      <c r="G21" s="1095"/>
      <c r="H21" s="950"/>
      <c r="I21" s="20"/>
      <c r="M21" s="21"/>
      <c r="N21" s="21"/>
      <c r="O21" s="21"/>
      <c r="P21" s="21"/>
    </row>
    <row r="22" spans="1:16">
      <c r="A22" s="50"/>
      <c r="B22" s="12"/>
      <c r="C22" s="13"/>
      <c r="D22" s="14"/>
      <c r="E22" s="15"/>
      <c r="F22" s="15"/>
      <c r="G22" s="934"/>
      <c r="H22" s="934"/>
      <c r="M22" s="25"/>
      <c r="N22" s="25"/>
      <c r="O22" s="25"/>
      <c r="P22" s="25"/>
    </row>
    <row r="23" spans="1:16" ht="27" customHeight="1">
      <c r="A23" s="16"/>
      <c r="B23" s="10"/>
      <c r="C23" s="17"/>
      <c r="D23" s="10" t="s">
        <v>1830</v>
      </c>
      <c r="E23" s="18"/>
      <c r="F23" s="17"/>
      <c r="G23" s="951"/>
      <c r="H23" s="951"/>
      <c r="L23" s="26"/>
      <c r="M23" s="25"/>
      <c r="N23" s="25"/>
      <c r="O23" s="25"/>
      <c r="P23" s="25"/>
    </row>
    <row r="24" spans="1:16">
      <c r="A24" s="50"/>
      <c r="B24" s="12"/>
      <c r="C24" s="13"/>
      <c r="D24" s="14"/>
      <c r="E24" s="15"/>
      <c r="F24" s="15"/>
      <c r="G24" s="934"/>
      <c r="H24" s="934"/>
      <c r="I24" s="20"/>
      <c r="J24" s="21"/>
      <c r="M24" s="25"/>
      <c r="N24" s="25"/>
      <c r="O24" s="25"/>
      <c r="P24" s="25"/>
    </row>
    <row r="25" spans="1:16">
      <c r="A25" s="16" t="s">
        <v>2410</v>
      </c>
      <c r="B25" s="10"/>
      <c r="C25" s="123" t="s">
        <v>1831</v>
      </c>
      <c r="D25" s="41" t="s">
        <v>1832</v>
      </c>
      <c r="E25" s="18"/>
      <c r="F25" s="17"/>
      <c r="G25" s="951"/>
      <c r="H25" s="951"/>
      <c r="I25" s="20"/>
    </row>
    <row r="26" spans="1:16">
      <c r="A26" s="50"/>
      <c r="B26" s="12"/>
      <c r="C26" s="13"/>
      <c r="D26" s="14"/>
      <c r="E26" s="15"/>
      <c r="F26" s="15"/>
      <c r="G26" s="934"/>
      <c r="H26" s="934"/>
    </row>
    <row r="27" spans="1:16" ht="38.25" customHeight="1">
      <c r="A27" s="16" t="s">
        <v>2411</v>
      </c>
      <c r="B27" s="10"/>
      <c r="C27" s="17" t="s">
        <v>132</v>
      </c>
      <c r="D27" s="10" t="s">
        <v>1833</v>
      </c>
      <c r="E27" s="18" t="s">
        <v>12</v>
      </c>
      <c r="F27" s="17">
        <v>240</v>
      </c>
      <c r="G27" s="951"/>
      <c r="H27" s="933"/>
      <c r="I27" s="20"/>
    </row>
    <row r="28" spans="1:16">
      <c r="A28" s="27"/>
      <c r="B28" s="28"/>
      <c r="C28" s="29"/>
      <c r="D28" s="28"/>
      <c r="E28" s="30"/>
      <c r="F28" s="29"/>
      <c r="G28" s="1004"/>
      <c r="H28" s="1004"/>
    </row>
    <row r="29" spans="1:16" ht="42.75" customHeight="1">
      <c r="A29" s="16" t="s">
        <v>2412</v>
      </c>
      <c r="B29" s="10"/>
      <c r="C29" s="17" t="s">
        <v>174</v>
      </c>
      <c r="D29" s="10" t="s">
        <v>1834</v>
      </c>
      <c r="E29" s="18" t="s">
        <v>134</v>
      </c>
      <c r="F29" s="17">
        <v>720</v>
      </c>
      <c r="G29" s="951"/>
      <c r="H29" s="933"/>
      <c r="I29" s="20"/>
    </row>
    <row r="30" spans="1:16">
      <c r="A30" s="27"/>
      <c r="B30" s="28"/>
      <c r="C30" s="29"/>
      <c r="D30" s="14"/>
      <c r="E30" s="30"/>
      <c r="F30" s="29"/>
      <c r="G30" s="1004"/>
      <c r="H30" s="1004"/>
    </row>
    <row r="31" spans="1:16">
      <c r="A31" s="16"/>
      <c r="B31" s="10"/>
      <c r="C31" s="17"/>
      <c r="D31" s="10"/>
      <c r="E31" s="18"/>
      <c r="F31" s="17"/>
      <c r="G31" s="951"/>
      <c r="H31" s="951"/>
      <c r="I31" s="20"/>
    </row>
    <row r="32" spans="1:16">
      <c r="A32" s="27"/>
      <c r="B32" s="140"/>
      <c r="C32" s="79"/>
      <c r="D32" s="14"/>
      <c r="E32" s="194"/>
      <c r="F32" s="79"/>
      <c r="G32" s="952"/>
      <c r="H32" s="952"/>
    </row>
    <row r="33" spans="1:8" ht="24.75" customHeight="1">
      <c r="A33" s="16"/>
      <c r="B33" s="10"/>
      <c r="C33" s="17"/>
      <c r="D33" s="10"/>
      <c r="E33" s="18"/>
      <c r="F33" s="17"/>
      <c r="G33" s="951"/>
      <c r="H33" s="951"/>
    </row>
    <row r="34" spans="1:8">
      <c r="A34" s="27"/>
      <c r="B34" s="28"/>
      <c r="C34" s="29"/>
      <c r="D34" s="28"/>
      <c r="E34" s="29"/>
      <c r="F34" s="29"/>
      <c r="G34" s="1004"/>
      <c r="H34" s="1004"/>
    </row>
    <row r="35" spans="1:8">
      <c r="A35" s="16"/>
      <c r="B35" s="10"/>
      <c r="C35" s="17"/>
      <c r="D35" s="10"/>
      <c r="E35" s="18"/>
      <c r="F35" s="17"/>
      <c r="G35" s="951"/>
      <c r="H35" s="951"/>
    </row>
    <row r="36" spans="1:8">
      <c r="A36" s="27"/>
      <c r="B36" s="28"/>
      <c r="C36" s="29"/>
      <c r="D36" s="28"/>
      <c r="E36" s="30"/>
      <c r="F36" s="29"/>
      <c r="G36" s="1004"/>
      <c r="H36" s="1004"/>
    </row>
    <row r="37" spans="1:8">
      <c r="A37" s="16"/>
      <c r="B37" s="10"/>
      <c r="C37" s="17"/>
      <c r="D37" s="41"/>
      <c r="E37" s="18"/>
      <c r="F37" s="17"/>
      <c r="G37" s="951"/>
      <c r="H37" s="951"/>
    </row>
    <row r="38" spans="1:8">
      <c r="A38" s="27"/>
      <c r="B38" s="28"/>
      <c r="C38" s="29"/>
      <c r="D38" s="28"/>
      <c r="E38" s="30"/>
      <c r="F38" s="29"/>
      <c r="G38" s="1004"/>
      <c r="H38" s="1004"/>
    </row>
    <row r="39" spans="1:8">
      <c r="A39" s="16"/>
      <c r="B39" s="10"/>
      <c r="C39" s="17"/>
      <c r="D39" s="10"/>
      <c r="E39" s="18"/>
      <c r="F39" s="17"/>
      <c r="G39" s="951"/>
      <c r="H39" s="951"/>
    </row>
    <row r="40" spans="1:8">
      <c r="A40" s="27"/>
      <c r="B40" s="28"/>
      <c r="C40" s="29"/>
      <c r="D40" s="28"/>
      <c r="E40" s="30"/>
      <c r="F40" s="29"/>
      <c r="G40" s="1004"/>
      <c r="H40" s="1004"/>
    </row>
    <row r="41" spans="1:8" ht="15.75" thickBot="1">
      <c r="A41" s="846"/>
      <c r="B41" s="33"/>
      <c r="C41" s="34"/>
      <c r="D41" s="33"/>
      <c r="E41" s="35"/>
      <c r="F41" s="34"/>
      <c r="G41" s="940"/>
      <c r="H41" s="940"/>
    </row>
    <row r="42" spans="1:8" ht="15.75" thickBot="1">
      <c r="A42" s="1104" t="s">
        <v>39</v>
      </c>
      <c r="B42" s="1104"/>
      <c r="C42" s="1104"/>
      <c r="D42" s="1104"/>
      <c r="E42" s="1104"/>
      <c r="F42" s="1104"/>
      <c r="G42" s="1104"/>
      <c r="H42" s="758"/>
    </row>
  </sheetData>
  <sheetProtection algorithmName="SHA-512" hashValue="WJlRcqECLbC3aNxgm7GPkPsg30uhAlD/VY6YzMLwYuknn11RJ0swD2RacpCdsnWp4MrtPmuLQrWOiA2LwwhSwA==" saltValue="NHG8kg5j+4BNxiN5zRkmoQ==" spinCount="100000" sheet="1" objects="1" scenarios="1"/>
  <mergeCells count="7">
    <mergeCell ref="A42:G42"/>
    <mergeCell ref="A3:B3"/>
    <mergeCell ref="C3:H3"/>
    <mergeCell ref="A2:B2"/>
    <mergeCell ref="A1:B1"/>
    <mergeCell ref="C2:H2"/>
    <mergeCell ref="C1:H1"/>
  </mergeCells>
  <pageMargins left="0.70866141732283472" right="0.70866141732283472" top="0.74803149606299213" bottom="0.74803149606299213" header="0.31496062992125984" footer="0.31496062992125984"/>
  <pageSetup paperSize="9" scale="60" firstPageNumber="19" fitToHeight="0" orientation="portrait" r:id="rId1"/>
  <headerFooter>
    <oddFooter xml:space="preserve">&amp;RC. &amp;P
</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78EEA5-D4C0-4008-89DD-37E62EAFC832}">
  <sheetPr>
    <pageSetUpPr fitToPage="1"/>
  </sheetPr>
  <dimension ref="A1:P125"/>
  <sheetViews>
    <sheetView view="pageBreakPreview" topLeftCell="A3" zoomScale="85" zoomScaleNormal="100" zoomScaleSheetLayoutView="85" workbookViewId="0">
      <selection activeCell="D9" sqref="D9"/>
    </sheetView>
  </sheetViews>
  <sheetFormatPr defaultColWidth="8.85546875" defaultRowHeight="15"/>
  <cols>
    <col min="1" max="1" width="7.85546875" style="332" customWidth="1"/>
    <col min="2" max="2" width="8.42578125" style="152" customWidth="1"/>
    <col min="3" max="3" width="9.5703125" style="152" customWidth="1"/>
    <col min="4" max="4" width="41" style="56" bestFit="1" customWidth="1"/>
    <col min="5" max="5" width="7.5703125" style="152" customWidth="1"/>
    <col min="6" max="6" width="8.5703125" style="152" customWidth="1"/>
    <col min="7" max="7" width="30.7109375" style="152" customWidth="1"/>
    <col min="8" max="8" width="30.7109375" style="558" customWidth="1"/>
    <col min="12" max="12" width="11.7109375" bestFit="1" customWidth="1"/>
    <col min="20" max="20" width="12.28515625" bestFit="1" customWidth="1"/>
  </cols>
  <sheetData>
    <row r="1" spans="1:16" ht="26.25" customHeight="1">
      <c r="A1" s="1099" t="s">
        <v>2401</v>
      </c>
      <c r="B1" s="1099"/>
      <c r="C1" s="1099" t="s">
        <v>3488</v>
      </c>
      <c r="D1" s="1099"/>
      <c r="E1" s="1099"/>
      <c r="F1" s="1099"/>
      <c r="G1" s="1099"/>
      <c r="H1" s="1099"/>
    </row>
    <row r="2" spans="1:16" ht="14.45" customHeight="1">
      <c r="A2" s="1099" t="s">
        <v>1184</v>
      </c>
      <c r="B2" s="1099"/>
      <c r="C2" s="1099" t="s">
        <v>3487</v>
      </c>
      <c r="D2" s="1099"/>
      <c r="E2" s="1099"/>
      <c r="F2" s="1099"/>
      <c r="G2" s="1099"/>
      <c r="H2" s="1099"/>
    </row>
    <row r="3" spans="1:16" ht="15.75" thickBot="1">
      <c r="A3" s="1102" t="s">
        <v>917</v>
      </c>
      <c r="B3" s="1102"/>
      <c r="C3" s="1103" t="str">
        <f>D5</f>
        <v>SCHEDULE 27: CHLORINE DOSING</v>
      </c>
      <c r="D3" s="1103"/>
      <c r="E3" s="1103"/>
      <c r="F3" s="1103"/>
      <c r="G3" s="1103"/>
      <c r="H3" s="1103"/>
    </row>
    <row r="4" spans="1:16" ht="30" customHeight="1" thickBot="1">
      <c r="A4" s="1" t="s">
        <v>0</v>
      </c>
      <c r="B4" s="2" t="s">
        <v>1</v>
      </c>
      <c r="C4" s="2" t="s">
        <v>2</v>
      </c>
      <c r="D4" s="2" t="s">
        <v>3</v>
      </c>
      <c r="E4" s="2" t="s">
        <v>4</v>
      </c>
      <c r="F4" s="2" t="s">
        <v>5</v>
      </c>
      <c r="G4" s="2" t="s">
        <v>6</v>
      </c>
      <c r="H4" s="81" t="s">
        <v>7</v>
      </c>
    </row>
    <row r="5" spans="1:16" ht="18.75" customHeight="1">
      <c r="A5" s="3"/>
      <c r="B5" s="9"/>
      <c r="C5" s="17"/>
      <c r="D5" s="8" t="s">
        <v>2445</v>
      </c>
      <c r="E5" s="9"/>
      <c r="F5" s="9"/>
      <c r="G5" s="911"/>
      <c r="H5" s="914"/>
    </row>
    <row r="6" spans="1:16" ht="18.75" customHeight="1">
      <c r="A6" s="11"/>
      <c r="B6" s="12"/>
      <c r="C6" s="325"/>
      <c r="D6" s="14"/>
      <c r="E6" s="15"/>
      <c r="F6" s="15"/>
      <c r="G6" s="1082"/>
      <c r="H6" s="1054"/>
    </row>
    <row r="7" spans="1:16" ht="18.75" customHeight="1">
      <c r="A7" s="6" t="s">
        <v>2413</v>
      </c>
      <c r="B7" s="9"/>
      <c r="C7" s="17"/>
      <c r="D7" s="8" t="s">
        <v>1992</v>
      </c>
      <c r="E7" s="9"/>
      <c r="F7" s="9"/>
      <c r="G7" s="911"/>
      <c r="H7" s="914"/>
    </row>
    <row r="8" spans="1:16">
      <c r="A8" s="11"/>
      <c r="B8" s="12"/>
      <c r="C8" s="325"/>
      <c r="D8" s="14"/>
      <c r="E8" s="15"/>
      <c r="F8" s="15"/>
      <c r="G8" s="1082"/>
      <c r="H8" s="1054"/>
    </row>
    <row r="9" spans="1:16" ht="40.5">
      <c r="A9" s="16" t="s">
        <v>2414</v>
      </c>
      <c r="B9" s="17"/>
      <c r="C9" s="17"/>
      <c r="D9" s="10" t="s">
        <v>2034</v>
      </c>
      <c r="E9" s="18" t="s">
        <v>34</v>
      </c>
      <c r="F9" s="17">
        <v>1</v>
      </c>
      <c r="G9" s="914"/>
      <c r="H9" s="914"/>
    </row>
    <row r="10" spans="1:16">
      <c r="A10" s="11"/>
      <c r="B10" s="12"/>
      <c r="C10" s="325"/>
      <c r="D10" s="14"/>
      <c r="E10" s="15"/>
      <c r="F10" s="15"/>
      <c r="G10" s="1082"/>
      <c r="H10" s="1054"/>
    </row>
    <row r="11" spans="1:16">
      <c r="A11" s="16"/>
      <c r="B11" s="17"/>
      <c r="C11" s="17"/>
      <c r="D11" s="10" t="s">
        <v>1993</v>
      </c>
      <c r="E11" s="18"/>
      <c r="F11" s="17"/>
      <c r="G11" s="913"/>
      <c r="H11" s="913"/>
      <c r="I11" s="20"/>
      <c r="J11" s="21"/>
      <c r="L11" s="22"/>
      <c r="N11" s="21"/>
      <c r="O11" s="22"/>
      <c r="P11" s="21"/>
    </row>
    <row r="12" spans="1:16">
      <c r="A12" s="11"/>
      <c r="B12" s="12"/>
      <c r="C12" s="325"/>
      <c r="D12" s="14"/>
      <c r="E12" s="15"/>
      <c r="F12" s="15"/>
      <c r="G12" s="1083"/>
      <c r="H12" s="1083"/>
      <c r="I12" s="20"/>
      <c r="J12" s="21"/>
      <c r="L12" s="22"/>
      <c r="N12" s="21"/>
      <c r="O12" s="22"/>
      <c r="P12" s="21"/>
    </row>
    <row r="13" spans="1:16">
      <c r="A13" s="16"/>
      <c r="B13" s="17"/>
      <c r="C13" s="17"/>
      <c r="D13" s="10" t="s">
        <v>1994</v>
      </c>
      <c r="E13" s="18"/>
      <c r="F13" s="17"/>
      <c r="G13" s="913"/>
      <c r="H13" s="913"/>
      <c r="I13" s="20"/>
      <c r="J13" s="21"/>
      <c r="L13" s="22"/>
      <c r="N13" s="21"/>
      <c r="O13" s="22"/>
      <c r="P13" s="21"/>
    </row>
    <row r="14" spans="1:16">
      <c r="A14" s="11"/>
      <c r="B14" s="12"/>
      <c r="C14" s="325"/>
      <c r="D14" s="14"/>
      <c r="E14" s="15"/>
      <c r="F14" s="15"/>
      <c r="G14" s="1083"/>
      <c r="H14" s="1083"/>
      <c r="K14" s="22"/>
      <c r="M14" s="21"/>
      <c r="N14" s="21"/>
      <c r="O14" s="21"/>
      <c r="P14" s="21"/>
    </row>
    <row r="15" spans="1:16">
      <c r="A15" s="16"/>
      <c r="B15" s="17"/>
      <c r="C15" s="17"/>
      <c r="D15" s="10" t="s">
        <v>1995</v>
      </c>
      <c r="E15" s="18"/>
      <c r="F15" s="17"/>
      <c r="G15" s="913"/>
      <c r="H15" s="913"/>
      <c r="I15" s="20"/>
      <c r="J15" s="24"/>
      <c r="K15" s="22"/>
      <c r="M15" s="21"/>
      <c r="N15" s="21"/>
      <c r="O15" s="21"/>
      <c r="P15" s="21"/>
    </row>
    <row r="16" spans="1:16">
      <c r="A16" s="11"/>
      <c r="B16" s="12"/>
      <c r="C16" s="325"/>
      <c r="D16" s="14"/>
      <c r="E16" s="15"/>
      <c r="F16" s="15"/>
      <c r="G16" s="1083"/>
      <c r="H16" s="1083"/>
      <c r="I16" s="20"/>
      <c r="J16" s="21"/>
      <c r="M16" s="21"/>
      <c r="N16" s="21"/>
      <c r="O16" s="21"/>
      <c r="P16" s="21"/>
    </row>
    <row r="17" spans="1:16">
      <c r="A17" s="16"/>
      <c r="B17" s="17"/>
      <c r="C17" s="17"/>
      <c r="D17" s="10" t="s">
        <v>1996</v>
      </c>
      <c r="E17" s="18"/>
      <c r="F17" s="17"/>
      <c r="G17" s="913"/>
      <c r="H17" s="913"/>
      <c r="I17" s="20"/>
      <c r="J17" s="24"/>
      <c r="M17" s="25"/>
      <c r="N17" s="25"/>
      <c r="O17" s="25"/>
      <c r="P17" s="25"/>
    </row>
    <row r="18" spans="1:16">
      <c r="A18" s="11"/>
      <c r="B18" s="12"/>
      <c r="C18" s="325"/>
      <c r="D18" s="14"/>
      <c r="E18" s="15"/>
      <c r="F18" s="15"/>
      <c r="G18" s="1083"/>
      <c r="H18" s="1083"/>
      <c r="I18" s="20"/>
      <c r="J18" s="21"/>
      <c r="M18" s="21"/>
      <c r="N18" s="21"/>
      <c r="O18" s="21"/>
      <c r="P18" s="21"/>
    </row>
    <row r="19" spans="1:16">
      <c r="A19" s="16"/>
      <c r="B19" s="17"/>
      <c r="C19" s="17"/>
      <c r="D19" s="10" t="s">
        <v>1997</v>
      </c>
      <c r="E19" s="18"/>
      <c r="F19" s="17"/>
      <c r="G19" s="913"/>
      <c r="H19" s="913"/>
      <c r="I19" s="20"/>
      <c r="J19" s="24"/>
      <c r="M19" s="25"/>
      <c r="N19" s="25"/>
      <c r="O19" s="25"/>
      <c r="P19" s="25"/>
    </row>
    <row r="20" spans="1:16">
      <c r="A20" s="11"/>
      <c r="B20" s="12"/>
      <c r="C20" s="325"/>
      <c r="D20" s="14"/>
      <c r="E20" s="15"/>
      <c r="F20" s="15"/>
      <c r="G20" s="1083"/>
      <c r="H20" s="1083"/>
      <c r="M20" s="21"/>
      <c r="N20" s="21"/>
      <c r="O20" s="21"/>
      <c r="P20" s="21"/>
    </row>
    <row r="21" spans="1:16" ht="16.5" customHeight="1">
      <c r="A21" s="16"/>
      <c r="B21" s="17"/>
      <c r="C21" s="17"/>
      <c r="D21" s="10" t="s">
        <v>1998</v>
      </c>
      <c r="E21" s="18"/>
      <c r="F21" s="17"/>
      <c r="G21" s="913"/>
      <c r="H21" s="913"/>
      <c r="M21" s="21"/>
      <c r="N21" s="21"/>
      <c r="O21" s="21"/>
      <c r="P21" s="21"/>
    </row>
    <row r="22" spans="1:16">
      <c r="A22" s="11"/>
      <c r="B22" s="12"/>
      <c r="C22" s="325"/>
      <c r="D22" s="14"/>
      <c r="E22" s="15"/>
      <c r="F22" s="15"/>
      <c r="G22" s="1083"/>
      <c r="H22" s="1083"/>
      <c r="M22" s="25"/>
      <c r="N22" s="25"/>
      <c r="O22" s="25"/>
      <c r="P22" s="25"/>
    </row>
    <row r="23" spans="1:16">
      <c r="A23" s="16"/>
      <c r="B23" s="17"/>
      <c r="C23" s="17"/>
      <c r="D23" s="10" t="s">
        <v>2031</v>
      </c>
      <c r="E23" s="18"/>
      <c r="F23" s="17"/>
      <c r="G23" s="913"/>
      <c r="H23" s="913"/>
      <c r="L23" s="26"/>
      <c r="M23" s="25"/>
      <c r="N23" s="25"/>
      <c r="O23" s="25"/>
      <c r="P23" s="25"/>
    </row>
    <row r="24" spans="1:16">
      <c r="A24" s="11"/>
      <c r="B24" s="12"/>
      <c r="C24" s="325"/>
      <c r="D24" s="14"/>
      <c r="E24" s="15"/>
      <c r="F24" s="15"/>
      <c r="G24" s="1083"/>
      <c r="H24" s="1083"/>
      <c r="I24" s="20"/>
      <c r="J24" s="21"/>
      <c r="M24" s="25"/>
      <c r="N24" s="25"/>
      <c r="O24" s="25"/>
      <c r="P24" s="25"/>
    </row>
    <row r="25" spans="1:16">
      <c r="A25" s="16"/>
      <c r="B25" s="17"/>
      <c r="C25" s="17"/>
      <c r="D25" s="10" t="s">
        <v>2032</v>
      </c>
      <c r="E25" s="18"/>
      <c r="F25" s="17"/>
      <c r="G25" s="913"/>
      <c r="H25" s="913"/>
    </row>
    <row r="26" spans="1:16">
      <c r="A26" s="11"/>
      <c r="B26" s="12"/>
      <c r="C26" s="325"/>
      <c r="D26" s="14"/>
      <c r="E26" s="15"/>
      <c r="F26" s="15"/>
      <c r="G26" s="1083"/>
      <c r="H26" s="1083"/>
    </row>
    <row r="27" spans="1:16">
      <c r="A27" s="16"/>
      <c r="B27" s="17"/>
      <c r="C27" s="17"/>
      <c r="D27" s="10" t="s">
        <v>2033</v>
      </c>
      <c r="E27" s="18"/>
      <c r="F27" s="17"/>
      <c r="G27" s="913"/>
      <c r="H27" s="913"/>
    </row>
    <row r="28" spans="1:16">
      <c r="A28" s="11"/>
      <c r="B28" s="29"/>
      <c r="C28" s="29"/>
      <c r="D28" s="28"/>
      <c r="E28" s="30"/>
      <c r="F28" s="29"/>
      <c r="G28" s="917"/>
      <c r="H28" s="917"/>
    </row>
    <row r="29" spans="1:16" ht="27">
      <c r="A29" s="16"/>
      <c r="B29" s="17"/>
      <c r="C29" s="17"/>
      <c r="D29" s="10" t="s">
        <v>1999</v>
      </c>
      <c r="E29" s="18"/>
      <c r="F29" s="17"/>
      <c r="G29" s="913"/>
      <c r="H29" s="913"/>
    </row>
    <row r="30" spans="1:16">
      <c r="A30" s="11"/>
      <c r="B30" s="29"/>
      <c r="C30" s="29"/>
      <c r="D30" s="14"/>
      <c r="E30" s="30"/>
      <c r="F30" s="29"/>
      <c r="G30" s="917"/>
      <c r="H30" s="917"/>
    </row>
    <row r="31" spans="1:16" ht="31.5" customHeight="1">
      <c r="A31" s="16"/>
      <c r="B31" s="17"/>
      <c r="C31" s="17"/>
      <c r="D31" s="10" t="s">
        <v>2000</v>
      </c>
      <c r="E31" s="18"/>
      <c r="F31" s="17"/>
      <c r="G31" s="913"/>
      <c r="H31" s="913"/>
    </row>
    <row r="32" spans="1:16">
      <c r="A32" s="27"/>
      <c r="B32" s="79"/>
      <c r="C32" s="79"/>
      <c r="D32" s="14"/>
      <c r="E32" s="194"/>
      <c r="F32" s="79"/>
      <c r="G32" s="1083"/>
      <c r="H32" s="1083"/>
    </row>
    <row r="33" spans="1:8">
      <c r="A33" s="16"/>
      <c r="B33" s="17"/>
      <c r="C33" s="17"/>
      <c r="D33" s="10"/>
      <c r="E33" s="18"/>
      <c r="F33" s="17"/>
      <c r="G33" s="913"/>
      <c r="H33" s="913"/>
    </row>
    <row r="34" spans="1:8">
      <c r="A34" s="27"/>
      <c r="B34" s="29"/>
      <c r="C34" s="29"/>
      <c r="D34" s="28"/>
      <c r="E34" s="29"/>
      <c r="F34" s="29"/>
      <c r="G34" s="917"/>
      <c r="H34" s="917"/>
    </row>
    <row r="35" spans="1:8">
      <c r="A35" s="16"/>
      <c r="B35" s="17"/>
      <c r="C35" s="17"/>
      <c r="D35" s="10"/>
      <c r="E35" s="18"/>
      <c r="F35" s="17"/>
      <c r="G35" s="913"/>
      <c r="H35" s="913"/>
    </row>
    <row r="36" spans="1:8">
      <c r="A36" s="27"/>
      <c r="B36" s="29"/>
      <c r="C36" s="29"/>
      <c r="D36" s="28"/>
      <c r="E36" s="30"/>
      <c r="F36" s="29"/>
      <c r="G36" s="917"/>
      <c r="H36" s="917"/>
    </row>
    <row r="37" spans="1:8">
      <c r="A37" s="16"/>
      <c r="B37" s="17"/>
      <c r="C37" s="17"/>
      <c r="D37" s="10"/>
      <c r="E37" s="18"/>
      <c r="F37" s="17"/>
      <c r="G37" s="913"/>
      <c r="H37" s="913"/>
    </row>
    <row r="38" spans="1:8">
      <c r="A38" s="27"/>
      <c r="B38" s="29"/>
      <c r="C38" s="29"/>
      <c r="D38" s="28"/>
      <c r="E38" s="30"/>
      <c r="F38" s="29"/>
      <c r="G38" s="917"/>
      <c r="H38" s="917"/>
    </row>
    <row r="39" spans="1:8">
      <c r="A39" s="16"/>
      <c r="B39" s="17"/>
      <c r="C39" s="17"/>
      <c r="D39" s="10"/>
      <c r="E39" s="18"/>
      <c r="F39" s="17"/>
      <c r="G39" s="913"/>
      <c r="H39" s="913"/>
    </row>
    <row r="40" spans="1:8">
      <c r="A40" s="27"/>
      <c r="B40" s="29"/>
      <c r="C40" s="29"/>
      <c r="D40" s="28"/>
      <c r="E40" s="30"/>
      <c r="F40" s="29"/>
      <c r="G40" s="917"/>
      <c r="H40" s="917"/>
    </row>
    <row r="41" spans="1:8" ht="15.75" thickBot="1">
      <c r="A41" s="32"/>
      <c r="B41" s="34"/>
      <c r="C41" s="34"/>
      <c r="D41" s="33"/>
      <c r="E41" s="35"/>
      <c r="F41" s="34"/>
      <c r="G41" s="1084"/>
      <c r="H41" s="1096"/>
    </row>
    <row r="42" spans="1:8" ht="15.75" thickBot="1">
      <c r="A42" s="1104" t="s">
        <v>20</v>
      </c>
      <c r="B42" s="1104"/>
      <c r="C42" s="1104"/>
      <c r="D42" s="1104"/>
      <c r="E42" s="1104"/>
      <c r="F42" s="1104"/>
      <c r="G42" s="1104"/>
      <c r="H42" s="81"/>
    </row>
    <row r="43" spans="1:8" ht="15.75" thickBot="1">
      <c r="A43" s="1100" t="s">
        <v>21</v>
      </c>
      <c r="B43" s="1100"/>
      <c r="C43" s="1100"/>
      <c r="D43" s="1100"/>
      <c r="E43" s="1100"/>
      <c r="F43" s="1100"/>
      <c r="G43" s="1100"/>
      <c r="H43" s="363"/>
    </row>
    <row r="44" spans="1:8">
      <c r="A44" s="6" t="s">
        <v>2415</v>
      </c>
      <c r="B44" s="9"/>
      <c r="C44" s="9"/>
      <c r="D44" s="63" t="s">
        <v>52</v>
      </c>
      <c r="E44" s="9"/>
      <c r="F44" s="9"/>
      <c r="G44" s="902"/>
      <c r="H44" s="902"/>
    </row>
    <row r="45" spans="1:8">
      <c r="A45" s="335"/>
      <c r="B45" s="15"/>
      <c r="C45" s="15"/>
      <c r="D45" s="336"/>
      <c r="E45" s="15"/>
      <c r="F45" s="15"/>
      <c r="G45" s="901"/>
      <c r="H45" s="901"/>
    </row>
    <row r="46" spans="1:8" ht="23.25" customHeight="1">
      <c r="A46" s="6" t="s">
        <v>2417</v>
      </c>
      <c r="B46" s="9"/>
      <c r="C46" s="9"/>
      <c r="D46" s="717" t="s">
        <v>2177</v>
      </c>
      <c r="E46" s="340" t="s">
        <v>12</v>
      </c>
      <c r="F46" s="340">
        <v>9.5</v>
      </c>
      <c r="G46" s="903"/>
      <c r="H46" s="903"/>
    </row>
    <row r="47" spans="1:8" ht="17.25" customHeight="1">
      <c r="A47" s="366"/>
      <c r="B47" s="367"/>
      <c r="C47" s="336"/>
      <c r="D47" s="336"/>
      <c r="E47" s="15"/>
      <c r="F47" s="15"/>
      <c r="G47" s="901"/>
      <c r="H47" s="901"/>
    </row>
    <row r="48" spans="1:8">
      <c r="A48" s="6" t="s">
        <v>2418</v>
      </c>
      <c r="B48" s="9"/>
      <c r="C48" s="9"/>
      <c r="D48" s="7" t="s">
        <v>2178</v>
      </c>
      <c r="E48" s="9" t="s">
        <v>12</v>
      </c>
      <c r="F48" s="9">
        <v>1.3</v>
      </c>
      <c r="G48" s="904"/>
      <c r="H48" s="903"/>
    </row>
    <row r="49" spans="1:8">
      <c r="A49" s="366"/>
      <c r="B49" s="15"/>
      <c r="C49" s="15"/>
      <c r="D49" s="336"/>
      <c r="E49" s="15"/>
      <c r="F49" s="15"/>
      <c r="G49" s="901"/>
      <c r="H49" s="901"/>
    </row>
    <row r="50" spans="1:8">
      <c r="A50" s="6" t="s">
        <v>2419</v>
      </c>
      <c r="B50" s="9"/>
      <c r="C50" s="9"/>
      <c r="D50" s="7" t="s">
        <v>2179</v>
      </c>
      <c r="E50" s="9" t="s">
        <v>12</v>
      </c>
      <c r="F50" s="9">
        <v>6.3</v>
      </c>
      <c r="G50" s="902"/>
      <c r="H50" s="903"/>
    </row>
    <row r="51" spans="1:8">
      <c r="A51" s="366"/>
      <c r="B51" s="15"/>
      <c r="C51" s="15"/>
      <c r="D51" s="336"/>
      <c r="E51" s="15"/>
      <c r="F51" s="15"/>
      <c r="G51" s="901"/>
      <c r="H51" s="901"/>
    </row>
    <row r="52" spans="1:8" ht="27">
      <c r="A52" s="6" t="s">
        <v>2420</v>
      </c>
      <c r="B52" s="9"/>
      <c r="C52" s="9"/>
      <c r="D52" s="7" t="s">
        <v>2180</v>
      </c>
      <c r="E52" s="191" t="s">
        <v>12</v>
      </c>
      <c r="F52" s="9">
        <v>6</v>
      </c>
      <c r="G52" s="902"/>
      <c r="H52" s="903"/>
    </row>
    <row r="53" spans="1:8">
      <c r="A53" s="366"/>
      <c r="B53" s="15"/>
      <c r="C53" s="15"/>
      <c r="D53" s="336"/>
      <c r="E53" s="15"/>
      <c r="F53" s="15"/>
      <c r="G53" s="901"/>
      <c r="H53" s="901"/>
    </row>
    <row r="54" spans="1:8">
      <c r="A54" s="6" t="s">
        <v>2421</v>
      </c>
      <c r="B54" s="9"/>
      <c r="C54" s="9"/>
      <c r="D54" s="7" t="s">
        <v>2181</v>
      </c>
      <c r="E54" s="191" t="s">
        <v>14</v>
      </c>
      <c r="F54" s="9">
        <v>8</v>
      </c>
      <c r="G54" s="902"/>
      <c r="H54" s="903"/>
    </row>
    <row r="55" spans="1:8">
      <c r="A55" s="366"/>
      <c r="B55" s="15"/>
      <c r="C55" s="15"/>
      <c r="D55" s="336"/>
      <c r="E55" s="15"/>
      <c r="F55" s="15"/>
      <c r="G55" s="901"/>
      <c r="H55" s="901"/>
    </row>
    <row r="56" spans="1:8">
      <c r="A56" s="6" t="s">
        <v>2422</v>
      </c>
      <c r="B56" s="9"/>
      <c r="C56" s="9"/>
      <c r="D56" s="7" t="s">
        <v>2182</v>
      </c>
      <c r="E56" s="191" t="s">
        <v>14</v>
      </c>
      <c r="F56" s="9">
        <v>2</v>
      </c>
      <c r="G56" s="902"/>
      <c r="H56" s="903"/>
    </row>
    <row r="57" spans="1:8">
      <c r="A57" s="366"/>
      <c r="B57" s="15"/>
      <c r="C57" s="15"/>
      <c r="D57" s="336"/>
      <c r="E57" s="15"/>
      <c r="F57" s="15"/>
      <c r="G57" s="901"/>
      <c r="H57" s="901"/>
    </row>
    <row r="58" spans="1:8">
      <c r="A58" s="6" t="s">
        <v>2423</v>
      </c>
      <c r="B58" s="9"/>
      <c r="C58" s="9"/>
      <c r="D58" s="7" t="s">
        <v>2183</v>
      </c>
      <c r="E58" s="191" t="s">
        <v>14</v>
      </c>
      <c r="F58" s="9">
        <v>26</v>
      </c>
      <c r="G58" s="902"/>
      <c r="H58" s="903"/>
    </row>
    <row r="59" spans="1:8">
      <c r="A59" s="366"/>
      <c r="B59" s="15"/>
      <c r="C59" s="15"/>
      <c r="D59" s="336"/>
      <c r="E59" s="15"/>
      <c r="F59" s="15"/>
      <c r="G59" s="901"/>
      <c r="H59" s="901"/>
    </row>
    <row r="60" spans="1:8">
      <c r="A60" s="6" t="s">
        <v>2424</v>
      </c>
      <c r="B60" s="9"/>
      <c r="C60" s="9"/>
      <c r="D60" s="10" t="s">
        <v>2184</v>
      </c>
      <c r="E60" s="17" t="s">
        <v>14</v>
      </c>
      <c r="F60" s="17">
        <v>6</v>
      </c>
      <c r="G60" s="913"/>
      <c r="H60" s="913"/>
    </row>
    <row r="61" spans="1:8">
      <c r="A61" s="366"/>
      <c r="B61" s="15"/>
      <c r="C61" s="15"/>
      <c r="D61" s="66"/>
      <c r="E61" s="67"/>
      <c r="F61" s="67"/>
      <c r="G61" s="915"/>
      <c r="H61" s="915"/>
    </row>
    <row r="62" spans="1:8">
      <c r="A62" s="6" t="s">
        <v>2425</v>
      </c>
      <c r="B62" s="9"/>
      <c r="C62" s="9"/>
      <c r="D62" s="10" t="s">
        <v>2185</v>
      </c>
      <c r="E62" s="17" t="s">
        <v>14</v>
      </c>
      <c r="F62" s="17">
        <v>3</v>
      </c>
      <c r="G62" s="913"/>
      <c r="H62" s="913"/>
    </row>
    <row r="63" spans="1:8">
      <c r="A63" s="366"/>
      <c r="B63" s="15"/>
      <c r="C63" s="15"/>
      <c r="D63" s="65"/>
      <c r="E63" s="64"/>
      <c r="F63" s="64"/>
      <c r="G63" s="919"/>
      <c r="H63" s="919"/>
    </row>
    <row r="64" spans="1:8">
      <c r="A64" s="6" t="s">
        <v>2426</v>
      </c>
      <c r="B64" s="9"/>
      <c r="C64" s="9"/>
      <c r="D64" s="68" t="s">
        <v>2186</v>
      </c>
      <c r="E64" s="45" t="s">
        <v>14</v>
      </c>
      <c r="F64" s="45">
        <v>3</v>
      </c>
      <c r="G64" s="916"/>
      <c r="H64" s="916"/>
    </row>
    <row r="65" spans="1:8">
      <c r="A65" s="366"/>
      <c r="B65" s="15"/>
      <c r="C65" s="15"/>
      <c r="D65" s="336"/>
      <c r="E65" s="15"/>
      <c r="F65" s="15"/>
      <c r="G65" s="901"/>
      <c r="H65" s="901"/>
    </row>
    <row r="66" spans="1:8">
      <c r="A66" s="6" t="s">
        <v>2427</v>
      </c>
      <c r="B66" s="9"/>
      <c r="C66" s="9"/>
      <c r="D66" s="7" t="s">
        <v>2187</v>
      </c>
      <c r="E66" s="9" t="s">
        <v>12</v>
      </c>
      <c r="F66" s="9">
        <v>5.6</v>
      </c>
      <c r="G66" s="904"/>
      <c r="H66" s="904"/>
    </row>
    <row r="67" spans="1:8">
      <c r="A67" s="366"/>
      <c r="B67" s="15"/>
      <c r="C67" s="15"/>
      <c r="D67" s="336"/>
      <c r="E67" s="15"/>
      <c r="F67" s="15"/>
      <c r="G67" s="901"/>
      <c r="H67" s="901"/>
    </row>
    <row r="68" spans="1:8">
      <c r="A68" s="6" t="s">
        <v>2428</v>
      </c>
      <c r="B68" s="9"/>
      <c r="C68" s="9"/>
      <c r="D68" s="7" t="s">
        <v>2192</v>
      </c>
      <c r="E68" s="191" t="s">
        <v>134</v>
      </c>
      <c r="F68" s="9">
        <v>5.9</v>
      </c>
      <c r="G68" s="902"/>
      <c r="H68" s="904"/>
    </row>
    <row r="69" spans="1:8">
      <c r="A69" s="366"/>
      <c r="B69" s="15"/>
      <c r="C69" s="15"/>
      <c r="D69" s="15"/>
      <c r="E69" s="15"/>
      <c r="F69" s="15"/>
      <c r="G69" s="901"/>
      <c r="H69" s="901"/>
    </row>
    <row r="70" spans="1:8" ht="27">
      <c r="A70" s="6" t="s">
        <v>2429</v>
      </c>
      <c r="B70" s="9"/>
      <c r="C70" s="9"/>
      <c r="D70" s="7" t="s">
        <v>2193</v>
      </c>
      <c r="E70" s="191" t="s">
        <v>14</v>
      </c>
      <c r="F70" s="9">
        <v>8</v>
      </c>
      <c r="G70" s="902"/>
      <c r="H70" s="904"/>
    </row>
    <row r="71" spans="1:8">
      <c r="A71" s="366"/>
      <c r="B71" s="15"/>
      <c r="C71" s="15"/>
      <c r="D71" s="15"/>
      <c r="E71" s="15"/>
      <c r="F71" s="15"/>
      <c r="G71" s="901"/>
      <c r="H71" s="901"/>
    </row>
    <row r="72" spans="1:8" ht="27">
      <c r="A72" s="6" t="s">
        <v>2430</v>
      </c>
      <c r="B72" s="9"/>
      <c r="C72" s="9"/>
      <c r="D72" s="7" t="s">
        <v>3494</v>
      </c>
      <c r="E72" s="191" t="s">
        <v>14</v>
      </c>
      <c r="F72" s="9">
        <v>38</v>
      </c>
      <c r="G72" s="902"/>
      <c r="H72" s="904"/>
    </row>
    <row r="73" spans="1:8">
      <c r="A73" s="366"/>
      <c r="B73" s="15"/>
      <c r="C73" s="15"/>
      <c r="D73" s="15"/>
      <c r="E73" s="15"/>
      <c r="F73" s="15"/>
      <c r="G73" s="901"/>
      <c r="H73" s="901"/>
    </row>
    <row r="74" spans="1:8" ht="27">
      <c r="A74" s="6" t="s">
        <v>2431</v>
      </c>
      <c r="B74" s="370"/>
      <c r="C74" s="9"/>
      <c r="D74" s="7" t="s">
        <v>3495</v>
      </c>
      <c r="E74" s="9" t="s">
        <v>14</v>
      </c>
      <c r="F74" s="9">
        <v>12</v>
      </c>
      <c r="G74" s="904"/>
      <c r="H74" s="904"/>
    </row>
    <row r="75" spans="1:8">
      <c r="A75" s="366"/>
      <c r="B75" s="15"/>
      <c r="C75" s="15"/>
      <c r="D75" s="15"/>
      <c r="E75" s="15"/>
      <c r="F75" s="15"/>
      <c r="G75" s="901"/>
      <c r="H75" s="901"/>
    </row>
    <row r="76" spans="1:8">
      <c r="A76" s="6" t="s">
        <v>2432</v>
      </c>
      <c r="B76" s="9"/>
      <c r="C76" s="9"/>
      <c r="D76" s="7" t="s">
        <v>2195</v>
      </c>
      <c r="E76" s="9" t="s">
        <v>34</v>
      </c>
      <c r="F76" s="9">
        <v>1</v>
      </c>
      <c r="G76" s="904"/>
      <c r="H76" s="904"/>
    </row>
    <row r="77" spans="1:8" ht="24" customHeight="1">
      <c r="A77" s="335"/>
      <c r="B77" s="15"/>
      <c r="C77" s="15"/>
      <c r="D77" s="336"/>
      <c r="E77" s="79"/>
      <c r="F77" s="15"/>
      <c r="G77" s="905"/>
      <c r="H77" s="905"/>
    </row>
    <row r="78" spans="1:8">
      <c r="A78" s="6"/>
      <c r="B78" s="9"/>
      <c r="C78" s="9"/>
      <c r="D78" s="8"/>
      <c r="E78" s="9"/>
      <c r="F78" s="9"/>
      <c r="G78" s="904"/>
      <c r="H78" s="904"/>
    </row>
    <row r="79" spans="1:8">
      <c r="A79" s="335"/>
      <c r="B79" s="15"/>
      <c r="C79" s="15"/>
      <c r="D79" s="336"/>
      <c r="E79" s="15"/>
      <c r="F79" s="15"/>
      <c r="G79" s="901"/>
      <c r="H79" s="901"/>
    </row>
    <row r="80" spans="1:8">
      <c r="A80" s="6"/>
      <c r="B80" s="9"/>
      <c r="C80" s="9"/>
      <c r="D80" s="7"/>
      <c r="E80" s="9"/>
      <c r="F80" s="9"/>
      <c r="G80" s="902"/>
      <c r="H80" s="902"/>
    </row>
    <row r="81" spans="1:8">
      <c r="A81" s="335"/>
      <c r="B81" s="15"/>
      <c r="C81" s="15"/>
      <c r="D81" s="336"/>
      <c r="E81" s="15"/>
      <c r="F81" s="15"/>
      <c r="G81" s="901"/>
      <c r="H81" s="901"/>
    </row>
    <row r="82" spans="1:8" ht="15.75" thickBot="1">
      <c r="A82" s="6"/>
      <c r="B82" s="9"/>
      <c r="C82" s="9"/>
      <c r="D82" s="7"/>
      <c r="E82" s="9"/>
      <c r="F82" s="9"/>
      <c r="G82" s="902"/>
      <c r="H82" s="904"/>
    </row>
    <row r="83" spans="1:8" ht="15.75" thickBot="1">
      <c r="A83" s="1101" t="s">
        <v>865</v>
      </c>
      <c r="B83" s="1101"/>
      <c r="C83" s="1101"/>
      <c r="D83" s="1101"/>
      <c r="E83" s="1101"/>
      <c r="F83" s="1101"/>
      <c r="G83" s="1101"/>
      <c r="H83" s="363"/>
    </row>
    <row r="84" spans="1:8" ht="15.75" thickBot="1">
      <c r="A84" s="1100" t="s">
        <v>21</v>
      </c>
      <c r="B84" s="1100"/>
      <c r="C84" s="1100"/>
      <c r="D84" s="1100"/>
      <c r="E84" s="1100"/>
      <c r="F84" s="1100"/>
      <c r="G84" s="1100"/>
      <c r="H84" s="363"/>
    </row>
    <row r="85" spans="1:8">
      <c r="A85" s="335"/>
      <c r="B85" s="15"/>
      <c r="C85" s="15"/>
      <c r="D85" s="336"/>
      <c r="E85" s="15"/>
      <c r="F85" s="15"/>
      <c r="G85" s="905"/>
      <c r="H85" s="905"/>
    </row>
    <row r="86" spans="1:8">
      <c r="A86" s="6" t="s">
        <v>2416</v>
      </c>
      <c r="B86" s="9"/>
      <c r="C86" s="9" t="s">
        <v>22</v>
      </c>
      <c r="D86" s="63" t="s">
        <v>803</v>
      </c>
      <c r="E86" s="9"/>
      <c r="F86" s="9"/>
      <c r="G86" s="902"/>
      <c r="H86" s="902"/>
    </row>
    <row r="87" spans="1:8">
      <c r="A87" s="335"/>
      <c r="B87" s="15"/>
      <c r="C87" s="15"/>
      <c r="D87" s="336"/>
      <c r="E87" s="15"/>
      <c r="F87" s="15"/>
      <c r="G87" s="901"/>
      <c r="H87" s="901"/>
    </row>
    <row r="88" spans="1:8" ht="67.5">
      <c r="A88" s="6"/>
      <c r="B88" s="9"/>
      <c r="C88" s="9"/>
      <c r="D88" s="717" t="s">
        <v>804</v>
      </c>
      <c r="E88" s="340"/>
      <c r="F88" s="340"/>
      <c r="G88" s="903"/>
      <c r="H88" s="903"/>
    </row>
    <row r="89" spans="1:8">
      <c r="A89" s="366"/>
      <c r="B89" s="367"/>
      <c r="C89" s="336"/>
      <c r="D89" s="336"/>
      <c r="E89" s="15"/>
      <c r="F89" s="15"/>
      <c r="G89" s="901"/>
      <c r="H89" s="901"/>
    </row>
    <row r="90" spans="1:8">
      <c r="A90" s="6"/>
      <c r="B90" s="9"/>
      <c r="C90" s="9"/>
      <c r="D90" s="8" t="s">
        <v>805</v>
      </c>
      <c r="E90" s="9"/>
      <c r="F90" s="9"/>
      <c r="G90" s="904"/>
      <c r="H90" s="903"/>
    </row>
    <row r="91" spans="1:8">
      <c r="A91" s="335"/>
      <c r="B91" s="15"/>
      <c r="C91" s="15"/>
      <c r="D91" s="336"/>
      <c r="E91" s="15"/>
      <c r="F91" s="15"/>
      <c r="G91" s="901"/>
      <c r="H91" s="901"/>
    </row>
    <row r="92" spans="1:8">
      <c r="A92" s="6"/>
      <c r="B92" s="9"/>
      <c r="C92" s="9"/>
      <c r="D92" s="8" t="s">
        <v>23</v>
      </c>
      <c r="E92" s="9"/>
      <c r="F92" s="9"/>
      <c r="G92" s="902"/>
      <c r="H92" s="903"/>
    </row>
    <row r="93" spans="1:8">
      <c r="A93" s="335"/>
      <c r="B93" s="15"/>
      <c r="C93" s="15"/>
      <c r="D93" s="336"/>
      <c r="E93" s="15"/>
      <c r="F93" s="15"/>
      <c r="G93" s="901"/>
      <c r="H93" s="901"/>
    </row>
    <row r="94" spans="1:8">
      <c r="A94" s="6" t="s">
        <v>2433</v>
      </c>
      <c r="B94" s="9"/>
      <c r="C94" s="9"/>
      <c r="D94" s="7" t="s">
        <v>806</v>
      </c>
      <c r="E94" s="191" t="s">
        <v>14</v>
      </c>
      <c r="F94" s="9">
        <v>14</v>
      </c>
      <c r="G94" s="902"/>
      <c r="H94" s="903"/>
    </row>
    <row r="95" spans="1:8">
      <c r="A95" s="335"/>
      <c r="B95" s="15"/>
      <c r="C95" s="15"/>
      <c r="D95" s="336"/>
      <c r="E95" s="15"/>
      <c r="F95" s="15"/>
      <c r="G95" s="901"/>
      <c r="H95" s="901"/>
    </row>
    <row r="96" spans="1:8">
      <c r="A96" s="6"/>
      <c r="B96" s="9"/>
      <c r="C96" s="9"/>
      <c r="D96" s="8" t="s">
        <v>2147</v>
      </c>
      <c r="E96" s="191"/>
      <c r="F96" s="9"/>
      <c r="G96" s="902"/>
      <c r="H96" s="903"/>
    </row>
    <row r="97" spans="1:8">
      <c r="A97" s="335"/>
      <c r="B97" s="15"/>
      <c r="C97" s="15"/>
      <c r="D97" s="336"/>
      <c r="E97" s="15"/>
      <c r="F97" s="15"/>
      <c r="G97" s="901"/>
      <c r="H97" s="901"/>
    </row>
    <row r="98" spans="1:8">
      <c r="A98" s="6" t="s">
        <v>2434</v>
      </c>
      <c r="B98" s="9"/>
      <c r="C98" s="9"/>
      <c r="D98" s="7" t="s">
        <v>2337</v>
      </c>
      <c r="E98" s="191" t="s">
        <v>14</v>
      </c>
      <c r="F98" s="9">
        <v>2</v>
      </c>
      <c r="G98" s="902"/>
      <c r="H98" s="903"/>
    </row>
    <row r="99" spans="1:8">
      <c r="A99" s="335"/>
      <c r="B99" s="15"/>
      <c r="C99" s="15"/>
      <c r="D99" s="336"/>
      <c r="E99" s="15"/>
      <c r="F99" s="15"/>
      <c r="G99" s="901"/>
      <c r="H99" s="901"/>
    </row>
    <row r="100" spans="1:8">
      <c r="A100" s="6"/>
      <c r="B100" s="9"/>
      <c r="C100" s="9"/>
      <c r="D100" s="8" t="s">
        <v>2234</v>
      </c>
      <c r="E100" s="191"/>
      <c r="F100" s="9"/>
      <c r="G100" s="902"/>
      <c r="H100" s="903"/>
    </row>
    <row r="101" spans="1:8">
      <c r="A101" s="335"/>
      <c r="B101" s="15"/>
      <c r="C101" s="15"/>
      <c r="D101" s="336"/>
      <c r="E101" s="15"/>
      <c r="F101" s="15"/>
      <c r="G101" s="901"/>
      <c r="H101" s="901"/>
    </row>
    <row r="102" spans="1:8">
      <c r="A102" s="6" t="s">
        <v>2435</v>
      </c>
      <c r="B102" s="9"/>
      <c r="C102" s="9"/>
      <c r="D102" s="10" t="s">
        <v>807</v>
      </c>
      <c r="E102" s="17" t="s">
        <v>14</v>
      </c>
      <c r="F102" s="17">
        <v>2</v>
      </c>
      <c r="G102" s="913"/>
      <c r="H102" s="913"/>
    </row>
    <row r="103" spans="1:8">
      <c r="A103" s="335"/>
      <c r="B103" s="15"/>
      <c r="C103" s="15"/>
      <c r="D103" s="66"/>
      <c r="E103" s="67"/>
      <c r="F103" s="67"/>
      <c r="G103" s="915"/>
      <c r="H103" s="915"/>
    </row>
    <row r="104" spans="1:8">
      <c r="A104" s="6"/>
      <c r="B104" s="9"/>
      <c r="C104" s="9"/>
      <c r="D104" s="41" t="s">
        <v>808</v>
      </c>
      <c r="E104" s="17"/>
      <c r="F104" s="17"/>
      <c r="G104" s="913"/>
      <c r="H104" s="913"/>
    </row>
    <row r="105" spans="1:8">
      <c r="A105" s="335"/>
      <c r="B105" s="15"/>
      <c r="C105" s="15"/>
      <c r="D105" s="65"/>
      <c r="E105" s="64"/>
      <c r="F105" s="64"/>
      <c r="G105" s="919"/>
      <c r="H105" s="919"/>
    </row>
    <row r="106" spans="1:8">
      <c r="A106" s="6" t="s">
        <v>2436</v>
      </c>
      <c r="B106" s="9"/>
      <c r="C106" s="9"/>
      <c r="D106" s="68" t="s">
        <v>2398</v>
      </c>
      <c r="E106" s="45" t="s">
        <v>14</v>
      </c>
      <c r="F106" s="45">
        <v>1</v>
      </c>
      <c r="G106" s="916"/>
      <c r="H106" s="916"/>
    </row>
    <row r="107" spans="1:8">
      <c r="A107" s="335"/>
      <c r="B107" s="15"/>
      <c r="C107" s="15"/>
      <c r="D107" s="336"/>
      <c r="E107" s="15"/>
      <c r="F107" s="15"/>
      <c r="G107" s="901"/>
      <c r="H107" s="901"/>
    </row>
    <row r="108" spans="1:8">
      <c r="A108" s="6" t="s">
        <v>2437</v>
      </c>
      <c r="B108" s="9"/>
      <c r="C108" s="9"/>
      <c r="D108" s="7" t="s">
        <v>810</v>
      </c>
      <c r="E108" s="9" t="s">
        <v>14</v>
      </c>
      <c r="F108" s="9">
        <v>1</v>
      </c>
      <c r="G108" s="904"/>
      <c r="H108" s="904"/>
    </row>
    <row r="109" spans="1:8">
      <c r="A109" s="335"/>
      <c r="B109" s="15"/>
      <c r="C109" s="15"/>
      <c r="D109" s="336"/>
      <c r="E109" s="15"/>
      <c r="F109" s="15"/>
      <c r="G109" s="901"/>
      <c r="H109" s="901"/>
    </row>
    <row r="110" spans="1:8">
      <c r="A110" s="6"/>
      <c r="B110" s="9"/>
      <c r="C110" s="9"/>
      <c r="D110" s="8" t="s">
        <v>811</v>
      </c>
      <c r="E110" s="191"/>
      <c r="F110" s="9"/>
      <c r="G110" s="902"/>
      <c r="H110" s="904"/>
    </row>
    <row r="111" spans="1:8">
      <c r="A111" s="335"/>
      <c r="B111" s="15"/>
      <c r="C111" s="15"/>
      <c r="D111" s="15"/>
      <c r="E111" s="15"/>
      <c r="F111" s="15"/>
      <c r="G111" s="901"/>
      <c r="H111" s="901"/>
    </row>
    <row r="112" spans="1:8">
      <c r="A112" s="6" t="s">
        <v>2438</v>
      </c>
      <c r="B112" s="9"/>
      <c r="C112" s="9"/>
      <c r="D112" s="7" t="s">
        <v>812</v>
      </c>
      <c r="E112" s="191" t="s">
        <v>14</v>
      </c>
      <c r="F112" s="9">
        <v>1</v>
      </c>
      <c r="G112" s="902"/>
      <c r="H112" s="904"/>
    </row>
    <row r="113" spans="1:8">
      <c r="A113" s="335"/>
      <c r="B113" s="15"/>
      <c r="C113" s="15"/>
      <c r="D113" s="15"/>
      <c r="E113" s="15"/>
      <c r="F113" s="15"/>
      <c r="G113" s="901"/>
      <c r="H113" s="901"/>
    </row>
    <row r="114" spans="1:8">
      <c r="A114" s="6" t="s">
        <v>2439</v>
      </c>
      <c r="B114" s="9"/>
      <c r="C114" s="9"/>
      <c r="D114" s="7" t="s">
        <v>813</v>
      </c>
      <c r="E114" s="191" t="s">
        <v>14</v>
      </c>
      <c r="F114" s="9">
        <v>1</v>
      </c>
      <c r="G114" s="902"/>
      <c r="H114" s="904"/>
    </row>
    <row r="115" spans="1:8">
      <c r="A115" s="335"/>
      <c r="B115" s="15"/>
      <c r="C115" s="15"/>
      <c r="D115" s="15"/>
      <c r="E115" s="15"/>
      <c r="F115" s="15"/>
      <c r="G115" s="901"/>
      <c r="H115" s="901"/>
    </row>
    <row r="116" spans="1:8">
      <c r="A116" s="369"/>
      <c r="B116" s="370"/>
      <c r="C116" s="9"/>
      <c r="D116" s="8" t="s">
        <v>2392</v>
      </c>
      <c r="E116" s="9"/>
      <c r="F116" s="9"/>
      <c r="G116" s="904"/>
      <c r="H116" s="904"/>
    </row>
    <row r="117" spans="1:8">
      <c r="A117" s="335"/>
      <c r="B117" s="15"/>
      <c r="C117" s="15"/>
      <c r="D117" s="15"/>
      <c r="E117" s="15"/>
      <c r="F117" s="15"/>
      <c r="G117" s="901"/>
      <c r="H117" s="901"/>
    </row>
    <row r="118" spans="1:8">
      <c r="A118" s="6" t="s">
        <v>2440</v>
      </c>
      <c r="B118" s="9"/>
      <c r="C118" s="9"/>
      <c r="D118" s="7" t="s">
        <v>2442</v>
      </c>
      <c r="E118" s="9" t="s">
        <v>14</v>
      </c>
      <c r="F118" s="9">
        <v>1</v>
      </c>
      <c r="G118" s="904"/>
      <c r="H118" s="904"/>
    </row>
    <row r="119" spans="1:8">
      <c r="A119" s="335"/>
      <c r="B119" s="15"/>
      <c r="C119" s="15"/>
      <c r="D119" s="336"/>
      <c r="E119" s="79"/>
      <c r="F119" s="15"/>
      <c r="G119" s="905"/>
      <c r="H119" s="905"/>
    </row>
    <row r="120" spans="1:8">
      <c r="A120" s="6"/>
      <c r="B120" s="9"/>
      <c r="C120" s="9"/>
      <c r="D120" s="8" t="s">
        <v>2443</v>
      </c>
      <c r="E120" s="9" t="s">
        <v>14</v>
      </c>
      <c r="F120" s="9">
        <v>1</v>
      </c>
      <c r="G120" s="904"/>
      <c r="H120" s="904"/>
    </row>
    <row r="121" spans="1:8">
      <c r="A121" s="335"/>
      <c r="B121" s="15"/>
      <c r="C121" s="15"/>
      <c r="D121" s="336"/>
      <c r="E121" s="15"/>
      <c r="F121" s="15"/>
      <c r="G121" s="901"/>
      <c r="H121" s="901"/>
    </row>
    <row r="122" spans="1:8">
      <c r="A122" s="6" t="s">
        <v>2441</v>
      </c>
      <c r="B122" s="9"/>
      <c r="C122" s="9"/>
      <c r="D122" s="7" t="s">
        <v>2444</v>
      </c>
      <c r="E122" s="9" t="s">
        <v>14</v>
      </c>
      <c r="F122" s="9">
        <v>1</v>
      </c>
      <c r="G122" s="904"/>
      <c r="H122" s="904"/>
    </row>
    <row r="123" spans="1:8">
      <c r="A123" s="335"/>
      <c r="B123" s="15"/>
      <c r="C123" s="15"/>
      <c r="D123" s="336"/>
      <c r="E123" s="15"/>
      <c r="F123" s="15"/>
      <c r="G123" s="901"/>
      <c r="H123" s="901"/>
    </row>
    <row r="124" spans="1:8" ht="15.75" thickBot="1">
      <c r="A124" s="6"/>
      <c r="B124" s="9"/>
      <c r="C124" s="9"/>
      <c r="D124" s="7"/>
      <c r="E124" s="9"/>
      <c r="F124" s="9"/>
      <c r="G124" s="902"/>
      <c r="H124" s="904"/>
    </row>
    <row r="125" spans="1:8" ht="15.75" thickBot="1">
      <c r="A125" s="1101" t="s">
        <v>39</v>
      </c>
      <c r="B125" s="1101"/>
      <c r="C125" s="1101"/>
      <c r="D125" s="1101"/>
      <c r="E125" s="1101"/>
      <c r="F125" s="1101"/>
      <c r="G125" s="1101"/>
      <c r="H125" s="363"/>
    </row>
  </sheetData>
  <sheetProtection algorithmName="SHA-512" hashValue="qOZHliJJAZiAFlk/jp4r7MZxm5Adyf5ijge5dtNWRbu1cGlW8OJ7dKy1Nf46fnzfofR26vO6mYTO85rqcmnVJQ==" saltValue="gjXcUfI3E9lPwntrQuzt6w==" spinCount="100000" sheet="1" objects="1" scenarios="1"/>
  <mergeCells count="11">
    <mergeCell ref="A1:B1"/>
    <mergeCell ref="C1:H1"/>
    <mergeCell ref="A84:G84"/>
    <mergeCell ref="A125:G125"/>
    <mergeCell ref="A3:B3"/>
    <mergeCell ref="C3:H3"/>
    <mergeCell ref="A2:B2"/>
    <mergeCell ref="C2:H2"/>
    <mergeCell ref="A42:G42"/>
    <mergeCell ref="A43:G43"/>
    <mergeCell ref="A83:G83"/>
  </mergeCells>
  <pageMargins left="0.70866141732283472" right="0.70866141732283472" top="0.74803149606299213" bottom="0.74803149606299213" header="0.31496062992125984" footer="0.31496062992125984"/>
  <pageSetup paperSize="9" scale="60" firstPageNumber="19" fitToHeight="0" orientation="portrait" r:id="rId1"/>
  <headerFooter>
    <oddFooter xml:space="preserve">&amp;RC. &amp;P
</oddFooter>
  </headerFooter>
  <rowBreaks count="2" manualBreakCount="2">
    <brk id="42" max="7" man="1"/>
    <brk id="83" max="7" man="1"/>
  </rowBreaks>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6138B5-E15B-4EE7-8962-5A30FFA26FE2}">
  <sheetPr>
    <pageSetUpPr fitToPage="1"/>
  </sheetPr>
  <dimension ref="A1:P481"/>
  <sheetViews>
    <sheetView view="pageBreakPreview" topLeftCell="A428" zoomScale="40" zoomScaleNormal="100" zoomScaleSheetLayoutView="40" workbookViewId="0">
      <selection activeCell="G87" sqref="A87:H120"/>
    </sheetView>
  </sheetViews>
  <sheetFormatPr defaultColWidth="8.85546875" defaultRowHeight="15"/>
  <cols>
    <col min="1" max="1" width="9.85546875" style="332" customWidth="1"/>
    <col min="2" max="2" width="8.42578125" style="152" customWidth="1"/>
    <col min="3" max="3" width="9.5703125" style="152" customWidth="1"/>
    <col min="4" max="4" width="41" style="56" bestFit="1" customWidth="1"/>
    <col min="5" max="5" width="7.5703125" style="152" customWidth="1"/>
    <col min="6" max="6" width="10.5703125" style="152" bestFit="1" customWidth="1"/>
    <col min="7" max="7" width="30.7109375" style="152" customWidth="1"/>
    <col min="8" max="8" width="30.7109375" style="558" customWidth="1"/>
    <col min="12" max="12" width="11.7109375" bestFit="1" customWidth="1"/>
    <col min="20" max="20" width="12.28515625" bestFit="1" customWidth="1"/>
  </cols>
  <sheetData>
    <row r="1" spans="1:16" ht="26.25" customHeight="1">
      <c r="A1" s="1099" t="s">
        <v>2401</v>
      </c>
      <c r="B1" s="1099"/>
      <c r="C1" s="1099" t="s">
        <v>3488</v>
      </c>
      <c r="D1" s="1099"/>
      <c r="E1" s="1099"/>
      <c r="F1" s="1099"/>
      <c r="G1" s="1099"/>
      <c r="H1" s="1099"/>
    </row>
    <row r="2" spans="1:16" ht="14.45" customHeight="1">
      <c r="A2" s="1099" t="s">
        <v>1184</v>
      </c>
      <c r="B2" s="1099"/>
      <c r="C2" s="1099" t="s">
        <v>3487</v>
      </c>
      <c r="D2" s="1099"/>
      <c r="E2" s="1099"/>
      <c r="F2" s="1099"/>
      <c r="G2" s="1099"/>
      <c r="H2" s="1099"/>
    </row>
    <row r="3" spans="1:16" ht="15.75" thickBot="1">
      <c r="A3" s="1102" t="s">
        <v>917</v>
      </c>
      <c r="B3" s="1102"/>
      <c r="C3" s="1103" t="str">
        <f>D5</f>
        <v>SCHEDULE 28 : WWTW ELECTRICAL AND INSTRUMENTATION</v>
      </c>
      <c r="D3" s="1103"/>
      <c r="E3" s="1103"/>
      <c r="F3" s="1103"/>
      <c r="G3" s="1103"/>
      <c r="H3" s="1103"/>
    </row>
    <row r="4" spans="1:16" ht="30" customHeight="1" thickBot="1">
      <c r="A4" s="1" t="s">
        <v>0</v>
      </c>
      <c r="B4" s="2" t="s">
        <v>1</v>
      </c>
      <c r="C4" s="2" t="s">
        <v>2</v>
      </c>
      <c r="D4" s="2" t="s">
        <v>3</v>
      </c>
      <c r="E4" s="2" t="s">
        <v>4</v>
      </c>
      <c r="F4" s="2" t="s">
        <v>5</v>
      </c>
      <c r="G4" s="2" t="s">
        <v>6</v>
      </c>
      <c r="H4" s="81" t="s">
        <v>7</v>
      </c>
    </row>
    <row r="5" spans="1:16" ht="25.5" customHeight="1">
      <c r="A5" s="3"/>
      <c r="B5" s="9"/>
      <c r="C5" s="17"/>
      <c r="D5" s="8" t="s">
        <v>3190</v>
      </c>
      <c r="E5" s="9"/>
      <c r="F5" s="9"/>
      <c r="G5" s="911"/>
      <c r="H5" s="914"/>
    </row>
    <row r="6" spans="1:16" ht="18.75" customHeight="1">
      <c r="A6" s="11"/>
      <c r="B6" s="12"/>
      <c r="C6" s="325"/>
      <c r="D6" s="14"/>
      <c r="E6" s="15"/>
      <c r="F6" s="15"/>
      <c r="G6" s="1082"/>
      <c r="H6" s="1054"/>
    </row>
    <row r="7" spans="1:16" ht="18.75" customHeight="1">
      <c r="A7" s="6" t="s">
        <v>2885</v>
      </c>
      <c r="B7" s="9"/>
      <c r="C7" s="17"/>
      <c r="D7" s="8" t="s">
        <v>2658</v>
      </c>
      <c r="E7" s="9"/>
      <c r="F7" s="9"/>
      <c r="G7" s="911"/>
      <c r="H7" s="914"/>
    </row>
    <row r="8" spans="1:16">
      <c r="A8" s="11"/>
      <c r="B8" s="12"/>
      <c r="C8" s="325"/>
      <c r="D8" s="14"/>
      <c r="E8" s="15"/>
      <c r="F8" s="15"/>
      <c r="G8" s="1082"/>
      <c r="H8" s="1054"/>
    </row>
    <row r="9" spans="1:16" ht="31.5" customHeight="1">
      <c r="A9" s="16"/>
      <c r="B9" s="17"/>
      <c r="C9" s="17"/>
      <c r="D9" s="10" t="s">
        <v>2659</v>
      </c>
      <c r="E9" s="18"/>
      <c r="F9" s="17"/>
      <c r="G9" s="914"/>
      <c r="H9" s="914"/>
    </row>
    <row r="10" spans="1:16">
      <c r="A10" s="11"/>
      <c r="B10" s="12"/>
      <c r="C10" s="325"/>
      <c r="D10" s="14"/>
      <c r="E10" s="15"/>
      <c r="F10" s="15"/>
      <c r="G10" s="1082"/>
      <c r="H10" s="1054"/>
    </row>
    <row r="11" spans="1:16" ht="40.5">
      <c r="A11" s="16" t="s">
        <v>2886</v>
      </c>
      <c r="B11" s="17"/>
      <c r="C11" s="17"/>
      <c r="D11" s="10" t="s">
        <v>2660</v>
      </c>
      <c r="E11" s="18" t="s">
        <v>34</v>
      </c>
      <c r="F11" s="17">
        <v>1</v>
      </c>
      <c r="G11" s="913"/>
      <c r="H11" s="913"/>
      <c r="I11" s="20"/>
      <c r="J11" s="21"/>
      <c r="L11" s="22"/>
      <c r="N11" s="21"/>
      <c r="O11" s="22"/>
      <c r="P11" s="21"/>
    </row>
    <row r="12" spans="1:16">
      <c r="A12" s="11"/>
      <c r="B12" s="12"/>
      <c r="C12" s="325"/>
      <c r="D12" s="14"/>
      <c r="E12" s="15"/>
      <c r="F12" s="15"/>
      <c r="G12" s="1083"/>
      <c r="H12" s="1083"/>
      <c r="I12" s="20"/>
      <c r="J12" s="21"/>
      <c r="L12" s="22"/>
      <c r="N12" s="21"/>
      <c r="O12" s="22"/>
      <c r="P12" s="21"/>
    </row>
    <row r="13" spans="1:16" ht="27" customHeight="1">
      <c r="A13" s="16" t="s">
        <v>2887</v>
      </c>
      <c r="B13" s="17"/>
      <c r="C13" s="17"/>
      <c r="D13" s="10" t="s">
        <v>2661</v>
      </c>
      <c r="E13" s="18" t="s">
        <v>12</v>
      </c>
      <c r="F13" s="17">
        <v>200</v>
      </c>
      <c r="G13" s="913"/>
      <c r="H13" s="913"/>
      <c r="I13" s="20"/>
      <c r="J13" s="21"/>
      <c r="L13" s="22"/>
      <c r="N13" s="21"/>
      <c r="O13" s="22"/>
      <c r="P13" s="21"/>
    </row>
    <row r="14" spans="1:16">
      <c r="A14" s="11"/>
      <c r="B14" s="12"/>
      <c r="C14" s="325"/>
      <c r="D14" s="14"/>
      <c r="E14" s="15"/>
      <c r="F14" s="15"/>
      <c r="G14" s="1083"/>
      <c r="H14" s="1083"/>
      <c r="K14" s="22"/>
      <c r="M14" s="21"/>
      <c r="N14" s="21"/>
      <c r="O14" s="21"/>
      <c r="P14" s="21"/>
    </row>
    <row r="15" spans="1:16">
      <c r="A15" s="16" t="s">
        <v>2888</v>
      </c>
      <c r="B15" s="17"/>
      <c r="C15" s="17"/>
      <c r="D15" s="10" t="s">
        <v>2662</v>
      </c>
      <c r="E15" s="18" t="s">
        <v>12</v>
      </c>
      <c r="F15" s="17">
        <v>200</v>
      </c>
      <c r="G15" s="913"/>
      <c r="H15" s="913"/>
      <c r="I15" s="20"/>
      <c r="J15" s="24"/>
      <c r="K15" s="22"/>
      <c r="M15" s="21"/>
      <c r="N15" s="21"/>
      <c r="O15" s="21"/>
      <c r="P15" s="21"/>
    </row>
    <row r="16" spans="1:16">
      <c r="A16" s="11"/>
      <c r="B16" s="12"/>
      <c r="C16" s="325"/>
      <c r="D16" s="14"/>
      <c r="E16" s="15"/>
      <c r="F16" s="15"/>
      <c r="G16" s="1083"/>
      <c r="H16" s="1083"/>
      <c r="I16" s="20"/>
      <c r="J16" s="21"/>
      <c r="M16" s="21"/>
      <c r="N16" s="21"/>
      <c r="O16" s="21"/>
      <c r="P16" s="21"/>
    </row>
    <row r="17" spans="1:16">
      <c r="A17" s="16" t="s">
        <v>2889</v>
      </c>
      <c r="B17" s="17"/>
      <c r="C17" s="17"/>
      <c r="D17" s="10" t="s">
        <v>2663</v>
      </c>
      <c r="E17" s="18" t="s">
        <v>171</v>
      </c>
      <c r="F17" s="17">
        <v>30</v>
      </c>
      <c r="G17" s="913"/>
      <c r="H17" s="913"/>
      <c r="I17" s="20"/>
      <c r="J17" s="24"/>
      <c r="M17" s="25"/>
      <c r="N17" s="25"/>
      <c r="O17" s="25"/>
      <c r="P17" s="25"/>
    </row>
    <row r="18" spans="1:16">
      <c r="A18" s="11"/>
      <c r="B18" s="12"/>
      <c r="C18" s="325"/>
      <c r="D18" s="14"/>
      <c r="E18" s="15"/>
      <c r="F18" s="15"/>
      <c r="G18" s="1083"/>
      <c r="H18" s="1083"/>
      <c r="I18" s="20"/>
      <c r="J18" s="21"/>
      <c r="M18" s="21"/>
      <c r="N18" s="21"/>
      <c r="O18" s="21"/>
      <c r="P18" s="21"/>
    </row>
    <row r="19" spans="1:16">
      <c r="A19" s="16" t="s">
        <v>2890</v>
      </c>
      <c r="B19" s="17"/>
      <c r="C19" s="17"/>
      <c r="D19" s="10" t="s">
        <v>2664</v>
      </c>
      <c r="E19" s="18" t="s">
        <v>171</v>
      </c>
      <c r="F19" s="17">
        <v>40</v>
      </c>
      <c r="G19" s="913"/>
      <c r="H19" s="913"/>
      <c r="I19" s="20"/>
      <c r="J19" s="24"/>
      <c r="M19" s="25"/>
      <c r="N19" s="25"/>
      <c r="O19" s="25"/>
      <c r="P19" s="25"/>
    </row>
    <row r="20" spans="1:16">
      <c r="A20" s="11"/>
      <c r="B20" s="12"/>
      <c r="C20" s="325"/>
      <c r="D20" s="14"/>
      <c r="E20" s="15"/>
      <c r="F20" s="15"/>
      <c r="G20" s="1083"/>
      <c r="H20" s="1083"/>
      <c r="M20" s="21"/>
      <c r="N20" s="21"/>
      <c r="O20" s="21"/>
      <c r="P20" s="21"/>
    </row>
    <row r="21" spans="1:16" ht="16.5" customHeight="1">
      <c r="A21" s="16" t="s">
        <v>2891</v>
      </c>
      <c r="B21" s="17"/>
      <c r="C21" s="17"/>
      <c r="D21" s="10" t="s">
        <v>2665</v>
      </c>
      <c r="E21" s="18" t="s">
        <v>171</v>
      </c>
      <c r="F21" s="17">
        <v>40</v>
      </c>
      <c r="G21" s="913"/>
      <c r="H21" s="913"/>
      <c r="M21" s="21"/>
      <c r="N21" s="21"/>
      <c r="O21" s="21"/>
      <c r="P21" s="21"/>
    </row>
    <row r="22" spans="1:16">
      <c r="A22" s="11"/>
      <c r="B22" s="12"/>
      <c r="C22" s="325"/>
      <c r="D22" s="14"/>
      <c r="E22" s="15"/>
      <c r="F22" s="15"/>
      <c r="G22" s="1083"/>
      <c r="H22" s="1083"/>
      <c r="M22" s="25"/>
      <c r="N22" s="25"/>
      <c r="O22" s="25"/>
      <c r="P22" s="25"/>
    </row>
    <row r="23" spans="1:16" ht="30" customHeight="1">
      <c r="A23" s="16" t="s">
        <v>2892</v>
      </c>
      <c r="B23" s="17"/>
      <c r="C23" s="17"/>
      <c r="D23" s="10" t="s">
        <v>2666</v>
      </c>
      <c r="E23" s="18" t="s">
        <v>12</v>
      </c>
      <c r="F23" s="17">
        <v>160</v>
      </c>
      <c r="G23" s="913"/>
      <c r="H23" s="913"/>
      <c r="L23" s="26"/>
      <c r="M23" s="25"/>
      <c r="N23" s="25"/>
      <c r="O23" s="25"/>
      <c r="P23" s="25"/>
    </row>
    <row r="24" spans="1:16">
      <c r="A24" s="11"/>
      <c r="B24" s="12"/>
      <c r="C24" s="325"/>
      <c r="D24" s="14"/>
      <c r="E24" s="15"/>
      <c r="F24" s="15"/>
      <c r="G24" s="1083"/>
      <c r="H24" s="1083"/>
      <c r="I24" s="20"/>
      <c r="J24" s="21"/>
      <c r="M24" s="25"/>
      <c r="N24" s="25"/>
      <c r="O24" s="25"/>
      <c r="P24" s="25"/>
    </row>
    <row r="25" spans="1:16" ht="20.25" customHeight="1">
      <c r="A25" s="16" t="s">
        <v>2893</v>
      </c>
      <c r="B25" s="17"/>
      <c r="C25" s="17"/>
      <c r="D25" s="10" t="s">
        <v>2667</v>
      </c>
      <c r="E25" s="18" t="s">
        <v>12</v>
      </c>
      <c r="F25" s="17">
        <v>160</v>
      </c>
      <c r="G25" s="913"/>
      <c r="H25" s="913"/>
    </row>
    <row r="26" spans="1:16">
      <c r="A26" s="11"/>
      <c r="B26" s="12"/>
      <c r="C26" s="325"/>
      <c r="D26" s="14"/>
      <c r="E26" s="15"/>
      <c r="F26" s="15"/>
      <c r="G26" s="1083"/>
      <c r="H26" s="1083"/>
    </row>
    <row r="27" spans="1:16" ht="27">
      <c r="A27" s="16" t="s">
        <v>2894</v>
      </c>
      <c r="B27" s="17"/>
      <c r="C27" s="17"/>
      <c r="D27" s="10" t="s">
        <v>2668</v>
      </c>
      <c r="E27" s="18" t="s">
        <v>12</v>
      </c>
      <c r="F27" s="17">
        <v>80</v>
      </c>
      <c r="G27" s="913"/>
      <c r="H27" s="913"/>
    </row>
    <row r="28" spans="1:16">
      <c r="A28" s="11"/>
      <c r="B28" s="29"/>
      <c r="C28" s="29"/>
      <c r="D28" s="28"/>
      <c r="E28" s="30"/>
      <c r="F28" s="29"/>
      <c r="G28" s="917"/>
      <c r="H28" s="917"/>
    </row>
    <row r="29" spans="1:16" ht="27">
      <c r="A29" s="16" t="s">
        <v>2895</v>
      </c>
      <c r="B29" s="17"/>
      <c r="C29" s="17"/>
      <c r="D29" s="10" t="s">
        <v>2669</v>
      </c>
      <c r="E29" s="18" t="s">
        <v>12</v>
      </c>
      <c r="F29" s="17">
        <v>30</v>
      </c>
      <c r="G29" s="913"/>
      <c r="H29" s="913"/>
    </row>
    <row r="30" spans="1:16">
      <c r="A30" s="11"/>
      <c r="B30" s="29"/>
      <c r="C30" s="29"/>
      <c r="D30" s="14"/>
      <c r="E30" s="30"/>
      <c r="F30" s="29"/>
      <c r="G30" s="917"/>
      <c r="H30" s="917"/>
    </row>
    <row r="31" spans="1:16" ht="27">
      <c r="A31" s="16" t="s">
        <v>2896</v>
      </c>
      <c r="B31" s="17"/>
      <c r="C31" s="17"/>
      <c r="D31" s="10" t="s">
        <v>2670</v>
      </c>
      <c r="E31" s="18" t="s">
        <v>171</v>
      </c>
      <c r="F31" s="17">
        <v>8</v>
      </c>
      <c r="G31" s="913"/>
      <c r="H31" s="913"/>
    </row>
    <row r="32" spans="1:16">
      <c r="A32" s="27"/>
      <c r="B32" s="79"/>
      <c r="C32" s="79"/>
      <c r="D32" s="14"/>
      <c r="E32" s="194"/>
      <c r="F32" s="79"/>
      <c r="G32" s="1083"/>
      <c r="H32" s="1083"/>
    </row>
    <row r="33" spans="1:8" ht="40.5">
      <c r="A33" s="16" t="s">
        <v>2897</v>
      </c>
      <c r="B33" s="17"/>
      <c r="C33" s="17"/>
      <c r="D33" s="10" t="s">
        <v>2671</v>
      </c>
      <c r="E33" s="18" t="s">
        <v>12</v>
      </c>
      <c r="F33" s="17">
        <v>120</v>
      </c>
      <c r="G33" s="913"/>
      <c r="H33" s="913"/>
    </row>
    <row r="34" spans="1:8">
      <c r="A34" s="27"/>
      <c r="B34" s="29"/>
      <c r="C34" s="29"/>
      <c r="D34" s="28"/>
      <c r="E34" s="29"/>
      <c r="F34" s="29"/>
      <c r="G34" s="917"/>
      <c r="H34" s="917"/>
    </row>
    <row r="35" spans="1:8" ht="27">
      <c r="A35" s="16" t="s">
        <v>2898</v>
      </c>
      <c r="B35" s="17"/>
      <c r="C35" s="17"/>
      <c r="D35" s="10" t="s">
        <v>2672</v>
      </c>
      <c r="E35" s="18" t="s">
        <v>171</v>
      </c>
      <c r="F35" s="17">
        <v>50</v>
      </c>
      <c r="G35" s="913"/>
      <c r="H35" s="913"/>
    </row>
    <row r="36" spans="1:8">
      <c r="A36" s="27"/>
      <c r="B36" s="29"/>
      <c r="C36" s="29"/>
      <c r="D36" s="28"/>
      <c r="E36" s="30"/>
      <c r="F36" s="29"/>
      <c r="G36" s="917"/>
      <c r="H36" s="917"/>
    </row>
    <row r="37" spans="1:8" ht="27">
      <c r="A37" s="16" t="s">
        <v>2899</v>
      </c>
      <c r="B37" s="17"/>
      <c r="C37" s="17"/>
      <c r="D37" s="10" t="s">
        <v>2673</v>
      </c>
      <c r="E37" s="18" t="s">
        <v>34</v>
      </c>
      <c r="F37" s="17">
        <v>7</v>
      </c>
      <c r="G37" s="913"/>
      <c r="H37" s="913"/>
    </row>
    <row r="38" spans="1:8">
      <c r="A38" s="27"/>
      <c r="B38" s="29"/>
      <c r="C38" s="29"/>
      <c r="D38" s="28"/>
      <c r="E38" s="30"/>
      <c r="F38" s="29"/>
      <c r="G38" s="917"/>
      <c r="H38" s="917"/>
    </row>
    <row r="39" spans="1:8" ht="27">
      <c r="A39" s="16" t="s">
        <v>2900</v>
      </c>
      <c r="B39" s="17"/>
      <c r="C39" s="17"/>
      <c r="D39" s="10" t="s">
        <v>2674</v>
      </c>
      <c r="E39" s="18" t="s">
        <v>34</v>
      </c>
      <c r="F39" s="17">
        <v>1</v>
      </c>
      <c r="G39" s="913"/>
      <c r="H39" s="913"/>
    </row>
    <row r="40" spans="1:8">
      <c r="A40" s="27"/>
      <c r="B40" s="29"/>
      <c r="C40" s="29"/>
      <c r="D40" s="28"/>
      <c r="E40" s="30"/>
      <c r="F40" s="29"/>
      <c r="G40" s="917"/>
      <c r="H40" s="917"/>
    </row>
    <row r="41" spans="1:8" ht="41.25" thickBot="1">
      <c r="A41" s="32" t="s">
        <v>2901</v>
      </c>
      <c r="B41" s="34"/>
      <c r="C41" s="34"/>
      <c r="D41" s="33" t="s">
        <v>2675</v>
      </c>
      <c r="E41" s="35" t="s">
        <v>34</v>
      </c>
      <c r="F41" s="34">
        <v>1</v>
      </c>
      <c r="G41" s="1084"/>
      <c r="H41" s="1096"/>
    </row>
    <row r="42" spans="1:8" ht="15.75" thickBot="1">
      <c r="A42" s="1104" t="s">
        <v>20</v>
      </c>
      <c r="B42" s="1104"/>
      <c r="C42" s="1104"/>
      <c r="D42" s="1104"/>
      <c r="E42" s="1104"/>
      <c r="F42" s="1104"/>
      <c r="G42" s="1104"/>
      <c r="H42" s="81"/>
    </row>
    <row r="43" spans="1:8" ht="15.75" thickBot="1">
      <c r="A43" s="1100" t="s">
        <v>21</v>
      </c>
      <c r="B43" s="1100"/>
      <c r="C43" s="1100"/>
      <c r="D43" s="1100"/>
      <c r="E43" s="1100"/>
      <c r="F43" s="1100"/>
      <c r="G43" s="1100"/>
      <c r="H43" s="363"/>
    </row>
    <row r="44" spans="1:8" ht="40.5">
      <c r="A44" s="6" t="s">
        <v>2902</v>
      </c>
      <c r="B44" s="9"/>
      <c r="C44" s="9"/>
      <c r="D44" s="68" t="s">
        <v>2676</v>
      </c>
      <c r="E44" s="9" t="s">
        <v>34</v>
      </c>
      <c r="F44" s="9">
        <v>1</v>
      </c>
      <c r="G44" s="902"/>
      <c r="H44" s="902"/>
    </row>
    <row r="45" spans="1:8">
      <c r="A45" s="335"/>
      <c r="B45" s="15"/>
      <c r="C45" s="15"/>
      <c r="D45" s="336"/>
      <c r="E45" s="15"/>
      <c r="F45" s="15"/>
      <c r="G45" s="901"/>
      <c r="H45" s="901"/>
    </row>
    <row r="46" spans="1:8" ht="41.25" customHeight="1">
      <c r="A46" s="6" t="s">
        <v>2903</v>
      </c>
      <c r="B46" s="9"/>
      <c r="C46" s="9"/>
      <c r="D46" s="717" t="s">
        <v>2677</v>
      </c>
      <c r="E46" s="340" t="s">
        <v>34</v>
      </c>
      <c r="F46" s="340">
        <v>1</v>
      </c>
      <c r="G46" s="903"/>
      <c r="H46" s="903"/>
    </row>
    <row r="47" spans="1:8" ht="17.25" customHeight="1">
      <c r="A47" s="366"/>
      <c r="B47" s="367"/>
      <c r="C47" s="336"/>
      <c r="D47" s="336"/>
      <c r="E47" s="15"/>
      <c r="F47" s="15"/>
      <c r="G47" s="901"/>
      <c r="H47" s="901"/>
    </row>
    <row r="48" spans="1:8" ht="29.25" customHeight="1">
      <c r="A48" s="6" t="s">
        <v>2904</v>
      </c>
      <c r="B48" s="9"/>
      <c r="C48" s="9"/>
      <c r="D48" s="7" t="s">
        <v>2678</v>
      </c>
      <c r="E48" s="9" t="s">
        <v>34</v>
      </c>
      <c r="F48" s="9">
        <v>1</v>
      </c>
      <c r="G48" s="904"/>
      <c r="H48" s="903"/>
    </row>
    <row r="49" spans="1:8">
      <c r="A49" s="366"/>
      <c r="B49" s="15"/>
      <c r="C49" s="15"/>
      <c r="D49" s="336"/>
      <c r="E49" s="15"/>
      <c r="F49" s="15"/>
      <c r="G49" s="901"/>
      <c r="H49" s="901"/>
    </row>
    <row r="50" spans="1:8" ht="28.5" customHeight="1">
      <c r="A50" s="6" t="s">
        <v>2906</v>
      </c>
      <c r="B50" s="9"/>
      <c r="C50" s="9"/>
      <c r="D50" s="8" t="s">
        <v>2679</v>
      </c>
      <c r="E50" s="9"/>
      <c r="F50" s="9"/>
      <c r="G50" s="902"/>
      <c r="H50" s="903"/>
    </row>
    <row r="51" spans="1:8">
      <c r="A51" s="366"/>
      <c r="B51" s="15"/>
      <c r="C51" s="15"/>
      <c r="D51" s="336"/>
      <c r="E51" s="15"/>
      <c r="F51" s="15"/>
      <c r="G51" s="901"/>
      <c r="H51" s="901"/>
    </row>
    <row r="52" spans="1:8" ht="54">
      <c r="A52" s="6" t="s">
        <v>2905</v>
      </c>
      <c r="B52" s="9"/>
      <c r="C52" s="9"/>
      <c r="D52" s="7" t="s">
        <v>2680</v>
      </c>
      <c r="E52" s="191" t="s">
        <v>34</v>
      </c>
      <c r="F52" s="9">
        <v>8</v>
      </c>
      <c r="G52" s="902"/>
      <c r="H52" s="903"/>
    </row>
    <row r="53" spans="1:8">
      <c r="A53" s="366"/>
      <c r="B53" s="15"/>
      <c r="C53" s="15"/>
      <c r="D53" s="336"/>
      <c r="E53" s="15"/>
      <c r="F53" s="15"/>
      <c r="G53" s="901"/>
      <c r="H53" s="901"/>
    </row>
    <row r="54" spans="1:8" ht="40.5">
      <c r="A54" s="6" t="s">
        <v>2907</v>
      </c>
      <c r="B54" s="9"/>
      <c r="C54" s="9"/>
      <c r="D54" s="7" t="s">
        <v>2681</v>
      </c>
      <c r="E54" s="191" t="s">
        <v>2682</v>
      </c>
      <c r="F54" s="9">
        <v>4</v>
      </c>
      <c r="G54" s="902"/>
      <c r="H54" s="903"/>
    </row>
    <row r="55" spans="1:8">
      <c r="A55" s="366"/>
      <c r="B55" s="15"/>
      <c r="C55" s="15"/>
      <c r="D55" s="336"/>
      <c r="E55" s="15"/>
      <c r="F55" s="15"/>
      <c r="G55" s="901"/>
      <c r="H55" s="901"/>
    </row>
    <row r="56" spans="1:8" ht="54" customHeight="1">
      <c r="A56" s="6" t="s">
        <v>2908</v>
      </c>
      <c r="B56" s="9"/>
      <c r="C56" s="9"/>
      <c r="D56" s="7" t="s">
        <v>2683</v>
      </c>
      <c r="E56" s="191" t="s">
        <v>34</v>
      </c>
      <c r="F56" s="9">
        <v>6</v>
      </c>
      <c r="G56" s="902"/>
      <c r="H56" s="903"/>
    </row>
    <row r="57" spans="1:8">
      <c r="A57" s="366"/>
      <c r="B57" s="15"/>
      <c r="C57" s="15"/>
      <c r="D57" s="336"/>
      <c r="E57" s="15"/>
      <c r="F57" s="15"/>
      <c r="G57" s="901"/>
      <c r="H57" s="901"/>
    </row>
    <row r="58" spans="1:8" ht="27">
      <c r="A58" s="6" t="s">
        <v>2909</v>
      </c>
      <c r="B58" s="9"/>
      <c r="C58" s="9"/>
      <c r="D58" s="7" t="s">
        <v>2684</v>
      </c>
      <c r="E58" s="191" t="s">
        <v>14</v>
      </c>
      <c r="F58" s="9">
        <v>1</v>
      </c>
      <c r="G58" s="902"/>
      <c r="H58" s="1097" t="s">
        <v>2685</v>
      </c>
    </row>
    <row r="59" spans="1:8">
      <c r="A59" s="366"/>
      <c r="B59" s="15"/>
      <c r="C59" s="15"/>
      <c r="D59" s="336"/>
      <c r="E59" s="15"/>
      <c r="F59" s="15"/>
      <c r="G59" s="901"/>
      <c r="H59" s="905"/>
    </row>
    <row r="60" spans="1:8">
      <c r="A60" s="6" t="s">
        <v>2910</v>
      </c>
      <c r="B60" s="9"/>
      <c r="C60" s="9"/>
      <c r="D60" s="10" t="s">
        <v>2686</v>
      </c>
      <c r="E60" s="17" t="s">
        <v>14</v>
      </c>
      <c r="F60" s="17">
        <v>3</v>
      </c>
      <c r="G60" s="913"/>
      <c r="H60" s="933" t="s">
        <v>2685</v>
      </c>
    </row>
    <row r="61" spans="1:8">
      <c r="A61" s="366"/>
      <c r="B61" s="15"/>
      <c r="C61" s="15"/>
      <c r="D61" s="66"/>
      <c r="E61" s="67"/>
      <c r="F61" s="67"/>
      <c r="G61" s="915"/>
      <c r="H61" s="935"/>
    </row>
    <row r="62" spans="1:8">
      <c r="A62" s="6" t="s">
        <v>2911</v>
      </c>
      <c r="B62" s="9"/>
      <c r="C62" s="9"/>
      <c r="D62" s="10" t="s">
        <v>2687</v>
      </c>
      <c r="E62" s="17" t="s">
        <v>14</v>
      </c>
      <c r="F62" s="17">
        <v>6</v>
      </c>
      <c r="G62" s="913"/>
      <c r="H62" s="933" t="s">
        <v>2685</v>
      </c>
    </row>
    <row r="63" spans="1:8">
      <c r="A63" s="366"/>
      <c r="B63" s="15"/>
      <c r="C63" s="15"/>
      <c r="D63" s="65"/>
      <c r="E63" s="64"/>
      <c r="F63" s="64"/>
      <c r="G63" s="919"/>
      <c r="H63" s="1046"/>
    </row>
    <row r="64" spans="1:8">
      <c r="A64" s="6" t="s">
        <v>2912</v>
      </c>
      <c r="B64" s="9"/>
      <c r="C64" s="9"/>
      <c r="D64" s="68" t="s">
        <v>2688</v>
      </c>
      <c r="E64" s="45" t="s">
        <v>14</v>
      </c>
      <c r="F64" s="45">
        <v>3</v>
      </c>
      <c r="G64" s="916"/>
      <c r="H64" s="928" t="s">
        <v>2685</v>
      </c>
    </row>
    <row r="65" spans="1:8">
      <c r="A65" s="366"/>
      <c r="B65" s="15"/>
      <c r="C65" s="15"/>
      <c r="D65" s="336"/>
      <c r="E65" s="15"/>
      <c r="F65" s="15"/>
      <c r="G65" s="901"/>
      <c r="H65" s="901"/>
    </row>
    <row r="66" spans="1:8" ht="27">
      <c r="A66" s="6" t="s">
        <v>2913</v>
      </c>
      <c r="B66" s="9"/>
      <c r="C66" s="9"/>
      <c r="D66" s="7" t="s">
        <v>2689</v>
      </c>
      <c r="E66" s="9" t="s">
        <v>14</v>
      </c>
      <c r="F66" s="9">
        <v>4</v>
      </c>
      <c r="G66" s="904"/>
      <c r="H66" s="904"/>
    </row>
    <row r="67" spans="1:8">
      <c r="A67" s="366"/>
      <c r="B67" s="15"/>
      <c r="C67" s="15"/>
      <c r="D67" s="336"/>
      <c r="E67" s="15"/>
      <c r="F67" s="15"/>
      <c r="G67" s="901"/>
      <c r="H67" s="901"/>
    </row>
    <row r="68" spans="1:8" ht="27">
      <c r="A68" s="6" t="s">
        <v>2914</v>
      </c>
      <c r="B68" s="9"/>
      <c r="C68" s="9"/>
      <c r="D68" s="7" t="s">
        <v>2690</v>
      </c>
      <c r="E68" s="191" t="s">
        <v>14</v>
      </c>
      <c r="F68" s="9">
        <v>1</v>
      </c>
      <c r="G68" s="902"/>
      <c r="H68" s="904"/>
    </row>
    <row r="69" spans="1:8">
      <c r="A69" s="366"/>
      <c r="B69" s="15"/>
      <c r="C69" s="15"/>
      <c r="D69" s="15"/>
      <c r="E69" s="15"/>
      <c r="F69" s="15"/>
      <c r="G69" s="901"/>
      <c r="H69" s="901"/>
    </row>
    <row r="70" spans="1:8" ht="27">
      <c r="A70" s="6" t="s">
        <v>2915</v>
      </c>
      <c r="B70" s="9"/>
      <c r="C70" s="9"/>
      <c r="D70" s="7" t="s">
        <v>2691</v>
      </c>
      <c r="E70" s="191" t="s">
        <v>12</v>
      </c>
      <c r="F70" s="9">
        <v>300</v>
      </c>
      <c r="G70" s="902"/>
      <c r="H70" s="904"/>
    </row>
    <row r="71" spans="1:8">
      <c r="A71" s="366"/>
      <c r="B71" s="15"/>
      <c r="C71" s="15"/>
      <c r="D71" s="15"/>
      <c r="E71" s="15"/>
      <c r="F71" s="15"/>
      <c r="G71" s="901"/>
      <c r="H71" s="901"/>
    </row>
    <row r="72" spans="1:8" ht="27">
      <c r="A72" s="6" t="s">
        <v>2916</v>
      </c>
      <c r="B72" s="9"/>
      <c r="C72" s="9"/>
      <c r="D72" s="7" t="s">
        <v>2692</v>
      </c>
      <c r="E72" s="191" t="s">
        <v>171</v>
      </c>
      <c r="F72" s="9">
        <v>4</v>
      </c>
      <c r="G72" s="902"/>
      <c r="H72" s="904"/>
    </row>
    <row r="73" spans="1:8">
      <c r="A73" s="366"/>
      <c r="B73" s="15"/>
      <c r="C73" s="15"/>
      <c r="D73" s="15"/>
      <c r="E73" s="15"/>
      <c r="F73" s="15"/>
      <c r="G73" s="901"/>
      <c r="H73" s="901"/>
    </row>
    <row r="74" spans="1:8">
      <c r="A74" s="6" t="s">
        <v>2917</v>
      </c>
      <c r="B74" s="370"/>
      <c r="C74" s="9"/>
      <c r="D74" s="7" t="s">
        <v>2693</v>
      </c>
      <c r="E74" s="9" t="s">
        <v>12</v>
      </c>
      <c r="F74" s="9">
        <v>400</v>
      </c>
      <c r="G74" s="904"/>
      <c r="H74" s="904"/>
    </row>
    <row r="75" spans="1:8">
      <c r="A75" s="366"/>
      <c r="B75" s="15"/>
      <c r="C75" s="15"/>
      <c r="D75" s="15"/>
      <c r="E75" s="15"/>
      <c r="F75" s="15"/>
      <c r="G75" s="901"/>
      <c r="H75" s="901"/>
    </row>
    <row r="76" spans="1:8">
      <c r="A76" s="6" t="s">
        <v>2918</v>
      </c>
      <c r="B76" s="9"/>
      <c r="C76" s="9"/>
      <c r="D76" s="7" t="s">
        <v>2694</v>
      </c>
      <c r="E76" s="9" t="s">
        <v>14</v>
      </c>
      <c r="F76" s="9">
        <v>16</v>
      </c>
      <c r="G76" s="904"/>
      <c r="H76" s="904"/>
    </row>
    <row r="77" spans="1:8" ht="24" customHeight="1">
      <c r="A77" s="335"/>
      <c r="B77" s="15"/>
      <c r="C77" s="15"/>
      <c r="D77" s="336"/>
      <c r="E77" s="79"/>
      <c r="F77" s="15"/>
      <c r="G77" s="905"/>
      <c r="H77" s="905"/>
    </row>
    <row r="78" spans="1:8">
      <c r="A78" s="6" t="s">
        <v>2919</v>
      </c>
      <c r="B78" s="9"/>
      <c r="C78" s="9"/>
      <c r="D78" s="7" t="s">
        <v>2695</v>
      </c>
      <c r="E78" s="9" t="s">
        <v>12</v>
      </c>
      <c r="F78" s="9">
        <v>450</v>
      </c>
      <c r="G78" s="904"/>
      <c r="H78" s="904"/>
    </row>
    <row r="79" spans="1:8">
      <c r="A79" s="335"/>
      <c r="B79" s="15"/>
      <c r="C79" s="15"/>
      <c r="D79" s="336"/>
      <c r="E79" s="15"/>
      <c r="F79" s="15"/>
      <c r="G79" s="901"/>
      <c r="H79" s="901"/>
    </row>
    <row r="80" spans="1:8">
      <c r="A80" s="6" t="s">
        <v>2920</v>
      </c>
      <c r="B80" s="9"/>
      <c r="C80" s="9"/>
      <c r="D80" s="7" t="s">
        <v>2696</v>
      </c>
      <c r="E80" s="9" t="s">
        <v>14</v>
      </c>
      <c r="F80" s="9">
        <v>16</v>
      </c>
      <c r="G80" s="902"/>
      <c r="H80" s="902"/>
    </row>
    <row r="81" spans="1:8">
      <c r="A81" s="335"/>
      <c r="B81" s="15"/>
      <c r="C81" s="15"/>
      <c r="D81" s="336"/>
      <c r="E81" s="15"/>
      <c r="F81" s="15"/>
      <c r="G81" s="901"/>
      <c r="H81" s="901"/>
    </row>
    <row r="82" spans="1:8" ht="51.75" customHeight="1" thickBot="1">
      <c r="A82" s="6" t="s">
        <v>2921</v>
      </c>
      <c r="B82" s="9"/>
      <c r="C82" s="9"/>
      <c r="D82" s="7" t="s">
        <v>2697</v>
      </c>
      <c r="E82" s="9" t="s">
        <v>34</v>
      </c>
      <c r="F82" s="9">
        <v>1</v>
      </c>
      <c r="G82" s="902"/>
      <c r="H82" s="904"/>
    </row>
    <row r="83" spans="1:8" ht="15.75" thickBot="1">
      <c r="A83" s="1101" t="s">
        <v>865</v>
      </c>
      <c r="B83" s="1101"/>
      <c r="C83" s="1101"/>
      <c r="D83" s="1101"/>
      <c r="E83" s="1101"/>
      <c r="F83" s="1101"/>
      <c r="G83" s="1101"/>
      <c r="H83" s="363"/>
    </row>
    <row r="84" spans="1:8" ht="15.75" thickBot="1">
      <c r="A84" s="1100" t="s">
        <v>21</v>
      </c>
      <c r="B84" s="1100"/>
      <c r="C84" s="1100"/>
      <c r="D84" s="1100"/>
      <c r="E84" s="1100"/>
      <c r="F84" s="1100"/>
      <c r="G84" s="1100"/>
      <c r="H84" s="363"/>
    </row>
    <row r="85" spans="1:8">
      <c r="A85" s="335"/>
      <c r="B85" s="15"/>
      <c r="C85" s="15"/>
      <c r="D85" s="336"/>
      <c r="E85" s="15"/>
      <c r="F85" s="15"/>
      <c r="G85" s="905"/>
      <c r="H85" s="905"/>
    </row>
    <row r="86" spans="1:8" ht="27">
      <c r="A86" s="6" t="s">
        <v>2922</v>
      </c>
      <c r="B86" s="9"/>
      <c r="C86" s="9"/>
      <c r="D86" s="68" t="s">
        <v>2698</v>
      </c>
      <c r="E86" s="9" t="s">
        <v>14</v>
      </c>
      <c r="F86" s="9">
        <v>6</v>
      </c>
      <c r="G86" s="902"/>
      <c r="H86" s="902"/>
    </row>
    <row r="87" spans="1:8">
      <c r="A87" s="335"/>
      <c r="B87" s="15"/>
      <c r="C87" s="15"/>
      <c r="D87" s="336"/>
      <c r="E87" s="15"/>
      <c r="F87" s="15"/>
      <c r="G87" s="901"/>
      <c r="H87" s="901"/>
    </row>
    <row r="88" spans="1:8">
      <c r="A88" s="6" t="s">
        <v>2923</v>
      </c>
      <c r="B88" s="9"/>
      <c r="C88" s="9"/>
      <c r="D88" s="341" t="s">
        <v>2699</v>
      </c>
      <c r="E88" s="340"/>
      <c r="F88" s="340"/>
      <c r="G88" s="903"/>
      <c r="H88" s="903"/>
    </row>
    <row r="89" spans="1:8">
      <c r="A89" s="366"/>
      <c r="B89" s="367"/>
      <c r="C89" s="336"/>
      <c r="D89" s="336"/>
      <c r="E89" s="15"/>
      <c r="F89" s="15"/>
      <c r="G89" s="901"/>
      <c r="H89" s="901"/>
    </row>
    <row r="90" spans="1:8">
      <c r="A90" s="6" t="s">
        <v>2924</v>
      </c>
      <c r="B90" s="9"/>
      <c r="C90" s="9"/>
      <c r="D90" s="7" t="s">
        <v>2700</v>
      </c>
      <c r="E90" s="9"/>
      <c r="F90" s="9"/>
      <c r="G90" s="904"/>
      <c r="H90" s="903"/>
    </row>
    <row r="91" spans="1:8">
      <c r="A91" s="335"/>
      <c r="B91" s="15"/>
      <c r="C91" s="15"/>
      <c r="D91" s="336"/>
      <c r="E91" s="15"/>
      <c r="F91" s="15"/>
      <c r="G91" s="901"/>
      <c r="H91" s="901"/>
    </row>
    <row r="92" spans="1:8" ht="30.75" customHeight="1">
      <c r="A92" s="6" t="s">
        <v>2926</v>
      </c>
      <c r="B92" s="9"/>
      <c r="C92" s="9"/>
      <c r="D92" s="7" t="s">
        <v>2701</v>
      </c>
      <c r="E92" s="9" t="s">
        <v>34</v>
      </c>
      <c r="F92" s="9">
        <v>2</v>
      </c>
      <c r="G92" s="902"/>
      <c r="H92" s="903"/>
    </row>
    <row r="93" spans="1:8">
      <c r="A93" s="335"/>
      <c r="B93" s="15"/>
      <c r="C93" s="15"/>
      <c r="D93" s="336"/>
      <c r="E93" s="15"/>
      <c r="F93" s="15"/>
      <c r="G93" s="901"/>
      <c r="H93" s="901"/>
    </row>
    <row r="94" spans="1:8" ht="21.75" customHeight="1">
      <c r="A94" s="6" t="s">
        <v>2927</v>
      </c>
      <c r="B94" s="9"/>
      <c r="C94" s="9"/>
      <c r="D94" s="7" t="s">
        <v>2702</v>
      </c>
      <c r="E94" s="191" t="s">
        <v>34</v>
      </c>
      <c r="F94" s="9">
        <v>3</v>
      </c>
      <c r="G94" s="902"/>
      <c r="H94" s="903"/>
    </row>
    <row r="95" spans="1:8">
      <c r="A95" s="335"/>
      <c r="B95" s="15"/>
      <c r="C95" s="15"/>
      <c r="D95" s="336"/>
      <c r="E95" s="15"/>
      <c r="F95" s="15"/>
      <c r="G95" s="901"/>
      <c r="H95" s="901"/>
    </row>
    <row r="96" spans="1:8" ht="27">
      <c r="A96" s="6" t="s">
        <v>2928</v>
      </c>
      <c r="B96" s="9"/>
      <c r="C96" s="9"/>
      <c r="D96" s="7" t="s">
        <v>2703</v>
      </c>
      <c r="E96" s="191" t="s">
        <v>14</v>
      </c>
      <c r="F96" s="9">
        <v>1</v>
      </c>
      <c r="G96" s="902"/>
      <c r="H96" s="903"/>
    </row>
    <row r="97" spans="1:8">
      <c r="A97" s="335"/>
      <c r="B97" s="15"/>
      <c r="C97" s="15"/>
      <c r="D97" s="336"/>
      <c r="E97" s="15"/>
      <c r="F97" s="15"/>
      <c r="G97" s="901"/>
      <c r="H97" s="901"/>
    </row>
    <row r="98" spans="1:8" ht="27">
      <c r="A98" s="6" t="s">
        <v>2925</v>
      </c>
      <c r="B98" s="9"/>
      <c r="C98" s="9"/>
      <c r="D98" s="7" t="s">
        <v>2704</v>
      </c>
      <c r="E98" s="191"/>
      <c r="F98" s="9"/>
      <c r="G98" s="902"/>
      <c r="H98" s="903"/>
    </row>
    <row r="99" spans="1:8">
      <c r="A99" s="335"/>
      <c r="B99" s="15"/>
      <c r="C99" s="15"/>
      <c r="D99" s="336"/>
      <c r="E99" s="15"/>
      <c r="F99" s="15"/>
      <c r="G99" s="901"/>
      <c r="H99" s="901"/>
    </row>
    <row r="100" spans="1:8" ht="24.75" customHeight="1">
      <c r="A100" s="6" t="s">
        <v>2929</v>
      </c>
      <c r="B100" s="9"/>
      <c r="C100" s="9"/>
      <c r="D100" s="7" t="s">
        <v>2701</v>
      </c>
      <c r="E100" s="191" t="s">
        <v>34</v>
      </c>
      <c r="F100" s="9">
        <v>2</v>
      </c>
      <c r="G100" s="902"/>
      <c r="H100" s="903"/>
    </row>
    <row r="101" spans="1:8">
      <c r="A101" s="335"/>
      <c r="B101" s="15"/>
      <c r="C101" s="15"/>
      <c r="D101" s="336"/>
      <c r="E101" s="15"/>
      <c r="F101" s="15"/>
      <c r="G101" s="901"/>
      <c r="H101" s="901"/>
    </row>
    <row r="102" spans="1:8" ht="24.75" customHeight="1">
      <c r="A102" s="6" t="s">
        <v>2930</v>
      </c>
      <c r="B102" s="9"/>
      <c r="C102" s="9"/>
      <c r="D102" s="10" t="s">
        <v>2702</v>
      </c>
      <c r="E102" s="17" t="s">
        <v>34</v>
      </c>
      <c r="F102" s="17">
        <v>3</v>
      </c>
      <c r="G102" s="913"/>
      <c r="H102" s="913"/>
    </row>
    <row r="103" spans="1:8">
      <c r="A103" s="335"/>
      <c r="B103" s="15"/>
      <c r="C103" s="15"/>
      <c r="D103" s="66"/>
      <c r="E103" s="67"/>
      <c r="F103" s="67"/>
      <c r="G103" s="915"/>
      <c r="H103" s="915"/>
    </row>
    <row r="104" spans="1:8" ht="30.75" customHeight="1">
      <c r="A104" s="6" t="s">
        <v>2931</v>
      </c>
      <c r="B104" s="9"/>
      <c r="C104" s="9"/>
      <c r="D104" s="10" t="s">
        <v>2705</v>
      </c>
      <c r="E104" s="17" t="s">
        <v>14</v>
      </c>
      <c r="F104" s="17">
        <v>1</v>
      </c>
      <c r="G104" s="913"/>
      <c r="H104" s="913"/>
    </row>
    <row r="105" spans="1:8">
      <c r="A105" s="335"/>
      <c r="B105" s="15"/>
      <c r="C105" s="15"/>
      <c r="D105" s="65"/>
      <c r="E105" s="64"/>
      <c r="F105" s="64"/>
      <c r="G105" s="919"/>
      <c r="H105" s="919"/>
    </row>
    <row r="106" spans="1:8">
      <c r="A106" s="6" t="s">
        <v>2932</v>
      </c>
      <c r="B106" s="9"/>
      <c r="C106" s="9"/>
      <c r="D106" s="63" t="s">
        <v>2706</v>
      </c>
      <c r="E106" s="45"/>
      <c r="F106" s="45"/>
      <c r="G106" s="916"/>
      <c r="H106" s="916"/>
    </row>
    <row r="107" spans="1:8">
      <c r="A107" s="335"/>
      <c r="B107" s="15"/>
      <c r="C107" s="15"/>
      <c r="D107" s="336"/>
      <c r="E107" s="15"/>
      <c r="F107" s="15"/>
      <c r="G107" s="901"/>
      <c r="H107" s="901"/>
    </row>
    <row r="108" spans="1:8" ht="18" customHeight="1">
      <c r="A108" s="6" t="s">
        <v>2933</v>
      </c>
      <c r="B108" s="9"/>
      <c r="C108" s="9"/>
      <c r="D108" s="7" t="s">
        <v>2707</v>
      </c>
      <c r="E108" s="9"/>
      <c r="F108" s="9"/>
      <c r="G108" s="904"/>
      <c r="H108" s="904"/>
    </row>
    <row r="109" spans="1:8">
      <c r="A109" s="335"/>
      <c r="B109" s="15"/>
      <c r="C109" s="15"/>
      <c r="D109" s="336"/>
      <c r="E109" s="15"/>
      <c r="F109" s="15"/>
      <c r="G109" s="901"/>
      <c r="H109" s="901"/>
    </row>
    <row r="110" spans="1:8">
      <c r="A110" s="6" t="s">
        <v>2942</v>
      </c>
      <c r="B110" s="9"/>
      <c r="C110" s="9"/>
      <c r="D110" s="7" t="s">
        <v>2708</v>
      </c>
      <c r="E110" s="191" t="s">
        <v>12</v>
      </c>
      <c r="F110" s="9">
        <v>150</v>
      </c>
      <c r="G110" s="902"/>
      <c r="H110" s="904"/>
    </row>
    <row r="111" spans="1:8">
      <c r="A111" s="335"/>
      <c r="B111" s="15"/>
      <c r="C111" s="15"/>
      <c r="D111" s="15"/>
      <c r="E111" s="15"/>
      <c r="F111" s="15"/>
      <c r="G111" s="901"/>
      <c r="H111" s="901"/>
    </row>
    <row r="112" spans="1:8">
      <c r="A112" s="6" t="s">
        <v>2944</v>
      </c>
      <c r="B112" s="9"/>
      <c r="C112" s="9"/>
      <c r="D112" s="7" t="s">
        <v>2709</v>
      </c>
      <c r="E112" s="191" t="s">
        <v>12</v>
      </c>
      <c r="F112" s="9">
        <v>150</v>
      </c>
      <c r="G112" s="902"/>
      <c r="H112" s="904"/>
    </row>
    <row r="113" spans="1:8">
      <c r="A113" s="335"/>
      <c r="B113" s="15"/>
      <c r="C113" s="15"/>
      <c r="D113" s="15"/>
      <c r="E113" s="15"/>
      <c r="F113" s="15"/>
      <c r="G113" s="901"/>
      <c r="H113" s="901"/>
    </row>
    <row r="114" spans="1:8">
      <c r="A114" s="6" t="s">
        <v>2945</v>
      </c>
      <c r="B114" s="9"/>
      <c r="C114" s="9"/>
      <c r="D114" s="7" t="s">
        <v>2710</v>
      </c>
      <c r="E114" s="191" t="s">
        <v>12</v>
      </c>
      <c r="F114" s="9">
        <v>200</v>
      </c>
      <c r="G114" s="902"/>
      <c r="H114" s="904"/>
    </row>
    <row r="115" spans="1:8">
      <c r="A115" s="335"/>
      <c r="B115" s="15"/>
      <c r="C115" s="15"/>
      <c r="D115" s="15"/>
      <c r="E115" s="15"/>
      <c r="F115" s="15"/>
      <c r="G115" s="901"/>
      <c r="H115" s="901"/>
    </row>
    <row r="116" spans="1:8">
      <c r="A116" s="369" t="s">
        <v>2947</v>
      </c>
      <c r="B116" s="370"/>
      <c r="C116" s="9"/>
      <c r="D116" s="7" t="s">
        <v>2711</v>
      </c>
      <c r="E116" s="9" t="s">
        <v>12</v>
      </c>
      <c r="F116" s="9">
        <v>200</v>
      </c>
      <c r="G116" s="904"/>
      <c r="H116" s="904"/>
    </row>
    <row r="117" spans="1:8">
      <c r="A117" s="335"/>
      <c r="B117" s="15"/>
      <c r="C117" s="15"/>
      <c r="D117" s="15"/>
      <c r="E117" s="15"/>
      <c r="F117" s="15"/>
      <c r="G117" s="901"/>
      <c r="H117" s="901"/>
    </row>
    <row r="118" spans="1:8">
      <c r="A118" s="6" t="s">
        <v>2948</v>
      </c>
      <c r="B118" s="9"/>
      <c r="C118" s="9"/>
      <c r="D118" s="7" t="s">
        <v>2712</v>
      </c>
      <c r="E118" s="9" t="s">
        <v>12</v>
      </c>
      <c r="F118" s="9">
        <v>225</v>
      </c>
      <c r="G118" s="904"/>
      <c r="H118" s="904"/>
    </row>
    <row r="119" spans="1:8">
      <c r="A119" s="335"/>
      <c r="B119" s="15"/>
      <c r="C119" s="15"/>
      <c r="D119" s="336"/>
      <c r="E119" s="79"/>
      <c r="F119" s="15"/>
      <c r="G119" s="905"/>
      <c r="H119" s="905"/>
    </row>
    <row r="120" spans="1:8">
      <c r="A120" s="6" t="s">
        <v>2949</v>
      </c>
      <c r="B120" s="9"/>
      <c r="C120" s="9"/>
      <c r="D120" s="7" t="s">
        <v>2713</v>
      </c>
      <c r="E120" s="9" t="s">
        <v>12</v>
      </c>
      <c r="F120" s="9">
        <v>130</v>
      </c>
      <c r="G120" s="904"/>
      <c r="H120" s="904"/>
    </row>
    <row r="121" spans="1:8">
      <c r="A121" s="335"/>
      <c r="B121" s="15"/>
      <c r="C121" s="15"/>
      <c r="D121" s="336"/>
      <c r="E121" s="15"/>
      <c r="F121" s="15"/>
      <c r="G121" s="901"/>
      <c r="H121" s="901"/>
    </row>
    <row r="122" spans="1:8">
      <c r="A122" s="6" t="s">
        <v>2950</v>
      </c>
      <c r="B122" s="9"/>
      <c r="C122" s="9"/>
      <c r="D122" s="7" t="s">
        <v>2714</v>
      </c>
      <c r="E122" s="9" t="s">
        <v>12</v>
      </c>
      <c r="F122" s="9">
        <v>120</v>
      </c>
      <c r="G122" s="904"/>
      <c r="H122" s="904"/>
    </row>
    <row r="123" spans="1:8">
      <c r="A123" s="335"/>
      <c r="B123" s="15"/>
      <c r="C123" s="15"/>
      <c r="D123" s="336"/>
      <c r="E123" s="15"/>
      <c r="F123" s="15"/>
      <c r="G123" s="901"/>
      <c r="H123" s="901"/>
    </row>
    <row r="124" spans="1:8" ht="15.75" thickBot="1">
      <c r="A124" s="6"/>
      <c r="B124" s="9"/>
      <c r="C124" s="9"/>
      <c r="D124" s="7"/>
      <c r="E124" s="9"/>
      <c r="F124" s="9"/>
      <c r="G124" s="902"/>
      <c r="H124" s="904"/>
    </row>
    <row r="125" spans="1:8" ht="15.75" thickBot="1">
      <c r="A125" s="1101" t="s">
        <v>39</v>
      </c>
      <c r="B125" s="1101"/>
      <c r="C125" s="1101"/>
      <c r="D125" s="1101"/>
      <c r="E125" s="1101"/>
      <c r="F125" s="1101"/>
      <c r="G125" s="1101"/>
      <c r="H125" s="363"/>
    </row>
    <row r="126" spans="1:8" ht="15.75" thickBot="1">
      <c r="A126" s="1100" t="s">
        <v>21</v>
      </c>
      <c r="B126" s="1100"/>
      <c r="C126" s="1100"/>
      <c r="D126" s="1100"/>
      <c r="E126" s="1100"/>
      <c r="F126" s="1100"/>
      <c r="G126" s="1100"/>
      <c r="H126" s="363"/>
    </row>
    <row r="127" spans="1:8">
      <c r="A127" s="335"/>
      <c r="B127" s="15"/>
      <c r="C127" s="15"/>
      <c r="D127" s="336"/>
      <c r="E127" s="15"/>
      <c r="F127" s="15"/>
      <c r="G127" s="905"/>
      <c r="H127" s="905"/>
    </row>
    <row r="128" spans="1:8">
      <c r="A128" s="6" t="s">
        <v>2951</v>
      </c>
      <c r="B128" s="9"/>
      <c r="C128" s="9"/>
      <c r="D128" s="68" t="s">
        <v>2715</v>
      </c>
      <c r="E128" s="9" t="s">
        <v>12</v>
      </c>
      <c r="F128" s="9">
        <v>110</v>
      </c>
      <c r="G128" s="902"/>
      <c r="H128" s="902"/>
    </row>
    <row r="129" spans="1:8">
      <c r="A129" s="335"/>
      <c r="B129" s="15"/>
      <c r="C129" s="15"/>
      <c r="D129" s="336"/>
      <c r="E129" s="15"/>
      <c r="F129" s="15"/>
      <c r="G129" s="901"/>
      <c r="H129" s="901"/>
    </row>
    <row r="130" spans="1:8">
      <c r="A130" s="6" t="s">
        <v>2952</v>
      </c>
      <c r="B130" s="9"/>
      <c r="C130" s="9"/>
      <c r="D130" s="717" t="s">
        <v>2716</v>
      </c>
      <c r="E130" s="340" t="s">
        <v>12</v>
      </c>
      <c r="F130" s="340">
        <v>200</v>
      </c>
      <c r="G130" s="903"/>
      <c r="H130" s="903"/>
    </row>
    <row r="131" spans="1:8">
      <c r="A131" s="366"/>
      <c r="B131" s="367"/>
      <c r="C131" s="336"/>
      <c r="D131" s="336"/>
      <c r="E131" s="15"/>
      <c r="F131" s="15"/>
      <c r="G131" s="901"/>
      <c r="H131" s="901"/>
    </row>
    <row r="132" spans="1:8">
      <c r="A132" s="6" t="s">
        <v>2953</v>
      </c>
      <c r="B132" s="9"/>
      <c r="C132" s="9"/>
      <c r="D132" s="7" t="s">
        <v>2717</v>
      </c>
      <c r="E132" s="9" t="s">
        <v>12</v>
      </c>
      <c r="F132" s="9">
        <v>80</v>
      </c>
      <c r="G132" s="904"/>
      <c r="H132" s="903"/>
    </row>
    <row r="133" spans="1:8">
      <c r="A133" s="335"/>
      <c r="B133" s="15"/>
      <c r="C133" s="15"/>
      <c r="D133" s="336"/>
      <c r="E133" s="15"/>
      <c r="F133" s="15"/>
      <c r="G133" s="901"/>
      <c r="H133" s="901"/>
    </row>
    <row r="134" spans="1:8">
      <c r="A134" s="6" t="s">
        <v>2954</v>
      </c>
      <c r="B134" s="9"/>
      <c r="C134" s="9"/>
      <c r="D134" s="7" t="s">
        <v>2718</v>
      </c>
      <c r="E134" s="9" t="s">
        <v>12</v>
      </c>
      <c r="F134" s="9">
        <v>75</v>
      </c>
      <c r="G134" s="902"/>
      <c r="H134" s="903"/>
    </row>
    <row r="135" spans="1:8">
      <c r="A135" s="335"/>
      <c r="B135" s="15"/>
      <c r="C135" s="15"/>
      <c r="D135" s="336"/>
      <c r="E135" s="15"/>
      <c r="F135" s="15"/>
      <c r="G135" s="901"/>
      <c r="H135" s="901"/>
    </row>
    <row r="136" spans="1:8" ht="77.25" customHeight="1">
      <c r="A136" s="6" t="s">
        <v>2934</v>
      </c>
      <c r="B136" s="9"/>
      <c r="C136" s="9"/>
      <c r="D136" s="7" t="s">
        <v>2719</v>
      </c>
      <c r="E136" s="191"/>
      <c r="F136" s="9"/>
      <c r="G136" s="902"/>
      <c r="H136" s="903"/>
    </row>
    <row r="137" spans="1:8">
      <c r="A137" s="335"/>
      <c r="B137" s="15"/>
      <c r="C137" s="15"/>
      <c r="D137" s="336"/>
      <c r="E137" s="15"/>
      <c r="F137" s="15"/>
      <c r="G137" s="901"/>
      <c r="H137" s="901"/>
    </row>
    <row r="138" spans="1:8">
      <c r="A138" s="6" t="s">
        <v>2961</v>
      </c>
      <c r="B138" s="9"/>
      <c r="C138" s="9"/>
      <c r="D138" s="7" t="s">
        <v>2708</v>
      </c>
      <c r="E138" s="191" t="s">
        <v>14</v>
      </c>
      <c r="F138" s="9">
        <v>50</v>
      </c>
      <c r="G138" s="902"/>
      <c r="H138" s="903"/>
    </row>
    <row r="139" spans="1:8">
      <c r="A139" s="335"/>
      <c r="B139" s="15"/>
      <c r="C139" s="15"/>
      <c r="D139" s="336"/>
      <c r="E139" s="15"/>
      <c r="F139" s="15"/>
      <c r="G139" s="901"/>
      <c r="H139" s="901"/>
    </row>
    <row r="140" spans="1:8">
      <c r="A140" s="6" t="s">
        <v>2962</v>
      </c>
      <c r="B140" s="9"/>
      <c r="C140" s="9"/>
      <c r="D140" s="7" t="s">
        <v>2709</v>
      </c>
      <c r="E140" s="191" t="s">
        <v>14</v>
      </c>
      <c r="F140" s="9">
        <v>50</v>
      </c>
      <c r="G140" s="902"/>
      <c r="H140" s="903"/>
    </row>
    <row r="141" spans="1:8">
      <c r="A141" s="335"/>
      <c r="B141" s="15"/>
      <c r="C141" s="15"/>
      <c r="D141" s="336"/>
      <c r="E141" s="15"/>
      <c r="F141" s="15"/>
      <c r="G141" s="901"/>
      <c r="H141" s="901"/>
    </row>
    <row r="142" spans="1:8">
      <c r="A142" s="6" t="s">
        <v>2963</v>
      </c>
      <c r="B142" s="9"/>
      <c r="C142" s="9"/>
      <c r="D142" s="7" t="s">
        <v>2710</v>
      </c>
      <c r="E142" s="191" t="s">
        <v>14</v>
      </c>
      <c r="F142" s="9">
        <v>50</v>
      </c>
      <c r="G142" s="902"/>
      <c r="H142" s="903"/>
    </row>
    <row r="143" spans="1:8">
      <c r="A143" s="335"/>
      <c r="B143" s="15"/>
      <c r="C143" s="15"/>
      <c r="D143" s="336"/>
      <c r="E143" s="15"/>
      <c r="F143" s="15"/>
      <c r="G143" s="901"/>
      <c r="H143" s="901"/>
    </row>
    <row r="144" spans="1:8">
      <c r="A144" s="6" t="s">
        <v>2964</v>
      </c>
      <c r="B144" s="9"/>
      <c r="C144" s="9"/>
      <c r="D144" s="10" t="s">
        <v>2711</v>
      </c>
      <c r="E144" s="17" t="s">
        <v>14</v>
      </c>
      <c r="F144" s="17">
        <v>20</v>
      </c>
      <c r="G144" s="913"/>
      <c r="H144" s="913"/>
    </row>
    <row r="145" spans="1:8">
      <c r="A145" s="335"/>
      <c r="B145" s="15"/>
      <c r="C145" s="15"/>
      <c r="D145" s="66"/>
      <c r="E145" s="67"/>
      <c r="F145" s="67"/>
      <c r="G145" s="915"/>
      <c r="H145" s="915"/>
    </row>
    <row r="146" spans="1:8">
      <c r="A146" s="6" t="s">
        <v>2965</v>
      </c>
      <c r="B146" s="9"/>
      <c r="C146" s="9"/>
      <c r="D146" s="10" t="s">
        <v>2712</v>
      </c>
      <c r="E146" s="17" t="s">
        <v>14</v>
      </c>
      <c r="F146" s="17">
        <v>30</v>
      </c>
      <c r="G146" s="913"/>
      <c r="H146" s="913"/>
    </row>
    <row r="147" spans="1:8">
      <c r="A147" s="335"/>
      <c r="B147" s="15"/>
      <c r="C147" s="15"/>
      <c r="D147" s="65"/>
      <c r="E147" s="64"/>
      <c r="F147" s="64"/>
      <c r="G147" s="919"/>
      <c r="H147" s="919"/>
    </row>
    <row r="148" spans="1:8">
      <c r="A148" s="6" t="s">
        <v>2966</v>
      </c>
      <c r="B148" s="9"/>
      <c r="C148" s="9"/>
      <c r="D148" s="68" t="s">
        <v>2713</v>
      </c>
      <c r="E148" s="45" t="s">
        <v>14</v>
      </c>
      <c r="F148" s="45">
        <v>6</v>
      </c>
      <c r="G148" s="916"/>
      <c r="H148" s="916"/>
    </row>
    <row r="149" spans="1:8">
      <c r="A149" s="335"/>
      <c r="B149" s="15"/>
      <c r="C149" s="15"/>
      <c r="D149" s="336"/>
      <c r="E149" s="15"/>
      <c r="F149" s="15"/>
      <c r="G149" s="901"/>
      <c r="H149" s="901"/>
    </row>
    <row r="150" spans="1:8">
      <c r="A150" s="6" t="s">
        <v>2967</v>
      </c>
      <c r="B150" s="9"/>
      <c r="C150" s="9"/>
      <c r="D150" s="7" t="s">
        <v>2714</v>
      </c>
      <c r="E150" s="9" t="s">
        <v>14</v>
      </c>
      <c r="F150" s="9">
        <v>16</v>
      </c>
      <c r="G150" s="904"/>
      <c r="H150" s="904"/>
    </row>
    <row r="151" spans="1:8">
      <c r="A151" s="335"/>
      <c r="B151" s="15"/>
      <c r="C151" s="15"/>
      <c r="D151" s="336"/>
      <c r="E151" s="15"/>
      <c r="F151" s="15"/>
      <c r="G151" s="901"/>
      <c r="H151" s="901"/>
    </row>
    <row r="152" spans="1:8">
      <c r="A152" s="6" t="s">
        <v>2968</v>
      </c>
      <c r="B152" s="9"/>
      <c r="C152" s="9"/>
      <c r="D152" s="7" t="s">
        <v>2715</v>
      </c>
      <c r="E152" s="191" t="s">
        <v>14</v>
      </c>
      <c r="F152" s="9">
        <v>8</v>
      </c>
      <c r="G152" s="902"/>
      <c r="H152" s="904"/>
    </row>
    <row r="153" spans="1:8">
      <c r="A153" s="335"/>
      <c r="B153" s="15"/>
      <c r="C153" s="15"/>
      <c r="D153" s="15"/>
      <c r="E153" s="15"/>
      <c r="F153" s="15"/>
      <c r="G153" s="901"/>
      <c r="H153" s="901"/>
    </row>
    <row r="154" spans="1:8">
      <c r="A154" s="6" t="s">
        <v>2969</v>
      </c>
      <c r="B154" s="9"/>
      <c r="C154" s="9"/>
      <c r="D154" s="7" t="s">
        <v>2716</v>
      </c>
      <c r="E154" s="191" t="s">
        <v>14</v>
      </c>
      <c r="F154" s="9">
        <v>12</v>
      </c>
      <c r="G154" s="902"/>
      <c r="H154" s="904"/>
    </row>
    <row r="155" spans="1:8">
      <c r="A155" s="335"/>
      <c r="B155" s="15"/>
      <c r="C155" s="15"/>
      <c r="D155" s="15"/>
      <c r="E155" s="15"/>
      <c r="F155" s="15"/>
      <c r="G155" s="901"/>
      <c r="H155" s="901"/>
    </row>
    <row r="156" spans="1:8" ht="20.25" customHeight="1">
      <c r="A156" s="6" t="s">
        <v>2970</v>
      </c>
      <c r="B156" s="9"/>
      <c r="C156" s="9"/>
      <c r="D156" s="7" t="s">
        <v>2717</v>
      </c>
      <c r="E156" s="191" t="s">
        <v>14</v>
      </c>
      <c r="F156" s="9">
        <v>2</v>
      </c>
      <c r="G156" s="902"/>
      <c r="H156" s="904"/>
    </row>
    <row r="157" spans="1:8">
      <c r="A157" s="335"/>
      <c r="B157" s="15"/>
      <c r="C157" s="15"/>
      <c r="D157" s="15"/>
      <c r="E157" s="15"/>
      <c r="F157" s="15"/>
      <c r="G157" s="901"/>
      <c r="H157" s="901"/>
    </row>
    <row r="158" spans="1:8">
      <c r="A158" s="6" t="s">
        <v>2971</v>
      </c>
      <c r="B158" s="370"/>
      <c r="C158" s="9"/>
      <c r="D158" s="7" t="s">
        <v>2718</v>
      </c>
      <c r="E158" s="9" t="s">
        <v>14</v>
      </c>
      <c r="F158" s="9">
        <v>12</v>
      </c>
      <c r="G158" s="904"/>
      <c r="H158" s="904"/>
    </row>
    <row r="159" spans="1:8">
      <c r="A159" s="335"/>
      <c r="B159" s="15"/>
      <c r="C159" s="15"/>
      <c r="D159" s="15"/>
      <c r="E159" s="15"/>
      <c r="F159" s="15"/>
      <c r="G159" s="901"/>
      <c r="H159" s="901"/>
    </row>
    <row r="160" spans="1:8" ht="19.5" customHeight="1">
      <c r="A160" s="6" t="s">
        <v>2973</v>
      </c>
      <c r="B160" s="9"/>
      <c r="C160" s="9"/>
      <c r="D160" s="8" t="s">
        <v>2720</v>
      </c>
      <c r="E160" s="9"/>
      <c r="F160" s="9"/>
      <c r="G160" s="904"/>
      <c r="H160" s="904"/>
    </row>
    <row r="161" spans="1:8">
      <c r="A161" s="335"/>
      <c r="B161" s="15"/>
      <c r="C161" s="15"/>
      <c r="D161" s="336"/>
      <c r="E161" s="79"/>
      <c r="F161" s="15"/>
      <c r="G161" s="905"/>
      <c r="H161" s="905"/>
    </row>
    <row r="162" spans="1:8" ht="27">
      <c r="A162" s="6" t="s">
        <v>2974</v>
      </c>
      <c r="B162" s="9"/>
      <c r="C162" s="9"/>
      <c r="D162" s="7" t="s">
        <v>2721</v>
      </c>
      <c r="E162" s="9"/>
      <c r="F162" s="9"/>
      <c r="G162" s="904"/>
      <c r="H162" s="904"/>
    </row>
    <row r="163" spans="1:8">
      <c r="A163" s="335"/>
      <c r="B163" s="15"/>
      <c r="C163" s="15"/>
      <c r="D163" s="336"/>
      <c r="E163" s="15"/>
      <c r="F163" s="15"/>
      <c r="G163" s="901"/>
      <c r="H163" s="901"/>
    </row>
    <row r="164" spans="1:8">
      <c r="A164" s="6" t="s">
        <v>2977</v>
      </c>
      <c r="B164" s="9"/>
      <c r="C164" s="9"/>
      <c r="D164" s="7" t="s">
        <v>2722</v>
      </c>
      <c r="E164" s="9" t="s">
        <v>171</v>
      </c>
      <c r="F164" s="9">
        <v>4</v>
      </c>
      <c r="G164" s="904"/>
      <c r="H164" s="904"/>
    </row>
    <row r="165" spans="1:8">
      <c r="A165" s="335"/>
      <c r="B165" s="15"/>
      <c r="C165" s="15"/>
      <c r="D165" s="336"/>
      <c r="E165" s="15"/>
      <c r="F165" s="15"/>
      <c r="G165" s="901"/>
      <c r="H165" s="901"/>
    </row>
    <row r="166" spans="1:8" ht="15.75" thickBot="1">
      <c r="A166" s="6" t="s">
        <v>2979</v>
      </c>
      <c r="B166" s="9"/>
      <c r="C166" s="9"/>
      <c r="D166" s="7" t="s">
        <v>2723</v>
      </c>
      <c r="E166" s="9" t="s">
        <v>171</v>
      </c>
      <c r="F166" s="9">
        <v>2</v>
      </c>
      <c r="G166" s="902"/>
      <c r="H166" s="904"/>
    </row>
    <row r="167" spans="1:8" ht="15.75" thickBot="1">
      <c r="A167" s="1101" t="s">
        <v>39</v>
      </c>
      <c r="B167" s="1101"/>
      <c r="C167" s="1101"/>
      <c r="D167" s="1101"/>
      <c r="E167" s="1101"/>
      <c r="F167" s="1101"/>
      <c r="G167" s="1101"/>
      <c r="H167" s="363"/>
    </row>
    <row r="168" spans="1:8" ht="15.75" thickBot="1">
      <c r="A168" s="1100" t="s">
        <v>21</v>
      </c>
      <c r="B168" s="1100"/>
      <c r="C168" s="1100"/>
      <c r="D168" s="1100"/>
      <c r="E168" s="1100"/>
      <c r="F168" s="1100"/>
      <c r="G168" s="1100"/>
      <c r="H168" s="363"/>
    </row>
    <row r="169" spans="1:8">
      <c r="A169" s="335"/>
      <c r="B169" s="15"/>
      <c r="C169" s="15"/>
      <c r="D169" s="336"/>
      <c r="E169" s="15"/>
      <c r="F169" s="15"/>
      <c r="G169" s="905"/>
      <c r="H169" s="905"/>
    </row>
    <row r="170" spans="1:8">
      <c r="A170" s="6" t="s">
        <v>2980</v>
      </c>
      <c r="B170" s="9"/>
      <c r="C170" s="9"/>
      <c r="D170" s="68" t="s">
        <v>2724</v>
      </c>
      <c r="E170" s="9" t="s">
        <v>171</v>
      </c>
      <c r="F170" s="9">
        <v>6</v>
      </c>
      <c r="G170" s="902"/>
      <c r="H170" s="902"/>
    </row>
    <row r="171" spans="1:8">
      <c r="A171" s="335"/>
      <c r="B171" s="15"/>
      <c r="C171" s="15"/>
      <c r="D171" s="336"/>
      <c r="E171" s="15"/>
      <c r="F171" s="15"/>
      <c r="G171" s="901"/>
      <c r="H171" s="901"/>
    </row>
    <row r="172" spans="1:8">
      <c r="A172" s="6" t="s">
        <v>2981</v>
      </c>
      <c r="B172" s="9"/>
      <c r="C172" s="9"/>
      <c r="D172" s="717" t="s">
        <v>2725</v>
      </c>
      <c r="E172" s="340" t="s">
        <v>171</v>
      </c>
      <c r="F172" s="340">
        <v>6</v>
      </c>
      <c r="G172" s="903"/>
      <c r="H172" s="903"/>
    </row>
    <row r="173" spans="1:8">
      <c r="A173" s="366"/>
      <c r="B173" s="367"/>
      <c r="C173" s="336"/>
      <c r="D173" s="336"/>
      <c r="E173" s="15"/>
      <c r="F173" s="15"/>
      <c r="G173" s="901"/>
      <c r="H173" s="901"/>
    </row>
    <row r="174" spans="1:8">
      <c r="A174" s="6" t="s">
        <v>2982</v>
      </c>
      <c r="B174" s="9"/>
      <c r="C174" s="9"/>
      <c r="D174" s="7" t="s">
        <v>2726</v>
      </c>
      <c r="E174" s="9" t="s">
        <v>171</v>
      </c>
      <c r="F174" s="9">
        <v>6</v>
      </c>
      <c r="G174" s="904"/>
      <c r="H174" s="903"/>
    </row>
    <row r="175" spans="1:8">
      <c r="A175" s="335"/>
      <c r="B175" s="15"/>
      <c r="C175" s="15"/>
      <c r="D175" s="336"/>
      <c r="E175" s="15"/>
      <c r="F175" s="15"/>
      <c r="G175" s="901"/>
      <c r="H175" s="901"/>
    </row>
    <row r="176" spans="1:8">
      <c r="A176" s="6" t="s">
        <v>2983</v>
      </c>
      <c r="B176" s="9"/>
      <c r="C176" s="9"/>
      <c r="D176" s="7" t="s">
        <v>2727</v>
      </c>
      <c r="E176" s="9" t="s">
        <v>171</v>
      </c>
      <c r="F176" s="9">
        <v>4</v>
      </c>
      <c r="G176" s="902"/>
      <c r="H176" s="903"/>
    </row>
    <row r="177" spans="1:8">
      <c r="A177" s="335"/>
      <c r="B177" s="15"/>
      <c r="C177" s="15"/>
      <c r="D177" s="336"/>
      <c r="E177" s="15"/>
      <c r="F177" s="15"/>
      <c r="G177" s="901"/>
      <c r="H177" s="901"/>
    </row>
    <row r="178" spans="1:8" ht="17.25" customHeight="1">
      <c r="A178" s="6" t="s">
        <v>2984</v>
      </c>
      <c r="B178" s="9"/>
      <c r="C178" s="9"/>
      <c r="D178" s="7" t="s">
        <v>2728</v>
      </c>
      <c r="E178" s="191" t="s">
        <v>171</v>
      </c>
      <c r="F178" s="9">
        <v>18</v>
      </c>
      <c r="G178" s="902"/>
      <c r="H178" s="903"/>
    </row>
    <row r="179" spans="1:8">
      <c r="A179" s="335"/>
      <c r="B179" s="15"/>
      <c r="C179" s="15"/>
      <c r="D179" s="336"/>
      <c r="E179" s="15"/>
      <c r="F179" s="15"/>
      <c r="G179" s="901"/>
      <c r="H179" s="901"/>
    </row>
    <row r="180" spans="1:8" ht="27">
      <c r="A180" s="6" t="s">
        <v>2975</v>
      </c>
      <c r="B180" s="9"/>
      <c r="C180" s="9"/>
      <c r="D180" s="7" t="s">
        <v>2729</v>
      </c>
      <c r="E180" s="191"/>
      <c r="F180" s="9"/>
      <c r="G180" s="902"/>
      <c r="H180" s="903"/>
    </row>
    <row r="181" spans="1:8">
      <c r="A181" s="335"/>
      <c r="B181" s="15"/>
      <c r="C181" s="15"/>
      <c r="D181" s="336"/>
      <c r="E181" s="15"/>
      <c r="F181" s="15"/>
      <c r="G181" s="901"/>
      <c r="H181" s="901"/>
    </row>
    <row r="182" spans="1:8">
      <c r="A182" s="6" t="s">
        <v>2985</v>
      </c>
      <c r="B182" s="9"/>
      <c r="C182" s="9"/>
      <c r="D182" s="7" t="s">
        <v>2730</v>
      </c>
      <c r="E182" s="191" t="s">
        <v>14</v>
      </c>
      <c r="F182" s="9">
        <v>30</v>
      </c>
      <c r="G182" s="902"/>
      <c r="H182" s="903"/>
    </row>
    <row r="183" spans="1:8">
      <c r="A183" s="335"/>
      <c r="B183" s="15"/>
      <c r="C183" s="15"/>
      <c r="D183" s="336"/>
      <c r="E183" s="15"/>
      <c r="F183" s="15"/>
      <c r="G183" s="901"/>
      <c r="H183" s="901"/>
    </row>
    <row r="184" spans="1:8">
      <c r="A184" s="6" t="s">
        <v>2986</v>
      </c>
      <c r="B184" s="9"/>
      <c r="C184" s="9"/>
      <c r="D184" s="7" t="s">
        <v>2731</v>
      </c>
      <c r="E184" s="191" t="s">
        <v>14</v>
      </c>
      <c r="F184" s="9">
        <v>30</v>
      </c>
      <c r="G184" s="902"/>
      <c r="H184" s="903"/>
    </row>
    <row r="185" spans="1:8">
      <c r="A185" s="335"/>
      <c r="B185" s="15"/>
      <c r="C185" s="15"/>
      <c r="D185" s="336"/>
      <c r="E185" s="15"/>
      <c r="F185" s="15"/>
      <c r="G185" s="901"/>
      <c r="H185" s="901"/>
    </row>
    <row r="186" spans="1:8">
      <c r="A186" s="6" t="s">
        <v>2987</v>
      </c>
      <c r="B186" s="9"/>
      <c r="C186" s="9"/>
      <c r="D186" s="10" t="s">
        <v>2732</v>
      </c>
      <c r="E186" s="17" t="s">
        <v>12</v>
      </c>
      <c r="F186" s="17">
        <v>150</v>
      </c>
      <c r="G186" s="913"/>
      <c r="H186" s="913"/>
    </row>
    <row r="187" spans="1:8">
      <c r="A187" s="335"/>
      <c r="B187" s="15"/>
      <c r="C187" s="15"/>
      <c r="D187" s="66"/>
      <c r="E187" s="67"/>
      <c r="F187" s="67"/>
      <c r="G187" s="915"/>
      <c r="H187" s="915"/>
    </row>
    <row r="188" spans="1:8" ht="22.5" customHeight="1">
      <c r="A188" s="6" t="s">
        <v>2988</v>
      </c>
      <c r="B188" s="9"/>
      <c r="C188" s="9"/>
      <c r="D188" s="10" t="s">
        <v>2733</v>
      </c>
      <c r="E188" s="17" t="s">
        <v>12</v>
      </c>
      <c r="F188" s="17">
        <v>80</v>
      </c>
      <c r="G188" s="913"/>
      <c r="H188" s="913"/>
    </row>
    <row r="189" spans="1:8">
      <c r="A189" s="335"/>
      <c r="B189" s="15"/>
      <c r="C189" s="15"/>
      <c r="D189" s="65"/>
      <c r="E189" s="64"/>
      <c r="F189" s="64"/>
      <c r="G189" s="919"/>
      <c r="H189" s="919"/>
    </row>
    <row r="190" spans="1:8" ht="54">
      <c r="A190" s="6" t="s">
        <v>3498</v>
      </c>
      <c r="B190" s="9"/>
      <c r="C190" s="9"/>
      <c r="D190" s="10" t="s">
        <v>3060</v>
      </c>
      <c r="E190" s="17" t="s">
        <v>57</v>
      </c>
      <c r="F190" s="17">
        <v>1</v>
      </c>
      <c r="G190" s="913">
        <v>1500000</v>
      </c>
      <c r="H190" s="913">
        <f t="shared" ref="H190" si="0">F190*G190</f>
        <v>1500000</v>
      </c>
    </row>
    <row r="191" spans="1:8">
      <c r="A191" s="335"/>
      <c r="B191" s="15"/>
      <c r="C191" s="15"/>
      <c r="D191" s="65"/>
      <c r="E191" s="64"/>
      <c r="F191" s="64"/>
      <c r="G191" s="919"/>
      <c r="H191" s="919"/>
    </row>
    <row r="192" spans="1:8">
      <c r="A192" s="6" t="s">
        <v>3499</v>
      </c>
      <c r="B192" s="9"/>
      <c r="C192" s="9"/>
      <c r="D192" s="10" t="s">
        <v>3061</v>
      </c>
      <c r="E192" s="17" t="s">
        <v>59</v>
      </c>
      <c r="F192" s="374">
        <f>G190</f>
        <v>1500000</v>
      </c>
      <c r="G192" s="913"/>
      <c r="H192" s="913"/>
    </row>
    <row r="193" spans="1:8">
      <c r="A193" s="335"/>
      <c r="B193" s="15"/>
      <c r="C193" s="15"/>
      <c r="D193" s="65"/>
      <c r="E193" s="64"/>
      <c r="F193" s="64"/>
      <c r="G193" s="919"/>
      <c r="H193" s="919"/>
    </row>
    <row r="194" spans="1:8" ht="18.75" customHeight="1">
      <c r="A194" s="6" t="s">
        <v>2989</v>
      </c>
      <c r="B194" s="9"/>
      <c r="C194" s="9"/>
      <c r="D194" s="63" t="s">
        <v>2734</v>
      </c>
      <c r="E194" s="45"/>
      <c r="F194" s="45"/>
      <c r="G194" s="916"/>
      <c r="H194" s="916"/>
    </row>
    <row r="195" spans="1:8">
      <c r="A195" s="335"/>
      <c r="B195" s="15"/>
      <c r="C195" s="15"/>
      <c r="D195" s="336"/>
      <c r="E195" s="15"/>
      <c r="F195" s="15"/>
      <c r="G195" s="901"/>
      <c r="H195" s="901"/>
    </row>
    <row r="196" spans="1:8">
      <c r="A196" s="6" t="s">
        <v>2990</v>
      </c>
      <c r="B196" s="9"/>
      <c r="C196" s="9"/>
      <c r="D196" s="7" t="s">
        <v>2735</v>
      </c>
      <c r="E196" s="9"/>
      <c r="F196" s="9"/>
      <c r="G196" s="904"/>
      <c r="H196" s="904"/>
    </row>
    <row r="197" spans="1:8">
      <c r="A197" s="335"/>
      <c r="B197" s="15"/>
      <c r="C197" s="15"/>
      <c r="D197" s="336"/>
      <c r="E197" s="15"/>
      <c r="F197" s="15"/>
      <c r="G197" s="901"/>
      <c r="H197" s="901"/>
    </row>
    <row r="198" spans="1:8">
      <c r="A198" s="6" t="s">
        <v>2997</v>
      </c>
      <c r="B198" s="9"/>
      <c r="C198" s="9"/>
      <c r="D198" s="7" t="s">
        <v>2736</v>
      </c>
      <c r="E198" s="191" t="s">
        <v>171</v>
      </c>
      <c r="F198" s="9">
        <v>12</v>
      </c>
      <c r="G198" s="902"/>
      <c r="H198" s="904"/>
    </row>
    <row r="199" spans="1:8">
      <c r="A199" s="335"/>
      <c r="B199" s="15"/>
      <c r="C199" s="15"/>
      <c r="D199" s="15"/>
      <c r="E199" s="15"/>
      <c r="F199" s="15"/>
      <c r="G199" s="901"/>
      <c r="H199" s="901"/>
    </row>
    <row r="200" spans="1:8">
      <c r="A200" s="6" t="s">
        <v>2998</v>
      </c>
      <c r="B200" s="9"/>
      <c r="C200" s="9"/>
      <c r="D200" s="7" t="s">
        <v>2737</v>
      </c>
      <c r="E200" s="191" t="s">
        <v>171</v>
      </c>
      <c r="F200" s="9">
        <v>12</v>
      </c>
      <c r="G200" s="902"/>
      <c r="H200" s="904"/>
    </row>
    <row r="201" spans="1:8">
      <c r="A201" s="335"/>
      <c r="B201" s="15"/>
      <c r="C201" s="15"/>
      <c r="D201" s="15"/>
      <c r="E201" s="15"/>
      <c r="F201" s="15"/>
      <c r="G201" s="901"/>
      <c r="H201" s="901"/>
    </row>
    <row r="202" spans="1:8" ht="27">
      <c r="A202" s="6" t="s">
        <v>2999</v>
      </c>
      <c r="B202" s="9"/>
      <c r="C202" s="9"/>
      <c r="D202" s="7" t="s">
        <v>2738</v>
      </c>
      <c r="E202" s="191" t="s">
        <v>171</v>
      </c>
      <c r="F202" s="9">
        <v>8</v>
      </c>
      <c r="G202" s="902"/>
      <c r="H202" s="904"/>
    </row>
    <row r="203" spans="1:8">
      <c r="A203" s="335"/>
      <c r="B203" s="15"/>
      <c r="C203" s="15"/>
      <c r="D203" s="15"/>
      <c r="E203" s="15"/>
      <c r="F203" s="15"/>
      <c r="G203" s="901"/>
      <c r="H203" s="901"/>
    </row>
    <row r="204" spans="1:8">
      <c r="A204" s="369" t="s">
        <v>3000</v>
      </c>
      <c r="B204" s="370"/>
      <c r="C204" s="9"/>
      <c r="D204" s="7" t="s">
        <v>2739</v>
      </c>
      <c r="E204" s="9" t="s">
        <v>171</v>
      </c>
      <c r="F204" s="9">
        <v>4</v>
      </c>
      <c r="G204" s="904"/>
      <c r="H204" s="904"/>
    </row>
    <row r="205" spans="1:8">
      <c r="A205" s="335"/>
      <c r="B205" s="15"/>
      <c r="C205" s="15"/>
      <c r="D205" s="15"/>
      <c r="E205" s="15"/>
      <c r="F205" s="15"/>
      <c r="G205" s="901"/>
      <c r="H205" s="901"/>
    </row>
    <row r="206" spans="1:8" ht="47.25" customHeight="1">
      <c r="A206" s="6" t="s">
        <v>3001</v>
      </c>
      <c r="B206" s="9"/>
      <c r="C206" s="9"/>
      <c r="D206" s="7" t="s">
        <v>2740</v>
      </c>
      <c r="E206" s="9" t="s">
        <v>171</v>
      </c>
      <c r="F206" s="9">
        <v>24</v>
      </c>
      <c r="G206" s="904"/>
      <c r="H206" s="904"/>
    </row>
    <row r="207" spans="1:8">
      <c r="A207" s="335"/>
      <c r="B207" s="15"/>
      <c r="C207" s="15"/>
      <c r="D207" s="336"/>
      <c r="E207" s="79"/>
      <c r="F207" s="15"/>
      <c r="G207" s="905"/>
      <c r="H207" s="905"/>
    </row>
    <row r="208" spans="1:8">
      <c r="A208" s="6" t="s">
        <v>3002</v>
      </c>
      <c r="B208" s="9"/>
      <c r="C208" s="9"/>
      <c r="D208" s="7" t="s">
        <v>2741</v>
      </c>
      <c r="E208" s="9" t="s">
        <v>171</v>
      </c>
      <c r="F208" s="9">
        <v>8</v>
      </c>
      <c r="G208" s="904"/>
      <c r="H208" s="904"/>
    </row>
    <row r="209" spans="1:8">
      <c r="A209" s="335"/>
      <c r="B209" s="15"/>
      <c r="C209" s="15"/>
      <c r="D209" s="336"/>
      <c r="E209" s="15"/>
      <c r="F209" s="15"/>
      <c r="G209" s="901"/>
      <c r="H209" s="901"/>
    </row>
    <row r="210" spans="1:8">
      <c r="A210" s="6" t="s">
        <v>3003</v>
      </c>
      <c r="B210" s="9"/>
      <c r="C210" s="9"/>
      <c r="D210" s="7" t="s">
        <v>2742</v>
      </c>
      <c r="E210" s="9" t="s">
        <v>171</v>
      </c>
      <c r="F210" s="9">
        <v>8</v>
      </c>
      <c r="G210" s="904"/>
      <c r="H210" s="904"/>
    </row>
    <row r="211" spans="1:8">
      <c r="A211" s="335"/>
      <c r="B211" s="15"/>
      <c r="C211" s="15"/>
      <c r="D211" s="336"/>
      <c r="E211" s="15"/>
      <c r="F211" s="15"/>
      <c r="G211" s="901"/>
      <c r="H211" s="901"/>
    </row>
    <row r="212" spans="1:8" ht="15.75" thickBot="1">
      <c r="A212" s="6"/>
      <c r="B212" s="9"/>
      <c r="C212" s="9"/>
      <c r="D212" s="7"/>
      <c r="E212" s="9"/>
      <c r="F212" s="9"/>
      <c r="G212" s="902"/>
      <c r="H212" s="904"/>
    </row>
    <row r="213" spans="1:8" ht="15.75" thickBot="1">
      <c r="A213" s="1101" t="s">
        <v>39</v>
      </c>
      <c r="B213" s="1101"/>
      <c r="C213" s="1101"/>
      <c r="D213" s="1101"/>
      <c r="E213" s="1101"/>
      <c r="F213" s="1101"/>
      <c r="G213" s="1101"/>
      <c r="H213" s="363"/>
    </row>
    <row r="214" spans="1:8" ht="15.75" thickBot="1">
      <c r="A214" s="1100" t="s">
        <v>21</v>
      </c>
      <c r="B214" s="1100"/>
      <c r="C214" s="1100"/>
      <c r="D214" s="1100"/>
      <c r="E214" s="1100"/>
      <c r="F214" s="1100"/>
      <c r="G214" s="1100"/>
      <c r="H214" s="363"/>
    </row>
    <row r="215" spans="1:8">
      <c r="A215" s="335"/>
      <c r="B215" s="15"/>
      <c r="C215" s="15"/>
      <c r="D215" s="336"/>
      <c r="E215" s="15"/>
      <c r="F215" s="15"/>
      <c r="G215" s="905"/>
      <c r="H215" s="905"/>
    </row>
    <row r="216" spans="1:8" ht="25.5" customHeight="1">
      <c r="A216" s="6" t="s">
        <v>3008</v>
      </c>
      <c r="B216" s="9"/>
      <c r="C216" s="9"/>
      <c r="D216" s="68" t="s">
        <v>3004</v>
      </c>
      <c r="E216" s="9" t="s">
        <v>171</v>
      </c>
      <c r="F216" s="9">
        <v>4</v>
      </c>
      <c r="G216" s="902"/>
      <c r="H216" s="902"/>
    </row>
    <row r="217" spans="1:8">
      <c r="A217" s="335"/>
      <c r="B217" s="15"/>
      <c r="C217" s="15"/>
      <c r="D217" s="336"/>
      <c r="E217" s="15"/>
      <c r="F217" s="15"/>
      <c r="G217" s="901"/>
      <c r="H217" s="901"/>
    </row>
    <row r="218" spans="1:8">
      <c r="A218" s="6" t="s">
        <v>3009</v>
      </c>
      <c r="B218" s="9"/>
      <c r="C218" s="9"/>
      <c r="D218" s="717" t="s">
        <v>3005</v>
      </c>
      <c r="E218" s="340" t="s">
        <v>171</v>
      </c>
      <c r="F218" s="340">
        <v>16</v>
      </c>
      <c r="G218" s="903"/>
      <c r="H218" s="903"/>
    </row>
    <row r="219" spans="1:8">
      <c r="A219" s="366"/>
      <c r="B219" s="367"/>
      <c r="C219" s="336"/>
      <c r="D219" s="336"/>
      <c r="E219" s="15"/>
      <c r="F219" s="15"/>
      <c r="G219" s="901"/>
      <c r="H219" s="901"/>
    </row>
    <row r="220" spans="1:8" ht="27">
      <c r="A220" s="6" t="s">
        <v>3010</v>
      </c>
      <c r="B220" s="9"/>
      <c r="C220" s="9"/>
      <c r="D220" s="7" t="s">
        <v>3006</v>
      </c>
      <c r="E220" s="9" t="s">
        <v>171</v>
      </c>
      <c r="F220" s="9">
        <v>5</v>
      </c>
      <c r="G220" s="904"/>
      <c r="H220" s="903"/>
    </row>
    <row r="221" spans="1:8">
      <c r="A221" s="335"/>
      <c r="B221" s="15"/>
      <c r="C221" s="15"/>
      <c r="D221" s="336"/>
      <c r="E221" s="15"/>
      <c r="F221" s="15"/>
      <c r="G221" s="901"/>
      <c r="H221" s="901"/>
    </row>
    <row r="222" spans="1:8" ht="37.5" customHeight="1">
      <c r="A222" s="6" t="s">
        <v>3011</v>
      </c>
      <c r="B222" s="9"/>
      <c r="C222" s="9"/>
      <c r="D222" s="7" t="s">
        <v>3007</v>
      </c>
      <c r="E222" s="9"/>
      <c r="F222" s="9"/>
      <c r="G222" s="902"/>
      <c r="H222" s="903"/>
    </row>
    <row r="223" spans="1:8">
      <c r="A223" s="335"/>
      <c r="B223" s="15"/>
      <c r="C223" s="15"/>
      <c r="D223" s="336"/>
      <c r="E223" s="15"/>
      <c r="F223" s="15"/>
      <c r="G223" s="901"/>
      <c r="H223" s="901"/>
    </row>
    <row r="224" spans="1:8">
      <c r="A224" s="6" t="s">
        <v>3012</v>
      </c>
      <c r="B224" s="9"/>
      <c r="C224" s="9"/>
      <c r="D224" s="7" t="s">
        <v>2743</v>
      </c>
      <c r="E224" s="191" t="s">
        <v>12</v>
      </c>
      <c r="F224" s="9">
        <v>120</v>
      </c>
      <c r="G224" s="902"/>
      <c r="H224" s="903"/>
    </row>
    <row r="225" spans="1:8">
      <c r="A225" s="335"/>
      <c r="B225" s="15"/>
      <c r="C225" s="15"/>
      <c r="D225" s="336"/>
      <c r="E225" s="15"/>
      <c r="F225" s="15"/>
      <c r="G225" s="901"/>
      <c r="H225" s="901"/>
    </row>
    <row r="226" spans="1:8">
      <c r="A226" s="6" t="s">
        <v>3013</v>
      </c>
      <c r="B226" s="9"/>
      <c r="C226" s="9"/>
      <c r="D226" s="7" t="s">
        <v>2744</v>
      </c>
      <c r="E226" s="191" t="s">
        <v>12</v>
      </c>
      <c r="F226" s="9">
        <v>100</v>
      </c>
      <c r="G226" s="902"/>
      <c r="H226" s="903"/>
    </row>
    <row r="227" spans="1:8">
      <c r="A227" s="335"/>
      <c r="B227" s="15"/>
      <c r="C227" s="15"/>
      <c r="D227" s="336"/>
      <c r="E227" s="15"/>
      <c r="F227" s="15"/>
      <c r="G227" s="901"/>
      <c r="H227" s="901"/>
    </row>
    <row r="228" spans="1:8">
      <c r="A228" s="6" t="s">
        <v>3014</v>
      </c>
      <c r="B228" s="9"/>
      <c r="C228" s="9"/>
      <c r="D228" s="7" t="s">
        <v>2745</v>
      </c>
      <c r="E228" s="191" t="s">
        <v>12</v>
      </c>
      <c r="F228" s="9">
        <v>20</v>
      </c>
      <c r="G228" s="902"/>
      <c r="H228" s="903"/>
    </row>
    <row r="229" spans="1:8">
      <c r="A229" s="335"/>
      <c r="B229" s="15"/>
      <c r="C229" s="15"/>
      <c r="D229" s="336"/>
      <c r="E229" s="15"/>
      <c r="F229" s="15"/>
      <c r="G229" s="901"/>
      <c r="H229" s="901"/>
    </row>
    <row r="230" spans="1:8">
      <c r="A230" s="6" t="s">
        <v>3015</v>
      </c>
      <c r="B230" s="9"/>
      <c r="C230" s="9"/>
      <c r="D230" s="7" t="s">
        <v>2746</v>
      </c>
      <c r="E230" s="191" t="s">
        <v>12</v>
      </c>
      <c r="F230" s="9">
        <v>20</v>
      </c>
      <c r="G230" s="902"/>
      <c r="H230" s="903"/>
    </row>
    <row r="231" spans="1:8">
      <c r="A231" s="335"/>
      <c r="B231" s="15"/>
      <c r="C231" s="15"/>
      <c r="D231" s="336"/>
      <c r="E231" s="15"/>
      <c r="F231" s="15"/>
      <c r="G231" s="901"/>
      <c r="H231" s="901"/>
    </row>
    <row r="232" spans="1:8">
      <c r="A232" s="6" t="s">
        <v>3016</v>
      </c>
      <c r="B232" s="9"/>
      <c r="C232" s="9"/>
      <c r="D232" s="10" t="s">
        <v>2747</v>
      </c>
      <c r="E232" s="17" t="s">
        <v>171</v>
      </c>
      <c r="F232" s="17">
        <v>2</v>
      </c>
      <c r="G232" s="913"/>
      <c r="H232" s="913"/>
    </row>
    <row r="233" spans="1:8">
      <c r="A233" s="335"/>
      <c r="B233" s="15"/>
      <c r="C233" s="15"/>
      <c r="D233" s="66"/>
      <c r="E233" s="67"/>
      <c r="F233" s="67"/>
      <c r="G233" s="915"/>
      <c r="H233" s="915"/>
    </row>
    <row r="234" spans="1:8" ht="25.5" customHeight="1">
      <c r="A234" s="6" t="s">
        <v>3017</v>
      </c>
      <c r="B234" s="9"/>
      <c r="C234" s="9"/>
      <c r="D234" s="10" t="s">
        <v>2748</v>
      </c>
      <c r="E234" s="17" t="s">
        <v>12</v>
      </c>
      <c r="F234" s="17">
        <v>60</v>
      </c>
      <c r="G234" s="913"/>
      <c r="H234" s="913"/>
    </row>
    <row r="235" spans="1:8">
      <c r="A235" s="335"/>
      <c r="B235" s="15"/>
      <c r="C235" s="15"/>
      <c r="D235" s="65"/>
      <c r="E235" s="64"/>
      <c r="F235" s="64"/>
      <c r="G235" s="919"/>
      <c r="H235" s="919"/>
    </row>
    <row r="236" spans="1:8">
      <c r="A236" s="6" t="s">
        <v>3018</v>
      </c>
      <c r="B236" s="9"/>
      <c r="C236" s="9"/>
      <c r="D236" s="68" t="s">
        <v>2749</v>
      </c>
      <c r="E236" s="45" t="s">
        <v>171</v>
      </c>
      <c r="F236" s="45">
        <v>400</v>
      </c>
      <c r="G236" s="916"/>
      <c r="H236" s="916"/>
    </row>
    <row r="237" spans="1:8">
      <c r="A237" s="335"/>
      <c r="B237" s="15"/>
      <c r="C237" s="15"/>
      <c r="D237" s="336"/>
      <c r="E237" s="15"/>
      <c r="F237" s="15"/>
      <c r="G237" s="901"/>
      <c r="H237" s="901"/>
    </row>
    <row r="238" spans="1:8">
      <c r="A238" s="6" t="s">
        <v>3019</v>
      </c>
      <c r="B238" s="9"/>
      <c r="C238" s="9"/>
      <c r="D238" s="7" t="s">
        <v>2750</v>
      </c>
      <c r="E238" s="9" t="s">
        <v>12</v>
      </c>
      <c r="F238" s="9">
        <v>380</v>
      </c>
      <c r="G238" s="904"/>
      <c r="H238" s="904"/>
    </row>
    <row r="239" spans="1:8">
      <c r="A239" s="335"/>
      <c r="B239" s="15"/>
      <c r="C239" s="15"/>
      <c r="D239" s="336"/>
      <c r="E239" s="15"/>
      <c r="F239" s="15"/>
      <c r="G239" s="901"/>
      <c r="H239" s="901"/>
    </row>
    <row r="240" spans="1:8">
      <c r="A240" s="6" t="s">
        <v>3020</v>
      </c>
      <c r="B240" s="9"/>
      <c r="C240" s="9"/>
      <c r="D240" s="7" t="s">
        <v>2751</v>
      </c>
      <c r="E240" s="191" t="s">
        <v>12</v>
      </c>
      <c r="F240" s="9">
        <v>150</v>
      </c>
      <c r="G240" s="902"/>
      <c r="H240" s="904"/>
    </row>
    <row r="241" spans="1:8">
      <c r="A241" s="335"/>
      <c r="B241" s="15"/>
      <c r="C241" s="15"/>
      <c r="D241" s="15"/>
      <c r="E241" s="15"/>
      <c r="F241" s="15"/>
      <c r="G241" s="901"/>
      <c r="H241" s="901"/>
    </row>
    <row r="242" spans="1:8" ht="27">
      <c r="A242" s="6" t="s">
        <v>3021</v>
      </c>
      <c r="B242" s="9"/>
      <c r="C242" s="9"/>
      <c r="D242" s="7" t="s">
        <v>2752</v>
      </c>
      <c r="E242" s="191" t="s">
        <v>12</v>
      </c>
      <c r="F242" s="9">
        <v>120</v>
      </c>
      <c r="G242" s="902"/>
      <c r="H242" s="904"/>
    </row>
    <row r="243" spans="1:8">
      <c r="A243" s="335"/>
      <c r="B243" s="15"/>
      <c r="C243" s="15"/>
      <c r="D243" s="15"/>
      <c r="E243" s="15"/>
      <c r="F243" s="15"/>
      <c r="G243" s="901"/>
      <c r="H243" s="901"/>
    </row>
    <row r="244" spans="1:8" ht="31.5" customHeight="1">
      <c r="A244" s="6" t="s">
        <v>2991</v>
      </c>
      <c r="B244" s="9"/>
      <c r="C244" s="9"/>
      <c r="D244" s="7" t="s">
        <v>2753</v>
      </c>
      <c r="E244" s="191"/>
      <c r="F244" s="9"/>
      <c r="G244" s="902"/>
      <c r="H244" s="904"/>
    </row>
    <row r="245" spans="1:8">
      <c r="A245" s="335"/>
      <c r="B245" s="15"/>
      <c r="C245" s="15"/>
      <c r="D245" s="15"/>
      <c r="E245" s="15"/>
      <c r="F245" s="15"/>
      <c r="G245" s="901"/>
      <c r="H245" s="901"/>
    </row>
    <row r="246" spans="1:8" ht="14.25" customHeight="1">
      <c r="A246" s="6" t="s">
        <v>3022</v>
      </c>
      <c r="B246" s="370"/>
      <c r="C246" s="9"/>
      <c r="D246" s="7" t="s">
        <v>2754</v>
      </c>
      <c r="E246" s="9" t="s">
        <v>171</v>
      </c>
      <c r="F246" s="9">
        <v>30</v>
      </c>
      <c r="G246" s="904"/>
      <c r="H246" s="904"/>
    </row>
    <row r="247" spans="1:8">
      <c r="A247" s="335"/>
      <c r="B247" s="15"/>
      <c r="C247" s="15"/>
      <c r="D247" s="15"/>
      <c r="E247" s="15"/>
      <c r="F247" s="15"/>
      <c r="G247" s="901"/>
      <c r="H247" s="901"/>
    </row>
    <row r="248" spans="1:8" ht="24" customHeight="1">
      <c r="A248" s="6" t="s">
        <v>3023</v>
      </c>
      <c r="B248" s="9"/>
      <c r="C248" s="9"/>
      <c r="D248" s="7" t="s">
        <v>2755</v>
      </c>
      <c r="E248" s="9" t="s">
        <v>171</v>
      </c>
      <c r="F248" s="9">
        <v>24</v>
      </c>
      <c r="G248" s="904"/>
      <c r="H248" s="904"/>
    </row>
    <row r="249" spans="1:8">
      <c r="A249" s="335"/>
      <c r="B249" s="15"/>
      <c r="C249" s="15"/>
      <c r="D249" s="336"/>
      <c r="E249" s="79"/>
      <c r="F249" s="15"/>
      <c r="G249" s="905"/>
      <c r="H249" s="905"/>
    </row>
    <row r="250" spans="1:8" ht="21" customHeight="1">
      <c r="A250" s="6" t="s">
        <v>3024</v>
      </c>
      <c r="B250" s="9"/>
      <c r="C250" s="9"/>
      <c r="D250" s="7" t="s">
        <v>2756</v>
      </c>
      <c r="E250" s="9" t="s">
        <v>171</v>
      </c>
      <c r="F250" s="9">
        <v>10</v>
      </c>
      <c r="G250" s="904"/>
      <c r="H250" s="904"/>
    </row>
    <row r="251" spans="1:8">
      <c r="A251" s="335"/>
      <c r="B251" s="15"/>
      <c r="C251" s="15"/>
      <c r="D251" s="336"/>
      <c r="E251" s="15"/>
      <c r="F251" s="15"/>
      <c r="G251" s="901"/>
      <c r="H251" s="901"/>
    </row>
    <row r="252" spans="1:8" ht="20.25" customHeight="1">
      <c r="A252" s="6" t="s">
        <v>3025</v>
      </c>
      <c r="B252" s="9"/>
      <c r="C252" s="9"/>
      <c r="D252" s="7" t="s">
        <v>2757</v>
      </c>
      <c r="E252" s="9" t="s">
        <v>171</v>
      </c>
      <c r="F252" s="9">
        <v>4</v>
      </c>
      <c r="G252" s="904"/>
      <c r="H252" s="904"/>
    </row>
    <row r="253" spans="1:8">
      <c r="A253" s="335"/>
      <c r="B253" s="15"/>
      <c r="C253" s="15"/>
      <c r="D253" s="336"/>
      <c r="E253" s="15"/>
      <c r="F253" s="15"/>
      <c r="G253" s="901"/>
      <c r="H253" s="901"/>
    </row>
    <row r="254" spans="1:8" ht="15.75" thickBot="1">
      <c r="A254" s="6"/>
      <c r="B254" s="9"/>
      <c r="C254" s="9"/>
      <c r="D254" s="7"/>
      <c r="E254" s="9"/>
      <c r="F254" s="9"/>
      <c r="G254" s="902"/>
      <c r="H254" s="904"/>
    </row>
    <row r="255" spans="1:8" ht="15.75" thickBot="1">
      <c r="A255" s="1101" t="s">
        <v>39</v>
      </c>
      <c r="B255" s="1101"/>
      <c r="C255" s="1101"/>
      <c r="D255" s="1101"/>
      <c r="E255" s="1101"/>
      <c r="F255" s="1101"/>
      <c r="G255" s="1101"/>
      <c r="H255" s="363"/>
    </row>
    <row r="256" spans="1:8" ht="15.75" thickBot="1">
      <c r="A256" s="1100" t="s">
        <v>21</v>
      </c>
      <c r="B256" s="1100"/>
      <c r="C256" s="1100"/>
      <c r="D256" s="1100"/>
      <c r="E256" s="1100"/>
      <c r="F256" s="1100"/>
      <c r="G256" s="1100"/>
      <c r="H256" s="363"/>
    </row>
    <row r="257" spans="1:8">
      <c r="A257" s="335"/>
      <c r="B257" s="15"/>
      <c r="C257" s="15"/>
      <c r="D257" s="336"/>
      <c r="E257" s="15"/>
      <c r="F257" s="15"/>
      <c r="G257" s="905"/>
      <c r="H257" s="905"/>
    </row>
    <row r="258" spans="1:8" ht="45.75" customHeight="1">
      <c r="A258" s="6" t="s">
        <v>2992</v>
      </c>
      <c r="B258" s="9"/>
      <c r="C258" s="9"/>
      <c r="D258" s="68" t="s">
        <v>2758</v>
      </c>
      <c r="E258" s="9"/>
      <c r="F258" s="9"/>
      <c r="G258" s="902"/>
      <c r="H258" s="902"/>
    </row>
    <row r="259" spans="1:8">
      <c r="A259" s="335"/>
      <c r="B259" s="15"/>
      <c r="C259" s="15"/>
      <c r="D259" s="336"/>
      <c r="E259" s="15"/>
      <c r="F259" s="15"/>
      <c r="G259" s="901"/>
      <c r="H259" s="901"/>
    </row>
    <row r="260" spans="1:8">
      <c r="A260" s="6" t="s">
        <v>3026</v>
      </c>
      <c r="B260" s="9"/>
      <c r="C260" s="9"/>
      <c r="D260" s="717" t="s">
        <v>2759</v>
      </c>
      <c r="E260" s="340" t="s">
        <v>171</v>
      </c>
      <c r="F260" s="340">
        <v>30</v>
      </c>
      <c r="G260" s="903"/>
      <c r="H260" s="903"/>
    </row>
    <row r="261" spans="1:8">
      <c r="A261" s="366"/>
      <c r="B261" s="367"/>
      <c r="C261" s="336"/>
      <c r="D261" s="336"/>
      <c r="E261" s="15"/>
      <c r="F261" s="15"/>
      <c r="G261" s="901"/>
      <c r="H261" s="901"/>
    </row>
    <row r="262" spans="1:8">
      <c r="A262" s="6" t="s">
        <v>3027</v>
      </c>
      <c r="B262" s="9"/>
      <c r="C262" s="9"/>
      <c r="D262" s="7" t="s">
        <v>2760</v>
      </c>
      <c r="E262" s="9" t="s">
        <v>171</v>
      </c>
      <c r="F262" s="9">
        <v>24</v>
      </c>
      <c r="G262" s="904"/>
      <c r="H262" s="903"/>
    </row>
    <row r="263" spans="1:8">
      <c r="A263" s="335"/>
      <c r="B263" s="15"/>
      <c r="C263" s="15"/>
      <c r="D263" s="336"/>
      <c r="E263" s="15"/>
      <c r="F263" s="15"/>
      <c r="G263" s="901"/>
      <c r="H263" s="901"/>
    </row>
    <row r="264" spans="1:8">
      <c r="A264" s="6" t="s">
        <v>3028</v>
      </c>
      <c r="B264" s="9"/>
      <c r="C264" s="9"/>
      <c r="D264" s="7" t="s">
        <v>2761</v>
      </c>
      <c r="E264" s="9" t="s">
        <v>171</v>
      </c>
      <c r="F264" s="9">
        <v>10</v>
      </c>
      <c r="G264" s="902"/>
      <c r="H264" s="903"/>
    </row>
    <row r="265" spans="1:8">
      <c r="A265" s="335"/>
      <c r="B265" s="15"/>
      <c r="C265" s="15"/>
      <c r="D265" s="336"/>
      <c r="E265" s="15"/>
      <c r="F265" s="15"/>
      <c r="G265" s="901"/>
      <c r="H265" s="901"/>
    </row>
    <row r="266" spans="1:8">
      <c r="A266" s="6" t="s">
        <v>3029</v>
      </c>
      <c r="B266" s="9"/>
      <c r="C266" s="9"/>
      <c r="D266" s="7" t="s">
        <v>2762</v>
      </c>
      <c r="E266" s="191" t="s">
        <v>14</v>
      </c>
      <c r="F266" s="9">
        <v>4</v>
      </c>
      <c r="G266" s="902"/>
      <c r="H266" s="903"/>
    </row>
    <row r="267" spans="1:8">
      <c r="A267" s="335"/>
      <c r="B267" s="15"/>
      <c r="C267" s="15"/>
      <c r="D267" s="336"/>
      <c r="E267" s="15"/>
      <c r="F267" s="15"/>
      <c r="G267" s="901"/>
      <c r="H267" s="901"/>
    </row>
    <row r="268" spans="1:8">
      <c r="A268" s="6" t="s">
        <v>2993</v>
      </c>
      <c r="B268" s="9"/>
      <c r="C268" s="9"/>
      <c r="D268" s="7" t="s">
        <v>2763</v>
      </c>
      <c r="E268" s="191" t="s">
        <v>14</v>
      </c>
      <c r="F268" s="9">
        <v>4</v>
      </c>
      <c r="G268" s="902"/>
      <c r="H268" s="903"/>
    </row>
    <row r="269" spans="1:8">
      <c r="A269" s="335"/>
      <c r="B269" s="15"/>
      <c r="C269" s="15"/>
      <c r="D269" s="336"/>
      <c r="E269" s="15"/>
      <c r="F269" s="15"/>
      <c r="G269" s="901"/>
      <c r="H269" s="901"/>
    </row>
    <row r="270" spans="1:8" ht="27">
      <c r="A270" s="6" t="s">
        <v>2994</v>
      </c>
      <c r="B270" s="9"/>
      <c r="C270" s="9"/>
      <c r="D270" s="7" t="s">
        <v>2764</v>
      </c>
      <c r="E270" s="191" t="s">
        <v>14</v>
      </c>
      <c r="F270" s="9">
        <v>6</v>
      </c>
      <c r="G270" s="902"/>
      <c r="H270" s="903"/>
    </row>
    <row r="271" spans="1:8">
      <c r="A271" s="335"/>
      <c r="B271" s="15"/>
      <c r="C271" s="15"/>
      <c r="D271" s="336"/>
      <c r="E271" s="15"/>
      <c r="F271" s="15"/>
      <c r="G271" s="901"/>
      <c r="H271" s="901"/>
    </row>
    <row r="272" spans="1:8" ht="40.5">
      <c r="A272" s="6" t="s">
        <v>2995</v>
      </c>
      <c r="B272" s="9"/>
      <c r="C272" s="9"/>
      <c r="D272" s="7" t="s">
        <v>2765</v>
      </c>
      <c r="E272" s="191" t="s">
        <v>14</v>
      </c>
      <c r="F272" s="9">
        <v>6</v>
      </c>
      <c r="G272" s="902"/>
      <c r="H272" s="903"/>
    </row>
    <row r="273" spans="1:8">
      <c r="A273" s="335"/>
      <c r="B273" s="15"/>
      <c r="C273" s="15"/>
      <c r="D273" s="336"/>
      <c r="E273" s="15"/>
      <c r="F273" s="15"/>
      <c r="G273" s="901"/>
      <c r="H273" s="901"/>
    </row>
    <row r="274" spans="1:8">
      <c r="A274" s="6" t="s">
        <v>2996</v>
      </c>
      <c r="B274" s="9"/>
      <c r="C274" s="9"/>
      <c r="D274" s="41" t="s">
        <v>2766</v>
      </c>
      <c r="E274" s="17"/>
      <c r="F274" s="17"/>
      <c r="G274" s="913"/>
      <c r="H274" s="913"/>
    </row>
    <row r="275" spans="1:8">
      <c r="A275" s="335"/>
      <c r="B275" s="15"/>
      <c r="C275" s="15"/>
      <c r="D275" s="66"/>
      <c r="E275" s="67"/>
      <c r="F275" s="67"/>
      <c r="G275" s="915"/>
      <c r="H275" s="915"/>
    </row>
    <row r="276" spans="1:8" ht="88.5" customHeight="1">
      <c r="A276" s="6" t="s">
        <v>3030</v>
      </c>
      <c r="B276" s="9"/>
      <c r="C276" s="9"/>
      <c r="D276" s="10" t="s">
        <v>2767</v>
      </c>
      <c r="E276" s="17"/>
      <c r="F276" s="17"/>
      <c r="G276" s="913"/>
      <c r="H276" s="913"/>
    </row>
    <row r="277" spans="1:8">
      <c r="A277" s="335"/>
      <c r="B277" s="15"/>
      <c r="C277" s="15"/>
      <c r="D277" s="65"/>
      <c r="E277" s="64"/>
      <c r="F277" s="64"/>
      <c r="G277" s="919"/>
      <c r="H277" s="919"/>
    </row>
    <row r="278" spans="1:8" ht="30.75" customHeight="1">
      <c r="A278" s="6" t="s">
        <v>3038</v>
      </c>
      <c r="B278" s="9"/>
      <c r="C278" s="9"/>
      <c r="D278" s="68" t="s">
        <v>2768</v>
      </c>
      <c r="E278" s="45" t="s">
        <v>14</v>
      </c>
      <c r="F278" s="45">
        <v>3</v>
      </c>
      <c r="G278" s="916"/>
      <c r="H278" s="916"/>
    </row>
    <row r="279" spans="1:8">
      <c r="A279" s="335"/>
      <c r="B279" s="15"/>
      <c r="C279" s="15"/>
      <c r="D279" s="336"/>
      <c r="E279" s="15"/>
      <c r="F279" s="15"/>
      <c r="G279" s="901"/>
      <c r="H279" s="901"/>
    </row>
    <row r="280" spans="1:8" ht="27">
      <c r="A280" s="6" t="s">
        <v>3039</v>
      </c>
      <c r="B280" s="9"/>
      <c r="C280" s="9"/>
      <c r="D280" s="7" t="s">
        <v>2769</v>
      </c>
      <c r="E280" s="9" t="s">
        <v>14</v>
      </c>
      <c r="F280" s="9">
        <v>3</v>
      </c>
      <c r="G280" s="904"/>
      <c r="H280" s="904"/>
    </row>
    <row r="281" spans="1:8">
      <c r="A281" s="335"/>
      <c r="B281" s="15"/>
      <c r="C281" s="15"/>
      <c r="D281" s="336"/>
      <c r="E281" s="15"/>
      <c r="F281" s="15"/>
      <c r="G281" s="901"/>
      <c r="H281" s="901"/>
    </row>
    <row r="282" spans="1:8" ht="42.75" customHeight="1">
      <c r="A282" s="6" t="s">
        <v>3040</v>
      </c>
      <c r="B282" s="9"/>
      <c r="C282" s="9"/>
      <c r="D282" s="7" t="s">
        <v>2770</v>
      </c>
      <c r="E282" s="191" t="s">
        <v>14</v>
      </c>
      <c r="F282" s="9">
        <v>3</v>
      </c>
      <c r="G282" s="902"/>
      <c r="H282" s="904"/>
    </row>
    <row r="283" spans="1:8">
      <c r="A283" s="335"/>
      <c r="B283" s="15"/>
      <c r="C283" s="15"/>
      <c r="D283" s="15"/>
      <c r="E283" s="15"/>
      <c r="F283" s="15"/>
      <c r="G283" s="901"/>
      <c r="H283" s="901"/>
    </row>
    <row r="284" spans="1:8" ht="27">
      <c r="A284" s="6" t="s">
        <v>3041</v>
      </c>
      <c r="B284" s="9"/>
      <c r="C284" s="9"/>
      <c r="D284" s="7" t="s">
        <v>2771</v>
      </c>
      <c r="E284" s="191" t="s">
        <v>34</v>
      </c>
      <c r="F284" s="9">
        <v>1</v>
      </c>
      <c r="G284" s="902"/>
      <c r="H284" s="904"/>
    </row>
    <row r="285" spans="1:8">
      <c r="A285" s="335"/>
      <c r="B285" s="15"/>
      <c r="C285" s="15"/>
      <c r="D285" s="15"/>
      <c r="E285" s="15"/>
      <c r="F285" s="15"/>
      <c r="G285" s="901"/>
      <c r="H285" s="901"/>
    </row>
    <row r="286" spans="1:8">
      <c r="A286" s="6" t="s">
        <v>3042</v>
      </c>
      <c r="B286" s="9"/>
      <c r="C286" s="9"/>
      <c r="D286" s="7" t="s">
        <v>2772</v>
      </c>
      <c r="E286" s="191" t="s">
        <v>34</v>
      </c>
      <c r="F286" s="9">
        <v>1</v>
      </c>
      <c r="G286" s="902"/>
      <c r="H286" s="904"/>
    </row>
    <row r="287" spans="1:8">
      <c r="A287" s="335"/>
      <c r="B287" s="15"/>
      <c r="C287" s="15"/>
      <c r="D287" s="15"/>
      <c r="E287" s="15"/>
      <c r="F287" s="15"/>
      <c r="G287" s="901"/>
      <c r="H287" s="901"/>
    </row>
    <row r="288" spans="1:8" ht="27">
      <c r="A288" s="6" t="s">
        <v>3043</v>
      </c>
      <c r="B288" s="370"/>
      <c r="C288" s="9"/>
      <c r="D288" s="7" t="s">
        <v>2773</v>
      </c>
      <c r="E288" s="9" t="s">
        <v>34</v>
      </c>
      <c r="F288" s="9">
        <v>1</v>
      </c>
      <c r="G288" s="904"/>
      <c r="H288" s="904"/>
    </row>
    <row r="289" spans="1:8">
      <c r="A289" s="335"/>
      <c r="B289" s="15"/>
      <c r="C289" s="15"/>
      <c r="D289" s="15"/>
      <c r="E289" s="15"/>
      <c r="F289" s="15"/>
      <c r="G289" s="901"/>
      <c r="H289" s="901"/>
    </row>
    <row r="290" spans="1:8" ht="27">
      <c r="A290" s="6" t="s">
        <v>3044</v>
      </c>
      <c r="B290" s="9"/>
      <c r="C290" s="9"/>
      <c r="D290" s="7" t="s">
        <v>2774</v>
      </c>
      <c r="E290" s="9" t="s">
        <v>34</v>
      </c>
      <c r="F290" s="9">
        <v>1</v>
      </c>
      <c r="G290" s="904"/>
      <c r="H290" s="904"/>
    </row>
    <row r="291" spans="1:8" ht="15.75" thickBot="1">
      <c r="A291" s="335"/>
      <c r="B291" s="15"/>
      <c r="C291" s="15"/>
      <c r="D291" s="336"/>
      <c r="E291" s="79"/>
      <c r="F291" s="15"/>
      <c r="G291" s="365"/>
      <c r="H291" s="365"/>
    </row>
    <row r="292" spans="1:8" ht="15.75" thickBot="1">
      <c r="A292" s="1101" t="s">
        <v>39</v>
      </c>
      <c r="B292" s="1101"/>
      <c r="C292" s="1101"/>
      <c r="D292" s="1101"/>
      <c r="E292" s="1101"/>
      <c r="F292" s="1101"/>
      <c r="G292" s="1101"/>
      <c r="H292" s="363"/>
    </row>
    <row r="293" spans="1:8" ht="15.75" thickBot="1">
      <c r="A293" s="1100" t="s">
        <v>21</v>
      </c>
      <c r="B293" s="1100"/>
      <c r="C293" s="1100"/>
      <c r="D293" s="1100"/>
      <c r="E293" s="1100"/>
      <c r="F293" s="1100"/>
      <c r="G293" s="1100"/>
      <c r="H293" s="363"/>
    </row>
    <row r="294" spans="1:8">
      <c r="A294" s="335"/>
      <c r="B294" s="15"/>
      <c r="C294" s="15"/>
      <c r="D294" s="336"/>
      <c r="E294" s="15"/>
      <c r="F294" s="15"/>
      <c r="G294" s="905"/>
      <c r="H294" s="905"/>
    </row>
    <row r="295" spans="1:8" ht="27">
      <c r="A295" s="6"/>
      <c r="B295" s="9"/>
      <c r="C295" s="9"/>
      <c r="D295" s="68" t="s">
        <v>2775</v>
      </c>
      <c r="E295" s="9" t="s">
        <v>34</v>
      </c>
      <c r="F295" s="9">
        <v>1</v>
      </c>
      <c r="G295" s="902"/>
      <c r="H295" s="902"/>
    </row>
    <row r="296" spans="1:8">
      <c r="A296" s="335"/>
      <c r="B296" s="15"/>
      <c r="C296" s="15"/>
      <c r="D296" s="336"/>
      <c r="E296" s="15"/>
      <c r="F296" s="15"/>
      <c r="G296" s="901"/>
      <c r="H296" s="901"/>
    </row>
    <row r="297" spans="1:8" ht="40.5">
      <c r="A297" s="6" t="s">
        <v>3031</v>
      </c>
      <c r="B297" s="9"/>
      <c r="C297" s="9"/>
      <c r="D297" s="717" t="s">
        <v>2776</v>
      </c>
      <c r="E297" s="340" t="s">
        <v>14</v>
      </c>
      <c r="F297" s="340">
        <v>5</v>
      </c>
      <c r="G297" s="903"/>
      <c r="H297" s="903"/>
    </row>
    <row r="298" spans="1:8">
      <c r="A298" s="366"/>
      <c r="B298" s="367"/>
      <c r="C298" s="336"/>
      <c r="D298" s="336"/>
      <c r="E298" s="15"/>
      <c r="F298" s="15"/>
      <c r="G298" s="901"/>
      <c r="H298" s="901"/>
    </row>
    <row r="299" spans="1:8" ht="40.5">
      <c r="A299" s="6" t="s">
        <v>3032</v>
      </c>
      <c r="B299" s="9"/>
      <c r="C299" s="9"/>
      <c r="D299" s="7" t="s">
        <v>2777</v>
      </c>
      <c r="E299" s="9" t="s">
        <v>14</v>
      </c>
      <c r="F299" s="9">
        <v>5</v>
      </c>
      <c r="G299" s="904"/>
      <c r="H299" s="903"/>
    </row>
    <row r="300" spans="1:8">
      <c r="A300" s="335"/>
      <c r="B300" s="15"/>
      <c r="C300" s="15"/>
      <c r="D300" s="336"/>
      <c r="E300" s="15"/>
      <c r="F300" s="15"/>
      <c r="G300" s="901"/>
      <c r="H300" s="901"/>
    </row>
    <row r="301" spans="1:8" ht="74.25" customHeight="1">
      <c r="A301" s="6" t="s">
        <v>3033</v>
      </c>
      <c r="B301" s="9"/>
      <c r="C301" s="9"/>
      <c r="D301" s="7" t="s">
        <v>2778</v>
      </c>
      <c r="E301" s="9" t="s">
        <v>34</v>
      </c>
      <c r="F301" s="9">
        <v>1</v>
      </c>
      <c r="G301" s="902"/>
      <c r="H301" s="903"/>
    </row>
    <row r="302" spans="1:8">
      <c r="A302" s="335"/>
      <c r="B302" s="15"/>
      <c r="C302" s="15"/>
      <c r="D302" s="336"/>
      <c r="E302" s="15"/>
      <c r="F302" s="15"/>
      <c r="G302" s="901"/>
      <c r="H302" s="901"/>
    </row>
    <row r="303" spans="1:8" ht="38.25" customHeight="1">
      <c r="A303" s="6" t="s">
        <v>3034</v>
      </c>
      <c r="B303" s="9"/>
      <c r="C303" s="9"/>
      <c r="D303" s="7" t="s">
        <v>2779</v>
      </c>
      <c r="E303" s="191" t="s">
        <v>34</v>
      </c>
      <c r="F303" s="9">
        <v>1</v>
      </c>
      <c r="G303" s="902"/>
      <c r="H303" s="903"/>
    </row>
    <row r="304" spans="1:8">
      <c r="A304" s="335"/>
      <c r="B304" s="15"/>
      <c r="C304" s="15"/>
      <c r="D304" s="336"/>
      <c r="E304" s="15"/>
      <c r="F304" s="15"/>
      <c r="G304" s="901"/>
      <c r="H304" s="901"/>
    </row>
    <row r="305" spans="1:8" ht="39" customHeight="1">
      <c r="A305" s="6" t="s">
        <v>3035</v>
      </c>
      <c r="B305" s="9"/>
      <c r="C305" s="9"/>
      <c r="D305" s="7" t="s">
        <v>2780</v>
      </c>
      <c r="E305" s="191" t="s">
        <v>34</v>
      </c>
      <c r="F305" s="9">
        <v>1</v>
      </c>
      <c r="G305" s="902">
        <v>90000</v>
      </c>
      <c r="H305" s="903">
        <f>F305*G305</f>
        <v>90000</v>
      </c>
    </row>
    <row r="306" spans="1:8">
      <c r="A306" s="335"/>
      <c r="B306" s="15"/>
      <c r="C306" s="15"/>
      <c r="D306" s="336"/>
      <c r="E306" s="15"/>
      <c r="F306" s="15"/>
      <c r="G306" s="901"/>
      <c r="H306" s="901"/>
    </row>
    <row r="307" spans="1:8">
      <c r="A307" s="6" t="s">
        <v>3036</v>
      </c>
      <c r="B307" s="9"/>
      <c r="C307" s="9"/>
      <c r="D307" s="7" t="s">
        <v>2781</v>
      </c>
      <c r="E307" s="191" t="s">
        <v>59</v>
      </c>
      <c r="F307" s="9"/>
      <c r="G307" s="902"/>
      <c r="H307" s="903"/>
    </row>
    <row r="308" spans="1:8">
      <c r="A308" s="335"/>
      <c r="B308" s="15"/>
      <c r="C308" s="15"/>
      <c r="D308" s="336"/>
      <c r="E308" s="15"/>
      <c r="F308" s="15"/>
      <c r="G308" s="901"/>
      <c r="H308" s="901"/>
    </row>
    <row r="309" spans="1:8" ht="54">
      <c r="A309" s="6" t="s">
        <v>3035</v>
      </c>
      <c r="B309" s="9"/>
      <c r="C309" s="9"/>
      <c r="D309" s="7" t="s">
        <v>2782</v>
      </c>
      <c r="E309" s="191" t="s">
        <v>34</v>
      </c>
      <c r="F309" s="9">
        <v>1</v>
      </c>
      <c r="G309" s="902"/>
      <c r="H309" s="903"/>
    </row>
    <row r="310" spans="1:8">
      <c r="A310" s="335"/>
      <c r="B310" s="15"/>
      <c r="C310" s="15"/>
      <c r="D310" s="336"/>
      <c r="E310" s="15"/>
      <c r="F310" s="15"/>
      <c r="G310" s="901"/>
      <c r="H310" s="901"/>
    </row>
    <row r="311" spans="1:8">
      <c r="A311" s="6" t="s">
        <v>3037</v>
      </c>
      <c r="B311" s="9"/>
      <c r="C311" s="9"/>
      <c r="D311" s="41" t="s">
        <v>2783</v>
      </c>
      <c r="E311" s="17"/>
      <c r="F311" s="17"/>
      <c r="G311" s="913"/>
      <c r="H311" s="913"/>
    </row>
    <row r="312" spans="1:8">
      <c r="A312" s="335"/>
      <c r="B312" s="15"/>
      <c r="C312" s="15"/>
      <c r="D312" s="66"/>
      <c r="E312" s="67"/>
      <c r="F312" s="67"/>
      <c r="G312" s="915"/>
      <c r="H312" s="915"/>
    </row>
    <row r="313" spans="1:8">
      <c r="A313" s="6"/>
      <c r="B313" s="9"/>
      <c r="C313" s="9"/>
      <c r="D313" s="10" t="s">
        <v>2784</v>
      </c>
      <c r="E313" s="17"/>
      <c r="F313" s="17"/>
      <c r="G313" s="913"/>
      <c r="H313" s="913"/>
    </row>
    <row r="314" spans="1:8">
      <c r="A314" s="335"/>
      <c r="B314" s="15"/>
      <c r="C314" s="15"/>
      <c r="D314" s="65"/>
      <c r="E314" s="64"/>
      <c r="F314" s="64"/>
      <c r="G314" s="919"/>
      <c r="H314" s="919"/>
    </row>
    <row r="315" spans="1:8" ht="45" customHeight="1">
      <c r="A315" s="6" t="s">
        <v>3045</v>
      </c>
      <c r="B315" s="9"/>
      <c r="C315" s="9"/>
      <c r="D315" s="68" t="s">
        <v>2785</v>
      </c>
      <c r="E315" s="45" t="s">
        <v>34</v>
      </c>
      <c r="F315" s="45">
        <v>1</v>
      </c>
      <c r="G315" s="916"/>
      <c r="H315" s="916"/>
    </row>
    <row r="316" spans="1:8">
      <c r="A316" s="335"/>
      <c r="B316" s="15"/>
      <c r="C316" s="15"/>
      <c r="D316" s="336"/>
      <c r="E316" s="15"/>
      <c r="F316" s="15"/>
      <c r="G316" s="901"/>
      <c r="H316" s="901"/>
    </row>
    <row r="317" spans="1:8" ht="15.75" customHeight="1">
      <c r="A317" s="6" t="s">
        <v>3046</v>
      </c>
      <c r="B317" s="9"/>
      <c r="C317" s="9"/>
      <c r="D317" s="7" t="s">
        <v>2786</v>
      </c>
      <c r="E317" s="9" t="s">
        <v>34</v>
      </c>
      <c r="F317" s="9">
        <v>1</v>
      </c>
      <c r="G317" s="904"/>
      <c r="H317" s="904"/>
    </row>
    <row r="318" spans="1:8">
      <c r="A318" s="335"/>
      <c r="B318" s="15"/>
      <c r="C318" s="15"/>
      <c r="D318" s="336"/>
      <c r="E318" s="15"/>
      <c r="F318" s="15"/>
      <c r="G318" s="901"/>
      <c r="H318" s="901"/>
    </row>
    <row r="319" spans="1:8">
      <c r="A319" s="6" t="s">
        <v>3047</v>
      </c>
      <c r="B319" s="9"/>
      <c r="C319" s="9"/>
      <c r="D319" s="7" t="s">
        <v>2787</v>
      </c>
      <c r="E319" s="191" t="s">
        <v>34</v>
      </c>
      <c r="F319" s="9">
        <v>1</v>
      </c>
      <c r="G319" s="902"/>
      <c r="H319" s="904"/>
    </row>
    <row r="320" spans="1:8">
      <c r="A320" s="335"/>
      <c r="B320" s="15"/>
      <c r="C320" s="15"/>
      <c r="D320" s="15"/>
      <c r="E320" s="15"/>
      <c r="F320" s="15"/>
      <c r="G320" s="901"/>
      <c r="H320" s="901"/>
    </row>
    <row r="321" spans="1:8">
      <c r="A321" s="6" t="s">
        <v>3048</v>
      </c>
      <c r="B321" s="9"/>
      <c r="C321" s="9"/>
      <c r="D321" s="7" t="s">
        <v>2788</v>
      </c>
      <c r="E321" s="191" t="s">
        <v>34</v>
      </c>
      <c r="F321" s="9">
        <v>1</v>
      </c>
      <c r="G321" s="902"/>
      <c r="H321" s="904"/>
    </row>
    <row r="322" spans="1:8">
      <c r="A322" s="335"/>
      <c r="B322" s="15"/>
      <c r="C322" s="15"/>
      <c r="D322" s="15"/>
      <c r="E322" s="15"/>
      <c r="F322" s="15"/>
      <c r="G322" s="901"/>
      <c r="H322" s="901"/>
    </row>
    <row r="323" spans="1:8">
      <c r="A323" s="6" t="s">
        <v>3049</v>
      </c>
      <c r="B323" s="9"/>
      <c r="C323" s="9"/>
      <c r="D323" s="7" t="s">
        <v>2789</v>
      </c>
      <c r="E323" s="191" t="s">
        <v>34</v>
      </c>
      <c r="F323" s="9">
        <v>1</v>
      </c>
      <c r="G323" s="902"/>
      <c r="H323" s="904"/>
    </row>
    <row r="324" spans="1:8">
      <c r="A324" s="335"/>
      <c r="B324" s="15"/>
      <c r="C324" s="15"/>
      <c r="D324" s="15"/>
      <c r="E324" s="15"/>
      <c r="F324" s="15"/>
      <c r="G324" s="901"/>
      <c r="H324" s="901"/>
    </row>
    <row r="325" spans="1:8">
      <c r="A325" s="6" t="s">
        <v>3050</v>
      </c>
      <c r="B325" s="370"/>
      <c r="C325" s="9"/>
      <c r="D325" s="7" t="s">
        <v>2790</v>
      </c>
      <c r="E325" s="9" t="s">
        <v>34</v>
      </c>
      <c r="F325" s="9">
        <v>1</v>
      </c>
      <c r="G325" s="904"/>
      <c r="H325" s="904"/>
    </row>
    <row r="326" spans="1:8">
      <c r="A326" s="335"/>
      <c r="B326" s="15"/>
      <c r="C326" s="15"/>
      <c r="D326" s="15"/>
      <c r="E326" s="15"/>
      <c r="F326" s="15"/>
      <c r="G326" s="901"/>
      <c r="H326" s="901"/>
    </row>
    <row r="327" spans="1:8" ht="40.5">
      <c r="A327" s="6" t="s">
        <v>3051</v>
      </c>
      <c r="B327" s="9"/>
      <c r="C327" s="9"/>
      <c r="D327" s="7" t="s">
        <v>2791</v>
      </c>
      <c r="E327" s="9" t="s">
        <v>34</v>
      </c>
      <c r="F327" s="9">
        <v>1</v>
      </c>
      <c r="G327" s="904"/>
      <c r="H327" s="904"/>
    </row>
    <row r="328" spans="1:8" ht="15.75" thickBot="1">
      <c r="A328" s="335"/>
      <c r="B328" s="15"/>
      <c r="C328" s="15"/>
      <c r="D328" s="336"/>
      <c r="E328" s="79"/>
      <c r="F328" s="15"/>
      <c r="G328" s="905"/>
      <c r="H328" s="905"/>
    </row>
    <row r="329" spans="1:8" ht="15.75" thickBot="1">
      <c r="A329" s="1101" t="s">
        <v>39</v>
      </c>
      <c r="B329" s="1101"/>
      <c r="C329" s="1101"/>
      <c r="D329" s="1101"/>
      <c r="E329" s="1101"/>
      <c r="F329" s="1101"/>
      <c r="G329" s="1101"/>
      <c r="H329" s="363"/>
    </row>
    <row r="330" spans="1:8" ht="15.75" thickBot="1">
      <c r="A330" s="1100" t="s">
        <v>21</v>
      </c>
      <c r="B330" s="1100"/>
      <c r="C330" s="1100"/>
      <c r="D330" s="1100"/>
      <c r="E330" s="1100"/>
      <c r="F330" s="1100"/>
      <c r="G330" s="1100"/>
      <c r="H330" s="363"/>
    </row>
    <row r="331" spans="1:8">
      <c r="A331" s="335"/>
      <c r="B331" s="15"/>
      <c r="C331" s="15"/>
      <c r="D331" s="336"/>
      <c r="E331" s="15"/>
      <c r="F331" s="15"/>
      <c r="G331" s="905"/>
      <c r="H331" s="905"/>
    </row>
    <row r="332" spans="1:8" ht="42" customHeight="1">
      <c r="A332" s="6" t="s">
        <v>3052</v>
      </c>
      <c r="B332" s="9"/>
      <c r="C332" s="9"/>
      <c r="D332" s="7" t="s">
        <v>2792</v>
      </c>
      <c r="E332" s="9" t="s">
        <v>34</v>
      </c>
      <c r="F332" s="9">
        <v>1</v>
      </c>
      <c r="G332" s="904"/>
      <c r="H332" s="904"/>
    </row>
    <row r="333" spans="1:8">
      <c r="A333" s="335"/>
      <c r="B333" s="15"/>
      <c r="C333" s="15"/>
      <c r="D333" s="336"/>
      <c r="E333" s="15"/>
      <c r="F333" s="15"/>
      <c r="G333" s="901"/>
      <c r="H333" s="901"/>
    </row>
    <row r="334" spans="1:8">
      <c r="A334" s="6" t="s">
        <v>3053</v>
      </c>
      <c r="B334" s="9"/>
      <c r="C334" s="9"/>
      <c r="D334" s="341" t="s">
        <v>2793</v>
      </c>
      <c r="E334" s="340"/>
      <c r="F334" s="340"/>
      <c r="G334" s="903"/>
      <c r="H334" s="903"/>
    </row>
    <row r="335" spans="1:8">
      <c r="A335" s="366"/>
      <c r="B335" s="367"/>
      <c r="C335" s="336"/>
      <c r="D335" s="336"/>
      <c r="E335" s="15"/>
      <c r="F335" s="15"/>
      <c r="G335" s="901"/>
      <c r="H335" s="901"/>
    </row>
    <row r="336" spans="1:8" ht="27">
      <c r="A336" s="6" t="s">
        <v>3054</v>
      </c>
      <c r="B336" s="9"/>
      <c r="C336" s="9"/>
      <c r="D336" s="7" t="s">
        <v>2794</v>
      </c>
      <c r="E336" s="9"/>
      <c r="F336" s="9"/>
      <c r="G336" s="904"/>
      <c r="H336" s="903"/>
    </row>
    <row r="337" spans="1:8">
      <c r="A337" s="335"/>
      <c r="B337" s="15"/>
      <c r="C337" s="15"/>
      <c r="D337" s="336"/>
      <c r="E337" s="15"/>
      <c r="F337" s="15"/>
      <c r="G337" s="901"/>
      <c r="H337" s="901"/>
    </row>
    <row r="338" spans="1:8" ht="30" customHeight="1">
      <c r="A338" s="6" t="s">
        <v>3062</v>
      </c>
      <c r="B338" s="9"/>
      <c r="C338" s="9"/>
      <c r="D338" s="7" t="s">
        <v>2795</v>
      </c>
      <c r="E338" s="9" t="s">
        <v>34</v>
      </c>
      <c r="F338" s="9">
        <v>2</v>
      </c>
      <c r="G338" s="902"/>
      <c r="H338" s="903"/>
    </row>
    <row r="339" spans="1:8">
      <c r="A339" s="335"/>
      <c r="B339" s="15"/>
      <c r="C339" s="15"/>
      <c r="D339" s="336"/>
      <c r="E339" s="15"/>
      <c r="F339" s="15"/>
      <c r="G339" s="901"/>
      <c r="H339" s="901"/>
    </row>
    <row r="340" spans="1:8" ht="27">
      <c r="A340" s="6" t="s">
        <v>3063</v>
      </c>
      <c r="B340" s="9"/>
      <c r="C340" s="9"/>
      <c r="D340" s="7" t="s">
        <v>2796</v>
      </c>
      <c r="E340" s="191" t="s">
        <v>34</v>
      </c>
      <c r="F340" s="9">
        <v>2</v>
      </c>
      <c r="G340" s="902"/>
      <c r="H340" s="903"/>
    </row>
    <row r="341" spans="1:8">
      <c r="A341" s="335"/>
      <c r="B341" s="15"/>
      <c r="C341" s="15"/>
      <c r="D341" s="336"/>
      <c r="E341" s="15"/>
      <c r="F341" s="15"/>
      <c r="G341" s="901"/>
      <c r="H341" s="901"/>
    </row>
    <row r="342" spans="1:8">
      <c r="A342" s="6" t="s">
        <v>3064</v>
      </c>
      <c r="B342" s="9"/>
      <c r="C342" s="9"/>
      <c r="D342" s="7" t="s">
        <v>2797</v>
      </c>
      <c r="E342" s="191" t="s">
        <v>14</v>
      </c>
      <c r="F342" s="9">
        <v>2</v>
      </c>
      <c r="G342" s="902"/>
      <c r="H342" s="903"/>
    </row>
    <row r="343" spans="1:8">
      <c r="A343" s="335"/>
      <c r="B343" s="15"/>
      <c r="C343" s="15"/>
      <c r="D343" s="336"/>
      <c r="E343" s="15"/>
      <c r="F343" s="15"/>
      <c r="G343" s="901"/>
      <c r="H343" s="901"/>
    </row>
    <row r="344" spans="1:8" ht="27">
      <c r="A344" s="6" t="s">
        <v>3065</v>
      </c>
      <c r="B344" s="9"/>
      <c r="C344" s="9"/>
      <c r="D344" s="7" t="s">
        <v>2798</v>
      </c>
      <c r="E344" s="191" t="s">
        <v>34</v>
      </c>
      <c r="F344" s="9">
        <v>2</v>
      </c>
      <c r="G344" s="902"/>
      <c r="H344" s="903"/>
    </row>
    <row r="345" spans="1:8">
      <c r="A345" s="335"/>
      <c r="B345" s="15"/>
      <c r="C345" s="15"/>
      <c r="D345" s="336"/>
      <c r="E345" s="15"/>
      <c r="F345" s="15"/>
      <c r="G345" s="901"/>
      <c r="H345" s="901"/>
    </row>
    <row r="346" spans="1:8" ht="27">
      <c r="A346" s="6" t="s">
        <v>3066</v>
      </c>
      <c r="B346" s="9"/>
      <c r="C346" s="9"/>
      <c r="D346" s="7" t="s">
        <v>2799</v>
      </c>
      <c r="E346" s="191" t="s">
        <v>34</v>
      </c>
      <c r="F346" s="9">
        <v>2</v>
      </c>
      <c r="G346" s="902"/>
      <c r="H346" s="903"/>
    </row>
    <row r="347" spans="1:8">
      <c r="A347" s="335"/>
      <c r="B347" s="15"/>
      <c r="C347" s="15"/>
      <c r="D347" s="336"/>
      <c r="E347" s="15"/>
      <c r="F347" s="15"/>
      <c r="G347" s="901"/>
      <c r="H347" s="901"/>
    </row>
    <row r="348" spans="1:8" ht="27">
      <c r="A348" s="6" t="s">
        <v>3067</v>
      </c>
      <c r="B348" s="9"/>
      <c r="C348" s="9"/>
      <c r="D348" s="10" t="s">
        <v>2800</v>
      </c>
      <c r="E348" s="17" t="s">
        <v>34</v>
      </c>
      <c r="F348" s="17">
        <v>1</v>
      </c>
      <c r="G348" s="913"/>
      <c r="H348" s="913"/>
    </row>
    <row r="349" spans="1:8">
      <c r="A349" s="335"/>
      <c r="B349" s="15"/>
      <c r="C349" s="15"/>
      <c r="D349" s="66"/>
      <c r="E349" s="67"/>
      <c r="F349" s="67"/>
      <c r="G349" s="915"/>
      <c r="H349" s="915"/>
    </row>
    <row r="350" spans="1:8" ht="54">
      <c r="A350" s="6" t="s">
        <v>3068</v>
      </c>
      <c r="B350" s="9"/>
      <c r="C350" s="9"/>
      <c r="D350" s="10" t="s">
        <v>2801</v>
      </c>
      <c r="E350" s="17" t="s">
        <v>34</v>
      </c>
      <c r="F350" s="17">
        <v>1</v>
      </c>
      <c r="G350" s="913"/>
      <c r="H350" s="913"/>
    </row>
    <row r="351" spans="1:8">
      <c r="A351" s="335"/>
      <c r="B351" s="15"/>
      <c r="C351" s="15"/>
      <c r="D351" s="65"/>
      <c r="E351" s="64"/>
      <c r="F351" s="64"/>
      <c r="G351" s="919"/>
      <c r="H351" s="919"/>
    </row>
    <row r="352" spans="1:8" ht="28.5" customHeight="1">
      <c r="A352" s="6" t="s">
        <v>3069</v>
      </c>
      <c r="B352" s="9"/>
      <c r="C352" s="9"/>
      <c r="D352" s="68" t="s">
        <v>2802</v>
      </c>
      <c r="E352" s="45" t="s">
        <v>34</v>
      </c>
      <c r="F352" s="45">
        <v>1</v>
      </c>
      <c r="G352" s="916"/>
      <c r="H352" s="916"/>
    </row>
    <row r="353" spans="1:8">
      <c r="A353" s="335"/>
      <c r="B353" s="15"/>
      <c r="C353" s="15"/>
      <c r="D353" s="336"/>
      <c r="E353" s="15"/>
      <c r="F353" s="15"/>
      <c r="G353" s="901"/>
      <c r="H353" s="901"/>
    </row>
    <row r="354" spans="1:8" ht="40.5">
      <c r="A354" s="6" t="s">
        <v>3070</v>
      </c>
      <c r="B354" s="9"/>
      <c r="C354" s="9"/>
      <c r="D354" s="7" t="s">
        <v>2803</v>
      </c>
      <c r="E354" s="9" t="s">
        <v>34</v>
      </c>
      <c r="F354" s="9">
        <v>1</v>
      </c>
      <c r="G354" s="904"/>
      <c r="H354" s="904"/>
    </row>
    <row r="355" spans="1:8">
      <c r="A355" s="335"/>
      <c r="B355" s="15"/>
      <c r="C355" s="15"/>
      <c r="D355" s="336"/>
      <c r="E355" s="15"/>
      <c r="F355" s="15"/>
      <c r="G355" s="901"/>
      <c r="H355" s="901"/>
    </row>
    <row r="356" spans="1:8">
      <c r="A356" s="6"/>
      <c r="B356" s="9"/>
      <c r="C356" s="9"/>
      <c r="D356" s="7"/>
      <c r="E356" s="191"/>
      <c r="F356" s="9"/>
      <c r="G356" s="902"/>
      <c r="H356" s="904"/>
    </row>
    <row r="357" spans="1:8">
      <c r="A357" s="335"/>
      <c r="B357" s="15"/>
      <c r="C357" s="15"/>
      <c r="D357" s="15"/>
      <c r="E357" s="15"/>
      <c r="F357" s="15"/>
      <c r="G357" s="901"/>
      <c r="H357" s="901"/>
    </row>
    <row r="358" spans="1:8">
      <c r="A358" s="6"/>
      <c r="B358" s="9"/>
      <c r="C358" s="9"/>
      <c r="D358" s="7"/>
      <c r="E358" s="191"/>
      <c r="F358" s="9"/>
      <c r="G358" s="902"/>
      <c r="H358" s="904"/>
    </row>
    <row r="359" spans="1:8">
      <c r="A359" s="335"/>
      <c r="B359" s="15"/>
      <c r="C359" s="15"/>
      <c r="D359" s="15"/>
      <c r="E359" s="15"/>
      <c r="F359" s="15"/>
      <c r="G359" s="901"/>
      <c r="H359" s="901"/>
    </row>
    <row r="360" spans="1:8">
      <c r="A360" s="6"/>
      <c r="B360" s="9"/>
      <c r="C360" s="9"/>
      <c r="D360" s="7"/>
      <c r="E360" s="191"/>
      <c r="F360" s="9"/>
      <c r="G360" s="902"/>
      <c r="H360" s="904"/>
    </row>
    <row r="361" spans="1:8">
      <c r="A361" s="335"/>
      <c r="B361" s="15"/>
      <c r="C361" s="15"/>
      <c r="D361" s="15"/>
      <c r="E361" s="15"/>
      <c r="F361" s="15"/>
      <c r="G361" s="901"/>
      <c r="H361" s="901"/>
    </row>
    <row r="362" spans="1:8">
      <c r="A362" s="369"/>
      <c r="B362" s="370"/>
      <c r="C362" s="9"/>
      <c r="D362" s="7"/>
      <c r="E362" s="9"/>
      <c r="F362" s="9"/>
      <c r="G362" s="904"/>
      <c r="H362" s="904"/>
    </row>
    <row r="363" spans="1:8">
      <c r="A363" s="335"/>
      <c r="B363" s="15"/>
      <c r="C363" s="15"/>
      <c r="D363" s="15"/>
      <c r="E363" s="15"/>
      <c r="F363" s="15"/>
      <c r="G363" s="901"/>
      <c r="H363" s="901"/>
    </row>
    <row r="364" spans="1:8">
      <c r="A364" s="6"/>
      <c r="B364" s="9"/>
      <c r="C364" s="9"/>
      <c r="D364" s="7"/>
      <c r="E364" s="9"/>
      <c r="F364" s="9"/>
      <c r="G364" s="904"/>
      <c r="H364" s="904"/>
    </row>
    <row r="365" spans="1:8">
      <c r="A365" s="335"/>
      <c r="B365" s="15"/>
      <c r="C365" s="15"/>
      <c r="D365" s="336"/>
      <c r="E365" s="79"/>
      <c r="F365" s="15"/>
      <c r="G365" s="905"/>
      <c r="H365" s="905"/>
    </row>
    <row r="366" spans="1:8">
      <c r="A366" s="6"/>
      <c r="B366" s="9"/>
      <c r="C366" s="9"/>
      <c r="D366" s="7"/>
      <c r="E366" s="9"/>
      <c r="F366" s="9"/>
      <c r="G366" s="904"/>
      <c r="H366" s="904"/>
    </row>
    <row r="367" spans="1:8">
      <c r="A367" s="335"/>
      <c r="B367" s="15"/>
      <c r="C367" s="15"/>
      <c r="D367" s="336"/>
      <c r="E367" s="15"/>
      <c r="F367" s="15"/>
      <c r="G367" s="901"/>
      <c r="H367" s="901"/>
    </row>
    <row r="368" spans="1:8">
      <c r="A368" s="6"/>
      <c r="B368" s="9"/>
      <c r="C368" s="9"/>
      <c r="D368" s="7"/>
      <c r="E368" s="9"/>
      <c r="F368" s="9"/>
      <c r="G368" s="904"/>
      <c r="H368" s="904"/>
    </row>
    <row r="369" spans="1:8">
      <c r="A369" s="335"/>
      <c r="B369" s="15"/>
      <c r="C369" s="15"/>
      <c r="D369" s="336"/>
      <c r="E369" s="15"/>
      <c r="F369" s="15"/>
      <c r="G369" s="901"/>
      <c r="H369" s="901"/>
    </row>
    <row r="370" spans="1:8" ht="15.75" thickBot="1">
      <c r="A370" s="6"/>
      <c r="B370" s="9"/>
      <c r="C370" s="9"/>
      <c r="D370" s="7"/>
      <c r="E370" s="9"/>
      <c r="F370" s="9"/>
      <c r="G370" s="902"/>
      <c r="H370" s="904"/>
    </row>
    <row r="371" spans="1:8" ht="15.75" thickBot="1">
      <c r="A371" s="1101" t="s">
        <v>39</v>
      </c>
      <c r="B371" s="1101"/>
      <c r="C371" s="1101"/>
      <c r="D371" s="1101"/>
      <c r="E371" s="1101"/>
      <c r="F371" s="1101"/>
      <c r="G371" s="1101"/>
      <c r="H371" s="363"/>
    </row>
    <row r="372" spans="1:8" ht="15.75" thickBot="1">
      <c r="A372" s="1100" t="s">
        <v>21</v>
      </c>
      <c r="B372" s="1100"/>
      <c r="C372" s="1100"/>
      <c r="D372" s="1100"/>
      <c r="E372" s="1100"/>
      <c r="F372" s="1100"/>
      <c r="G372" s="1100"/>
      <c r="H372" s="363"/>
    </row>
    <row r="373" spans="1:8">
      <c r="A373" s="335"/>
      <c r="B373" s="15"/>
      <c r="C373" s="15"/>
      <c r="D373" s="336"/>
      <c r="E373" s="15"/>
      <c r="F373" s="15"/>
      <c r="G373" s="905"/>
      <c r="H373" s="905"/>
    </row>
    <row r="374" spans="1:8" ht="15.75" customHeight="1">
      <c r="A374" s="6"/>
      <c r="B374" s="9"/>
      <c r="C374" s="9"/>
      <c r="D374" s="68" t="s">
        <v>2804</v>
      </c>
      <c r="E374" s="9"/>
      <c r="F374" s="9"/>
      <c r="G374" s="902"/>
      <c r="H374" s="902"/>
    </row>
    <row r="375" spans="1:8">
      <c r="A375" s="335"/>
      <c r="B375" s="15"/>
      <c r="C375" s="15"/>
      <c r="D375" s="336"/>
      <c r="E375" s="15"/>
      <c r="F375" s="15"/>
      <c r="G375" s="901"/>
      <c r="H375" s="901"/>
    </row>
    <row r="376" spans="1:8" ht="121.5" customHeight="1">
      <c r="A376" s="6"/>
      <c r="B376" s="9"/>
      <c r="C376" s="9"/>
      <c r="D376" s="717" t="s">
        <v>2805</v>
      </c>
      <c r="E376" s="340"/>
      <c r="F376" s="340"/>
      <c r="G376" s="903"/>
      <c r="H376" s="903"/>
    </row>
    <row r="377" spans="1:8">
      <c r="A377" s="366"/>
      <c r="B377" s="367"/>
      <c r="C377" s="336"/>
      <c r="D377" s="336"/>
      <c r="E377" s="15"/>
      <c r="F377" s="15"/>
      <c r="G377" s="901"/>
      <c r="H377" s="901"/>
    </row>
    <row r="378" spans="1:8" ht="22.5" customHeight="1">
      <c r="A378" s="6" t="s">
        <v>3055</v>
      </c>
      <c r="B378" s="9"/>
      <c r="C378" s="9"/>
      <c r="D378" s="7" t="s">
        <v>2806</v>
      </c>
      <c r="E378" s="9" t="s">
        <v>34</v>
      </c>
      <c r="F378" s="9">
        <v>1</v>
      </c>
      <c r="G378" s="904"/>
      <c r="H378" s="903"/>
    </row>
    <row r="379" spans="1:8">
      <c r="A379" s="335"/>
      <c r="B379" s="15"/>
      <c r="C379" s="15"/>
      <c r="D379" s="336"/>
      <c r="E379" s="15"/>
      <c r="F379" s="15"/>
      <c r="G379" s="901"/>
      <c r="H379" s="901"/>
    </row>
    <row r="380" spans="1:8" ht="66" customHeight="1">
      <c r="A380" s="6" t="s">
        <v>3056</v>
      </c>
      <c r="B380" s="9"/>
      <c r="C380" s="9"/>
      <c r="D380" s="7" t="s">
        <v>2807</v>
      </c>
      <c r="E380" s="9" t="s">
        <v>34</v>
      </c>
      <c r="F380" s="9">
        <v>1</v>
      </c>
      <c r="G380" s="902"/>
      <c r="H380" s="903"/>
    </row>
    <row r="381" spans="1:8">
      <c r="A381" s="335"/>
      <c r="B381" s="15"/>
      <c r="C381" s="15"/>
      <c r="D381" s="336"/>
      <c r="E381" s="15"/>
      <c r="F381" s="15"/>
      <c r="G381" s="901"/>
      <c r="H381" s="901"/>
    </row>
    <row r="382" spans="1:8" ht="24" customHeight="1">
      <c r="A382" s="6" t="s">
        <v>3057</v>
      </c>
      <c r="B382" s="9"/>
      <c r="C382" s="9"/>
      <c r="D382" s="7" t="s">
        <v>2808</v>
      </c>
      <c r="E382" s="191" t="s">
        <v>34</v>
      </c>
      <c r="F382" s="9">
        <v>1</v>
      </c>
      <c r="G382" s="902"/>
      <c r="H382" s="903"/>
    </row>
    <row r="383" spans="1:8">
      <c r="A383" s="335"/>
      <c r="B383" s="15"/>
      <c r="C383" s="15"/>
      <c r="D383" s="336"/>
      <c r="E383" s="15"/>
      <c r="F383" s="15"/>
      <c r="G383" s="901"/>
      <c r="H383" s="901"/>
    </row>
    <row r="384" spans="1:8" ht="42" customHeight="1">
      <c r="A384" s="6" t="s">
        <v>3058</v>
      </c>
      <c r="B384" s="9"/>
      <c r="C384" s="9"/>
      <c r="D384" s="7" t="s">
        <v>2809</v>
      </c>
      <c r="E384" s="191" t="s">
        <v>34</v>
      </c>
      <c r="F384" s="9">
        <v>1</v>
      </c>
      <c r="G384" s="902"/>
      <c r="H384" s="903"/>
    </row>
    <row r="385" spans="1:8">
      <c r="A385" s="335"/>
      <c r="B385" s="15"/>
      <c r="C385" s="15"/>
      <c r="D385" s="336"/>
      <c r="E385" s="15"/>
      <c r="F385" s="15"/>
      <c r="G385" s="901"/>
      <c r="H385" s="901"/>
    </row>
    <row r="386" spans="1:8">
      <c r="A386" s="6" t="s">
        <v>3071</v>
      </c>
      <c r="B386" s="9"/>
      <c r="C386" s="9"/>
      <c r="D386" s="8" t="s">
        <v>2810</v>
      </c>
      <c r="E386" s="191"/>
      <c r="F386" s="9"/>
      <c r="G386" s="902"/>
      <c r="H386" s="903"/>
    </row>
    <row r="387" spans="1:8">
      <c r="A387" s="335"/>
      <c r="B387" s="15"/>
      <c r="C387" s="15"/>
      <c r="D387" s="336"/>
      <c r="E387" s="15"/>
      <c r="F387" s="15"/>
      <c r="G387" s="901"/>
      <c r="H387" s="901"/>
    </row>
    <row r="388" spans="1:8" ht="40.5">
      <c r="A388" s="6" t="s">
        <v>3072</v>
      </c>
      <c r="B388" s="9"/>
      <c r="C388" s="9"/>
      <c r="D388" s="7" t="s">
        <v>2811</v>
      </c>
      <c r="E388" s="191" t="s">
        <v>34</v>
      </c>
      <c r="F388" s="9">
        <v>1</v>
      </c>
      <c r="G388" s="902"/>
      <c r="H388" s="903"/>
    </row>
    <row r="389" spans="1:8">
      <c r="A389" s="335"/>
      <c r="B389" s="15"/>
      <c r="C389" s="15"/>
      <c r="D389" s="336"/>
      <c r="E389" s="15"/>
      <c r="F389" s="15"/>
      <c r="G389" s="901"/>
      <c r="H389" s="901"/>
    </row>
    <row r="390" spans="1:8">
      <c r="A390" s="6"/>
      <c r="B390" s="9"/>
      <c r="C390" s="9"/>
      <c r="D390" s="10" t="s">
        <v>2812</v>
      </c>
      <c r="E390" s="17"/>
      <c r="F390" s="17"/>
      <c r="G390" s="913"/>
      <c r="H390" s="913"/>
    </row>
    <row r="391" spans="1:8">
      <c r="A391" s="335"/>
      <c r="B391" s="15"/>
      <c r="C391" s="15"/>
      <c r="D391" s="66"/>
      <c r="E391" s="67"/>
      <c r="F391" s="67"/>
      <c r="G391" s="915"/>
      <c r="H391" s="915"/>
    </row>
    <row r="392" spans="1:8" ht="27" customHeight="1">
      <c r="A392" s="6"/>
      <c r="B392" s="9"/>
      <c r="C392" s="9"/>
      <c r="D392" s="10" t="s">
        <v>2813</v>
      </c>
      <c r="E392" s="17"/>
      <c r="F392" s="17"/>
      <c r="G392" s="913"/>
      <c r="H392" s="913"/>
    </row>
    <row r="393" spans="1:8">
      <c r="A393" s="335"/>
      <c r="B393" s="15"/>
      <c r="C393" s="15"/>
      <c r="D393" s="65"/>
      <c r="E393" s="64"/>
      <c r="F393" s="64"/>
      <c r="G393" s="919"/>
      <c r="H393" s="919"/>
    </row>
    <row r="394" spans="1:8" ht="32.25" customHeight="1">
      <c r="A394" s="6" t="s">
        <v>3073</v>
      </c>
      <c r="B394" s="9"/>
      <c r="C394" s="9"/>
      <c r="D394" s="68" t="s">
        <v>2814</v>
      </c>
      <c r="E394" s="45" t="s">
        <v>34</v>
      </c>
      <c r="F394" s="45">
        <v>1</v>
      </c>
      <c r="G394" s="916"/>
      <c r="H394" s="916"/>
    </row>
    <row r="395" spans="1:8">
      <c r="A395" s="335"/>
      <c r="B395" s="15"/>
      <c r="C395" s="15"/>
      <c r="D395" s="336"/>
      <c r="E395" s="15"/>
      <c r="F395" s="15"/>
      <c r="G395" s="901"/>
      <c r="H395" s="901"/>
    </row>
    <row r="396" spans="1:8">
      <c r="A396" s="6" t="s">
        <v>3074</v>
      </c>
      <c r="B396" s="9"/>
      <c r="C396" s="9"/>
      <c r="D396" s="7" t="s">
        <v>2815</v>
      </c>
      <c r="E396" s="9"/>
      <c r="F396" s="9"/>
      <c r="G396" s="904"/>
      <c r="H396" s="904"/>
    </row>
    <row r="397" spans="1:8">
      <c r="A397" s="335"/>
      <c r="B397" s="15"/>
      <c r="C397" s="15"/>
      <c r="D397" s="336"/>
      <c r="E397" s="15"/>
      <c r="F397" s="15"/>
      <c r="G397" s="901"/>
      <c r="H397" s="901"/>
    </row>
    <row r="398" spans="1:8" ht="22.5" customHeight="1">
      <c r="A398" s="6" t="s">
        <v>3076</v>
      </c>
      <c r="B398" s="9"/>
      <c r="C398" s="9"/>
      <c r="D398" s="7" t="s">
        <v>2816</v>
      </c>
      <c r="E398" s="191" t="s">
        <v>12</v>
      </c>
      <c r="F398" s="9">
        <v>210</v>
      </c>
      <c r="G398" s="902"/>
      <c r="H398" s="904"/>
    </row>
    <row r="399" spans="1:8">
      <c r="A399" s="335"/>
      <c r="B399" s="15"/>
      <c r="C399" s="15"/>
      <c r="D399" s="15"/>
      <c r="E399" s="15"/>
      <c r="F399" s="15"/>
      <c r="G399" s="901"/>
      <c r="H399" s="901"/>
    </row>
    <row r="400" spans="1:8">
      <c r="A400" s="6" t="s">
        <v>3077</v>
      </c>
      <c r="B400" s="9"/>
      <c r="C400" s="9"/>
      <c r="D400" s="7" t="s">
        <v>2817</v>
      </c>
      <c r="E400" s="191" t="s">
        <v>12</v>
      </c>
      <c r="F400" s="9">
        <v>210</v>
      </c>
      <c r="G400" s="902"/>
      <c r="H400" s="904"/>
    </row>
    <row r="401" spans="1:8">
      <c r="A401" s="335"/>
      <c r="B401" s="15"/>
      <c r="C401" s="15"/>
      <c r="D401" s="15"/>
      <c r="E401" s="15"/>
      <c r="F401" s="15"/>
      <c r="G401" s="901"/>
      <c r="H401" s="901"/>
    </row>
    <row r="402" spans="1:8">
      <c r="A402" s="6" t="s">
        <v>3078</v>
      </c>
      <c r="B402" s="9"/>
      <c r="C402" s="9"/>
      <c r="D402" s="7" t="s">
        <v>2818</v>
      </c>
      <c r="E402" s="191" t="s">
        <v>12</v>
      </c>
      <c r="F402" s="9">
        <v>190</v>
      </c>
      <c r="G402" s="902"/>
      <c r="H402" s="904"/>
    </row>
    <row r="403" spans="1:8">
      <c r="A403" s="335"/>
      <c r="B403" s="15"/>
      <c r="C403" s="15"/>
      <c r="D403" s="15"/>
      <c r="E403" s="15"/>
      <c r="F403" s="15"/>
      <c r="G403" s="901"/>
      <c r="H403" s="901"/>
    </row>
    <row r="404" spans="1:8" ht="15.75" thickBot="1">
      <c r="A404" s="6" t="s">
        <v>3079</v>
      </c>
      <c r="B404" s="370"/>
      <c r="C404" s="9"/>
      <c r="D404" s="7" t="s">
        <v>2819</v>
      </c>
      <c r="E404" s="9" t="s">
        <v>14</v>
      </c>
      <c r="F404" s="9">
        <v>20</v>
      </c>
      <c r="G404" s="904"/>
      <c r="H404" s="904"/>
    </row>
    <row r="405" spans="1:8" ht="15.75" thickBot="1">
      <c r="A405" s="1101" t="s">
        <v>39</v>
      </c>
      <c r="B405" s="1101"/>
      <c r="C405" s="1101"/>
      <c r="D405" s="1101"/>
      <c r="E405" s="1101"/>
      <c r="F405" s="1101"/>
      <c r="G405" s="1101"/>
      <c r="H405" s="363"/>
    </row>
    <row r="406" spans="1:8" ht="15.75" thickBot="1">
      <c r="A406" s="1100" t="s">
        <v>21</v>
      </c>
      <c r="B406" s="1100"/>
      <c r="C406" s="1100"/>
      <c r="D406" s="1100"/>
      <c r="E406" s="1100"/>
      <c r="F406" s="1100"/>
      <c r="G406" s="1100"/>
      <c r="H406" s="363"/>
    </row>
    <row r="407" spans="1:8">
      <c r="A407" s="335"/>
      <c r="B407" s="15"/>
      <c r="C407" s="15"/>
      <c r="D407" s="336"/>
      <c r="E407" s="15"/>
      <c r="F407" s="15"/>
      <c r="G407" s="905"/>
      <c r="H407" s="905"/>
    </row>
    <row r="408" spans="1:8">
      <c r="A408" s="6" t="s">
        <v>3080</v>
      </c>
      <c r="B408" s="9"/>
      <c r="C408" s="9"/>
      <c r="D408" s="68" t="s">
        <v>2820</v>
      </c>
      <c r="E408" s="9"/>
      <c r="F408" s="9"/>
      <c r="G408" s="902"/>
      <c r="H408" s="902"/>
    </row>
    <row r="409" spans="1:8">
      <c r="A409" s="335"/>
      <c r="B409" s="15"/>
      <c r="C409" s="15"/>
      <c r="D409" s="336"/>
      <c r="E409" s="15"/>
      <c r="F409" s="15"/>
      <c r="G409" s="901"/>
      <c r="H409" s="901"/>
    </row>
    <row r="410" spans="1:8">
      <c r="A410" s="6" t="s">
        <v>3081</v>
      </c>
      <c r="B410" s="9"/>
      <c r="C410" s="9"/>
      <c r="D410" s="717" t="s">
        <v>2821</v>
      </c>
      <c r="E410" s="340" t="s">
        <v>12</v>
      </c>
      <c r="F410" s="340">
        <v>190</v>
      </c>
      <c r="G410" s="903"/>
      <c r="H410" s="903"/>
    </row>
    <row r="411" spans="1:8">
      <c r="A411" s="366"/>
      <c r="B411" s="367"/>
      <c r="C411" s="336"/>
      <c r="D411" s="336"/>
      <c r="E411" s="15"/>
      <c r="F411" s="15"/>
      <c r="G411" s="901"/>
      <c r="H411" s="901"/>
    </row>
    <row r="412" spans="1:8">
      <c r="A412" s="6" t="s">
        <v>3082</v>
      </c>
      <c r="B412" s="9"/>
      <c r="C412" s="9"/>
      <c r="D412" s="7" t="s">
        <v>2822</v>
      </c>
      <c r="E412" s="9" t="s">
        <v>14</v>
      </c>
      <c r="F412" s="9">
        <v>12</v>
      </c>
      <c r="G412" s="904"/>
      <c r="H412" s="903"/>
    </row>
    <row r="413" spans="1:8">
      <c r="A413" s="335"/>
      <c r="B413" s="15"/>
      <c r="C413" s="15"/>
      <c r="D413" s="336"/>
      <c r="E413" s="15"/>
      <c r="F413" s="15"/>
      <c r="G413" s="901"/>
      <c r="H413" s="901"/>
    </row>
    <row r="414" spans="1:8" ht="24" customHeight="1">
      <c r="A414" s="6" t="s">
        <v>3083</v>
      </c>
      <c r="B414" s="9"/>
      <c r="C414" s="9"/>
      <c r="D414" s="7" t="s">
        <v>2823</v>
      </c>
      <c r="E414" s="9" t="s">
        <v>12</v>
      </c>
      <c r="F414" s="9">
        <v>180</v>
      </c>
      <c r="G414" s="902"/>
      <c r="H414" s="903"/>
    </row>
    <row r="415" spans="1:8">
      <c r="A415" s="335"/>
      <c r="B415" s="15"/>
      <c r="C415" s="15"/>
      <c r="D415" s="336"/>
      <c r="E415" s="15"/>
      <c r="F415" s="15"/>
      <c r="G415" s="901"/>
      <c r="H415" s="901"/>
    </row>
    <row r="416" spans="1:8" ht="16.5" customHeight="1">
      <c r="A416" s="6" t="s">
        <v>3084</v>
      </c>
      <c r="B416" s="9"/>
      <c r="C416" s="9"/>
      <c r="D416" s="7" t="s">
        <v>2824</v>
      </c>
      <c r="E416" s="191" t="s">
        <v>14</v>
      </c>
      <c r="F416" s="9">
        <v>2</v>
      </c>
      <c r="G416" s="902"/>
      <c r="H416" s="903"/>
    </row>
    <row r="417" spans="1:8">
      <c r="A417" s="335"/>
      <c r="B417" s="15"/>
      <c r="C417" s="15"/>
      <c r="D417" s="336"/>
      <c r="E417" s="15"/>
      <c r="F417" s="15"/>
      <c r="G417" s="901"/>
      <c r="H417" s="901"/>
    </row>
    <row r="418" spans="1:8" ht="16.5" customHeight="1">
      <c r="A418" s="6" t="s">
        <v>3085</v>
      </c>
      <c r="B418" s="9"/>
      <c r="C418" s="9"/>
      <c r="D418" s="7" t="s">
        <v>2825</v>
      </c>
      <c r="E418" s="191" t="s">
        <v>12</v>
      </c>
      <c r="F418" s="9">
        <v>40</v>
      </c>
      <c r="G418" s="902"/>
      <c r="H418" s="903"/>
    </row>
    <row r="419" spans="1:8">
      <c r="A419" s="335"/>
      <c r="B419" s="15"/>
      <c r="C419" s="15"/>
      <c r="D419" s="336"/>
      <c r="E419" s="15"/>
      <c r="F419" s="15"/>
      <c r="G419" s="901"/>
      <c r="H419" s="901"/>
    </row>
    <row r="420" spans="1:8">
      <c r="A420" s="6" t="s">
        <v>3086</v>
      </c>
      <c r="B420" s="9"/>
      <c r="C420" s="9"/>
      <c r="D420" s="7" t="s">
        <v>2826</v>
      </c>
      <c r="E420" s="191" t="s">
        <v>14</v>
      </c>
      <c r="F420" s="9">
        <v>6</v>
      </c>
      <c r="G420" s="902"/>
      <c r="H420" s="903"/>
    </row>
    <row r="421" spans="1:8">
      <c r="A421" s="335"/>
      <c r="B421" s="15"/>
      <c r="C421" s="15"/>
      <c r="D421" s="336"/>
      <c r="E421" s="15"/>
      <c r="F421" s="15"/>
      <c r="G421" s="901"/>
      <c r="H421" s="901"/>
    </row>
    <row r="422" spans="1:8" ht="27">
      <c r="A422" s="6" t="s">
        <v>3087</v>
      </c>
      <c r="B422" s="9"/>
      <c r="C422" s="9"/>
      <c r="D422" s="7" t="s">
        <v>2827</v>
      </c>
      <c r="E422" s="191" t="s">
        <v>12</v>
      </c>
      <c r="F422" s="9">
        <v>15</v>
      </c>
      <c r="G422" s="902"/>
      <c r="H422" s="903"/>
    </row>
    <row r="423" spans="1:8">
      <c r="A423" s="335"/>
      <c r="B423" s="15"/>
      <c r="C423" s="15"/>
      <c r="D423" s="336"/>
      <c r="E423" s="15"/>
      <c r="F423" s="15"/>
      <c r="G423" s="901"/>
      <c r="H423" s="901"/>
    </row>
    <row r="424" spans="1:8" ht="27">
      <c r="A424" s="6" t="s">
        <v>3088</v>
      </c>
      <c r="B424" s="9"/>
      <c r="C424" s="9"/>
      <c r="D424" s="10" t="s">
        <v>2828</v>
      </c>
      <c r="E424" s="17" t="s">
        <v>12</v>
      </c>
      <c r="F424" s="17">
        <v>30</v>
      </c>
      <c r="G424" s="913"/>
      <c r="H424" s="913"/>
    </row>
    <row r="425" spans="1:8">
      <c r="A425" s="335"/>
      <c r="B425" s="15"/>
      <c r="C425" s="15"/>
      <c r="D425" s="66"/>
      <c r="E425" s="67"/>
      <c r="F425" s="67"/>
      <c r="G425" s="915"/>
      <c r="H425" s="915"/>
    </row>
    <row r="426" spans="1:8">
      <c r="A426" s="6" t="s">
        <v>3089</v>
      </c>
      <c r="B426" s="9"/>
      <c r="C426" s="9"/>
      <c r="D426" s="10" t="s">
        <v>2829</v>
      </c>
      <c r="E426" s="17"/>
      <c r="F426" s="17"/>
      <c r="G426" s="913"/>
      <c r="H426" s="913"/>
    </row>
    <row r="427" spans="1:8">
      <c r="A427" s="335"/>
      <c r="B427" s="15"/>
      <c r="C427" s="15"/>
      <c r="D427" s="65"/>
      <c r="E427" s="64"/>
      <c r="F427" s="64"/>
      <c r="G427" s="919"/>
      <c r="H427" s="919"/>
    </row>
    <row r="428" spans="1:8" ht="43.5" customHeight="1">
      <c r="A428" s="6" t="s">
        <v>3090</v>
      </c>
      <c r="B428" s="9"/>
      <c r="C428" s="9"/>
      <c r="D428" s="68" t="s">
        <v>2830</v>
      </c>
      <c r="E428" s="45" t="s">
        <v>171</v>
      </c>
      <c r="F428" s="45">
        <v>2</v>
      </c>
      <c r="G428" s="916"/>
      <c r="H428" s="916"/>
    </row>
    <row r="429" spans="1:8">
      <c r="A429" s="335"/>
      <c r="B429" s="15"/>
      <c r="C429" s="15"/>
      <c r="D429" s="336"/>
      <c r="E429" s="15"/>
      <c r="F429" s="15"/>
      <c r="G429" s="901"/>
      <c r="H429" s="901"/>
    </row>
    <row r="430" spans="1:8" ht="27" customHeight="1">
      <c r="A430" s="6" t="s">
        <v>3091</v>
      </c>
      <c r="B430" s="9"/>
      <c r="C430" s="9"/>
      <c r="D430" s="7" t="s">
        <v>2831</v>
      </c>
      <c r="E430" s="9" t="s">
        <v>171</v>
      </c>
      <c r="F430" s="9">
        <v>2</v>
      </c>
      <c r="G430" s="904"/>
      <c r="H430" s="904"/>
    </row>
    <row r="431" spans="1:8">
      <c r="A431" s="335"/>
      <c r="B431" s="15"/>
      <c r="C431" s="15"/>
      <c r="D431" s="336"/>
      <c r="E431" s="15"/>
      <c r="F431" s="15"/>
      <c r="G431" s="901"/>
      <c r="H431" s="901"/>
    </row>
    <row r="432" spans="1:8" ht="34.5" customHeight="1">
      <c r="A432" s="6" t="s">
        <v>3092</v>
      </c>
      <c r="B432" s="9"/>
      <c r="C432" s="9"/>
      <c r="D432" s="7" t="s">
        <v>2832</v>
      </c>
      <c r="E432" s="191" t="s">
        <v>171</v>
      </c>
      <c r="F432" s="9">
        <v>1</v>
      </c>
      <c r="G432" s="902"/>
      <c r="H432" s="904"/>
    </row>
    <row r="433" spans="1:8">
      <c r="A433" s="335"/>
      <c r="B433" s="15"/>
      <c r="C433" s="15"/>
      <c r="D433" s="15"/>
      <c r="E433" s="15"/>
      <c r="F433" s="15"/>
      <c r="G433" s="901"/>
      <c r="H433" s="901"/>
    </row>
    <row r="434" spans="1:8" ht="63.75" customHeight="1">
      <c r="A434" s="6" t="s">
        <v>3093</v>
      </c>
      <c r="B434" s="9"/>
      <c r="C434" s="9"/>
      <c r="D434" s="7" t="s">
        <v>2833</v>
      </c>
      <c r="E434" s="191" t="s">
        <v>14</v>
      </c>
      <c r="F434" s="9">
        <v>3</v>
      </c>
      <c r="G434" s="902"/>
      <c r="H434" s="904"/>
    </row>
    <row r="435" spans="1:8">
      <c r="A435" s="335"/>
      <c r="B435" s="15"/>
      <c r="C435" s="15"/>
      <c r="D435" s="15"/>
      <c r="E435" s="15"/>
      <c r="F435" s="15"/>
      <c r="G435" s="901"/>
      <c r="H435" s="901"/>
    </row>
    <row r="436" spans="1:8" ht="27">
      <c r="A436" s="6" t="s">
        <v>3094</v>
      </c>
      <c r="B436" s="9"/>
      <c r="C436" s="9"/>
      <c r="D436" s="7" t="s">
        <v>2834</v>
      </c>
      <c r="E436" s="191" t="s">
        <v>171</v>
      </c>
      <c r="F436" s="9">
        <v>7</v>
      </c>
      <c r="G436" s="902"/>
      <c r="H436" s="904"/>
    </row>
    <row r="437" spans="1:8">
      <c r="A437" s="335"/>
      <c r="B437" s="15"/>
      <c r="C437" s="15"/>
      <c r="D437" s="15"/>
      <c r="E437" s="15"/>
      <c r="F437" s="15"/>
      <c r="G437" s="901"/>
      <c r="H437" s="901"/>
    </row>
    <row r="438" spans="1:8" ht="27">
      <c r="A438" s="6" t="s">
        <v>3095</v>
      </c>
      <c r="B438" s="370"/>
      <c r="C438" s="9"/>
      <c r="D438" s="7" t="s">
        <v>2835</v>
      </c>
      <c r="E438" s="9" t="s">
        <v>34</v>
      </c>
      <c r="F438" s="9">
        <v>1</v>
      </c>
      <c r="G438" s="904"/>
      <c r="H438" s="904"/>
    </row>
    <row r="439" spans="1:8">
      <c r="A439" s="335"/>
      <c r="B439" s="15"/>
      <c r="C439" s="15"/>
      <c r="D439" s="15"/>
      <c r="E439" s="15"/>
      <c r="F439" s="15"/>
      <c r="G439" s="901"/>
      <c r="H439" s="901"/>
    </row>
    <row r="440" spans="1:8" ht="15.75" thickBot="1">
      <c r="A440" s="6"/>
      <c r="B440" s="9"/>
      <c r="C440" s="9"/>
      <c r="D440" s="7"/>
      <c r="E440" s="9"/>
      <c r="F440" s="9"/>
      <c r="G440" s="904"/>
      <c r="H440" s="904"/>
    </row>
    <row r="441" spans="1:8" ht="15.75" thickBot="1">
      <c r="A441" s="1101" t="s">
        <v>39</v>
      </c>
      <c r="B441" s="1101"/>
      <c r="C441" s="1101"/>
      <c r="D441" s="1101"/>
      <c r="E441" s="1101"/>
      <c r="F441" s="1101"/>
      <c r="G441" s="1101"/>
      <c r="H441" s="363"/>
    </row>
    <row r="442" spans="1:8" ht="15.75" thickBot="1">
      <c r="A442" s="1100" t="s">
        <v>21</v>
      </c>
      <c r="B442" s="1100"/>
      <c r="C442" s="1100"/>
      <c r="D442" s="1100"/>
      <c r="E442" s="1100"/>
      <c r="F442" s="1100"/>
      <c r="G442" s="1100"/>
      <c r="H442" s="363"/>
    </row>
    <row r="443" spans="1:8">
      <c r="A443" s="335"/>
      <c r="B443" s="15"/>
      <c r="C443" s="15"/>
      <c r="D443" s="336"/>
      <c r="E443" s="15"/>
      <c r="F443" s="15"/>
      <c r="G443" s="905"/>
      <c r="H443" s="905"/>
    </row>
    <row r="444" spans="1:8" ht="42" customHeight="1">
      <c r="A444" s="6" t="s">
        <v>3096</v>
      </c>
      <c r="B444" s="9"/>
      <c r="C444" s="9"/>
      <c r="D444" s="7" t="s">
        <v>2836</v>
      </c>
      <c r="E444" s="9" t="s">
        <v>34</v>
      </c>
      <c r="F444" s="9">
        <v>1</v>
      </c>
      <c r="G444" s="904"/>
      <c r="H444" s="904"/>
    </row>
    <row r="445" spans="1:8">
      <c r="A445" s="335"/>
      <c r="B445" s="15"/>
      <c r="C445" s="15"/>
      <c r="D445" s="336"/>
      <c r="E445" s="15"/>
      <c r="F445" s="15"/>
      <c r="G445" s="901"/>
      <c r="H445" s="901"/>
    </row>
    <row r="446" spans="1:8" ht="27">
      <c r="A446" s="6" t="s">
        <v>3097</v>
      </c>
      <c r="B446" s="9"/>
      <c r="C446" s="9"/>
      <c r="D446" s="717" t="s">
        <v>2837</v>
      </c>
      <c r="E446" s="340" t="s">
        <v>34</v>
      </c>
      <c r="F446" s="340">
        <v>1</v>
      </c>
      <c r="G446" s="903"/>
      <c r="H446" s="903"/>
    </row>
    <row r="447" spans="1:8">
      <c r="A447" s="366"/>
      <c r="B447" s="367"/>
      <c r="C447" s="336"/>
      <c r="D447" s="336"/>
      <c r="E447" s="15"/>
      <c r="F447" s="15"/>
      <c r="G447" s="901"/>
      <c r="H447" s="901"/>
    </row>
    <row r="448" spans="1:8" ht="42" customHeight="1">
      <c r="A448" s="6" t="s">
        <v>3098</v>
      </c>
      <c r="B448" s="9"/>
      <c r="C448" s="9"/>
      <c r="D448" s="7" t="s">
        <v>2838</v>
      </c>
      <c r="E448" s="9" t="s">
        <v>34</v>
      </c>
      <c r="F448" s="9">
        <v>1</v>
      </c>
      <c r="G448" s="904"/>
      <c r="H448" s="903"/>
    </row>
    <row r="449" spans="1:8">
      <c r="A449" s="335"/>
      <c r="B449" s="15"/>
      <c r="C449" s="15"/>
      <c r="D449" s="336"/>
      <c r="E449" s="15"/>
      <c r="F449" s="15"/>
      <c r="G449" s="901"/>
      <c r="H449" s="901"/>
    </row>
    <row r="450" spans="1:8" ht="19.5" customHeight="1">
      <c r="A450" s="6" t="s">
        <v>3075</v>
      </c>
      <c r="B450" s="9"/>
      <c r="C450" s="9"/>
      <c r="D450" s="8" t="s">
        <v>2839</v>
      </c>
      <c r="E450" s="9"/>
      <c r="F450" s="9"/>
      <c r="G450" s="902"/>
      <c r="H450" s="903"/>
    </row>
    <row r="451" spans="1:8">
      <c r="A451" s="335"/>
      <c r="B451" s="15"/>
      <c r="C451" s="15"/>
      <c r="D451" s="336"/>
      <c r="E451" s="15"/>
      <c r="F451" s="15"/>
      <c r="G451" s="901"/>
      <c r="H451" s="901"/>
    </row>
    <row r="452" spans="1:8">
      <c r="A452" s="6" t="s">
        <v>3099</v>
      </c>
      <c r="B452" s="9"/>
      <c r="C452" s="9"/>
      <c r="D452" s="7" t="s">
        <v>2840</v>
      </c>
      <c r="E452" s="191" t="s">
        <v>171</v>
      </c>
      <c r="F452" s="9">
        <v>4</v>
      </c>
      <c r="G452" s="902"/>
      <c r="H452" s="903"/>
    </row>
    <row r="453" spans="1:8">
      <c r="A453" s="335"/>
      <c r="B453" s="15"/>
      <c r="C453" s="15"/>
      <c r="D453" s="336"/>
      <c r="E453" s="15"/>
      <c r="F453" s="15"/>
      <c r="G453" s="901"/>
      <c r="H453" s="901"/>
    </row>
    <row r="454" spans="1:8">
      <c r="A454" s="6" t="s">
        <v>3102</v>
      </c>
      <c r="B454" s="9"/>
      <c r="C454" s="9"/>
      <c r="D454" s="7" t="s">
        <v>2841</v>
      </c>
      <c r="E454" s="191" t="s">
        <v>171</v>
      </c>
      <c r="F454" s="9">
        <v>4</v>
      </c>
      <c r="G454" s="902"/>
      <c r="H454" s="903"/>
    </row>
    <row r="455" spans="1:8">
      <c r="A455" s="335"/>
      <c r="B455" s="15"/>
      <c r="C455" s="15"/>
      <c r="D455" s="336"/>
      <c r="E455" s="15"/>
      <c r="F455" s="15"/>
      <c r="G455" s="901"/>
      <c r="H455" s="901"/>
    </row>
    <row r="456" spans="1:8">
      <c r="A456" s="6" t="s">
        <v>3103</v>
      </c>
      <c r="B456" s="9"/>
      <c r="C456" s="9"/>
      <c r="D456" s="7" t="s">
        <v>2842</v>
      </c>
      <c r="E456" s="191" t="s">
        <v>171</v>
      </c>
      <c r="F456" s="9">
        <v>6</v>
      </c>
      <c r="G456" s="902"/>
      <c r="H456" s="903"/>
    </row>
    <row r="457" spans="1:8">
      <c r="A457" s="335"/>
      <c r="B457" s="15"/>
      <c r="C457" s="15"/>
      <c r="D457" s="336"/>
      <c r="E457" s="15"/>
      <c r="F457" s="15"/>
      <c r="G457" s="901"/>
      <c r="H457" s="901"/>
    </row>
    <row r="458" spans="1:8">
      <c r="A458" s="6" t="s">
        <v>3104</v>
      </c>
      <c r="B458" s="9"/>
      <c r="C458" s="9"/>
      <c r="D458" s="10" t="s">
        <v>3100</v>
      </c>
      <c r="E458" s="17" t="s">
        <v>171</v>
      </c>
      <c r="F458" s="17">
        <v>6</v>
      </c>
      <c r="G458" s="913"/>
      <c r="H458" s="913"/>
    </row>
    <row r="459" spans="1:8">
      <c r="A459" s="335"/>
      <c r="B459" s="15"/>
      <c r="C459" s="15"/>
      <c r="D459" s="66"/>
      <c r="E459" s="67"/>
      <c r="F459" s="67"/>
      <c r="G459" s="915"/>
      <c r="H459" s="915"/>
    </row>
    <row r="460" spans="1:8" ht="27" customHeight="1">
      <c r="A460" s="6" t="s">
        <v>3105</v>
      </c>
      <c r="B460" s="9"/>
      <c r="C460" s="9"/>
      <c r="D460" s="10" t="s">
        <v>3101</v>
      </c>
      <c r="E460" s="17" t="s">
        <v>171</v>
      </c>
      <c r="F460" s="17">
        <v>20</v>
      </c>
      <c r="G460" s="913"/>
      <c r="H460" s="913"/>
    </row>
    <row r="461" spans="1:8">
      <c r="A461" s="335"/>
      <c r="B461" s="15"/>
      <c r="C461" s="15"/>
      <c r="D461" s="65"/>
      <c r="E461" s="64"/>
      <c r="F461" s="64"/>
      <c r="G461" s="919"/>
      <c r="H461" s="919"/>
    </row>
    <row r="462" spans="1:8" ht="36" customHeight="1">
      <c r="A462" s="6" t="s">
        <v>3106</v>
      </c>
      <c r="B462" s="9"/>
      <c r="C462" s="9"/>
      <c r="D462" s="68" t="s">
        <v>2843</v>
      </c>
      <c r="E462" s="45" t="s">
        <v>34</v>
      </c>
      <c r="F462" s="45">
        <v>1</v>
      </c>
      <c r="G462" s="916">
        <v>260000</v>
      </c>
      <c r="H462" s="916">
        <f>F462*G462</f>
        <v>260000</v>
      </c>
    </row>
    <row r="463" spans="1:8">
      <c r="A463" s="335"/>
      <c r="B463" s="15"/>
      <c r="C463" s="15"/>
      <c r="D463" s="336"/>
      <c r="E463" s="15"/>
      <c r="F463" s="15"/>
      <c r="G463" s="901"/>
      <c r="H463" s="901"/>
    </row>
    <row r="464" spans="1:8">
      <c r="A464" s="6" t="s">
        <v>3107</v>
      </c>
      <c r="B464" s="9"/>
      <c r="C464" s="9"/>
      <c r="D464" s="7" t="s">
        <v>2844</v>
      </c>
      <c r="E464" s="9" t="s">
        <v>59</v>
      </c>
      <c r="F464" s="9"/>
      <c r="G464" s="904"/>
      <c r="H464" s="904"/>
    </row>
    <row r="465" spans="1:8">
      <c r="A465" s="335"/>
      <c r="B465" s="15"/>
      <c r="C465" s="15"/>
      <c r="D465" s="336"/>
      <c r="E465" s="15"/>
      <c r="F465" s="15"/>
      <c r="G465" s="901"/>
      <c r="H465" s="901"/>
    </row>
    <row r="466" spans="1:8" ht="42.75" customHeight="1">
      <c r="A466" s="6" t="s">
        <v>3108</v>
      </c>
      <c r="B466" s="9"/>
      <c r="C466" s="9"/>
      <c r="D466" s="7" t="s">
        <v>2845</v>
      </c>
      <c r="E466" s="191"/>
      <c r="F466" s="9"/>
      <c r="G466" s="902"/>
      <c r="H466" s="904"/>
    </row>
    <row r="467" spans="1:8">
      <c r="A467" s="335"/>
      <c r="B467" s="15"/>
      <c r="C467" s="15"/>
      <c r="D467" s="386"/>
      <c r="E467" s="15"/>
      <c r="F467" s="15"/>
      <c r="G467" s="901"/>
      <c r="H467" s="901"/>
    </row>
    <row r="468" spans="1:8">
      <c r="A468" s="46" t="s">
        <v>3175</v>
      </c>
      <c r="B468" s="743"/>
      <c r="C468" s="743"/>
      <c r="D468" s="795" t="s">
        <v>2609</v>
      </c>
      <c r="E468" s="743"/>
      <c r="F468" s="743"/>
      <c r="G468" s="1052"/>
      <c r="H468" s="1052"/>
    </row>
    <row r="469" spans="1:8">
      <c r="A469" s="335"/>
      <c r="B469" s="15"/>
      <c r="C469" s="15"/>
      <c r="D469" s="15"/>
      <c r="E469" s="15"/>
      <c r="F469" s="15"/>
      <c r="G469" s="901"/>
      <c r="H469" s="901"/>
    </row>
    <row r="470" spans="1:8">
      <c r="A470" s="6" t="s">
        <v>3176</v>
      </c>
      <c r="B470" s="9"/>
      <c r="C470" s="9"/>
      <c r="D470" s="7" t="s">
        <v>2610</v>
      </c>
      <c r="E470" s="191"/>
      <c r="F470" s="9"/>
      <c r="G470" s="902"/>
      <c r="H470" s="904"/>
    </row>
    <row r="471" spans="1:8">
      <c r="A471" s="335"/>
      <c r="B471" s="15"/>
      <c r="C471" s="15"/>
      <c r="D471" s="15"/>
      <c r="E471" s="15"/>
      <c r="F471" s="15"/>
      <c r="G471" s="901"/>
      <c r="H471" s="901"/>
    </row>
    <row r="472" spans="1:8">
      <c r="A472" s="369"/>
      <c r="B472" s="370"/>
      <c r="C472" s="9"/>
      <c r="D472" s="7"/>
      <c r="E472" s="9"/>
      <c r="F472" s="9"/>
      <c r="G472" s="904"/>
      <c r="H472" s="904"/>
    </row>
    <row r="473" spans="1:8">
      <c r="A473" s="335"/>
      <c r="B473" s="15"/>
      <c r="C473" s="15"/>
      <c r="D473" s="15"/>
      <c r="E473" s="15"/>
      <c r="F473" s="15"/>
      <c r="G473" s="901"/>
      <c r="H473" s="901"/>
    </row>
    <row r="474" spans="1:8">
      <c r="A474" s="6"/>
      <c r="B474" s="9"/>
      <c r="C474" s="9"/>
      <c r="D474" s="7"/>
      <c r="E474" s="9"/>
      <c r="F474" s="9"/>
      <c r="G474" s="904"/>
      <c r="H474" s="904"/>
    </row>
    <row r="475" spans="1:8">
      <c r="A475" s="335"/>
      <c r="B475" s="15"/>
      <c r="C475" s="15"/>
      <c r="D475" s="336"/>
      <c r="E475" s="79"/>
      <c r="F475" s="15"/>
      <c r="G475" s="905"/>
      <c r="H475" s="905"/>
    </row>
    <row r="476" spans="1:8">
      <c r="A476" s="6"/>
      <c r="B476" s="9"/>
      <c r="C476" s="9"/>
      <c r="D476" s="7"/>
      <c r="E476" s="9"/>
      <c r="F476" s="9"/>
      <c r="G476" s="904"/>
      <c r="H476" s="904"/>
    </row>
    <row r="477" spans="1:8">
      <c r="A477" s="335"/>
      <c r="B477" s="15"/>
      <c r="C477" s="15"/>
      <c r="D477" s="336"/>
      <c r="E477" s="15"/>
      <c r="F477" s="15"/>
      <c r="G477" s="901"/>
      <c r="H477" s="901"/>
    </row>
    <row r="478" spans="1:8">
      <c r="A478" s="6"/>
      <c r="B478" s="9"/>
      <c r="C478" s="9"/>
      <c r="D478" s="7"/>
      <c r="E478" s="9"/>
      <c r="F478" s="9"/>
      <c r="G478" s="904"/>
      <c r="H478" s="904"/>
    </row>
    <row r="479" spans="1:8">
      <c r="A479" s="335"/>
      <c r="B479" s="15"/>
      <c r="C479" s="15"/>
      <c r="D479" s="336"/>
      <c r="E479" s="15"/>
      <c r="F479" s="15"/>
      <c r="G479" s="901"/>
      <c r="H479" s="901"/>
    </row>
    <row r="480" spans="1:8" ht="15.75" thickBot="1">
      <c r="A480" s="6"/>
      <c r="B480" s="9"/>
      <c r="C480" s="9"/>
      <c r="D480" s="7"/>
      <c r="E480" s="9"/>
      <c r="F480" s="9"/>
      <c r="G480" s="902"/>
      <c r="H480" s="904"/>
    </row>
    <row r="481" spans="1:8" ht="15.75" thickBot="1">
      <c r="A481" s="1101" t="s">
        <v>39</v>
      </c>
      <c r="B481" s="1101"/>
      <c r="C481" s="1101"/>
      <c r="D481" s="1101"/>
      <c r="E481" s="1101"/>
      <c r="F481" s="1101"/>
      <c r="G481" s="1101"/>
      <c r="H481" s="363"/>
    </row>
  </sheetData>
  <sheetProtection algorithmName="SHA-512" hashValue="PYCrKKt2G/T7J1Vxdnuxkmz6wNC4QqUAeMaBjHG2LczYHyScIQpM3utSrYjy9oSrgRuH9dlkgiZJM48kw8kAmg==" saltValue="ZJ1ldvcRGkdkVtyzpf614A==" spinCount="100000" sheet="1" objects="1" scenarios="1"/>
  <mergeCells count="29">
    <mergeCell ref="A292:G292"/>
    <mergeCell ref="A293:G293"/>
    <mergeCell ref="A329:G329"/>
    <mergeCell ref="A330:G330"/>
    <mergeCell ref="A371:G371"/>
    <mergeCell ref="A256:G256"/>
    <mergeCell ref="A42:G42"/>
    <mergeCell ref="A43:G43"/>
    <mergeCell ref="A83:G83"/>
    <mergeCell ref="A84:G84"/>
    <mergeCell ref="A125:G125"/>
    <mergeCell ref="A126:G126"/>
    <mergeCell ref="A167:G167"/>
    <mergeCell ref="A168:G168"/>
    <mergeCell ref="A213:G213"/>
    <mergeCell ref="A214:G214"/>
    <mergeCell ref="A255:G255"/>
    <mergeCell ref="A1:B1"/>
    <mergeCell ref="C1:H1"/>
    <mergeCell ref="A2:B2"/>
    <mergeCell ref="C2:H2"/>
    <mergeCell ref="A3:B3"/>
    <mergeCell ref="C3:H3"/>
    <mergeCell ref="A481:G481"/>
    <mergeCell ref="A372:G372"/>
    <mergeCell ref="A405:G405"/>
    <mergeCell ref="A406:G406"/>
    <mergeCell ref="A441:G441"/>
    <mergeCell ref="A442:G442"/>
  </mergeCells>
  <pageMargins left="0.70866141732283472" right="0.70866141732283472" top="0.74803149606299213" bottom="0.74803149606299213" header="0.31496062992125984" footer="0.31496062992125984"/>
  <pageSetup paperSize="9" scale="58" firstPageNumber="19" fitToHeight="0" orientation="portrait" r:id="rId1"/>
  <headerFooter>
    <oddFooter xml:space="preserve">&amp;RC. &amp;P
</oddFooter>
  </headerFooter>
  <rowBreaks count="11" manualBreakCount="11">
    <brk id="42" max="7" man="1"/>
    <brk id="83" max="7" man="1"/>
    <brk id="125" max="7" man="1"/>
    <brk id="167" max="7" man="1"/>
    <brk id="213" max="7" man="1"/>
    <brk id="255" max="7" man="1"/>
    <brk id="292" max="7" man="1"/>
    <brk id="329" max="7" man="1"/>
    <brk id="371" max="7" man="1"/>
    <brk id="405" max="7" man="1"/>
    <brk id="441" max="7" man="1"/>
  </rowBreaks>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AD6A57-8209-4FEA-9284-880D979E8B08}">
  <sheetPr>
    <pageSetUpPr fitToPage="1"/>
  </sheetPr>
  <dimension ref="A1:P119"/>
  <sheetViews>
    <sheetView view="pageBreakPreview" topLeftCell="A71" zoomScale="55" zoomScaleNormal="100" zoomScaleSheetLayoutView="55" workbookViewId="0">
      <selection activeCell="G87" sqref="A87:H120"/>
    </sheetView>
  </sheetViews>
  <sheetFormatPr defaultColWidth="8.85546875" defaultRowHeight="15"/>
  <cols>
    <col min="1" max="1" width="7.85546875" style="332" customWidth="1"/>
    <col min="2" max="2" width="8.42578125" style="152" customWidth="1"/>
    <col min="3" max="3" width="9.5703125" style="152" customWidth="1"/>
    <col min="4" max="4" width="41" style="56" bestFit="1" customWidth="1"/>
    <col min="5" max="5" width="7.5703125" style="152" customWidth="1"/>
    <col min="6" max="6" width="8.5703125" style="152" customWidth="1"/>
    <col min="7" max="7" width="30.7109375" style="152" customWidth="1"/>
    <col min="8" max="8" width="30.7109375" style="558" customWidth="1"/>
    <col min="12" max="12" width="11.7109375" bestFit="1" customWidth="1"/>
    <col min="20" max="20" width="12.28515625" bestFit="1" customWidth="1"/>
  </cols>
  <sheetData>
    <row r="1" spans="1:16" ht="26.25" customHeight="1">
      <c r="A1" s="1099" t="s">
        <v>2401</v>
      </c>
      <c r="B1" s="1099"/>
      <c r="C1" s="1099" t="s">
        <v>3488</v>
      </c>
      <c r="D1" s="1099"/>
      <c r="E1" s="1099"/>
      <c r="F1" s="1099"/>
      <c r="G1" s="1099"/>
      <c r="H1" s="1099"/>
    </row>
    <row r="2" spans="1:16" ht="14.45" customHeight="1">
      <c r="A2" s="1099" t="s">
        <v>1184</v>
      </c>
      <c r="B2" s="1099"/>
      <c r="C2" s="1099" t="s">
        <v>3487</v>
      </c>
      <c r="D2" s="1099"/>
      <c r="E2" s="1099"/>
      <c r="F2" s="1099"/>
      <c r="G2" s="1099"/>
      <c r="H2" s="1099"/>
    </row>
    <row r="3" spans="1:16" ht="15.75" thickBot="1">
      <c r="A3" s="1102" t="s">
        <v>917</v>
      </c>
      <c r="B3" s="1102"/>
      <c r="C3" s="1103" t="str">
        <f>D5</f>
        <v>SCHEDULE 29 : E&amp;M STANDBY GENERATORS AND TRANSFORMERS</v>
      </c>
      <c r="D3" s="1103"/>
      <c r="E3" s="1103"/>
      <c r="F3" s="1103"/>
      <c r="G3" s="1103"/>
      <c r="H3" s="1103"/>
    </row>
    <row r="4" spans="1:16" ht="30" customHeight="1" thickBot="1">
      <c r="A4" s="1" t="s">
        <v>0</v>
      </c>
      <c r="B4" s="2" t="s">
        <v>1</v>
      </c>
      <c r="C4" s="2" t="s">
        <v>2</v>
      </c>
      <c r="D4" s="2" t="s">
        <v>3</v>
      </c>
      <c r="E4" s="2" t="s">
        <v>4</v>
      </c>
      <c r="F4" s="2" t="s">
        <v>5</v>
      </c>
      <c r="G4" s="2" t="s">
        <v>6</v>
      </c>
      <c r="H4" s="81" t="s">
        <v>7</v>
      </c>
    </row>
    <row r="5" spans="1:16" ht="25.5" customHeight="1">
      <c r="A5" s="3"/>
      <c r="B5" s="9"/>
      <c r="C5" s="17"/>
      <c r="D5" s="8" t="s">
        <v>3191</v>
      </c>
      <c r="E5" s="9"/>
      <c r="F5" s="9"/>
      <c r="G5" s="911"/>
      <c r="H5" s="914"/>
    </row>
    <row r="6" spans="1:16" ht="18.75" customHeight="1">
      <c r="A6" s="11"/>
      <c r="B6" s="12"/>
      <c r="C6" s="325"/>
      <c r="D6" s="14"/>
      <c r="E6" s="15"/>
      <c r="F6" s="15"/>
      <c r="G6" s="1082"/>
      <c r="H6" s="1054"/>
    </row>
    <row r="7" spans="1:16" ht="18.75" customHeight="1">
      <c r="A7" s="6" t="s">
        <v>3109</v>
      </c>
      <c r="B7" s="9"/>
      <c r="C7" s="17"/>
      <c r="D7" s="8" t="s">
        <v>2846</v>
      </c>
      <c r="E7" s="9"/>
      <c r="F7" s="9"/>
      <c r="G7" s="911"/>
      <c r="H7" s="914"/>
    </row>
    <row r="8" spans="1:16">
      <c r="A8" s="11"/>
      <c r="B8" s="12"/>
      <c r="C8" s="325"/>
      <c r="D8" s="14"/>
      <c r="E8" s="15"/>
      <c r="F8" s="15"/>
      <c r="G8" s="1082"/>
      <c r="H8" s="1054"/>
    </row>
    <row r="9" spans="1:16" ht="40.5">
      <c r="A9" s="16" t="s">
        <v>3110</v>
      </c>
      <c r="B9" s="17"/>
      <c r="C9" s="17"/>
      <c r="D9" s="10" t="s">
        <v>2847</v>
      </c>
      <c r="E9" s="18" t="s">
        <v>34</v>
      </c>
      <c r="F9" s="17">
        <v>1</v>
      </c>
      <c r="G9" s="914"/>
      <c r="H9" s="914"/>
    </row>
    <row r="10" spans="1:16">
      <c r="A10" s="11"/>
      <c r="B10" s="12"/>
      <c r="C10" s="325"/>
      <c r="D10" s="14"/>
      <c r="E10" s="15"/>
      <c r="F10" s="15"/>
      <c r="G10" s="1082"/>
      <c r="H10" s="1054"/>
    </row>
    <row r="11" spans="1:16" ht="40.5">
      <c r="A11" s="16" t="s">
        <v>3111</v>
      </c>
      <c r="B11" s="17"/>
      <c r="C11" s="17"/>
      <c r="D11" s="10" t="s">
        <v>2848</v>
      </c>
      <c r="E11" s="18"/>
      <c r="F11" s="17"/>
      <c r="G11" s="913"/>
      <c r="H11" s="913"/>
      <c r="I11" s="20"/>
      <c r="J11" s="21"/>
      <c r="L11" s="22"/>
      <c r="N11" s="21"/>
      <c r="O11" s="22"/>
      <c r="P11" s="21"/>
    </row>
    <row r="12" spans="1:16">
      <c r="A12" s="11"/>
      <c r="B12" s="12"/>
      <c r="C12" s="325"/>
      <c r="D12" s="14"/>
      <c r="E12" s="15"/>
      <c r="F12" s="15"/>
      <c r="G12" s="1083"/>
      <c r="H12" s="1083"/>
      <c r="I12" s="20"/>
      <c r="J12" s="21"/>
      <c r="L12" s="22"/>
      <c r="N12" s="21"/>
      <c r="O12" s="22"/>
      <c r="P12" s="21"/>
    </row>
    <row r="13" spans="1:16" ht="27">
      <c r="A13" s="16" t="s">
        <v>3112</v>
      </c>
      <c r="B13" s="17"/>
      <c r="C13" s="17"/>
      <c r="D13" s="10" t="s">
        <v>2849</v>
      </c>
      <c r="E13" s="18" t="s">
        <v>34</v>
      </c>
      <c r="F13" s="17">
        <v>1</v>
      </c>
      <c r="G13" s="913"/>
      <c r="H13" s="913"/>
      <c r="I13" s="20"/>
      <c r="J13" s="21"/>
      <c r="L13" s="22"/>
      <c r="N13" s="21"/>
      <c r="O13" s="22"/>
      <c r="P13" s="21"/>
    </row>
    <row r="14" spans="1:16">
      <c r="A14" s="11"/>
      <c r="B14" s="12"/>
      <c r="C14" s="325"/>
      <c r="D14" s="14"/>
      <c r="E14" s="15"/>
      <c r="F14" s="15"/>
      <c r="G14" s="1083"/>
      <c r="H14" s="1083"/>
      <c r="K14" s="22"/>
      <c r="M14" s="21"/>
      <c r="N14" s="21"/>
      <c r="O14" s="21"/>
      <c r="P14" s="21"/>
    </row>
    <row r="15" spans="1:16">
      <c r="A15" s="16" t="s">
        <v>3113</v>
      </c>
      <c r="B15" s="17"/>
      <c r="C15" s="17"/>
      <c r="D15" s="10" t="s">
        <v>2850</v>
      </c>
      <c r="E15" s="18" t="s">
        <v>34</v>
      </c>
      <c r="F15" s="17">
        <v>1</v>
      </c>
      <c r="G15" s="913"/>
      <c r="H15" s="913"/>
      <c r="I15" s="20"/>
      <c r="J15" s="24"/>
      <c r="K15" s="22"/>
      <c r="M15" s="21"/>
      <c r="N15" s="21"/>
      <c r="O15" s="21"/>
      <c r="P15" s="21"/>
    </row>
    <row r="16" spans="1:16">
      <c r="A16" s="11"/>
      <c r="B16" s="12"/>
      <c r="C16" s="325"/>
      <c r="D16" s="14"/>
      <c r="E16" s="15"/>
      <c r="F16" s="15"/>
      <c r="G16" s="1083"/>
      <c r="H16" s="1083"/>
      <c r="I16" s="20"/>
      <c r="J16" s="21"/>
      <c r="M16" s="21"/>
      <c r="N16" s="21"/>
      <c r="O16" s="21"/>
      <c r="P16" s="21"/>
    </row>
    <row r="17" spans="1:16" ht="27">
      <c r="A17" s="16" t="s">
        <v>3114</v>
      </c>
      <c r="B17" s="17"/>
      <c r="C17" s="17"/>
      <c r="D17" s="10" t="s">
        <v>2851</v>
      </c>
      <c r="E17" s="18" t="s">
        <v>14</v>
      </c>
      <c r="F17" s="17">
        <v>2</v>
      </c>
      <c r="G17" s="913"/>
      <c r="H17" s="913"/>
      <c r="I17" s="20"/>
      <c r="J17" s="24"/>
      <c r="M17" s="25"/>
      <c r="N17" s="25"/>
      <c r="O17" s="25"/>
      <c r="P17" s="25"/>
    </row>
    <row r="18" spans="1:16">
      <c r="A18" s="11"/>
      <c r="B18" s="12"/>
      <c r="C18" s="325"/>
      <c r="D18" s="14"/>
      <c r="E18" s="15"/>
      <c r="F18" s="15"/>
      <c r="G18" s="1083"/>
      <c r="H18" s="1083"/>
      <c r="I18" s="20"/>
      <c r="J18" s="21"/>
      <c r="M18" s="21"/>
      <c r="N18" s="21"/>
      <c r="O18" s="21"/>
      <c r="P18" s="21"/>
    </row>
    <row r="19" spans="1:16" ht="27">
      <c r="A19" s="16" t="s">
        <v>3115</v>
      </c>
      <c r="B19" s="17"/>
      <c r="C19" s="17"/>
      <c r="D19" s="10" t="s">
        <v>2852</v>
      </c>
      <c r="E19" s="18" t="s">
        <v>34</v>
      </c>
      <c r="F19" s="17">
        <v>2</v>
      </c>
      <c r="G19" s="913"/>
      <c r="H19" s="913"/>
      <c r="I19" s="20"/>
      <c r="J19" s="24"/>
      <c r="M19" s="25"/>
      <c r="N19" s="25"/>
      <c r="O19" s="25"/>
      <c r="P19" s="25"/>
    </row>
    <row r="20" spans="1:16">
      <c r="A20" s="11"/>
      <c r="B20" s="12"/>
      <c r="C20" s="325"/>
      <c r="D20" s="14"/>
      <c r="E20" s="15"/>
      <c r="F20" s="15"/>
      <c r="G20" s="1083"/>
      <c r="H20" s="1083"/>
      <c r="M20" s="21"/>
      <c r="N20" s="21"/>
      <c r="O20" s="21"/>
      <c r="P20" s="21"/>
    </row>
    <row r="21" spans="1:16" ht="24.75" customHeight="1">
      <c r="A21" s="16" t="s">
        <v>3116</v>
      </c>
      <c r="B21" s="17"/>
      <c r="C21" s="17"/>
      <c r="D21" s="10" t="s">
        <v>2853</v>
      </c>
      <c r="E21" s="18" t="s">
        <v>34</v>
      </c>
      <c r="F21" s="17">
        <v>1</v>
      </c>
      <c r="G21" s="913">
        <v>45000</v>
      </c>
      <c r="H21" s="913">
        <f t="shared" ref="H21" si="0">F21*G21</f>
        <v>45000</v>
      </c>
      <c r="M21" s="21"/>
      <c r="N21" s="21"/>
      <c r="O21" s="21"/>
      <c r="P21" s="21"/>
    </row>
    <row r="22" spans="1:16">
      <c r="A22" s="11"/>
      <c r="B22" s="12"/>
      <c r="C22" s="325"/>
      <c r="D22" s="14"/>
      <c r="E22" s="15"/>
      <c r="F22" s="15"/>
      <c r="G22" s="1083"/>
      <c r="H22" s="1083"/>
      <c r="M22" s="25"/>
      <c r="N22" s="25"/>
      <c r="O22" s="25"/>
      <c r="P22" s="25"/>
    </row>
    <row r="23" spans="1:16">
      <c r="A23" s="16" t="s">
        <v>3117</v>
      </c>
      <c r="B23" s="17"/>
      <c r="C23" s="17"/>
      <c r="D23" s="10" t="s">
        <v>2781</v>
      </c>
      <c r="E23" s="18" t="s">
        <v>59</v>
      </c>
      <c r="F23" s="17">
        <v>1</v>
      </c>
      <c r="G23" s="913"/>
      <c r="H23" s="913"/>
      <c r="L23" s="26"/>
      <c r="M23" s="25"/>
      <c r="N23" s="25"/>
      <c r="O23" s="25"/>
      <c r="P23" s="25"/>
    </row>
    <row r="24" spans="1:16">
      <c r="A24" s="11"/>
      <c r="B24" s="12"/>
      <c r="C24" s="325"/>
      <c r="D24" s="14"/>
      <c r="E24" s="15"/>
      <c r="F24" s="15"/>
      <c r="G24" s="1083"/>
      <c r="H24" s="1083"/>
      <c r="I24" s="20"/>
      <c r="J24" s="21"/>
      <c r="M24" s="25"/>
      <c r="N24" s="25"/>
      <c r="O24" s="25"/>
      <c r="P24" s="25"/>
    </row>
    <row r="25" spans="1:16" ht="27">
      <c r="A25" s="16" t="s">
        <v>3118</v>
      </c>
      <c r="B25" s="17"/>
      <c r="C25" s="17"/>
      <c r="D25" s="10" t="s">
        <v>2854</v>
      </c>
      <c r="E25" s="18" t="s">
        <v>34</v>
      </c>
      <c r="F25" s="17">
        <v>1</v>
      </c>
      <c r="G25" s="913"/>
      <c r="H25" s="913"/>
    </row>
    <row r="26" spans="1:16">
      <c r="A26" s="11"/>
      <c r="B26" s="12"/>
      <c r="C26" s="325"/>
      <c r="D26" s="14"/>
      <c r="E26" s="15"/>
      <c r="F26" s="15"/>
      <c r="G26" s="1083"/>
      <c r="H26" s="1083"/>
    </row>
    <row r="27" spans="1:16" ht="27">
      <c r="A27" s="16" t="s">
        <v>3119</v>
      </c>
      <c r="B27" s="17"/>
      <c r="C27" s="17"/>
      <c r="D27" s="10" t="s">
        <v>2855</v>
      </c>
      <c r="E27" s="18" t="s">
        <v>34</v>
      </c>
      <c r="F27" s="17">
        <v>1</v>
      </c>
      <c r="G27" s="913"/>
      <c r="H27" s="913"/>
    </row>
    <row r="28" spans="1:16">
      <c r="A28" s="11"/>
      <c r="B28" s="29"/>
      <c r="C28" s="29"/>
      <c r="D28" s="28"/>
      <c r="E28" s="30"/>
      <c r="F28" s="29"/>
      <c r="G28" s="917"/>
      <c r="H28" s="917"/>
    </row>
    <row r="29" spans="1:16">
      <c r="A29" s="16" t="s">
        <v>3120</v>
      </c>
      <c r="B29" s="17"/>
      <c r="C29" s="17"/>
      <c r="D29" s="10" t="s">
        <v>2856</v>
      </c>
      <c r="E29" s="18" t="s">
        <v>34</v>
      </c>
      <c r="F29" s="17">
        <v>1</v>
      </c>
      <c r="G29" s="913"/>
      <c r="H29" s="913"/>
    </row>
    <row r="30" spans="1:16">
      <c r="A30" s="11"/>
      <c r="B30" s="29"/>
      <c r="C30" s="29"/>
      <c r="D30" s="14"/>
      <c r="E30" s="30"/>
      <c r="F30" s="29"/>
      <c r="G30" s="917"/>
      <c r="H30" s="917"/>
    </row>
    <row r="31" spans="1:16" ht="27">
      <c r="A31" s="16" t="s">
        <v>3122</v>
      </c>
      <c r="B31" s="17"/>
      <c r="C31" s="17"/>
      <c r="D31" s="10" t="s">
        <v>2857</v>
      </c>
      <c r="E31" s="18" t="s">
        <v>34</v>
      </c>
      <c r="F31" s="17">
        <v>1</v>
      </c>
      <c r="G31" s="913"/>
      <c r="H31" s="913"/>
    </row>
    <row r="32" spans="1:16">
      <c r="A32" s="27"/>
      <c r="B32" s="79"/>
      <c r="C32" s="79"/>
      <c r="D32" s="14"/>
      <c r="E32" s="194"/>
      <c r="F32" s="79"/>
      <c r="G32" s="1083"/>
      <c r="H32" s="1083"/>
    </row>
    <row r="33" spans="1:8" ht="27">
      <c r="A33" s="16" t="s">
        <v>3124</v>
      </c>
      <c r="B33" s="17"/>
      <c r="C33" s="17"/>
      <c r="D33" s="10" t="s">
        <v>2858</v>
      </c>
      <c r="E33" s="18" t="s">
        <v>2859</v>
      </c>
      <c r="F33" s="17">
        <v>2500</v>
      </c>
      <c r="G33" s="913"/>
      <c r="H33" s="913"/>
    </row>
    <row r="34" spans="1:8">
      <c r="A34" s="27"/>
      <c r="B34" s="29"/>
      <c r="C34" s="29"/>
      <c r="D34" s="28"/>
      <c r="E34" s="29"/>
      <c r="F34" s="29"/>
      <c r="G34" s="917"/>
      <c r="H34" s="917"/>
    </row>
    <row r="35" spans="1:8" ht="27">
      <c r="A35" s="16" t="s">
        <v>3126</v>
      </c>
      <c r="B35" s="17"/>
      <c r="C35" s="17"/>
      <c r="D35" s="10" t="s">
        <v>2860</v>
      </c>
      <c r="E35" s="18" t="s">
        <v>34</v>
      </c>
      <c r="F35" s="17">
        <v>1</v>
      </c>
      <c r="G35" s="913"/>
      <c r="H35" s="913"/>
    </row>
    <row r="36" spans="1:8">
      <c r="A36" s="27"/>
      <c r="B36" s="29"/>
      <c r="C36" s="29"/>
      <c r="D36" s="28"/>
      <c r="E36" s="30"/>
      <c r="F36" s="29"/>
      <c r="G36" s="917"/>
      <c r="H36" s="917"/>
    </row>
    <row r="37" spans="1:8" ht="40.5">
      <c r="A37" s="16" t="s">
        <v>3127</v>
      </c>
      <c r="B37" s="17"/>
      <c r="C37" s="17"/>
      <c r="D37" s="681" t="s">
        <v>2861</v>
      </c>
      <c r="E37" s="682" t="s">
        <v>34</v>
      </c>
      <c r="F37" s="683">
        <v>1</v>
      </c>
      <c r="G37" s="1081"/>
      <c r="H37" s="1081"/>
    </row>
    <row r="38" spans="1:8">
      <c r="A38" s="27"/>
      <c r="B38" s="29"/>
      <c r="C38" s="29"/>
      <c r="D38" s="28"/>
      <c r="E38" s="30"/>
      <c r="F38" s="29"/>
      <c r="G38" s="917"/>
      <c r="H38" s="917"/>
    </row>
    <row r="39" spans="1:8">
      <c r="A39" s="16"/>
      <c r="B39" s="17"/>
      <c r="C39" s="17"/>
      <c r="D39" s="681"/>
      <c r="E39" s="682"/>
      <c r="F39" s="683"/>
      <c r="G39" s="1081"/>
      <c r="H39" s="1081"/>
    </row>
    <row r="40" spans="1:8">
      <c r="A40" s="27"/>
      <c r="B40" s="29"/>
      <c r="C40" s="29"/>
      <c r="D40" s="28"/>
      <c r="E40" s="30"/>
      <c r="F40" s="29"/>
      <c r="G40" s="917"/>
      <c r="H40" s="917"/>
    </row>
    <row r="41" spans="1:8" ht="15.75" thickBot="1">
      <c r="A41" s="32"/>
      <c r="B41" s="34"/>
      <c r="C41" s="34"/>
      <c r="D41" s="33"/>
      <c r="E41" s="35"/>
      <c r="F41" s="34"/>
      <c r="G41" s="1084"/>
      <c r="H41" s="1096"/>
    </row>
    <row r="42" spans="1:8" ht="15.75" thickBot="1">
      <c r="A42" s="1104" t="s">
        <v>20</v>
      </c>
      <c r="B42" s="1104"/>
      <c r="C42" s="1104"/>
      <c r="D42" s="1104"/>
      <c r="E42" s="1104"/>
      <c r="F42" s="1104"/>
      <c r="G42" s="1104"/>
      <c r="H42" s="81"/>
    </row>
    <row r="43" spans="1:8" ht="15.75" thickBot="1">
      <c r="A43" s="1100" t="s">
        <v>21</v>
      </c>
      <c r="B43" s="1100"/>
      <c r="C43" s="1100"/>
      <c r="D43" s="1100"/>
      <c r="E43" s="1100"/>
      <c r="F43" s="1100"/>
      <c r="G43" s="1100"/>
      <c r="H43" s="363"/>
    </row>
    <row r="44" spans="1:8" ht="27">
      <c r="A44" s="16" t="s">
        <v>3136</v>
      </c>
      <c r="B44" s="9"/>
      <c r="C44" s="9"/>
      <c r="D44" s="63" t="s">
        <v>2862</v>
      </c>
      <c r="E44" s="9" t="s">
        <v>34</v>
      </c>
      <c r="F44" s="9">
        <v>1</v>
      </c>
      <c r="G44" s="902"/>
      <c r="H44" s="902"/>
    </row>
    <row r="45" spans="1:8">
      <c r="A45" s="335"/>
      <c r="B45" s="15"/>
      <c r="C45" s="15"/>
      <c r="D45" s="336"/>
      <c r="E45" s="15"/>
      <c r="F45" s="15"/>
      <c r="G45" s="901"/>
      <c r="H45" s="901"/>
    </row>
    <row r="46" spans="1:8" ht="13.5" customHeight="1">
      <c r="A46" s="6" t="s">
        <v>3140</v>
      </c>
      <c r="B46" s="9"/>
      <c r="C46" s="9"/>
      <c r="D46" s="341" t="s">
        <v>2706</v>
      </c>
      <c r="E46" s="340"/>
      <c r="F46" s="340"/>
      <c r="G46" s="903"/>
      <c r="H46" s="903"/>
    </row>
    <row r="47" spans="1:8" ht="17.25" customHeight="1">
      <c r="A47" s="366"/>
      <c r="B47" s="367"/>
      <c r="C47" s="336"/>
      <c r="D47" s="336"/>
      <c r="E47" s="15"/>
      <c r="F47" s="15"/>
      <c r="G47" s="901"/>
      <c r="H47" s="901"/>
    </row>
    <row r="48" spans="1:8" ht="20.25" customHeight="1">
      <c r="A48" s="6" t="s">
        <v>3142</v>
      </c>
      <c r="B48" s="9"/>
      <c r="C48" s="9"/>
      <c r="D48" s="7" t="s">
        <v>3144</v>
      </c>
      <c r="E48" s="9"/>
      <c r="F48" s="9"/>
      <c r="G48" s="904"/>
      <c r="H48" s="903"/>
    </row>
    <row r="49" spans="1:8">
      <c r="A49" s="366"/>
      <c r="B49" s="15"/>
      <c r="C49" s="15"/>
      <c r="D49" s="336"/>
      <c r="E49" s="15"/>
      <c r="F49" s="15"/>
      <c r="G49" s="901"/>
      <c r="H49" s="901"/>
    </row>
    <row r="50" spans="1:8">
      <c r="A50" s="6" t="s">
        <v>3143</v>
      </c>
      <c r="B50" s="9"/>
      <c r="C50" s="9"/>
      <c r="D50" s="7" t="s">
        <v>2863</v>
      </c>
      <c r="E50" s="9" t="s">
        <v>12</v>
      </c>
      <c r="F50" s="9">
        <v>80</v>
      </c>
      <c r="G50" s="902"/>
      <c r="H50" s="903"/>
    </row>
    <row r="51" spans="1:8">
      <c r="A51" s="366"/>
      <c r="B51" s="15"/>
      <c r="C51" s="15"/>
      <c r="D51" s="336"/>
      <c r="E51" s="15"/>
      <c r="F51" s="15"/>
      <c r="G51" s="901"/>
      <c r="H51" s="901"/>
    </row>
    <row r="52" spans="1:8">
      <c r="A52" s="6" t="s">
        <v>3147</v>
      </c>
      <c r="B52" s="9"/>
      <c r="C52" s="9"/>
      <c r="D52" s="7" t="s">
        <v>3145</v>
      </c>
      <c r="E52" s="191" t="s">
        <v>12</v>
      </c>
      <c r="F52" s="9">
        <v>1</v>
      </c>
      <c r="G52" s="902"/>
      <c r="H52" s="903"/>
    </row>
    <row r="53" spans="1:8">
      <c r="A53" s="366"/>
      <c r="B53" s="15"/>
      <c r="C53" s="15"/>
      <c r="D53" s="336"/>
      <c r="E53" s="15"/>
      <c r="F53" s="15"/>
      <c r="G53" s="901"/>
      <c r="H53" s="901"/>
    </row>
    <row r="54" spans="1:8">
      <c r="A54" s="6" t="s">
        <v>3148</v>
      </c>
      <c r="B54" s="9"/>
      <c r="C54" s="9"/>
      <c r="D54" s="7" t="s">
        <v>3146</v>
      </c>
      <c r="E54" s="191" t="s">
        <v>12</v>
      </c>
      <c r="F54" s="9">
        <v>40</v>
      </c>
      <c r="G54" s="902"/>
      <c r="H54" s="903"/>
    </row>
    <row r="55" spans="1:8">
      <c r="A55" s="366"/>
      <c r="B55" s="15"/>
      <c r="C55" s="15"/>
      <c r="D55" s="336"/>
      <c r="E55" s="15"/>
      <c r="F55" s="15"/>
      <c r="G55" s="901"/>
      <c r="H55" s="901"/>
    </row>
    <row r="56" spans="1:8" ht="27">
      <c r="A56" s="6" t="s">
        <v>3149</v>
      </c>
      <c r="B56" s="9"/>
      <c r="C56" s="9"/>
      <c r="D56" s="7" t="s">
        <v>2866</v>
      </c>
      <c r="E56" s="191"/>
      <c r="F56" s="9"/>
      <c r="G56" s="902"/>
      <c r="H56" s="903"/>
    </row>
    <row r="57" spans="1:8">
      <c r="A57" s="366"/>
      <c r="B57" s="15"/>
      <c r="C57" s="15"/>
      <c r="D57" s="336"/>
      <c r="E57" s="15"/>
      <c r="F57" s="15"/>
      <c r="G57" s="901"/>
      <c r="H57" s="901"/>
    </row>
    <row r="58" spans="1:8">
      <c r="A58" s="6" t="s">
        <v>3150</v>
      </c>
      <c r="B58" s="9"/>
      <c r="C58" s="9"/>
      <c r="D58" s="7" t="s">
        <v>2863</v>
      </c>
      <c r="E58" s="191" t="s">
        <v>12</v>
      </c>
      <c r="F58" s="9">
        <v>80</v>
      </c>
      <c r="G58" s="902"/>
      <c r="H58" s="903"/>
    </row>
    <row r="59" spans="1:8">
      <c r="A59" s="366"/>
      <c r="B59" s="15"/>
      <c r="C59" s="15"/>
      <c r="D59" s="336"/>
      <c r="E59" s="15"/>
      <c r="F59" s="15"/>
      <c r="G59" s="901"/>
      <c r="H59" s="901"/>
    </row>
    <row r="60" spans="1:8">
      <c r="A60" s="6" t="s">
        <v>3151</v>
      </c>
      <c r="B60" s="9"/>
      <c r="C60" s="9"/>
      <c r="D60" s="10" t="s">
        <v>3145</v>
      </c>
      <c r="E60" s="17" t="s">
        <v>12</v>
      </c>
      <c r="F60" s="17">
        <v>40</v>
      </c>
      <c r="G60" s="913"/>
      <c r="H60" s="913"/>
    </row>
    <row r="61" spans="1:8">
      <c r="A61" s="366"/>
      <c r="B61" s="15"/>
      <c r="C61" s="15"/>
      <c r="D61" s="66"/>
      <c r="E61" s="67"/>
      <c r="F61" s="67"/>
      <c r="G61" s="915"/>
      <c r="H61" s="915"/>
    </row>
    <row r="62" spans="1:8">
      <c r="A62" s="6" t="s">
        <v>3152</v>
      </c>
      <c r="B62" s="9"/>
      <c r="C62" s="9"/>
      <c r="D62" s="10" t="s">
        <v>3146</v>
      </c>
      <c r="E62" s="17" t="s">
        <v>12</v>
      </c>
      <c r="F62" s="17">
        <v>40</v>
      </c>
      <c r="G62" s="913"/>
      <c r="H62" s="913"/>
    </row>
    <row r="63" spans="1:8">
      <c r="A63" s="366"/>
      <c r="B63" s="15"/>
      <c r="C63" s="15"/>
      <c r="D63" s="65"/>
      <c r="E63" s="64"/>
      <c r="F63" s="64"/>
      <c r="G63" s="919"/>
      <c r="H63" s="919"/>
    </row>
    <row r="64" spans="1:8" ht="67.5">
      <c r="A64" s="6" t="s">
        <v>3153</v>
      </c>
      <c r="B64" s="9"/>
      <c r="C64" s="9"/>
      <c r="D64" s="68" t="s">
        <v>2719</v>
      </c>
      <c r="E64" s="45"/>
      <c r="F64" s="45"/>
      <c r="G64" s="916"/>
      <c r="H64" s="916"/>
    </row>
    <row r="65" spans="1:8">
      <c r="A65" s="366"/>
      <c r="B65" s="15"/>
      <c r="C65" s="15"/>
      <c r="D65" s="336"/>
      <c r="E65" s="15"/>
      <c r="F65" s="15"/>
      <c r="G65" s="901"/>
      <c r="H65" s="901"/>
    </row>
    <row r="66" spans="1:8">
      <c r="A66" s="6" t="s">
        <v>3154</v>
      </c>
      <c r="B66" s="9"/>
      <c r="C66" s="9"/>
      <c r="D66" s="7" t="s">
        <v>2863</v>
      </c>
      <c r="E66" s="9" t="s">
        <v>14</v>
      </c>
      <c r="F66" s="9">
        <v>8</v>
      </c>
      <c r="G66" s="904"/>
      <c r="H66" s="904"/>
    </row>
    <row r="67" spans="1:8">
      <c r="A67" s="366"/>
      <c r="B67" s="15"/>
      <c r="C67" s="15"/>
      <c r="D67" s="336"/>
      <c r="E67" s="15"/>
      <c r="F67" s="15"/>
      <c r="G67" s="901"/>
      <c r="H67" s="901"/>
    </row>
    <row r="68" spans="1:8">
      <c r="A68" s="6" t="s">
        <v>3155</v>
      </c>
      <c r="B68" s="9"/>
      <c r="C68" s="9"/>
      <c r="D68" s="7" t="s">
        <v>2864</v>
      </c>
      <c r="E68" s="191" t="s">
        <v>14</v>
      </c>
      <c r="F68" s="9">
        <v>4</v>
      </c>
      <c r="G68" s="902"/>
      <c r="H68" s="904"/>
    </row>
    <row r="69" spans="1:8">
      <c r="A69" s="366"/>
      <c r="B69" s="15"/>
      <c r="C69" s="15"/>
      <c r="D69" s="15"/>
      <c r="E69" s="15"/>
      <c r="F69" s="15"/>
      <c r="G69" s="901"/>
      <c r="H69" s="901"/>
    </row>
    <row r="70" spans="1:8">
      <c r="A70" s="6" t="s">
        <v>3156</v>
      </c>
      <c r="B70" s="9"/>
      <c r="C70" s="9"/>
      <c r="D70" s="7" t="s">
        <v>2865</v>
      </c>
      <c r="E70" s="191" t="s">
        <v>14</v>
      </c>
      <c r="F70" s="9">
        <v>8</v>
      </c>
      <c r="G70" s="902"/>
      <c r="H70" s="904"/>
    </row>
    <row r="71" spans="1:8">
      <c r="A71" s="366"/>
      <c r="B71" s="15"/>
      <c r="C71" s="15"/>
      <c r="D71" s="15"/>
      <c r="E71" s="15"/>
      <c r="F71" s="15"/>
      <c r="G71" s="901"/>
      <c r="H71" s="901"/>
    </row>
    <row r="72" spans="1:8">
      <c r="A72" s="6"/>
      <c r="B72" s="9"/>
      <c r="C72" s="9"/>
      <c r="D72" s="7" t="s">
        <v>2867</v>
      </c>
      <c r="E72" s="191"/>
      <c r="F72" s="9"/>
      <c r="G72" s="902"/>
      <c r="H72" s="904"/>
    </row>
    <row r="73" spans="1:8">
      <c r="A73" s="366"/>
      <c r="B73" s="15"/>
      <c r="C73" s="15"/>
      <c r="D73" s="15"/>
      <c r="E73" s="15"/>
      <c r="F73" s="15"/>
      <c r="G73" s="901"/>
      <c r="H73" s="901"/>
    </row>
    <row r="74" spans="1:8" ht="27">
      <c r="A74" s="6" t="s">
        <v>3157</v>
      </c>
      <c r="B74" s="370"/>
      <c r="C74" s="9" t="s">
        <v>2868</v>
      </c>
      <c r="D74" s="387" t="s">
        <v>2869</v>
      </c>
      <c r="E74" s="9" t="s">
        <v>12</v>
      </c>
      <c r="F74" s="9">
        <v>40</v>
      </c>
      <c r="G74" s="904"/>
      <c r="H74" s="904"/>
    </row>
    <row r="75" spans="1:8">
      <c r="A75" s="366"/>
      <c r="B75" s="15"/>
      <c r="C75" s="15"/>
      <c r="D75" s="15"/>
      <c r="E75" s="15"/>
      <c r="F75" s="15"/>
      <c r="G75" s="901"/>
      <c r="H75" s="901"/>
    </row>
    <row r="76" spans="1:8">
      <c r="A76" s="6" t="s">
        <v>3158</v>
      </c>
      <c r="B76" s="743"/>
      <c r="C76" s="743"/>
      <c r="D76" s="795" t="s">
        <v>2870</v>
      </c>
      <c r="E76" s="743" t="s">
        <v>12</v>
      </c>
      <c r="F76" s="743">
        <v>40</v>
      </c>
      <c r="G76" s="1052"/>
      <c r="H76" s="1052"/>
    </row>
    <row r="77" spans="1:8">
      <c r="A77" s="366"/>
      <c r="B77" s="15"/>
      <c r="C77" s="15"/>
      <c r="D77" s="15"/>
      <c r="E77" s="15"/>
      <c r="F77" s="15"/>
      <c r="G77" s="901"/>
      <c r="H77" s="901"/>
    </row>
    <row r="78" spans="1:8">
      <c r="A78" s="6" t="s">
        <v>3159</v>
      </c>
      <c r="B78" s="743"/>
      <c r="C78" s="743"/>
      <c r="D78" s="795" t="s">
        <v>2871</v>
      </c>
      <c r="E78" s="743"/>
      <c r="F78" s="743"/>
      <c r="G78" s="1052"/>
      <c r="H78" s="1052"/>
    </row>
    <row r="79" spans="1:8" ht="17.25" customHeight="1">
      <c r="A79" s="6"/>
      <c r="B79" s="15"/>
      <c r="C79" s="15"/>
      <c r="D79" s="386"/>
      <c r="E79" s="79"/>
      <c r="F79" s="15"/>
      <c r="G79" s="905"/>
      <c r="H79" s="905"/>
    </row>
    <row r="80" spans="1:8">
      <c r="A80" s="6" t="s">
        <v>3160</v>
      </c>
      <c r="B80" s="9"/>
      <c r="C80" s="9"/>
      <c r="D80" s="387" t="s">
        <v>2872</v>
      </c>
      <c r="E80" s="9" t="s">
        <v>12</v>
      </c>
      <c r="F80" s="9">
        <v>40</v>
      </c>
      <c r="G80" s="904"/>
      <c r="H80" s="904"/>
    </row>
    <row r="81" spans="1:8">
      <c r="A81" s="6"/>
      <c r="B81" s="15"/>
      <c r="C81" s="15"/>
      <c r="D81" s="386"/>
      <c r="E81" s="15"/>
      <c r="F81" s="15"/>
      <c r="G81" s="901"/>
      <c r="H81" s="901"/>
    </row>
    <row r="82" spans="1:8">
      <c r="A82" s="6" t="s">
        <v>3161</v>
      </c>
      <c r="B82" s="9"/>
      <c r="C82" s="9"/>
      <c r="D82" s="387" t="s">
        <v>2822</v>
      </c>
      <c r="E82" s="9" t="s">
        <v>171</v>
      </c>
      <c r="F82" s="9">
        <v>4</v>
      </c>
      <c r="G82" s="902"/>
      <c r="H82" s="902"/>
    </row>
    <row r="83" spans="1:8">
      <c r="A83" s="6"/>
      <c r="B83" s="15"/>
      <c r="C83" s="15"/>
      <c r="D83" s="386"/>
      <c r="E83" s="15"/>
      <c r="F83" s="15"/>
      <c r="G83" s="901"/>
      <c r="H83" s="901"/>
    </row>
    <row r="84" spans="1:8" ht="15.75" thickBot="1">
      <c r="A84" s="6" t="s">
        <v>3162</v>
      </c>
      <c r="B84" s="9"/>
      <c r="C84" s="9"/>
      <c r="D84" s="387" t="s">
        <v>2873</v>
      </c>
      <c r="E84" s="9" t="s">
        <v>12</v>
      </c>
      <c r="F84" s="9">
        <v>4</v>
      </c>
      <c r="G84" s="902"/>
      <c r="H84" s="904"/>
    </row>
    <row r="85" spans="1:8" ht="15.75" thickBot="1">
      <c r="A85" s="1101" t="s">
        <v>865</v>
      </c>
      <c r="B85" s="1101"/>
      <c r="C85" s="1101"/>
      <c r="D85" s="1101"/>
      <c r="E85" s="1101"/>
      <c r="F85" s="1101"/>
      <c r="G85" s="1101"/>
      <c r="H85" s="363"/>
    </row>
    <row r="86" spans="1:8" ht="15.75" thickBot="1">
      <c r="A86" s="1100" t="s">
        <v>21</v>
      </c>
      <c r="B86" s="1100"/>
      <c r="C86" s="1100"/>
      <c r="D86" s="1100"/>
      <c r="E86" s="1100"/>
      <c r="F86" s="1100"/>
      <c r="G86" s="1100"/>
      <c r="H86" s="363"/>
    </row>
    <row r="87" spans="1:8">
      <c r="A87" s="335"/>
      <c r="B87" s="15"/>
      <c r="C87" s="15"/>
      <c r="D87" s="336"/>
      <c r="E87" s="15"/>
      <c r="F87" s="15"/>
      <c r="G87" s="905"/>
      <c r="H87" s="905"/>
    </row>
    <row r="88" spans="1:8">
      <c r="A88" s="6" t="s">
        <v>3163</v>
      </c>
      <c r="B88" s="9"/>
      <c r="C88" s="9"/>
      <c r="D88" s="68" t="s">
        <v>2874</v>
      </c>
      <c r="E88" s="9" t="s">
        <v>12</v>
      </c>
      <c r="F88" s="9">
        <v>12</v>
      </c>
      <c r="G88" s="902"/>
      <c r="H88" s="902"/>
    </row>
    <row r="89" spans="1:8">
      <c r="A89" s="335"/>
      <c r="B89" s="15"/>
      <c r="C89" s="15"/>
      <c r="D89" s="336"/>
      <c r="E89" s="15"/>
      <c r="F89" s="15"/>
      <c r="G89" s="901"/>
      <c r="H89" s="901"/>
    </row>
    <row r="90" spans="1:8" ht="40.5">
      <c r="A90" s="6" t="s">
        <v>3164</v>
      </c>
      <c r="B90" s="9"/>
      <c r="C90" s="9"/>
      <c r="D90" s="717" t="s">
        <v>2875</v>
      </c>
      <c r="E90" s="340" t="s">
        <v>34</v>
      </c>
      <c r="F90" s="340">
        <v>1</v>
      </c>
      <c r="G90" s="903"/>
      <c r="H90" s="903"/>
    </row>
    <row r="91" spans="1:8">
      <c r="A91" s="366"/>
      <c r="B91" s="367"/>
      <c r="C91" s="336"/>
      <c r="D91" s="336"/>
      <c r="E91" s="15"/>
      <c r="F91" s="15"/>
      <c r="G91" s="901"/>
      <c r="H91" s="901"/>
    </row>
    <row r="92" spans="1:8" ht="27">
      <c r="A92" s="6" t="s">
        <v>3165</v>
      </c>
      <c r="B92" s="9"/>
      <c r="C92" s="9"/>
      <c r="D92" s="7" t="s">
        <v>2876</v>
      </c>
      <c r="E92" s="9" t="s">
        <v>34</v>
      </c>
      <c r="F92" s="9">
        <v>1</v>
      </c>
      <c r="G92" s="904"/>
      <c r="H92" s="903"/>
    </row>
    <row r="93" spans="1:8">
      <c r="A93" s="335"/>
      <c r="B93" s="15"/>
      <c r="C93" s="15"/>
      <c r="D93" s="336"/>
      <c r="E93" s="15"/>
      <c r="F93" s="15"/>
      <c r="G93" s="901"/>
      <c r="H93" s="901"/>
    </row>
    <row r="94" spans="1:8" ht="27">
      <c r="A94" s="6" t="s">
        <v>3166</v>
      </c>
      <c r="B94" s="9"/>
      <c r="C94" s="9"/>
      <c r="D94" s="7" t="s">
        <v>2877</v>
      </c>
      <c r="E94" s="9" t="s">
        <v>34</v>
      </c>
      <c r="F94" s="9">
        <v>1</v>
      </c>
      <c r="G94" s="902"/>
      <c r="H94" s="903"/>
    </row>
    <row r="95" spans="1:8">
      <c r="A95" s="335"/>
      <c r="B95" s="15"/>
      <c r="C95" s="15"/>
      <c r="D95" s="336"/>
      <c r="E95" s="15"/>
      <c r="F95" s="15"/>
      <c r="G95" s="901"/>
      <c r="H95" s="901"/>
    </row>
    <row r="96" spans="1:8" ht="40.5">
      <c r="A96" s="6" t="s">
        <v>3167</v>
      </c>
      <c r="B96" s="9"/>
      <c r="C96" s="9"/>
      <c r="D96" s="7" t="s">
        <v>2878</v>
      </c>
      <c r="E96" s="191" t="s">
        <v>34</v>
      </c>
      <c r="F96" s="9">
        <v>1</v>
      </c>
      <c r="G96" s="902"/>
      <c r="H96" s="903"/>
    </row>
    <row r="97" spans="1:8">
      <c r="A97" s="335"/>
      <c r="B97" s="15"/>
      <c r="C97" s="15"/>
      <c r="D97" s="336"/>
      <c r="E97" s="15"/>
      <c r="F97" s="15"/>
      <c r="G97" s="901"/>
      <c r="H97" s="901"/>
    </row>
    <row r="98" spans="1:8" ht="40.5">
      <c r="A98" s="6" t="s">
        <v>3168</v>
      </c>
      <c r="B98" s="9"/>
      <c r="C98" s="9"/>
      <c r="D98" s="7" t="s">
        <v>2879</v>
      </c>
      <c r="E98" s="191" t="s">
        <v>34</v>
      </c>
      <c r="F98" s="9">
        <v>1</v>
      </c>
      <c r="G98" s="902">
        <v>40000</v>
      </c>
      <c r="H98" s="903">
        <f t="shared" ref="H98" si="1">F98*G98</f>
        <v>40000</v>
      </c>
    </row>
    <row r="99" spans="1:8">
      <c r="A99" s="335"/>
      <c r="B99" s="15"/>
      <c r="C99" s="15"/>
      <c r="D99" s="336"/>
      <c r="E99" s="15"/>
      <c r="F99" s="15"/>
      <c r="G99" s="901"/>
      <c r="H99" s="901"/>
    </row>
    <row r="100" spans="1:8">
      <c r="A100" s="6" t="s">
        <v>3169</v>
      </c>
      <c r="B100" s="9"/>
      <c r="C100" s="9"/>
      <c r="D100" s="7" t="s">
        <v>2880</v>
      </c>
      <c r="E100" s="191" t="s">
        <v>59</v>
      </c>
      <c r="F100" s="9"/>
      <c r="G100" s="902"/>
      <c r="H100" s="903"/>
    </row>
    <row r="101" spans="1:8">
      <c r="A101" s="335"/>
      <c r="B101" s="15"/>
      <c r="C101" s="15"/>
      <c r="D101" s="336"/>
      <c r="E101" s="15"/>
      <c r="F101" s="15"/>
      <c r="G101" s="901"/>
      <c r="H101" s="901"/>
    </row>
    <row r="102" spans="1:8" ht="27">
      <c r="A102" s="6" t="s">
        <v>3170</v>
      </c>
      <c r="B102" s="9"/>
      <c r="C102" s="9"/>
      <c r="D102" s="7" t="s">
        <v>2881</v>
      </c>
      <c r="E102" s="191" t="s">
        <v>34</v>
      </c>
      <c r="F102" s="9">
        <v>1</v>
      </c>
      <c r="G102" s="902"/>
      <c r="H102" s="903"/>
    </row>
    <row r="103" spans="1:8">
      <c r="A103" s="335"/>
      <c r="B103" s="15"/>
      <c r="C103" s="15"/>
      <c r="D103" s="336"/>
      <c r="E103" s="15"/>
      <c r="F103" s="15"/>
      <c r="G103" s="901"/>
      <c r="H103" s="901"/>
    </row>
    <row r="104" spans="1:8" ht="27">
      <c r="A104" s="6" t="s">
        <v>3171</v>
      </c>
      <c r="B104" s="9"/>
      <c r="C104" s="9"/>
      <c r="D104" s="10" t="s">
        <v>2882</v>
      </c>
      <c r="E104" s="17"/>
      <c r="F104" s="17"/>
      <c r="G104" s="913"/>
      <c r="H104" s="913"/>
    </row>
    <row r="105" spans="1:8">
      <c r="A105" s="335"/>
      <c r="B105" s="15"/>
      <c r="C105" s="15"/>
      <c r="D105" s="66"/>
      <c r="E105" s="67"/>
      <c r="F105" s="67"/>
      <c r="G105" s="915"/>
      <c r="H105" s="915"/>
    </row>
    <row r="106" spans="1:8">
      <c r="A106" s="6" t="s">
        <v>3172</v>
      </c>
      <c r="B106" s="9"/>
      <c r="C106" s="9"/>
      <c r="D106" s="10" t="s">
        <v>2883</v>
      </c>
      <c r="E106" s="17"/>
      <c r="F106" s="17"/>
      <c r="G106" s="913"/>
      <c r="H106" s="913"/>
    </row>
    <row r="107" spans="1:8">
      <c r="A107" s="335"/>
      <c r="B107" s="15"/>
      <c r="C107" s="15"/>
      <c r="D107" s="65"/>
      <c r="E107" s="64"/>
      <c r="F107" s="64"/>
      <c r="G107" s="919"/>
      <c r="H107" s="919"/>
    </row>
    <row r="108" spans="1:8">
      <c r="A108" s="6" t="s">
        <v>3173</v>
      </c>
      <c r="B108" s="9"/>
      <c r="C108" s="9"/>
      <c r="D108" s="68" t="s">
        <v>2884</v>
      </c>
      <c r="E108" s="45"/>
      <c r="F108" s="45"/>
      <c r="G108" s="916"/>
      <c r="H108" s="916"/>
    </row>
    <row r="109" spans="1:8">
      <c r="A109" s="335"/>
      <c r="B109" s="15"/>
      <c r="C109" s="15"/>
      <c r="D109" s="336"/>
      <c r="E109" s="15"/>
      <c r="F109" s="15"/>
      <c r="G109" s="901"/>
      <c r="H109" s="901"/>
    </row>
    <row r="110" spans="1:8">
      <c r="A110" s="6"/>
      <c r="B110" s="9"/>
      <c r="C110" s="9"/>
      <c r="D110" s="7"/>
      <c r="E110" s="9"/>
      <c r="F110" s="9"/>
      <c r="G110" s="904"/>
      <c r="H110" s="904"/>
    </row>
    <row r="111" spans="1:8">
      <c r="A111" s="335"/>
      <c r="B111" s="15"/>
      <c r="C111" s="15"/>
      <c r="D111" s="336"/>
      <c r="E111" s="15"/>
      <c r="F111" s="15"/>
      <c r="G111" s="901"/>
      <c r="H111" s="901"/>
    </row>
    <row r="112" spans="1:8">
      <c r="A112" s="6"/>
      <c r="B112" s="9"/>
      <c r="C112" s="9"/>
      <c r="D112" s="8"/>
      <c r="E112" s="191"/>
      <c r="F112" s="9"/>
      <c r="G112" s="902"/>
      <c r="H112" s="904"/>
    </row>
    <row r="113" spans="1:8">
      <c r="A113" s="335"/>
      <c r="B113" s="15"/>
      <c r="C113" s="15"/>
      <c r="D113" s="15"/>
      <c r="E113" s="15"/>
      <c r="F113" s="15"/>
      <c r="G113" s="901"/>
      <c r="H113" s="901"/>
    </row>
    <row r="114" spans="1:8">
      <c r="A114" s="6"/>
      <c r="B114" s="9"/>
      <c r="C114" s="9"/>
      <c r="D114" s="7"/>
      <c r="E114" s="191"/>
      <c r="F114" s="9"/>
      <c r="G114" s="902"/>
      <c r="H114" s="904"/>
    </row>
    <row r="115" spans="1:8">
      <c r="A115" s="335"/>
      <c r="B115" s="15"/>
      <c r="C115" s="15"/>
      <c r="D115" s="15"/>
      <c r="E115" s="15"/>
      <c r="F115" s="15"/>
      <c r="G115" s="901"/>
      <c r="H115" s="901"/>
    </row>
    <row r="116" spans="1:8">
      <c r="A116" s="6"/>
      <c r="B116" s="9"/>
      <c r="C116" s="9"/>
      <c r="D116" s="7"/>
      <c r="E116" s="191"/>
      <c r="F116" s="9"/>
      <c r="G116" s="902"/>
      <c r="H116" s="904"/>
    </row>
    <row r="117" spans="1:8">
      <c r="A117" s="335"/>
      <c r="B117" s="15"/>
      <c r="C117" s="15"/>
      <c r="D117" s="15"/>
      <c r="E117" s="15"/>
      <c r="F117" s="15"/>
      <c r="G117" s="901"/>
      <c r="H117" s="901"/>
    </row>
    <row r="118" spans="1:8" ht="15.75" thickBot="1">
      <c r="A118" s="369"/>
      <c r="B118" s="370"/>
      <c r="C118" s="9"/>
      <c r="D118" s="8"/>
      <c r="E118" s="9"/>
      <c r="F118" s="9"/>
      <c r="G118" s="904"/>
      <c r="H118" s="904"/>
    </row>
    <row r="119" spans="1:8" ht="15.75" thickBot="1">
      <c r="A119" s="1101" t="s">
        <v>39</v>
      </c>
      <c r="B119" s="1101"/>
      <c r="C119" s="1101"/>
      <c r="D119" s="1101"/>
      <c r="E119" s="1101"/>
      <c r="F119" s="1101"/>
      <c r="G119" s="1101"/>
      <c r="H119" s="363"/>
    </row>
  </sheetData>
  <sheetProtection algorithmName="SHA-512" hashValue="VMY58Mi29/OtBWZJNA03xC39T6B2xDvUrRZUsFmzKRG6GxWizPhoirMIwV+NF6Ple5OJwAUpOZuztHV5r4FgMQ==" saltValue="InvDDGBPus3zuBQFv5ppDQ==" spinCount="100000" sheet="1" objects="1" scenarios="1"/>
  <mergeCells count="11">
    <mergeCell ref="A1:B1"/>
    <mergeCell ref="C1:H1"/>
    <mergeCell ref="A2:B2"/>
    <mergeCell ref="C2:H2"/>
    <mergeCell ref="A3:B3"/>
    <mergeCell ref="C3:H3"/>
    <mergeCell ref="A42:G42"/>
    <mergeCell ref="A43:G43"/>
    <mergeCell ref="A85:G85"/>
    <mergeCell ref="A86:G86"/>
    <mergeCell ref="A119:G119"/>
  </mergeCells>
  <pageMargins left="0.70866141732283472" right="0.70866141732283472" top="0.74803149606299213" bottom="0.74803149606299213" header="0.31496062992125984" footer="0.31496062992125984"/>
  <pageSetup paperSize="9" scale="60" firstPageNumber="19" fitToHeight="0" orientation="portrait" r:id="rId1"/>
  <headerFooter>
    <oddFooter xml:space="preserve">&amp;RC. &amp;P
</oddFooter>
  </headerFooter>
  <rowBreaks count="2" manualBreakCount="2">
    <brk id="42" max="7" man="1"/>
    <brk id="85" max="7" man="1"/>
  </rowBreaks>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12F564-2FF7-4AB1-A2B6-445437FF52A1}">
  <sheetPr>
    <pageSetUpPr fitToPage="1"/>
  </sheetPr>
  <dimension ref="A1:P83"/>
  <sheetViews>
    <sheetView view="pageBreakPreview" zoomScale="70" zoomScaleNormal="100" zoomScaleSheetLayoutView="70" workbookViewId="0">
      <selection activeCell="D58" sqref="D58"/>
    </sheetView>
  </sheetViews>
  <sheetFormatPr defaultColWidth="8.85546875" defaultRowHeight="15"/>
  <cols>
    <col min="1" max="1" width="7.85546875" style="332" customWidth="1"/>
    <col min="2" max="2" width="8.42578125" style="152" customWidth="1"/>
    <col min="3" max="3" width="9.5703125" style="152" customWidth="1"/>
    <col min="4" max="4" width="41" style="56" bestFit="1" customWidth="1"/>
    <col min="5" max="5" width="7.5703125" style="152" customWidth="1"/>
    <col min="6" max="6" width="10.5703125" style="152" bestFit="1" customWidth="1"/>
    <col min="7" max="7" width="30.7109375" style="152" customWidth="1"/>
    <col min="8" max="8" width="30.7109375" style="558" customWidth="1"/>
    <col min="12" max="12" width="11.7109375" bestFit="1" customWidth="1"/>
    <col min="20" max="20" width="12.28515625" bestFit="1" customWidth="1"/>
  </cols>
  <sheetData>
    <row r="1" spans="1:16" ht="26.25" customHeight="1">
      <c r="A1" s="1099" t="s">
        <v>2401</v>
      </c>
      <c r="B1" s="1099"/>
      <c r="C1" s="1099" t="s">
        <v>3488</v>
      </c>
      <c r="D1" s="1099"/>
      <c r="E1" s="1099"/>
      <c r="F1" s="1099"/>
      <c r="G1" s="1099"/>
      <c r="H1" s="1099"/>
    </row>
    <row r="2" spans="1:16" ht="14.45" customHeight="1">
      <c r="A2" s="1099" t="s">
        <v>1184</v>
      </c>
      <c r="B2" s="1099"/>
      <c r="C2" s="1099" t="s">
        <v>3487</v>
      </c>
      <c r="D2" s="1099"/>
      <c r="E2" s="1099"/>
      <c r="F2" s="1099"/>
      <c r="G2" s="1099"/>
      <c r="H2" s="1099"/>
    </row>
    <row r="3" spans="1:16" ht="15.75" thickBot="1">
      <c r="A3" s="1102" t="s">
        <v>917</v>
      </c>
      <c r="B3" s="1102"/>
      <c r="C3" s="1103" t="str">
        <f>D5</f>
        <v>SCHEDULE 30 : ELECTRICAL SITE LIGHTING, GENERAL &amp; PROV SUMS</v>
      </c>
      <c r="D3" s="1103"/>
      <c r="E3" s="1103"/>
      <c r="F3" s="1103"/>
      <c r="G3" s="1103"/>
      <c r="H3" s="1103"/>
    </row>
    <row r="4" spans="1:16" ht="30" customHeight="1" thickBot="1">
      <c r="A4" s="1" t="s">
        <v>0</v>
      </c>
      <c r="B4" s="2" t="s">
        <v>1</v>
      </c>
      <c r="C4" s="2" t="s">
        <v>2</v>
      </c>
      <c r="D4" s="2" t="s">
        <v>3</v>
      </c>
      <c r="E4" s="2" t="s">
        <v>4</v>
      </c>
      <c r="F4" s="2" t="s">
        <v>5</v>
      </c>
      <c r="G4" s="2" t="s">
        <v>6</v>
      </c>
      <c r="H4" s="81" t="s">
        <v>7</v>
      </c>
    </row>
    <row r="5" spans="1:16" ht="29.25" customHeight="1">
      <c r="A5" s="3" t="s">
        <v>2972</v>
      </c>
      <c r="B5" s="9"/>
      <c r="C5" s="17"/>
      <c r="D5" s="8" t="s">
        <v>3192</v>
      </c>
      <c r="E5" s="9"/>
      <c r="F5" s="9"/>
      <c r="G5" s="911"/>
      <c r="H5" s="914"/>
    </row>
    <row r="6" spans="1:16" ht="18.75" customHeight="1">
      <c r="A6" s="11"/>
      <c r="B6" s="12"/>
      <c r="C6" s="325"/>
      <c r="D6" s="14"/>
      <c r="E6" s="15"/>
      <c r="F6" s="15"/>
      <c r="G6" s="1082"/>
      <c r="H6" s="1054"/>
    </row>
    <row r="7" spans="1:16" ht="18.75" customHeight="1">
      <c r="A7" s="6" t="s">
        <v>3121</v>
      </c>
      <c r="B7" s="9"/>
      <c r="C7" s="17"/>
      <c r="D7" s="8" t="s">
        <v>2935</v>
      </c>
      <c r="E7" s="9"/>
      <c r="F7" s="9"/>
      <c r="G7" s="911"/>
      <c r="H7" s="914"/>
    </row>
    <row r="8" spans="1:16">
      <c r="A8" s="11"/>
      <c r="B8" s="12"/>
      <c r="C8" s="325"/>
      <c r="D8" s="14"/>
      <c r="E8" s="15"/>
      <c r="F8" s="15"/>
      <c r="G8" s="1082"/>
      <c r="H8" s="1054"/>
    </row>
    <row r="9" spans="1:16">
      <c r="A9" s="16" t="s">
        <v>3123</v>
      </c>
      <c r="B9" s="17"/>
      <c r="C9" s="17"/>
      <c r="D9" s="10" t="s">
        <v>2936</v>
      </c>
      <c r="E9" s="18"/>
      <c r="F9" s="17"/>
      <c r="G9" s="914"/>
      <c r="H9" s="914"/>
    </row>
    <row r="10" spans="1:16">
      <c r="A10" s="11"/>
      <c r="B10" s="12"/>
      <c r="C10" s="325"/>
      <c r="D10" s="14"/>
      <c r="E10" s="15"/>
      <c r="F10" s="15"/>
      <c r="G10" s="1082"/>
      <c r="H10" s="1054"/>
    </row>
    <row r="11" spans="1:16" ht="27">
      <c r="A11" s="16" t="s">
        <v>3125</v>
      </c>
      <c r="B11" s="17"/>
      <c r="C11" s="17"/>
      <c r="D11" s="10" t="s">
        <v>2753</v>
      </c>
      <c r="E11" s="18"/>
      <c r="F11" s="17"/>
      <c r="G11" s="913"/>
      <c r="H11" s="913"/>
      <c r="I11" s="20"/>
      <c r="J11" s="21"/>
      <c r="L11" s="22"/>
      <c r="N11" s="21"/>
      <c r="O11" s="22"/>
      <c r="P11" s="21"/>
    </row>
    <row r="12" spans="1:16">
      <c r="A12" s="11"/>
      <c r="B12" s="12"/>
      <c r="C12" s="325"/>
      <c r="D12" s="14"/>
      <c r="E12" s="15"/>
      <c r="F12" s="15"/>
      <c r="G12" s="1083"/>
      <c r="H12" s="1083"/>
      <c r="I12" s="20"/>
      <c r="J12" s="21"/>
      <c r="L12" s="22"/>
      <c r="N12" s="21"/>
      <c r="O12" s="22"/>
      <c r="P12" s="21"/>
    </row>
    <row r="13" spans="1:16">
      <c r="A13" s="16" t="s">
        <v>3128</v>
      </c>
      <c r="B13" s="17"/>
      <c r="C13" s="17"/>
      <c r="D13" s="10" t="s">
        <v>2937</v>
      </c>
      <c r="E13" s="18"/>
      <c r="F13" s="17"/>
      <c r="G13" s="913"/>
      <c r="H13" s="913"/>
      <c r="I13" s="20"/>
      <c r="J13" s="21"/>
      <c r="L13" s="22"/>
      <c r="N13" s="21"/>
      <c r="O13" s="22"/>
      <c r="P13" s="21"/>
    </row>
    <row r="14" spans="1:16">
      <c r="A14" s="11"/>
      <c r="B14" s="12"/>
      <c r="C14" s="325"/>
      <c r="D14" s="14"/>
      <c r="E14" s="15"/>
      <c r="F14" s="15"/>
      <c r="G14" s="1083"/>
      <c r="H14" s="1083"/>
      <c r="K14" s="22"/>
      <c r="M14" s="21"/>
      <c r="N14" s="21"/>
      <c r="O14" s="21"/>
      <c r="P14" s="21"/>
    </row>
    <row r="15" spans="1:16" ht="27">
      <c r="A15" s="16" t="s">
        <v>3129</v>
      </c>
      <c r="B15" s="17"/>
      <c r="C15" s="17"/>
      <c r="D15" s="10" t="s">
        <v>2938</v>
      </c>
      <c r="E15" s="18" t="s">
        <v>171</v>
      </c>
      <c r="F15" s="17">
        <v>16</v>
      </c>
      <c r="G15" s="913"/>
      <c r="H15" s="913"/>
      <c r="I15" s="20"/>
      <c r="J15" s="24"/>
      <c r="K15" s="22"/>
      <c r="M15" s="21"/>
      <c r="N15" s="21"/>
      <c r="O15" s="21"/>
      <c r="P15" s="21"/>
    </row>
    <row r="16" spans="1:16">
      <c r="A16" s="11"/>
      <c r="B16" s="12"/>
      <c r="C16" s="325"/>
      <c r="D16" s="14"/>
      <c r="E16" s="15"/>
      <c r="F16" s="15"/>
      <c r="G16" s="1083"/>
      <c r="H16" s="1083"/>
      <c r="I16" s="20"/>
      <c r="J16" s="21"/>
      <c r="M16" s="21"/>
      <c r="N16" s="21"/>
      <c r="O16" s="21"/>
      <c r="P16" s="21"/>
    </row>
    <row r="17" spans="1:16">
      <c r="A17" s="16" t="s">
        <v>3130</v>
      </c>
      <c r="B17" s="17"/>
      <c r="C17" s="17"/>
      <c r="D17" s="10" t="s">
        <v>2939</v>
      </c>
      <c r="E17" s="18" t="s">
        <v>171</v>
      </c>
      <c r="F17" s="17">
        <v>24</v>
      </c>
      <c r="G17" s="913"/>
      <c r="H17" s="913"/>
      <c r="I17" s="20"/>
      <c r="J17" s="24"/>
      <c r="M17" s="25"/>
      <c r="N17" s="25"/>
      <c r="O17" s="25"/>
      <c r="P17" s="25"/>
    </row>
    <row r="18" spans="1:16">
      <c r="A18" s="11"/>
      <c r="B18" s="12"/>
      <c r="C18" s="325"/>
      <c r="D18" s="14"/>
      <c r="E18" s="15"/>
      <c r="F18" s="15"/>
      <c r="G18" s="1083"/>
      <c r="H18" s="1083"/>
      <c r="I18" s="20"/>
      <c r="J18" s="21"/>
      <c r="M18" s="21"/>
      <c r="N18" s="21"/>
      <c r="O18" s="21"/>
      <c r="P18" s="21"/>
    </row>
    <row r="19" spans="1:16">
      <c r="A19" s="16" t="s">
        <v>3131</v>
      </c>
      <c r="B19" s="17"/>
      <c r="C19" s="17"/>
      <c r="D19" s="10" t="s">
        <v>2940</v>
      </c>
      <c r="E19" s="18" t="s">
        <v>171</v>
      </c>
      <c r="F19" s="17">
        <v>24</v>
      </c>
      <c r="G19" s="913"/>
      <c r="H19" s="913"/>
      <c r="I19" s="20"/>
      <c r="J19" s="24"/>
      <c r="M19" s="25"/>
      <c r="N19" s="25"/>
      <c r="O19" s="25"/>
      <c r="P19" s="25"/>
    </row>
    <row r="20" spans="1:16">
      <c r="A20" s="11"/>
      <c r="B20" s="12"/>
      <c r="C20" s="325"/>
      <c r="D20" s="14"/>
      <c r="E20" s="15"/>
      <c r="F20" s="15"/>
      <c r="G20" s="1083"/>
      <c r="H20" s="1083"/>
      <c r="M20" s="21"/>
      <c r="N20" s="21"/>
      <c r="O20" s="21"/>
      <c r="P20" s="21"/>
    </row>
    <row r="21" spans="1:16" ht="16.5" customHeight="1">
      <c r="A21" s="16" t="s">
        <v>3132</v>
      </c>
      <c r="B21" s="17"/>
      <c r="C21" s="17"/>
      <c r="D21" s="10" t="s">
        <v>2941</v>
      </c>
      <c r="E21" s="18" t="s">
        <v>171</v>
      </c>
      <c r="F21" s="17">
        <v>4</v>
      </c>
      <c r="G21" s="913"/>
      <c r="H21" s="913"/>
      <c r="M21" s="21"/>
      <c r="N21" s="21"/>
      <c r="O21" s="21"/>
      <c r="P21" s="21"/>
    </row>
    <row r="22" spans="1:16">
      <c r="A22" s="11"/>
      <c r="B22" s="12"/>
      <c r="C22" s="325"/>
      <c r="D22" s="14"/>
      <c r="E22" s="15"/>
      <c r="F22" s="15"/>
      <c r="G22" s="1083"/>
      <c r="H22" s="1083"/>
      <c r="M22" s="25"/>
      <c r="N22" s="25"/>
      <c r="O22" s="25"/>
      <c r="P22" s="25"/>
    </row>
    <row r="23" spans="1:16">
      <c r="A23" s="16" t="s">
        <v>3133</v>
      </c>
      <c r="B23" s="17"/>
      <c r="C23" s="17"/>
      <c r="D23" s="10" t="s">
        <v>2758</v>
      </c>
      <c r="E23" s="18"/>
      <c r="F23" s="17"/>
      <c r="G23" s="913"/>
      <c r="H23" s="913"/>
      <c r="L23" s="26"/>
      <c r="M23" s="25"/>
      <c r="N23" s="25"/>
      <c r="O23" s="25"/>
      <c r="P23" s="25"/>
    </row>
    <row r="24" spans="1:16">
      <c r="A24" s="11"/>
      <c r="B24" s="12"/>
      <c r="C24" s="325"/>
      <c r="D24" s="14"/>
      <c r="E24" s="15"/>
      <c r="F24" s="15"/>
      <c r="G24" s="1083"/>
      <c r="H24" s="1083"/>
      <c r="I24" s="20"/>
      <c r="J24" s="21"/>
      <c r="M24" s="25"/>
      <c r="N24" s="25"/>
      <c r="O24" s="25"/>
      <c r="P24" s="25"/>
    </row>
    <row r="25" spans="1:16" ht="27">
      <c r="A25" s="16" t="s">
        <v>3134</v>
      </c>
      <c r="B25" s="17"/>
      <c r="C25" s="17"/>
      <c r="D25" s="10" t="s">
        <v>2938</v>
      </c>
      <c r="E25" s="18" t="s">
        <v>171</v>
      </c>
      <c r="F25" s="17">
        <v>16</v>
      </c>
      <c r="G25" s="913"/>
      <c r="H25" s="913"/>
    </row>
    <row r="26" spans="1:16">
      <c r="A26" s="11"/>
      <c r="B26" s="12"/>
      <c r="C26" s="325"/>
      <c r="D26" s="14"/>
      <c r="E26" s="15"/>
      <c r="F26" s="15"/>
      <c r="G26" s="1083"/>
      <c r="H26" s="1083"/>
    </row>
    <row r="27" spans="1:16">
      <c r="A27" s="16" t="s">
        <v>3135</v>
      </c>
      <c r="B27" s="17"/>
      <c r="C27" s="17"/>
      <c r="D27" s="10" t="s">
        <v>2939</v>
      </c>
      <c r="E27" s="18" t="s">
        <v>171</v>
      </c>
      <c r="F27" s="17">
        <v>24</v>
      </c>
      <c r="G27" s="913"/>
      <c r="H27" s="913"/>
    </row>
    <row r="28" spans="1:16">
      <c r="A28" s="11"/>
      <c r="B28" s="29"/>
      <c r="C28" s="29"/>
      <c r="D28" s="28"/>
      <c r="E28" s="30"/>
      <c r="F28" s="29"/>
      <c r="G28" s="917"/>
      <c r="H28" s="917"/>
    </row>
    <row r="29" spans="1:16">
      <c r="A29" s="16" t="s">
        <v>3137</v>
      </c>
      <c r="B29" s="17"/>
      <c r="C29" s="17"/>
      <c r="D29" s="10" t="s">
        <v>2940</v>
      </c>
      <c r="E29" s="18" t="s">
        <v>171</v>
      </c>
      <c r="F29" s="17">
        <v>24</v>
      </c>
      <c r="G29" s="913"/>
      <c r="H29" s="913"/>
    </row>
    <row r="30" spans="1:16">
      <c r="A30" s="11"/>
      <c r="B30" s="29"/>
      <c r="C30" s="29"/>
      <c r="D30" s="14"/>
      <c r="E30" s="30"/>
      <c r="F30" s="29"/>
      <c r="G30" s="917"/>
      <c r="H30" s="917"/>
    </row>
    <row r="31" spans="1:16">
      <c r="A31" s="16" t="s">
        <v>3138</v>
      </c>
      <c r="B31" s="17"/>
      <c r="C31" s="17"/>
      <c r="D31" s="10" t="s">
        <v>2941</v>
      </c>
      <c r="E31" s="18" t="s">
        <v>171</v>
      </c>
      <c r="F31" s="17">
        <v>4</v>
      </c>
      <c r="G31" s="913"/>
      <c r="H31" s="913"/>
    </row>
    <row r="32" spans="1:16">
      <c r="A32" s="27"/>
      <c r="B32" s="79"/>
      <c r="C32" s="79"/>
      <c r="D32" s="14"/>
      <c r="E32" s="194"/>
      <c r="F32" s="79"/>
      <c r="G32" s="1083"/>
      <c r="H32" s="1083"/>
    </row>
    <row r="33" spans="1:8" s="110" customFormat="1">
      <c r="A33" s="662" t="s">
        <v>3139</v>
      </c>
      <c r="B33" s="123"/>
      <c r="C33" s="123"/>
      <c r="D33" s="41" t="s">
        <v>2943</v>
      </c>
      <c r="E33" s="42"/>
      <c r="F33" s="123"/>
      <c r="G33" s="1008"/>
      <c r="H33" s="1008"/>
    </row>
    <row r="34" spans="1:8">
      <c r="A34" s="27"/>
      <c r="B34" s="29"/>
      <c r="C34" s="29"/>
      <c r="D34" s="28"/>
      <c r="E34" s="29"/>
      <c r="F34" s="29"/>
      <c r="G34" s="917"/>
      <c r="H34" s="917"/>
    </row>
    <row r="35" spans="1:8" ht="27">
      <c r="A35" s="16" t="s">
        <v>3141</v>
      </c>
      <c r="B35" s="17"/>
      <c r="C35" s="17"/>
      <c r="D35" s="10" t="s">
        <v>3059</v>
      </c>
      <c r="E35" s="18" t="s">
        <v>57</v>
      </c>
      <c r="F35" s="17">
        <v>1</v>
      </c>
      <c r="G35" s="913">
        <v>2000000</v>
      </c>
      <c r="H35" s="913">
        <f t="shared" ref="H35" si="0">F35*G35</f>
        <v>2000000</v>
      </c>
    </row>
    <row r="36" spans="1:8">
      <c r="A36" s="27"/>
      <c r="B36" s="29"/>
      <c r="C36" s="29"/>
      <c r="D36" s="28"/>
      <c r="E36" s="30"/>
      <c r="F36" s="29"/>
      <c r="G36" s="917"/>
      <c r="H36" s="917"/>
    </row>
    <row r="37" spans="1:8" ht="27">
      <c r="A37" s="16" t="s">
        <v>3177</v>
      </c>
      <c r="B37" s="17"/>
      <c r="C37" s="17"/>
      <c r="D37" s="10" t="s">
        <v>3174</v>
      </c>
      <c r="E37" s="18" t="s">
        <v>59</v>
      </c>
      <c r="F37" s="374">
        <f>H35</f>
        <v>2000000</v>
      </c>
      <c r="G37" s="913"/>
      <c r="H37" s="913"/>
    </row>
    <row r="38" spans="1:8">
      <c r="A38" s="27"/>
      <c r="B38" s="29"/>
      <c r="C38" s="29"/>
      <c r="D38" s="28"/>
      <c r="E38" s="30"/>
      <c r="F38" s="29"/>
      <c r="G38" s="917"/>
      <c r="H38" s="917"/>
    </row>
    <row r="39" spans="1:8" s="110" customFormat="1">
      <c r="A39" s="662"/>
      <c r="B39" s="123"/>
      <c r="C39" s="123"/>
      <c r="D39" s="41" t="s">
        <v>2946</v>
      </c>
      <c r="E39" s="42"/>
      <c r="F39" s="123"/>
      <c r="G39" s="1008"/>
      <c r="H39" s="1008"/>
    </row>
    <row r="40" spans="1:8">
      <c r="A40" s="27"/>
      <c r="B40" s="29"/>
      <c r="C40" s="29"/>
      <c r="D40" s="28"/>
      <c r="E40" s="30"/>
      <c r="F40" s="29"/>
      <c r="G40" s="917"/>
      <c r="H40" s="917"/>
    </row>
    <row r="41" spans="1:8" ht="15.75" thickBot="1">
      <c r="A41" s="32"/>
      <c r="B41" s="34"/>
      <c r="C41" s="34"/>
      <c r="D41" s="33"/>
      <c r="E41" s="35"/>
      <c r="F41" s="34"/>
      <c r="G41" s="1084"/>
      <c r="H41" s="1096"/>
    </row>
    <row r="42" spans="1:8" ht="15.75" thickBot="1">
      <c r="A42" s="1104" t="s">
        <v>20</v>
      </c>
      <c r="B42" s="1104"/>
      <c r="C42" s="1104"/>
      <c r="D42" s="1104"/>
      <c r="E42" s="1104"/>
      <c r="F42" s="1104"/>
      <c r="G42" s="1104"/>
      <c r="H42" s="81"/>
    </row>
    <row r="43" spans="1:8" ht="15.75" thickBot="1">
      <c r="A43" s="1100" t="s">
        <v>21</v>
      </c>
      <c r="B43" s="1100"/>
      <c r="C43" s="1100"/>
      <c r="D43" s="1100"/>
      <c r="E43" s="1100"/>
      <c r="F43" s="1100"/>
      <c r="G43" s="1100"/>
      <c r="H43" s="363"/>
    </row>
    <row r="44" spans="1:8" ht="40.5">
      <c r="A44" s="6" t="s">
        <v>3178</v>
      </c>
      <c r="B44" s="9"/>
      <c r="C44" s="9"/>
      <c r="D44" s="68" t="s">
        <v>2955</v>
      </c>
      <c r="E44" s="9" t="s">
        <v>57</v>
      </c>
      <c r="F44" s="9">
        <v>1</v>
      </c>
      <c r="G44" s="902"/>
      <c r="H44" s="902"/>
    </row>
    <row r="45" spans="1:8">
      <c r="A45" s="335"/>
      <c r="B45" s="15"/>
      <c r="C45" s="15"/>
      <c r="D45" s="336"/>
      <c r="E45" s="15"/>
      <c r="F45" s="15"/>
      <c r="G45" s="901"/>
      <c r="H45" s="901"/>
    </row>
    <row r="46" spans="1:8" ht="23.25" customHeight="1">
      <c r="A46" s="6" t="s">
        <v>3180</v>
      </c>
      <c r="B46" s="9"/>
      <c r="C46" s="9"/>
      <c r="D46" s="717" t="s">
        <v>3179</v>
      </c>
      <c r="E46" s="340" t="s">
        <v>59</v>
      </c>
      <c r="F46" s="340">
        <v>1</v>
      </c>
      <c r="G46" s="903"/>
      <c r="H46" s="903"/>
    </row>
    <row r="47" spans="1:8" ht="17.25" customHeight="1">
      <c r="A47" s="366"/>
      <c r="B47" s="367"/>
      <c r="C47" s="336"/>
      <c r="D47" s="336"/>
      <c r="E47" s="15"/>
      <c r="F47" s="15"/>
      <c r="G47" s="901"/>
      <c r="H47" s="901"/>
    </row>
    <row r="48" spans="1:8" ht="27">
      <c r="A48" s="6" t="s">
        <v>3181</v>
      </c>
      <c r="B48" s="9"/>
      <c r="C48" s="9"/>
      <c r="D48" s="7" t="s">
        <v>2956</v>
      </c>
      <c r="E48" s="9" t="s">
        <v>14</v>
      </c>
      <c r="F48" s="9">
        <v>4</v>
      </c>
      <c r="G48" s="904"/>
      <c r="H48" s="903"/>
    </row>
    <row r="49" spans="1:8">
      <c r="A49" s="366"/>
      <c r="B49" s="15"/>
      <c r="C49" s="15"/>
      <c r="D49" s="336"/>
      <c r="E49" s="15"/>
      <c r="F49" s="15"/>
      <c r="G49" s="901"/>
      <c r="H49" s="901"/>
    </row>
    <row r="50" spans="1:8" ht="27">
      <c r="A50" s="6" t="s">
        <v>3182</v>
      </c>
      <c r="B50" s="9"/>
      <c r="C50" s="9"/>
      <c r="D50" s="7" t="s">
        <v>2957</v>
      </c>
      <c r="E50" s="9" t="s">
        <v>14</v>
      </c>
      <c r="F50" s="9">
        <v>20</v>
      </c>
      <c r="G50" s="902"/>
      <c r="H50" s="903"/>
    </row>
    <row r="51" spans="1:8">
      <c r="A51" s="366"/>
      <c r="B51" s="15"/>
      <c r="C51" s="15"/>
      <c r="D51" s="336"/>
      <c r="E51" s="15"/>
      <c r="F51" s="15"/>
      <c r="G51" s="901"/>
      <c r="H51" s="901"/>
    </row>
    <row r="52" spans="1:8" ht="27">
      <c r="A52" s="6" t="s">
        <v>3183</v>
      </c>
      <c r="B52" s="9"/>
      <c r="C52" s="9"/>
      <c r="D52" s="7" t="s">
        <v>2958</v>
      </c>
      <c r="E52" s="191" t="s">
        <v>34</v>
      </c>
      <c r="F52" s="9">
        <v>1</v>
      </c>
      <c r="G52" s="902"/>
      <c r="H52" s="903"/>
    </row>
    <row r="53" spans="1:8">
      <c r="A53" s="366"/>
      <c r="B53" s="15"/>
      <c r="C53" s="15"/>
      <c r="D53" s="336"/>
      <c r="E53" s="15"/>
      <c r="F53" s="15"/>
      <c r="G53" s="901"/>
      <c r="H53" s="901"/>
    </row>
    <row r="54" spans="1:8" ht="27">
      <c r="A54" s="6" t="s">
        <v>3184</v>
      </c>
      <c r="B54" s="9"/>
      <c r="C54" s="9"/>
      <c r="D54" s="7" t="s">
        <v>2959</v>
      </c>
      <c r="E54" s="191" t="s">
        <v>34</v>
      </c>
      <c r="F54" s="9">
        <v>1</v>
      </c>
      <c r="G54" s="902"/>
      <c r="H54" s="903"/>
    </row>
    <row r="55" spans="1:8">
      <c r="A55" s="366"/>
      <c r="B55" s="15"/>
      <c r="C55" s="15"/>
      <c r="D55" s="336"/>
      <c r="E55" s="15"/>
      <c r="F55" s="15"/>
      <c r="G55" s="901"/>
      <c r="H55" s="901"/>
    </row>
    <row r="56" spans="1:8">
      <c r="A56" s="6" t="s">
        <v>3185</v>
      </c>
      <c r="B56" s="9"/>
      <c r="C56" s="9"/>
      <c r="D56" s="7" t="s">
        <v>2960</v>
      </c>
      <c r="E56" s="191" t="s">
        <v>34</v>
      </c>
      <c r="F56" s="9">
        <v>1</v>
      </c>
      <c r="G56" s="902"/>
      <c r="H56" s="903"/>
    </row>
    <row r="57" spans="1:8">
      <c r="A57" s="366"/>
      <c r="B57" s="15"/>
      <c r="C57" s="15"/>
      <c r="D57" s="336"/>
      <c r="E57" s="15"/>
      <c r="F57" s="15"/>
      <c r="G57" s="901"/>
      <c r="H57" s="901"/>
    </row>
    <row r="58" spans="1:8" ht="27">
      <c r="A58" s="6" t="s">
        <v>3186</v>
      </c>
      <c r="B58" s="9"/>
      <c r="C58" s="9"/>
      <c r="D58" s="7" t="s">
        <v>2882</v>
      </c>
      <c r="E58" s="191"/>
      <c r="F58" s="9"/>
      <c r="G58" s="902"/>
      <c r="H58" s="903"/>
    </row>
    <row r="59" spans="1:8">
      <c r="A59" s="366"/>
      <c r="B59" s="15"/>
      <c r="C59" s="15"/>
      <c r="D59" s="336"/>
      <c r="E59" s="15"/>
      <c r="F59" s="15"/>
      <c r="G59" s="901"/>
      <c r="H59" s="901"/>
    </row>
    <row r="60" spans="1:8">
      <c r="A60" s="6" t="s">
        <v>3188</v>
      </c>
      <c r="B60" s="9"/>
      <c r="C60" s="9"/>
      <c r="D60" s="10" t="s">
        <v>2883</v>
      </c>
      <c r="E60" s="17"/>
      <c r="F60" s="17"/>
      <c r="G60" s="913"/>
      <c r="H60" s="913"/>
    </row>
    <row r="61" spans="1:8">
      <c r="A61" s="366"/>
      <c r="B61" s="15"/>
      <c r="C61" s="15"/>
      <c r="D61" s="66"/>
      <c r="E61" s="67"/>
      <c r="F61" s="67"/>
      <c r="G61" s="915"/>
      <c r="H61" s="915"/>
    </row>
    <row r="62" spans="1:8">
      <c r="A62" s="6" t="s">
        <v>3189</v>
      </c>
      <c r="B62" s="9"/>
      <c r="C62" s="9"/>
      <c r="D62" s="10" t="s">
        <v>2884</v>
      </c>
      <c r="E62" s="17"/>
      <c r="F62" s="17"/>
      <c r="G62" s="913"/>
      <c r="H62" s="913"/>
    </row>
    <row r="63" spans="1:8">
      <c r="A63" s="366"/>
      <c r="B63" s="15"/>
      <c r="C63" s="15"/>
      <c r="D63" s="65"/>
      <c r="E63" s="64"/>
      <c r="F63" s="64"/>
      <c r="G63" s="919"/>
      <c r="H63" s="919"/>
    </row>
    <row r="64" spans="1:8">
      <c r="A64" s="6"/>
      <c r="B64" s="9"/>
      <c r="C64" s="9"/>
      <c r="D64" s="68"/>
      <c r="E64" s="45"/>
      <c r="F64" s="45"/>
      <c r="G64" s="916"/>
      <c r="H64" s="916"/>
    </row>
    <row r="65" spans="1:8">
      <c r="A65" s="366"/>
      <c r="B65" s="15"/>
      <c r="C65" s="15"/>
      <c r="D65" s="336"/>
      <c r="E65" s="15"/>
      <c r="F65" s="15"/>
      <c r="G65" s="901"/>
      <c r="H65" s="901"/>
    </row>
    <row r="66" spans="1:8">
      <c r="A66" s="6"/>
      <c r="B66" s="9"/>
      <c r="C66" s="9"/>
      <c r="D66" s="7"/>
      <c r="E66" s="9"/>
      <c r="F66" s="9"/>
      <c r="G66" s="904"/>
      <c r="H66" s="904"/>
    </row>
    <row r="67" spans="1:8">
      <c r="A67" s="366"/>
      <c r="B67" s="15"/>
      <c r="C67" s="15"/>
      <c r="D67" s="336"/>
      <c r="E67" s="15"/>
      <c r="F67" s="15"/>
      <c r="G67" s="901"/>
      <c r="H67" s="901"/>
    </row>
    <row r="68" spans="1:8">
      <c r="A68" s="6"/>
      <c r="B68" s="9"/>
      <c r="C68" s="9"/>
      <c r="D68" s="7"/>
      <c r="E68" s="191"/>
      <c r="F68" s="9"/>
      <c r="G68" s="902"/>
      <c r="H68" s="904"/>
    </row>
    <row r="69" spans="1:8">
      <c r="A69" s="366"/>
      <c r="B69" s="15"/>
      <c r="C69" s="15"/>
      <c r="D69" s="15"/>
      <c r="E69" s="15"/>
      <c r="F69" s="15"/>
      <c r="G69" s="901"/>
      <c r="H69" s="901"/>
    </row>
    <row r="70" spans="1:8">
      <c r="A70" s="6"/>
      <c r="B70" s="9"/>
      <c r="C70" s="9"/>
      <c r="D70" s="7"/>
      <c r="E70" s="191"/>
      <c r="F70" s="9"/>
      <c r="G70" s="902"/>
      <c r="H70" s="904"/>
    </row>
    <row r="71" spans="1:8">
      <c r="A71" s="366"/>
      <c r="B71" s="15"/>
      <c r="C71" s="15"/>
      <c r="D71" s="15"/>
      <c r="E71" s="15"/>
      <c r="F71" s="15"/>
      <c r="G71" s="901"/>
      <c r="H71" s="901"/>
    </row>
    <row r="72" spans="1:8">
      <c r="A72" s="6"/>
      <c r="B72" s="9"/>
      <c r="C72" s="9"/>
      <c r="D72" s="7"/>
      <c r="E72" s="191"/>
      <c r="F72" s="9"/>
      <c r="G72" s="902"/>
      <c r="H72" s="904"/>
    </row>
    <row r="73" spans="1:8">
      <c r="A73" s="366"/>
      <c r="B73" s="15"/>
      <c r="C73" s="15"/>
      <c r="D73" s="15"/>
      <c r="E73" s="15"/>
      <c r="F73" s="15"/>
      <c r="G73" s="901"/>
      <c r="H73" s="901"/>
    </row>
    <row r="74" spans="1:8">
      <c r="A74" s="6"/>
      <c r="B74" s="370"/>
      <c r="C74" s="9"/>
      <c r="D74" s="7"/>
      <c r="E74" s="9"/>
      <c r="F74" s="9"/>
      <c r="G74" s="904"/>
      <c r="H74" s="904"/>
    </row>
    <row r="75" spans="1:8">
      <c r="A75" s="366"/>
      <c r="B75" s="15"/>
      <c r="C75" s="15"/>
      <c r="D75" s="15"/>
      <c r="E75" s="15"/>
      <c r="F75" s="15"/>
      <c r="G75" s="901"/>
      <c r="H75" s="901"/>
    </row>
    <row r="76" spans="1:8">
      <c r="A76" s="6"/>
      <c r="B76" s="9"/>
      <c r="C76" s="9"/>
      <c r="D76" s="7"/>
      <c r="E76" s="9"/>
      <c r="F76" s="9"/>
      <c r="G76" s="904"/>
      <c r="H76" s="904"/>
    </row>
    <row r="77" spans="1:8" ht="24" customHeight="1">
      <c r="A77" s="335"/>
      <c r="B77" s="15"/>
      <c r="C77" s="15"/>
      <c r="D77" s="336"/>
      <c r="E77" s="79"/>
      <c r="F77" s="15"/>
      <c r="G77" s="905"/>
      <c r="H77" s="905"/>
    </row>
    <row r="78" spans="1:8">
      <c r="A78" s="6"/>
      <c r="B78" s="9"/>
      <c r="C78" s="9"/>
      <c r="D78" s="8"/>
      <c r="E78" s="9"/>
      <c r="F78" s="9"/>
      <c r="G78" s="904"/>
      <c r="H78" s="904"/>
    </row>
    <row r="79" spans="1:8">
      <c r="A79" s="335"/>
      <c r="B79" s="15"/>
      <c r="C79" s="15"/>
      <c r="D79" s="336"/>
      <c r="E79" s="15"/>
      <c r="F79" s="15"/>
      <c r="G79" s="901"/>
      <c r="H79" s="901"/>
    </row>
    <row r="80" spans="1:8">
      <c r="A80" s="6"/>
      <c r="B80" s="9"/>
      <c r="C80" s="9"/>
      <c r="D80" s="7"/>
      <c r="E80" s="9"/>
      <c r="F80" s="9"/>
      <c r="G80" s="902"/>
      <c r="H80" s="902"/>
    </row>
    <row r="81" spans="1:8">
      <c r="A81" s="335"/>
      <c r="B81" s="15"/>
      <c r="C81" s="15"/>
      <c r="D81" s="336"/>
      <c r="E81" s="15"/>
      <c r="F81" s="15"/>
      <c r="G81" s="901"/>
      <c r="H81" s="901"/>
    </row>
    <row r="82" spans="1:8" ht="15.75" thickBot="1">
      <c r="A82" s="6"/>
      <c r="B82" s="9"/>
      <c r="C82" s="9"/>
      <c r="D82" s="7"/>
      <c r="E82" s="9"/>
      <c r="F82" s="9"/>
      <c r="G82" s="902"/>
      <c r="H82" s="904"/>
    </row>
    <row r="83" spans="1:8" ht="15.75" thickBot="1">
      <c r="A83" s="1101" t="s">
        <v>865</v>
      </c>
      <c r="B83" s="1101"/>
      <c r="C83" s="1101"/>
      <c r="D83" s="1101"/>
      <c r="E83" s="1101"/>
      <c r="F83" s="1101"/>
      <c r="G83" s="1101"/>
      <c r="H83" s="363"/>
    </row>
  </sheetData>
  <sheetProtection algorithmName="SHA-512" hashValue="PG7zC0d9JdN8576U+io6nZG/z8FkdKtmyY95lCz8knhBSZXTKFU0xCzWRYuZmKAgcZDR0fahUQw7HWxJRVbu5w==" saltValue="RnEQVTsPU7oGSncvgmLDKg==" spinCount="100000" sheet="1" objects="1" scenarios="1"/>
  <mergeCells count="9">
    <mergeCell ref="A42:G42"/>
    <mergeCell ref="A43:G43"/>
    <mergeCell ref="A83:G83"/>
    <mergeCell ref="A1:B1"/>
    <mergeCell ref="C1:H1"/>
    <mergeCell ref="A2:B2"/>
    <mergeCell ref="C2:H2"/>
    <mergeCell ref="A3:B3"/>
    <mergeCell ref="C3:H3"/>
  </mergeCells>
  <pageMargins left="0.70866141732283472" right="0.70866141732283472" top="0.74803149606299213" bottom="0.74803149606299213" header="0.31496062992125984" footer="0.31496062992125984"/>
  <pageSetup paperSize="9" scale="59" firstPageNumber="19" fitToHeight="0" orientation="portrait" r:id="rId1"/>
  <headerFooter>
    <oddFooter xml:space="preserve">&amp;RC. &amp;P
</oddFooter>
  </headerFooter>
  <rowBreaks count="1" manualBreakCount="1">
    <brk id="42" max="7" man="1"/>
  </rowBreaks>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C8E3FC-FC7C-4E3B-9DE2-C074744B8CBB}">
  <sheetPr>
    <tabColor theme="9"/>
    <pageSetUpPr fitToPage="1"/>
  </sheetPr>
  <dimension ref="A1:R150"/>
  <sheetViews>
    <sheetView view="pageBreakPreview" topLeftCell="A96" zoomScale="55" zoomScaleNormal="100" zoomScaleSheetLayoutView="55" workbookViewId="0">
      <selection activeCell="G87" sqref="A87:H120"/>
    </sheetView>
  </sheetViews>
  <sheetFormatPr defaultRowHeight="15"/>
  <cols>
    <col min="1" max="1" width="7.5703125" style="372" customWidth="1"/>
    <col min="2" max="2" width="10.140625" style="56" customWidth="1"/>
    <col min="3" max="3" width="11.28515625" style="152" customWidth="1"/>
    <col min="4" max="4" width="33" style="56" bestFit="1" customWidth="1"/>
    <col min="5" max="5" width="9.28515625" style="152" customWidth="1"/>
    <col min="6" max="6" width="10" style="152" bestFit="1" customWidth="1"/>
    <col min="7" max="7" width="29.42578125" style="759" customWidth="1"/>
    <col min="8" max="8" width="33.85546875" style="153" customWidth="1"/>
    <col min="9" max="9" width="13.7109375" style="124" bestFit="1" customWidth="1"/>
    <col min="11" max="12" width="17.140625" bestFit="1" customWidth="1"/>
    <col min="13" max="13" width="12.85546875" bestFit="1" customWidth="1"/>
    <col min="17" max="18" width="12.140625" bestFit="1" customWidth="1"/>
  </cols>
  <sheetData>
    <row r="1" spans="1:14" ht="33" customHeight="1">
      <c r="A1" s="791" t="s">
        <v>916</v>
      </c>
      <c r="B1" s="792"/>
      <c r="C1" s="1109" t="s">
        <v>3488</v>
      </c>
      <c r="D1" s="1109"/>
      <c r="E1" s="1109"/>
      <c r="F1" s="1109"/>
      <c r="G1" s="1109"/>
      <c r="H1" s="1109"/>
    </row>
    <row r="2" spans="1:14" ht="17.100000000000001" customHeight="1">
      <c r="A2" s="793" t="s">
        <v>1184</v>
      </c>
      <c r="B2" s="793"/>
      <c r="C2" s="1099" t="s">
        <v>3487</v>
      </c>
      <c r="D2" s="1099"/>
      <c r="E2" s="1099"/>
      <c r="F2" s="1099"/>
      <c r="G2" s="1099"/>
      <c r="H2" s="1099"/>
    </row>
    <row r="3" spans="1:14" ht="15.75" thickBot="1">
      <c r="A3" s="1103" t="str">
        <f>'7. Swr HH Conn'!A3</f>
        <v>SECTION:</v>
      </c>
      <c r="B3" s="1103"/>
      <c r="C3" s="794" t="str">
        <f>D5</f>
        <v>SCHEDULE 31: PROVISIONAL ITEMS</v>
      </c>
      <c r="D3" s="794"/>
      <c r="E3" s="794"/>
      <c r="F3" s="794"/>
      <c r="G3" s="794"/>
      <c r="H3" s="794"/>
    </row>
    <row r="4" spans="1:14" ht="30" customHeight="1" thickBot="1">
      <c r="A4" s="1" t="s">
        <v>0</v>
      </c>
      <c r="B4" s="2" t="s">
        <v>1</v>
      </c>
      <c r="C4" s="2" t="s">
        <v>2</v>
      </c>
      <c r="D4" s="2" t="s">
        <v>3</v>
      </c>
      <c r="E4" s="2" t="s">
        <v>4</v>
      </c>
      <c r="F4" s="2" t="s">
        <v>5</v>
      </c>
      <c r="G4" s="757" t="s">
        <v>6</v>
      </c>
      <c r="H4" s="81" t="s">
        <v>7</v>
      </c>
      <c r="I4" s="396"/>
      <c r="J4" s="397"/>
    </row>
    <row r="5" spans="1:14">
      <c r="A5" s="778" t="s">
        <v>3377</v>
      </c>
      <c r="B5" s="41"/>
      <c r="C5" s="123" t="s">
        <v>918</v>
      </c>
      <c r="D5" s="41" t="s">
        <v>3272</v>
      </c>
      <c r="E5" s="9"/>
      <c r="F5" s="9"/>
      <c r="G5" s="941"/>
      <c r="H5" s="942"/>
      <c r="I5" s="396"/>
      <c r="J5" s="397"/>
    </row>
    <row r="6" spans="1:14" ht="8.25" customHeight="1">
      <c r="A6" s="781"/>
      <c r="B6" s="782"/>
      <c r="C6" s="783"/>
      <c r="D6" s="782"/>
      <c r="E6" s="783"/>
      <c r="F6" s="783"/>
      <c r="G6" s="943"/>
      <c r="H6" s="944"/>
      <c r="I6" s="396"/>
      <c r="J6" s="397"/>
    </row>
    <row r="7" spans="1:14">
      <c r="A7" s="97"/>
      <c r="B7" s="10"/>
      <c r="C7" s="123"/>
      <c r="D7" s="41" t="s">
        <v>3273</v>
      </c>
      <c r="E7" s="9"/>
      <c r="F7" s="9"/>
      <c r="G7" s="941"/>
      <c r="H7" s="942"/>
      <c r="I7" s="409"/>
      <c r="J7" s="397"/>
      <c r="K7" s="124"/>
      <c r="L7" s="124"/>
      <c r="M7" s="124"/>
      <c r="N7" s="124"/>
    </row>
    <row r="8" spans="1:14" ht="9.75" customHeight="1">
      <c r="A8" s="50"/>
      <c r="B8" s="140"/>
      <c r="C8" s="79"/>
      <c r="D8" s="140"/>
      <c r="E8" s="15"/>
      <c r="F8" s="15"/>
      <c r="G8" s="945"/>
      <c r="H8" s="946"/>
      <c r="I8" s="409"/>
      <c r="J8" s="397"/>
      <c r="K8" s="124"/>
      <c r="L8" s="124"/>
      <c r="M8" s="124"/>
      <c r="N8" s="124"/>
    </row>
    <row r="9" spans="1:14">
      <c r="A9" s="97" t="s">
        <v>3378</v>
      </c>
      <c r="B9" s="10"/>
      <c r="C9" s="17" t="s">
        <v>2555</v>
      </c>
      <c r="D9" s="41" t="s">
        <v>2556</v>
      </c>
      <c r="E9" s="17"/>
      <c r="F9" s="17"/>
      <c r="G9" s="941"/>
      <c r="H9" s="942"/>
      <c r="I9" s="409"/>
      <c r="J9" s="397"/>
      <c r="K9" s="124"/>
      <c r="L9" s="124"/>
      <c r="M9" s="124"/>
      <c r="N9" s="124"/>
    </row>
    <row r="10" spans="1:14" ht="9" customHeight="1">
      <c r="A10" s="50"/>
      <c r="B10" s="140"/>
      <c r="C10" s="79"/>
      <c r="D10" s="140"/>
      <c r="E10" s="79"/>
      <c r="F10" s="79"/>
      <c r="G10" s="945"/>
      <c r="H10" s="946"/>
      <c r="I10" s="409"/>
      <c r="J10" s="397"/>
      <c r="K10" s="124"/>
      <c r="L10" s="124"/>
      <c r="M10" s="124"/>
      <c r="N10" s="124"/>
    </row>
    <row r="11" spans="1:14" ht="40.5">
      <c r="A11" s="97"/>
      <c r="B11" s="10"/>
      <c r="C11" s="17"/>
      <c r="D11" s="10" t="s">
        <v>2557</v>
      </c>
      <c r="E11" s="17"/>
      <c r="F11" s="17"/>
      <c r="G11" s="941"/>
      <c r="H11" s="942"/>
      <c r="I11" s="409"/>
      <c r="J11" s="397"/>
      <c r="K11" s="124"/>
      <c r="L11" s="124"/>
      <c r="M11" s="124"/>
      <c r="N11" s="124"/>
    </row>
    <row r="12" spans="1:14" ht="9.75" customHeight="1">
      <c r="A12" s="50"/>
      <c r="B12" s="140"/>
      <c r="C12" s="79"/>
      <c r="D12" s="140"/>
      <c r="E12" s="79"/>
      <c r="F12" s="79"/>
      <c r="G12" s="945"/>
      <c r="H12" s="946"/>
      <c r="I12" s="409"/>
      <c r="J12" s="397"/>
      <c r="K12" s="124"/>
      <c r="L12" s="124"/>
      <c r="M12" s="124"/>
      <c r="N12" s="124"/>
    </row>
    <row r="13" spans="1:14">
      <c r="A13" s="97" t="s">
        <v>3385</v>
      </c>
      <c r="B13" s="10"/>
      <c r="C13" s="17"/>
      <c r="D13" s="10" t="s">
        <v>2558</v>
      </c>
      <c r="E13" s="17" t="s">
        <v>1183</v>
      </c>
      <c r="F13" s="17">
        <v>200</v>
      </c>
      <c r="G13" s="941"/>
      <c r="H13" s="942"/>
      <c r="I13" s="409"/>
      <c r="J13" s="397"/>
      <c r="K13" s="124"/>
      <c r="L13" s="124"/>
      <c r="M13" s="124"/>
      <c r="N13" s="124"/>
    </row>
    <row r="14" spans="1:14" ht="9.75" customHeight="1">
      <c r="A14" s="50"/>
      <c r="B14" s="140"/>
      <c r="C14" s="79"/>
      <c r="D14" s="140"/>
      <c r="E14" s="79"/>
      <c r="F14" s="79"/>
      <c r="G14" s="945"/>
      <c r="H14" s="946"/>
      <c r="I14" s="409"/>
      <c r="J14" s="397"/>
      <c r="K14" s="124"/>
      <c r="L14" s="124"/>
      <c r="M14" s="124"/>
      <c r="N14" s="124"/>
    </row>
    <row r="15" spans="1:14">
      <c r="A15" s="97" t="s">
        <v>3386</v>
      </c>
      <c r="B15" s="10"/>
      <c r="C15" s="17"/>
      <c r="D15" s="10" t="s">
        <v>2559</v>
      </c>
      <c r="E15" s="17" t="s">
        <v>1183</v>
      </c>
      <c r="F15" s="17">
        <v>200</v>
      </c>
      <c r="G15" s="941"/>
      <c r="H15" s="942"/>
      <c r="I15" s="409"/>
      <c r="J15" s="397"/>
      <c r="K15" s="124"/>
      <c r="L15" s="124"/>
      <c r="M15" s="124"/>
      <c r="N15" s="124"/>
    </row>
    <row r="16" spans="1:14" ht="10.5" customHeight="1">
      <c r="A16" s="50"/>
      <c r="B16" s="140"/>
      <c r="C16" s="79"/>
      <c r="D16" s="140"/>
      <c r="E16" s="79"/>
      <c r="F16" s="79"/>
      <c r="G16" s="945"/>
      <c r="H16" s="946"/>
      <c r="I16" s="409"/>
      <c r="J16" s="397"/>
      <c r="K16" s="124"/>
      <c r="L16" s="124"/>
      <c r="M16" s="124"/>
      <c r="N16" s="124"/>
    </row>
    <row r="17" spans="1:14">
      <c r="A17" s="97" t="s">
        <v>3387</v>
      </c>
      <c r="B17" s="10"/>
      <c r="C17" s="17"/>
      <c r="D17" s="10" t="s">
        <v>2560</v>
      </c>
      <c r="E17" s="17" t="s">
        <v>1183</v>
      </c>
      <c r="F17" s="17">
        <v>200</v>
      </c>
      <c r="G17" s="941"/>
      <c r="H17" s="942"/>
      <c r="I17" s="409"/>
      <c r="J17" s="397"/>
      <c r="K17" s="124"/>
      <c r="L17" s="124"/>
      <c r="M17" s="124"/>
      <c r="N17" s="124"/>
    </row>
    <row r="18" spans="1:14" ht="9" customHeight="1">
      <c r="A18" s="50"/>
      <c r="B18" s="140"/>
      <c r="C18" s="79"/>
      <c r="D18" s="140"/>
      <c r="E18" s="79"/>
      <c r="F18" s="79"/>
      <c r="G18" s="945"/>
      <c r="H18" s="946"/>
      <c r="I18" s="409"/>
      <c r="J18" s="397"/>
      <c r="K18" s="124"/>
      <c r="L18" s="124"/>
      <c r="M18" s="124"/>
      <c r="N18" s="124"/>
    </row>
    <row r="19" spans="1:14">
      <c r="A19" s="97" t="s">
        <v>3388</v>
      </c>
      <c r="B19" s="10"/>
      <c r="C19" s="17"/>
      <c r="D19" s="10" t="s">
        <v>2561</v>
      </c>
      <c r="E19" s="17" t="s">
        <v>1183</v>
      </c>
      <c r="F19" s="17">
        <v>200</v>
      </c>
      <c r="G19" s="941"/>
      <c r="H19" s="942"/>
      <c r="I19" s="409"/>
      <c r="J19" s="397"/>
      <c r="K19" s="124"/>
      <c r="L19" s="124"/>
      <c r="M19" s="124"/>
      <c r="N19" s="124"/>
    </row>
    <row r="20" spans="1:14" ht="10.5" customHeight="1">
      <c r="A20" s="50"/>
      <c r="B20" s="140"/>
      <c r="C20" s="79"/>
      <c r="D20" s="140"/>
      <c r="E20" s="79"/>
      <c r="F20" s="79"/>
      <c r="G20" s="945"/>
      <c r="H20" s="946"/>
      <c r="I20" s="409"/>
      <c r="J20" s="397"/>
      <c r="K20" s="124"/>
      <c r="L20" s="124"/>
      <c r="M20" s="124"/>
      <c r="N20" s="124"/>
    </row>
    <row r="21" spans="1:14">
      <c r="A21" s="97" t="s">
        <v>3389</v>
      </c>
      <c r="B21" s="10"/>
      <c r="C21" s="17"/>
      <c r="D21" s="10" t="s">
        <v>2562</v>
      </c>
      <c r="E21" s="17" t="s">
        <v>1183</v>
      </c>
      <c r="F21" s="17">
        <v>200</v>
      </c>
      <c r="G21" s="941"/>
      <c r="H21" s="942"/>
      <c r="I21" s="409"/>
      <c r="J21" s="397"/>
      <c r="K21" s="124"/>
      <c r="L21" s="124"/>
      <c r="M21" s="124"/>
      <c r="N21" s="124"/>
    </row>
    <row r="22" spans="1:14" ht="9" customHeight="1">
      <c r="A22" s="50"/>
      <c r="B22" s="140"/>
      <c r="C22" s="79"/>
      <c r="D22" s="140"/>
      <c r="E22" s="79"/>
      <c r="F22" s="79"/>
      <c r="G22" s="945"/>
      <c r="H22" s="946"/>
      <c r="I22" s="409"/>
      <c r="J22" s="397"/>
      <c r="K22" s="124"/>
      <c r="L22" s="124"/>
      <c r="M22" s="124"/>
      <c r="N22" s="124"/>
    </row>
    <row r="23" spans="1:14">
      <c r="A23" s="97" t="s">
        <v>3390</v>
      </c>
      <c r="B23" s="10"/>
      <c r="C23" s="17"/>
      <c r="D23" s="10" t="s">
        <v>2563</v>
      </c>
      <c r="E23" s="17" t="s">
        <v>1183</v>
      </c>
      <c r="F23" s="17">
        <v>200</v>
      </c>
      <c r="G23" s="941"/>
      <c r="H23" s="942"/>
      <c r="I23" s="409"/>
      <c r="J23" s="397"/>
      <c r="K23" s="124"/>
      <c r="L23" s="124"/>
      <c r="M23" s="124"/>
      <c r="N23" s="124"/>
    </row>
    <row r="24" spans="1:14" ht="10.5" customHeight="1">
      <c r="A24" s="50"/>
      <c r="B24" s="140"/>
      <c r="C24" s="79"/>
      <c r="D24" s="140"/>
      <c r="E24" s="79"/>
      <c r="F24" s="79"/>
      <c r="G24" s="945"/>
      <c r="H24" s="946"/>
      <c r="I24" s="409"/>
      <c r="J24" s="397"/>
      <c r="K24" s="124"/>
      <c r="L24" s="124"/>
      <c r="M24" s="124"/>
      <c r="N24" s="124"/>
    </row>
    <row r="25" spans="1:14">
      <c r="A25" s="97" t="s">
        <v>3379</v>
      </c>
      <c r="B25" s="10"/>
      <c r="C25" s="17"/>
      <c r="D25" s="41" t="s">
        <v>2564</v>
      </c>
      <c r="E25" s="17"/>
      <c r="F25" s="17"/>
      <c r="G25" s="941"/>
      <c r="H25" s="942"/>
      <c r="I25" s="409"/>
      <c r="J25" s="397"/>
      <c r="K25" s="124"/>
      <c r="L25" s="124"/>
      <c r="M25" s="124"/>
      <c r="N25" s="124"/>
    </row>
    <row r="26" spans="1:14" ht="9" customHeight="1">
      <c r="A26" s="50"/>
      <c r="B26" s="140"/>
      <c r="C26" s="79"/>
      <c r="D26" s="140"/>
      <c r="E26" s="79"/>
      <c r="F26" s="79"/>
      <c r="G26" s="945"/>
      <c r="H26" s="946"/>
      <c r="I26" s="409"/>
      <c r="J26" s="397"/>
      <c r="K26" s="124"/>
      <c r="L26" s="124"/>
      <c r="M26" s="124"/>
      <c r="N26" s="124"/>
    </row>
    <row r="27" spans="1:14">
      <c r="A27" s="97" t="s">
        <v>3384</v>
      </c>
      <c r="B27" s="10"/>
      <c r="C27" s="17"/>
      <c r="D27" s="10" t="s">
        <v>2565</v>
      </c>
      <c r="E27" s="17" t="s">
        <v>1183</v>
      </c>
      <c r="F27" s="17">
        <v>150</v>
      </c>
      <c r="G27" s="941"/>
      <c r="H27" s="942"/>
      <c r="I27" s="409"/>
      <c r="J27" s="397"/>
      <c r="K27" s="124"/>
      <c r="L27" s="124"/>
      <c r="M27" s="124"/>
      <c r="N27" s="124"/>
    </row>
    <row r="28" spans="1:14" ht="9.75" customHeight="1">
      <c r="A28" s="50"/>
      <c r="B28" s="140"/>
      <c r="C28" s="79"/>
      <c r="D28" s="140"/>
      <c r="E28" s="79"/>
      <c r="F28" s="79"/>
      <c r="G28" s="945"/>
      <c r="H28" s="946"/>
      <c r="I28" s="409"/>
      <c r="J28" s="397"/>
      <c r="K28" s="124"/>
      <c r="L28" s="124"/>
      <c r="M28" s="124"/>
      <c r="N28" s="124"/>
    </row>
    <row r="29" spans="1:14">
      <c r="A29" s="97" t="s">
        <v>3384</v>
      </c>
      <c r="B29" s="10"/>
      <c r="C29" s="17"/>
      <c r="D29" s="10" t="s">
        <v>2566</v>
      </c>
      <c r="E29" s="17" t="s">
        <v>1183</v>
      </c>
      <c r="F29" s="17">
        <v>150</v>
      </c>
      <c r="G29" s="941"/>
      <c r="H29" s="942"/>
      <c r="I29" s="409"/>
      <c r="J29" s="397"/>
      <c r="K29" s="124"/>
      <c r="L29" s="124"/>
      <c r="M29" s="124"/>
      <c r="N29" s="124"/>
    </row>
    <row r="30" spans="1:14" ht="10.5" customHeight="1">
      <c r="A30" s="50"/>
      <c r="B30" s="140"/>
      <c r="C30" s="79"/>
      <c r="D30" s="140"/>
      <c r="E30" s="79"/>
      <c r="F30" s="79"/>
      <c r="G30" s="945"/>
      <c r="H30" s="946"/>
      <c r="I30" s="409"/>
      <c r="J30" s="397"/>
      <c r="K30" s="124"/>
      <c r="L30" s="124"/>
      <c r="M30" s="124"/>
      <c r="N30" s="124"/>
    </row>
    <row r="31" spans="1:14">
      <c r="A31" s="97" t="s">
        <v>3391</v>
      </c>
      <c r="B31" s="10"/>
      <c r="C31" s="17"/>
      <c r="D31" s="10" t="s">
        <v>2567</v>
      </c>
      <c r="E31" s="17" t="s">
        <v>1183</v>
      </c>
      <c r="F31" s="17">
        <v>150</v>
      </c>
      <c r="G31" s="941"/>
      <c r="H31" s="942"/>
      <c r="I31" s="409"/>
      <c r="J31" s="397"/>
      <c r="K31" s="124"/>
      <c r="L31" s="124"/>
      <c r="M31" s="124"/>
      <c r="N31" s="124"/>
    </row>
    <row r="32" spans="1:14" ht="9" customHeight="1">
      <c r="A32" s="50"/>
      <c r="B32" s="140"/>
      <c r="C32" s="79"/>
      <c r="D32" s="140"/>
      <c r="E32" s="79"/>
      <c r="F32" s="79"/>
      <c r="G32" s="945"/>
      <c r="H32" s="946"/>
      <c r="I32" s="409"/>
      <c r="J32" s="397"/>
      <c r="K32" s="124"/>
      <c r="L32" s="124"/>
      <c r="M32" s="124"/>
      <c r="N32" s="124"/>
    </row>
    <row r="33" spans="1:14">
      <c r="A33" s="97" t="s">
        <v>3392</v>
      </c>
      <c r="B33" s="10"/>
      <c r="C33" s="17"/>
      <c r="D33" s="10" t="s">
        <v>2568</v>
      </c>
      <c r="E33" s="17" t="s">
        <v>1183</v>
      </c>
      <c r="F33" s="17">
        <v>150</v>
      </c>
      <c r="G33" s="941"/>
      <c r="H33" s="942"/>
      <c r="I33" s="409"/>
      <c r="J33" s="397"/>
      <c r="K33" s="124"/>
      <c r="L33" s="124"/>
      <c r="M33" s="124"/>
      <c r="N33" s="124"/>
    </row>
    <row r="34" spans="1:14" ht="10.5" customHeight="1">
      <c r="A34" s="50"/>
      <c r="B34" s="140"/>
      <c r="C34" s="79"/>
      <c r="D34" s="140"/>
      <c r="E34" s="79"/>
      <c r="F34" s="79"/>
      <c r="G34" s="945"/>
      <c r="H34" s="946"/>
      <c r="I34" s="409"/>
      <c r="J34" s="397"/>
      <c r="K34" s="124"/>
      <c r="L34" s="124"/>
      <c r="M34" s="124"/>
      <c r="N34" s="124"/>
    </row>
    <row r="35" spans="1:14">
      <c r="A35" s="97" t="s">
        <v>3393</v>
      </c>
      <c r="B35" s="10"/>
      <c r="C35" s="17"/>
      <c r="D35" s="10" t="s">
        <v>2569</v>
      </c>
      <c r="E35" s="17" t="s">
        <v>1183</v>
      </c>
      <c r="F35" s="17">
        <v>150</v>
      </c>
      <c r="G35" s="941"/>
      <c r="H35" s="942"/>
      <c r="I35" s="409"/>
      <c r="J35" s="397"/>
      <c r="K35" s="124"/>
      <c r="L35" s="124"/>
      <c r="M35" s="124"/>
      <c r="N35" s="124"/>
    </row>
    <row r="36" spans="1:14" ht="9" customHeight="1">
      <c r="A36" s="50"/>
      <c r="B36" s="140"/>
      <c r="C36" s="79"/>
      <c r="D36" s="140"/>
      <c r="E36" s="79"/>
      <c r="F36" s="79"/>
      <c r="G36" s="945"/>
      <c r="H36" s="946"/>
      <c r="I36" s="808"/>
      <c r="J36" s="397"/>
      <c r="K36" s="124"/>
      <c r="L36" s="124"/>
      <c r="M36" s="124"/>
      <c r="N36" s="124"/>
    </row>
    <row r="37" spans="1:14" ht="27">
      <c r="A37" s="97" t="s">
        <v>3394</v>
      </c>
      <c r="B37" s="10"/>
      <c r="C37" s="17"/>
      <c r="D37" s="10" t="s">
        <v>2570</v>
      </c>
      <c r="E37" s="17" t="s">
        <v>1183</v>
      </c>
      <c r="F37" s="17">
        <v>150</v>
      </c>
      <c r="G37" s="941"/>
      <c r="H37" s="941"/>
    </row>
    <row r="38" spans="1:14" ht="10.5" customHeight="1">
      <c r="A38" s="50"/>
      <c r="B38" s="140"/>
      <c r="C38" s="79"/>
      <c r="D38" s="140"/>
      <c r="E38" s="15"/>
      <c r="F38" s="15"/>
      <c r="G38" s="945"/>
      <c r="H38" s="946"/>
    </row>
    <row r="39" spans="1:14">
      <c r="A39" s="97" t="s">
        <v>3395</v>
      </c>
      <c r="B39" s="10"/>
      <c r="C39" s="17"/>
      <c r="D39" s="10" t="s">
        <v>2571</v>
      </c>
      <c r="E39" s="17" t="s">
        <v>1183</v>
      </c>
      <c r="F39" s="17">
        <v>150</v>
      </c>
      <c r="G39" s="941"/>
      <c r="H39" s="941"/>
    </row>
    <row r="40" spans="1:14" ht="12" customHeight="1">
      <c r="A40" s="50"/>
      <c r="B40" s="140"/>
      <c r="C40" s="79"/>
      <c r="D40" s="140"/>
      <c r="E40" s="15"/>
      <c r="F40" s="15"/>
      <c r="G40" s="945"/>
      <c r="H40" s="946"/>
    </row>
    <row r="41" spans="1:14">
      <c r="A41" s="97" t="s">
        <v>3396</v>
      </c>
      <c r="B41" s="10"/>
      <c r="C41" s="17"/>
      <c r="D41" s="10" t="s">
        <v>2572</v>
      </c>
      <c r="E41" s="17" t="s">
        <v>1183</v>
      </c>
      <c r="F41" s="17">
        <v>150</v>
      </c>
      <c r="G41" s="941"/>
      <c r="H41" s="941"/>
    </row>
    <row r="42" spans="1:14" ht="11.25" customHeight="1">
      <c r="A42" s="50"/>
      <c r="B42" s="140"/>
      <c r="C42" s="79"/>
      <c r="D42" s="140"/>
      <c r="E42" s="15"/>
      <c r="F42" s="15"/>
      <c r="G42" s="945"/>
      <c r="H42" s="946"/>
    </row>
    <row r="43" spans="1:14">
      <c r="A43" s="97" t="s">
        <v>3397</v>
      </c>
      <c r="B43" s="41"/>
      <c r="C43" s="17"/>
      <c r="D43" s="10" t="s">
        <v>2573</v>
      </c>
      <c r="E43" s="17" t="s">
        <v>1183</v>
      </c>
      <c r="F43" s="17">
        <v>150</v>
      </c>
      <c r="G43" s="941"/>
      <c r="H43" s="941"/>
    </row>
    <row r="44" spans="1:14" ht="11.25" customHeight="1">
      <c r="A44" s="50"/>
      <c r="B44" s="140"/>
      <c r="C44" s="79"/>
      <c r="D44" s="140"/>
      <c r="E44" s="15"/>
      <c r="F44" s="15"/>
      <c r="G44" s="945"/>
      <c r="H44" s="946"/>
    </row>
    <row r="45" spans="1:14" ht="27">
      <c r="A45" s="97" t="s">
        <v>3398</v>
      </c>
      <c r="B45" s="10"/>
      <c r="C45" s="123"/>
      <c r="D45" s="10" t="s">
        <v>2574</v>
      </c>
      <c r="E45" s="9" t="s">
        <v>1183</v>
      </c>
      <c r="F45" s="9">
        <v>150</v>
      </c>
      <c r="G45" s="941"/>
      <c r="H45" s="942"/>
    </row>
    <row r="46" spans="1:14" ht="10.5" customHeight="1">
      <c r="A46" s="50"/>
      <c r="B46" s="140"/>
      <c r="C46" s="79"/>
      <c r="D46" s="140"/>
      <c r="E46" s="15"/>
      <c r="F46" s="15"/>
      <c r="G46" s="945"/>
      <c r="H46" s="946"/>
    </row>
    <row r="47" spans="1:14">
      <c r="A47" s="97" t="s">
        <v>3380</v>
      </c>
      <c r="B47" s="10"/>
      <c r="C47" s="17"/>
      <c r="D47" s="41" t="s">
        <v>2575</v>
      </c>
      <c r="E47" s="17"/>
      <c r="F47" s="17"/>
      <c r="G47" s="941"/>
      <c r="H47" s="941"/>
    </row>
    <row r="48" spans="1:14" ht="12" customHeight="1">
      <c r="A48" s="50"/>
      <c r="B48" s="140"/>
      <c r="C48" s="79"/>
      <c r="D48" s="140"/>
      <c r="E48" s="15"/>
      <c r="F48" s="15"/>
      <c r="G48" s="945"/>
      <c r="H48" s="946"/>
      <c r="L48" s="787"/>
      <c r="M48" s="788"/>
    </row>
    <row r="49" spans="1:14" ht="37.5" customHeight="1">
      <c r="A49" s="97" t="s">
        <v>3399</v>
      </c>
      <c r="B49" s="10"/>
      <c r="C49" s="17"/>
      <c r="D49" s="10" t="s">
        <v>2576</v>
      </c>
      <c r="E49" s="17" t="s">
        <v>57</v>
      </c>
      <c r="F49" s="17">
        <v>1</v>
      </c>
      <c r="G49" s="941">
        <v>1500000</v>
      </c>
      <c r="H49" s="941">
        <f t="shared" ref="H49" si="0">F49*G49</f>
        <v>1500000</v>
      </c>
      <c r="L49" s="787"/>
      <c r="M49" s="788"/>
    </row>
    <row r="50" spans="1:14" ht="11.25" customHeight="1">
      <c r="A50" s="50"/>
      <c r="B50" s="140"/>
      <c r="C50" s="79"/>
      <c r="D50" s="140"/>
      <c r="E50" s="15"/>
      <c r="F50" s="15"/>
      <c r="G50" s="945"/>
      <c r="H50" s="946"/>
      <c r="L50" s="787"/>
      <c r="M50" s="788"/>
    </row>
    <row r="51" spans="1:14" ht="23.25" customHeight="1" thickBot="1">
      <c r="A51" s="97" t="s">
        <v>3400</v>
      </c>
      <c r="B51" s="10"/>
      <c r="C51" s="17"/>
      <c r="D51" s="10" t="s">
        <v>3401</v>
      </c>
      <c r="E51" s="17" t="s">
        <v>59</v>
      </c>
      <c r="F51" s="17">
        <f>H49</f>
        <v>1500000</v>
      </c>
      <c r="G51" s="1087"/>
      <c r="H51" s="941"/>
      <c r="L51" s="787"/>
      <c r="M51" s="790"/>
    </row>
    <row r="52" spans="1:14" ht="18" customHeight="1" thickBot="1">
      <c r="A52" s="1108" t="s">
        <v>20</v>
      </c>
      <c r="B52" s="1108"/>
      <c r="C52" s="1108"/>
      <c r="D52" s="1108"/>
      <c r="E52" s="1108"/>
      <c r="F52" s="1108"/>
      <c r="G52" s="1108"/>
      <c r="H52" s="758"/>
      <c r="I52" s="411"/>
      <c r="J52" s="412"/>
      <c r="K52" s="1188"/>
      <c r="L52" s="1188"/>
      <c r="M52" s="1188"/>
      <c r="N52" s="124"/>
    </row>
    <row r="53" spans="1:14" ht="15.75" thickBot="1">
      <c r="A53" s="1105" t="s">
        <v>21</v>
      </c>
      <c r="B53" s="1106"/>
      <c r="C53" s="1106"/>
      <c r="D53" s="1106"/>
      <c r="E53" s="1106"/>
      <c r="F53" s="1106"/>
      <c r="G53" s="1107"/>
      <c r="H53" s="786"/>
      <c r="I53" s="396"/>
      <c r="J53" s="397"/>
      <c r="K53" s="396"/>
      <c r="L53" s="413"/>
      <c r="M53" s="414"/>
      <c r="N53" s="124"/>
    </row>
    <row r="54" spans="1:14" ht="12" customHeight="1">
      <c r="A54" s="50"/>
      <c r="B54" s="140"/>
      <c r="C54" s="79"/>
      <c r="D54" s="140"/>
      <c r="E54" s="15"/>
      <c r="F54" s="15"/>
      <c r="G54" s="784"/>
      <c r="H54" s="785"/>
      <c r="L54" s="787"/>
      <c r="M54" s="790"/>
    </row>
    <row r="55" spans="1:14" ht="15.75">
      <c r="A55" s="97" t="s">
        <v>3381</v>
      </c>
      <c r="B55" s="10"/>
      <c r="C55" s="17" t="s">
        <v>2577</v>
      </c>
      <c r="D55" s="41" t="s">
        <v>2578</v>
      </c>
      <c r="E55" s="17"/>
      <c r="F55" s="17"/>
      <c r="G55" s="941"/>
      <c r="H55" s="941"/>
      <c r="L55" s="787"/>
      <c r="M55" s="790"/>
    </row>
    <row r="56" spans="1:14" ht="10.5" customHeight="1">
      <c r="A56" s="50"/>
      <c r="B56" s="140"/>
      <c r="C56" s="79"/>
      <c r="D56" s="140"/>
      <c r="E56" s="15"/>
      <c r="F56" s="15"/>
      <c r="G56" s="945"/>
      <c r="H56" s="946"/>
    </row>
    <row r="57" spans="1:14">
      <c r="A57" s="97" t="s">
        <v>3402</v>
      </c>
      <c r="B57" s="10"/>
      <c r="C57" s="17" t="s">
        <v>2577</v>
      </c>
      <c r="D57" s="10" t="s">
        <v>2579</v>
      </c>
      <c r="E57" s="17" t="s">
        <v>57</v>
      </c>
      <c r="F57" s="17">
        <v>1</v>
      </c>
      <c r="G57" s="941">
        <v>180000</v>
      </c>
      <c r="H57" s="941">
        <f t="shared" ref="H57" si="1">F57*G57</f>
        <v>180000</v>
      </c>
    </row>
    <row r="58" spans="1:14" ht="9.75" customHeight="1">
      <c r="A58" s="50"/>
      <c r="B58" s="140"/>
      <c r="C58" s="79"/>
      <c r="D58" s="140"/>
      <c r="E58" s="79"/>
      <c r="F58" s="79"/>
      <c r="G58" s="945"/>
      <c r="H58" s="946"/>
    </row>
    <row r="59" spans="1:14">
      <c r="A59" s="97" t="s">
        <v>3403</v>
      </c>
      <c r="B59" s="10"/>
      <c r="C59" s="17" t="s">
        <v>2580</v>
      </c>
      <c r="D59" s="10" t="s">
        <v>2581</v>
      </c>
      <c r="E59" s="17" t="s">
        <v>57</v>
      </c>
      <c r="F59" s="17">
        <v>1</v>
      </c>
      <c r="G59" s="941">
        <v>60000</v>
      </c>
      <c r="H59" s="941">
        <f t="shared" ref="H59" si="2">F59*G59</f>
        <v>60000</v>
      </c>
    </row>
    <row r="60" spans="1:14" ht="9" customHeight="1">
      <c r="A60" s="50"/>
      <c r="B60" s="140"/>
      <c r="C60" s="79"/>
      <c r="D60" s="140"/>
      <c r="E60" s="79"/>
      <c r="F60" s="79"/>
      <c r="G60" s="945"/>
      <c r="H60" s="946"/>
    </row>
    <row r="61" spans="1:14">
      <c r="A61" s="97" t="s">
        <v>3404</v>
      </c>
      <c r="B61" s="10"/>
      <c r="C61" s="17" t="s">
        <v>2582</v>
      </c>
      <c r="D61" s="10" t="s">
        <v>3405</v>
      </c>
      <c r="E61" s="17" t="s">
        <v>59</v>
      </c>
      <c r="F61" s="374">
        <f>H59+H57</f>
        <v>240000</v>
      </c>
      <c r="G61" s="1087"/>
      <c r="H61" s="942"/>
    </row>
    <row r="62" spans="1:14" ht="9" customHeight="1">
      <c r="A62" s="50"/>
      <c r="B62" s="140"/>
      <c r="C62" s="79"/>
      <c r="D62" s="140"/>
      <c r="E62" s="79"/>
      <c r="F62" s="79"/>
      <c r="G62" s="945"/>
      <c r="H62" s="946"/>
    </row>
    <row r="63" spans="1:14">
      <c r="A63" s="97" t="s">
        <v>3382</v>
      </c>
      <c r="B63" s="10"/>
      <c r="C63" s="17"/>
      <c r="D63" s="41" t="s">
        <v>2583</v>
      </c>
      <c r="E63" s="17"/>
      <c r="F63" s="17"/>
      <c r="G63" s="941"/>
      <c r="H63" s="942"/>
    </row>
    <row r="64" spans="1:14" ht="9" customHeight="1">
      <c r="A64" s="50"/>
      <c r="B64" s="140"/>
      <c r="C64" s="79"/>
      <c r="D64" s="140"/>
      <c r="E64" s="79"/>
      <c r="F64" s="79"/>
      <c r="G64" s="945"/>
      <c r="H64" s="946"/>
    </row>
    <row r="65" spans="1:8" ht="25.5" customHeight="1">
      <c r="A65" s="97" t="s">
        <v>3406</v>
      </c>
      <c r="B65" s="10"/>
      <c r="C65" s="17"/>
      <c r="D65" s="10" t="s">
        <v>2584</v>
      </c>
      <c r="E65" s="17" t="s">
        <v>57</v>
      </c>
      <c r="F65" s="17">
        <v>1</v>
      </c>
      <c r="G65" s="941">
        <v>270000</v>
      </c>
      <c r="H65" s="942">
        <f t="shared" ref="H65" si="3">F65*G65</f>
        <v>270000</v>
      </c>
    </row>
    <row r="66" spans="1:8" ht="10.5" customHeight="1">
      <c r="A66" s="50"/>
      <c r="B66" s="140"/>
      <c r="C66" s="79"/>
      <c r="D66" s="140"/>
      <c r="E66" s="79"/>
      <c r="F66" s="79"/>
      <c r="G66" s="945"/>
      <c r="H66" s="946"/>
    </row>
    <row r="67" spans="1:8">
      <c r="A67" s="97" t="s">
        <v>3407</v>
      </c>
      <c r="B67" s="10"/>
      <c r="C67" s="17"/>
      <c r="D67" s="10" t="s">
        <v>3408</v>
      </c>
      <c r="E67" s="17" t="s">
        <v>59</v>
      </c>
      <c r="F67" s="17">
        <f>H65</f>
        <v>270000</v>
      </c>
      <c r="G67" s="1087"/>
      <c r="H67" s="942"/>
    </row>
    <row r="68" spans="1:8" ht="9.75" customHeight="1">
      <c r="A68" s="50"/>
      <c r="B68" s="140"/>
      <c r="C68" s="79"/>
      <c r="D68" s="140"/>
      <c r="E68" s="79"/>
      <c r="F68" s="79"/>
      <c r="G68" s="945"/>
      <c r="H68" s="946"/>
    </row>
    <row r="69" spans="1:8">
      <c r="A69" s="97" t="s">
        <v>3383</v>
      </c>
      <c r="B69" s="10"/>
      <c r="C69" s="17"/>
      <c r="D69" s="41" t="s">
        <v>2585</v>
      </c>
      <c r="E69" s="17"/>
      <c r="F69" s="17"/>
      <c r="G69" s="941"/>
      <c r="H69" s="942"/>
    </row>
    <row r="70" spans="1:8" ht="7.5" customHeight="1">
      <c r="A70" s="50"/>
      <c r="B70" s="140"/>
      <c r="C70" s="79"/>
      <c r="D70" s="140"/>
      <c r="E70" s="79"/>
      <c r="F70" s="79"/>
      <c r="G70" s="945"/>
      <c r="H70" s="946"/>
    </row>
    <row r="71" spans="1:8" ht="27">
      <c r="A71" s="97" t="s">
        <v>3409</v>
      </c>
      <c r="B71" s="10"/>
      <c r="C71" s="17"/>
      <c r="D71" s="10" t="s">
        <v>2586</v>
      </c>
      <c r="E71" s="17" t="s">
        <v>57</v>
      </c>
      <c r="F71" s="17">
        <v>1</v>
      </c>
      <c r="G71" s="941">
        <v>450000</v>
      </c>
      <c r="H71" s="942">
        <f t="shared" ref="H71" si="4">F71*G71</f>
        <v>450000</v>
      </c>
    </row>
    <row r="72" spans="1:8">
      <c r="A72" s="50"/>
      <c r="B72" s="140"/>
      <c r="C72" s="79"/>
      <c r="D72" s="140"/>
      <c r="E72" s="79"/>
      <c r="F72" s="79"/>
      <c r="G72" s="945"/>
      <c r="H72" s="946"/>
    </row>
    <row r="73" spans="1:8">
      <c r="A73" s="97" t="s">
        <v>3410</v>
      </c>
      <c r="B73" s="10"/>
      <c r="C73" s="17"/>
      <c r="D73" s="10" t="s">
        <v>3411</v>
      </c>
      <c r="E73" s="17" t="s">
        <v>59</v>
      </c>
      <c r="F73" s="17">
        <f>H71</f>
        <v>450000</v>
      </c>
      <c r="G73" s="1087"/>
      <c r="H73" s="942"/>
    </row>
    <row r="74" spans="1:8" ht="9.75" customHeight="1">
      <c r="A74" s="50"/>
      <c r="B74" s="140"/>
      <c r="C74" s="79"/>
      <c r="D74" s="140"/>
      <c r="E74" s="79"/>
      <c r="F74" s="79"/>
      <c r="G74" s="945"/>
      <c r="H74" s="946"/>
    </row>
    <row r="75" spans="1:8">
      <c r="A75" s="97" t="s">
        <v>3412</v>
      </c>
      <c r="B75" s="10"/>
      <c r="C75" s="17"/>
      <c r="D75" s="41" t="s">
        <v>2587</v>
      </c>
      <c r="E75" s="17"/>
      <c r="F75" s="17"/>
      <c r="G75" s="941"/>
      <c r="H75" s="942"/>
    </row>
    <row r="76" spans="1:8" ht="8.25" customHeight="1">
      <c r="A76" s="50"/>
      <c r="B76" s="140"/>
      <c r="C76" s="79"/>
      <c r="D76" s="140"/>
      <c r="E76" s="79"/>
      <c r="F76" s="79"/>
      <c r="G76" s="945"/>
      <c r="H76" s="946"/>
    </row>
    <row r="77" spans="1:8" ht="27">
      <c r="A77" s="97" t="s">
        <v>3413</v>
      </c>
      <c r="B77" s="10"/>
      <c r="C77" s="17"/>
      <c r="D77" s="10" t="s">
        <v>2588</v>
      </c>
      <c r="E77" s="17" t="s">
        <v>57</v>
      </c>
      <c r="F77" s="17">
        <v>1</v>
      </c>
      <c r="G77" s="941">
        <v>360000</v>
      </c>
      <c r="H77" s="942">
        <f t="shared" ref="H77:H81" si="5">F77*G77</f>
        <v>360000</v>
      </c>
    </row>
    <row r="78" spans="1:8" ht="8.25" customHeight="1">
      <c r="A78" s="50"/>
      <c r="B78" s="140"/>
      <c r="C78" s="79"/>
      <c r="D78" s="140"/>
      <c r="E78" s="79"/>
      <c r="F78" s="79"/>
      <c r="G78" s="945"/>
      <c r="H78" s="946"/>
    </row>
    <row r="79" spans="1:8">
      <c r="A79" s="97" t="s">
        <v>3414</v>
      </c>
      <c r="B79" s="10"/>
      <c r="C79" s="17"/>
      <c r="D79" s="10" t="s">
        <v>3417</v>
      </c>
      <c r="E79" s="17" t="s">
        <v>59</v>
      </c>
      <c r="F79" s="17">
        <f>H77</f>
        <v>360000</v>
      </c>
      <c r="G79" s="1087"/>
      <c r="H79" s="942"/>
    </row>
    <row r="80" spans="1:8" ht="9" customHeight="1">
      <c r="A80" s="50"/>
      <c r="B80" s="140"/>
      <c r="C80" s="79"/>
      <c r="D80" s="140"/>
      <c r="E80" s="79"/>
      <c r="F80" s="79"/>
      <c r="G80" s="945"/>
      <c r="H80" s="946"/>
    </row>
    <row r="81" spans="1:18" ht="27">
      <c r="A81" s="97" t="s">
        <v>3415</v>
      </c>
      <c r="B81" s="10"/>
      <c r="C81" s="17"/>
      <c r="D81" s="10" t="s">
        <v>2589</v>
      </c>
      <c r="E81" s="17" t="s">
        <v>57</v>
      </c>
      <c r="F81" s="17">
        <v>1</v>
      </c>
      <c r="G81" s="941">
        <v>270000</v>
      </c>
      <c r="H81" s="942">
        <f t="shared" si="5"/>
        <v>270000</v>
      </c>
    </row>
    <row r="82" spans="1:18" ht="9" customHeight="1">
      <c r="A82" s="50"/>
      <c r="B82" s="140"/>
      <c r="C82" s="79"/>
      <c r="D82" s="140"/>
      <c r="E82" s="79"/>
      <c r="F82" s="79"/>
      <c r="G82" s="945"/>
      <c r="H82" s="946"/>
    </row>
    <row r="83" spans="1:18">
      <c r="A83" s="97" t="s">
        <v>3416</v>
      </c>
      <c r="B83" s="10"/>
      <c r="C83" s="17"/>
      <c r="D83" s="10" t="s">
        <v>3418</v>
      </c>
      <c r="E83" s="17" t="s">
        <v>59</v>
      </c>
      <c r="F83" s="17">
        <f>H81</f>
        <v>270000</v>
      </c>
      <c r="G83" s="1087"/>
      <c r="H83" s="942"/>
    </row>
    <row r="84" spans="1:18" ht="10.5" customHeight="1">
      <c r="A84" s="50"/>
      <c r="B84" s="140"/>
      <c r="C84" s="79"/>
      <c r="D84" s="140"/>
      <c r="E84" s="15"/>
      <c r="F84" s="15"/>
      <c r="G84" s="945"/>
      <c r="H84" s="946"/>
    </row>
    <row r="85" spans="1:18" s="124" customFormat="1">
      <c r="A85" s="97" t="s">
        <v>3419</v>
      </c>
      <c r="B85" s="10"/>
      <c r="C85" s="17"/>
      <c r="D85" s="41" t="s">
        <v>2590</v>
      </c>
      <c r="E85" s="17"/>
      <c r="F85" s="17"/>
      <c r="G85" s="941"/>
      <c r="H85" s="941"/>
      <c r="J85"/>
      <c r="K85"/>
      <c r="L85"/>
      <c r="M85"/>
      <c r="N85"/>
      <c r="O85"/>
      <c r="P85"/>
      <c r="Q85"/>
      <c r="R85"/>
    </row>
    <row r="86" spans="1:18" s="124" customFormat="1" ht="9" customHeight="1">
      <c r="A86" s="50"/>
      <c r="B86" s="140"/>
      <c r="C86" s="79"/>
      <c r="D86" s="140"/>
      <c r="E86" s="15"/>
      <c r="F86" s="15"/>
      <c r="G86" s="945"/>
      <c r="H86" s="946"/>
      <c r="J86"/>
      <c r="K86"/>
      <c r="L86"/>
      <c r="M86"/>
      <c r="N86"/>
      <c r="O86"/>
      <c r="P86"/>
      <c r="Q86"/>
      <c r="R86"/>
    </row>
    <row r="87" spans="1:18" s="124" customFormat="1">
      <c r="A87" s="97" t="s">
        <v>3420</v>
      </c>
      <c r="B87" s="10"/>
      <c r="C87" s="17"/>
      <c r="D87" s="10" t="s">
        <v>2591</v>
      </c>
      <c r="E87" s="17" t="s">
        <v>57</v>
      </c>
      <c r="F87" s="17">
        <v>1</v>
      </c>
      <c r="G87" s="1098">
        <v>450000</v>
      </c>
      <c r="H87" s="941">
        <f t="shared" ref="H87" si="6">F87*G87</f>
        <v>450000</v>
      </c>
      <c r="J87"/>
      <c r="K87"/>
      <c r="L87"/>
      <c r="M87"/>
      <c r="N87"/>
      <c r="O87"/>
      <c r="P87"/>
      <c r="Q87"/>
      <c r="R87"/>
    </row>
    <row r="88" spans="1:18" s="124" customFormat="1" ht="9.75" customHeight="1">
      <c r="A88" s="50"/>
      <c r="B88" s="140"/>
      <c r="C88" s="79"/>
      <c r="D88" s="140"/>
      <c r="E88" s="15"/>
      <c r="F88" s="15"/>
      <c r="G88" s="945"/>
      <c r="H88" s="946"/>
      <c r="J88"/>
      <c r="K88"/>
      <c r="L88"/>
      <c r="M88"/>
      <c r="N88"/>
      <c r="O88"/>
      <c r="P88"/>
      <c r="Q88"/>
      <c r="R88"/>
    </row>
    <row r="89" spans="1:18" s="124" customFormat="1">
      <c r="A89" s="97" t="s">
        <v>3421</v>
      </c>
      <c r="B89" s="41"/>
      <c r="C89" s="17"/>
      <c r="D89" s="10" t="s">
        <v>3422</v>
      </c>
      <c r="E89" s="17" t="s">
        <v>59</v>
      </c>
      <c r="F89" s="17">
        <f>H87</f>
        <v>450000</v>
      </c>
      <c r="G89" s="941"/>
      <c r="H89" s="941"/>
      <c r="J89"/>
      <c r="K89"/>
      <c r="L89"/>
      <c r="M89"/>
      <c r="N89"/>
      <c r="O89"/>
      <c r="P89"/>
      <c r="Q89"/>
      <c r="R89"/>
    </row>
    <row r="90" spans="1:18" s="124" customFormat="1" ht="9" customHeight="1">
      <c r="A90" s="50"/>
      <c r="B90" s="140"/>
      <c r="C90" s="79"/>
      <c r="D90" s="140"/>
      <c r="E90" s="15"/>
      <c r="F90" s="15"/>
      <c r="G90" s="945"/>
      <c r="H90" s="946"/>
      <c r="J90"/>
      <c r="K90"/>
      <c r="L90"/>
      <c r="M90"/>
      <c r="N90"/>
      <c r="O90"/>
      <c r="P90"/>
      <c r="Q90"/>
      <c r="R90"/>
    </row>
    <row r="91" spans="1:18" s="124" customFormat="1">
      <c r="A91" s="97" t="s">
        <v>3423</v>
      </c>
      <c r="B91" s="10"/>
      <c r="C91" s="123"/>
      <c r="D91" s="41" t="s">
        <v>2592</v>
      </c>
      <c r="E91" s="9"/>
      <c r="F91" s="9"/>
      <c r="G91" s="941"/>
      <c r="H91" s="942"/>
      <c r="J91"/>
      <c r="K91"/>
      <c r="L91"/>
      <c r="M91"/>
      <c r="N91"/>
      <c r="O91"/>
      <c r="P91"/>
      <c r="Q91"/>
      <c r="R91"/>
    </row>
    <row r="92" spans="1:18" s="124" customFormat="1" ht="7.5" customHeight="1">
      <c r="A92" s="50"/>
      <c r="B92" s="140"/>
      <c r="C92" s="79"/>
      <c r="D92" s="140"/>
      <c r="E92" s="15"/>
      <c r="F92" s="15"/>
      <c r="G92" s="945"/>
      <c r="H92" s="946"/>
      <c r="J92"/>
      <c r="K92"/>
      <c r="L92"/>
      <c r="M92"/>
      <c r="N92"/>
      <c r="O92"/>
      <c r="P92"/>
      <c r="Q92"/>
      <c r="R92"/>
    </row>
    <row r="93" spans="1:18" s="124" customFormat="1" ht="24" customHeight="1">
      <c r="A93" s="97" t="s">
        <v>3424</v>
      </c>
      <c r="B93" s="10"/>
      <c r="C93" s="17"/>
      <c r="D93" s="10" t="s">
        <v>2593</v>
      </c>
      <c r="E93" s="17" t="s">
        <v>34</v>
      </c>
      <c r="F93" s="17">
        <v>1</v>
      </c>
      <c r="G93" s="941">
        <v>50000</v>
      </c>
      <c r="H93" s="941">
        <f>F93*G93</f>
        <v>50000</v>
      </c>
      <c r="J93"/>
      <c r="K93"/>
      <c r="L93"/>
      <c r="M93"/>
      <c r="N93"/>
      <c r="O93"/>
      <c r="P93"/>
      <c r="Q93"/>
      <c r="R93"/>
    </row>
    <row r="94" spans="1:18" s="124" customFormat="1" ht="8.25" customHeight="1">
      <c r="A94" s="50"/>
      <c r="B94" s="140"/>
      <c r="C94" s="79"/>
      <c r="D94" s="140"/>
      <c r="E94" s="15"/>
      <c r="F94" s="15"/>
      <c r="G94" s="945"/>
      <c r="H94" s="946"/>
      <c r="J94"/>
      <c r="K94"/>
      <c r="L94"/>
      <c r="M94"/>
      <c r="N94"/>
      <c r="O94"/>
      <c r="P94"/>
      <c r="Q94"/>
      <c r="R94"/>
    </row>
    <row r="95" spans="1:18" s="124" customFormat="1">
      <c r="A95" s="97" t="s">
        <v>3425</v>
      </c>
      <c r="B95" s="10"/>
      <c r="C95" s="17"/>
      <c r="D95" s="41" t="s">
        <v>2594</v>
      </c>
      <c r="E95" s="17"/>
      <c r="F95" s="17"/>
      <c r="G95" s="941"/>
      <c r="H95" s="941"/>
      <c r="J95"/>
      <c r="K95"/>
      <c r="L95"/>
      <c r="M95"/>
      <c r="N95"/>
      <c r="O95"/>
      <c r="P95"/>
      <c r="Q95"/>
      <c r="R95"/>
    </row>
    <row r="96" spans="1:18" s="124" customFormat="1" ht="9.75" customHeight="1">
      <c r="A96" s="50"/>
      <c r="B96" s="140"/>
      <c r="C96" s="79"/>
      <c r="D96" s="140"/>
      <c r="E96" s="15"/>
      <c r="F96" s="15"/>
      <c r="G96" s="945"/>
      <c r="H96" s="946"/>
      <c r="J96"/>
      <c r="K96"/>
      <c r="L96"/>
      <c r="M96"/>
      <c r="N96"/>
      <c r="O96"/>
      <c r="P96"/>
      <c r="Q96"/>
      <c r="R96"/>
    </row>
    <row r="97" spans="1:18" s="124" customFormat="1" ht="27.75" customHeight="1">
      <c r="A97" s="97" t="s">
        <v>3426</v>
      </c>
      <c r="B97" s="10"/>
      <c r="C97" s="17"/>
      <c r="D97" s="10" t="s">
        <v>2595</v>
      </c>
      <c r="E97" s="17" t="s">
        <v>2596</v>
      </c>
      <c r="F97" s="17">
        <v>30</v>
      </c>
      <c r="G97" s="941"/>
      <c r="H97" s="941"/>
      <c r="J97"/>
      <c r="K97"/>
      <c r="L97"/>
      <c r="M97"/>
      <c r="N97"/>
      <c r="O97"/>
      <c r="P97"/>
      <c r="Q97"/>
      <c r="R97"/>
    </row>
    <row r="98" spans="1:18" s="124" customFormat="1" ht="9.75" customHeight="1">
      <c r="A98" s="50"/>
      <c r="B98" s="140"/>
      <c r="C98" s="79"/>
      <c r="D98" s="140"/>
      <c r="E98" s="15"/>
      <c r="F98" s="15"/>
      <c r="G98" s="945"/>
      <c r="H98" s="946"/>
      <c r="J98"/>
      <c r="K98"/>
      <c r="L98"/>
      <c r="M98"/>
      <c r="N98"/>
      <c r="O98"/>
      <c r="P98"/>
      <c r="Q98"/>
      <c r="R98"/>
    </row>
    <row r="99" spans="1:18" s="124" customFormat="1" ht="15.75" thickBot="1">
      <c r="A99" s="97" t="s">
        <v>3427</v>
      </c>
      <c r="B99" s="10"/>
      <c r="C99" s="17" t="s">
        <v>2597</v>
      </c>
      <c r="D99" s="10" t="s">
        <v>2598</v>
      </c>
      <c r="E99" s="17" t="s">
        <v>2599</v>
      </c>
      <c r="F99" s="17">
        <v>1</v>
      </c>
      <c r="G99" s="941">
        <v>800000</v>
      </c>
      <c r="H99" s="941">
        <f t="shared" ref="H99" si="7">F99*G99</f>
        <v>800000</v>
      </c>
      <c r="J99"/>
      <c r="K99"/>
      <c r="L99"/>
      <c r="M99"/>
      <c r="N99"/>
      <c r="O99"/>
      <c r="P99"/>
      <c r="Q99"/>
      <c r="R99"/>
    </row>
    <row r="100" spans="1:18" s="124" customFormat="1" ht="15.75" thickBot="1">
      <c r="A100" s="1108" t="s">
        <v>20</v>
      </c>
      <c r="B100" s="1108"/>
      <c r="C100" s="1108"/>
      <c r="D100" s="1108"/>
      <c r="E100" s="1108"/>
      <c r="F100" s="1108"/>
      <c r="G100" s="1108"/>
      <c r="H100" s="758"/>
      <c r="J100"/>
      <c r="K100"/>
      <c r="L100"/>
      <c r="M100"/>
      <c r="N100"/>
      <c r="O100"/>
      <c r="P100"/>
      <c r="Q100"/>
      <c r="R100"/>
    </row>
    <row r="101" spans="1:18" s="124" customFormat="1" ht="15.75" thickBot="1">
      <c r="A101" s="1105" t="s">
        <v>21</v>
      </c>
      <c r="B101" s="1106"/>
      <c r="C101" s="1106"/>
      <c r="D101" s="1106"/>
      <c r="E101" s="1106"/>
      <c r="F101" s="1106"/>
      <c r="G101" s="1107"/>
      <c r="H101" s="786"/>
      <c r="J101"/>
      <c r="K101"/>
      <c r="L101"/>
      <c r="M101"/>
      <c r="N101"/>
      <c r="O101"/>
      <c r="P101"/>
      <c r="Q101"/>
      <c r="R101"/>
    </row>
    <row r="102" spans="1:18" s="124" customFormat="1" ht="27">
      <c r="A102" s="97" t="s">
        <v>3428</v>
      </c>
      <c r="B102" s="10"/>
      <c r="C102" s="17" t="s">
        <v>2600</v>
      </c>
      <c r="D102" s="10" t="s">
        <v>3432</v>
      </c>
      <c r="E102" s="17" t="s">
        <v>59</v>
      </c>
      <c r="F102" s="17">
        <f>H99</f>
        <v>800000</v>
      </c>
      <c r="G102" s="789"/>
      <c r="H102" s="779"/>
      <c r="J102"/>
      <c r="K102"/>
      <c r="L102"/>
      <c r="M102"/>
      <c r="N102"/>
      <c r="O102"/>
      <c r="P102"/>
      <c r="Q102"/>
      <c r="R102"/>
    </row>
    <row r="103" spans="1:18" s="124" customFormat="1" ht="9" customHeight="1">
      <c r="A103" s="50"/>
      <c r="B103" s="140"/>
      <c r="C103" s="79"/>
      <c r="D103" s="140"/>
      <c r="E103" s="15"/>
      <c r="F103" s="15"/>
      <c r="G103" s="784"/>
      <c r="H103" s="785"/>
      <c r="J103"/>
      <c r="K103"/>
      <c r="L103"/>
      <c r="M103"/>
      <c r="N103"/>
      <c r="O103"/>
      <c r="P103"/>
      <c r="Q103"/>
      <c r="R103"/>
    </row>
    <row r="104" spans="1:18" s="124" customFormat="1">
      <c r="A104" s="97" t="s">
        <v>3429</v>
      </c>
      <c r="B104" s="10"/>
      <c r="C104" s="17"/>
      <c r="D104" s="10" t="s">
        <v>2601</v>
      </c>
      <c r="E104" s="17" t="s">
        <v>34</v>
      </c>
      <c r="F104" s="17">
        <v>1</v>
      </c>
      <c r="G104" s="779"/>
      <c r="H104" s="779"/>
      <c r="J104"/>
      <c r="K104"/>
      <c r="L104"/>
      <c r="M104"/>
      <c r="N104"/>
      <c r="O104"/>
      <c r="P104"/>
      <c r="Q104"/>
      <c r="R104"/>
    </row>
    <row r="105" spans="1:18" s="124" customFormat="1" ht="9" customHeight="1">
      <c r="A105" s="50"/>
      <c r="B105" s="140"/>
      <c r="C105" s="79"/>
      <c r="D105" s="140"/>
      <c r="E105" s="79"/>
      <c r="F105" s="79"/>
      <c r="G105" s="784"/>
      <c r="H105" s="785"/>
      <c r="J105"/>
      <c r="K105"/>
      <c r="L105"/>
      <c r="M105"/>
      <c r="N105"/>
      <c r="O105"/>
      <c r="P105"/>
      <c r="Q105"/>
      <c r="R105"/>
    </row>
    <row r="106" spans="1:18" s="124" customFormat="1" ht="46.5" customHeight="1">
      <c r="A106" s="97" t="s">
        <v>3430</v>
      </c>
      <c r="B106" s="10"/>
      <c r="C106" s="17"/>
      <c r="D106" s="10" t="s">
        <v>2602</v>
      </c>
      <c r="E106" s="17" t="s">
        <v>57</v>
      </c>
      <c r="F106" s="17">
        <v>1</v>
      </c>
      <c r="G106" s="779">
        <v>10000</v>
      </c>
      <c r="H106" s="780">
        <f>F106*G106</f>
        <v>10000</v>
      </c>
      <c r="J106"/>
      <c r="K106"/>
      <c r="L106"/>
      <c r="M106"/>
      <c r="N106"/>
      <c r="O106"/>
      <c r="P106"/>
      <c r="Q106"/>
      <c r="R106"/>
    </row>
    <row r="107" spans="1:18" s="124" customFormat="1" ht="10.5" customHeight="1">
      <c r="A107" s="50"/>
      <c r="B107" s="140"/>
      <c r="C107" s="79"/>
      <c r="D107" s="140"/>
      <c r="E107" s="79"/>
      <c r="F107" s="79"/>
      <c r="G107" s="784"/>
      <c r="H107" s="785"/>
      <c r="J107"/>
      <c r="K107"/>
      <c r="L107"/>
      <c r="M107"/>
      <c r="N107"/>
      <c r="O107"/>
      <c r="P107"/>
      <c r="Q107"/>
      <c r="R107"/>
    </row>
    <row r="108" spans="1:18" s="124" customFormat="1" ht="27">
      <c r="A108" s="97" t="s">
        <v>3431</v>
      </c>
      <c r="B108" s="10"/>
      <c r="C108" s="17"/>
      <c r="D108" s="10" t="s">
        <v>3433</v>
      </c>
      <c r="E108" s="17" t="s">
        <v>59</v>
      </c>
      <c r="F108" s="17">
        <f>H106</f>
        <v>10000</v>
      </c>
      <c r="G108" s="789"/>
      <c r="H108" s="780"/>
      <c r="J108"/>
      <c r="K108"/>
      <c r="L108"/>
      <c r="M108"/>
      <c r="N108"/>
      <c r="O108"/>
      <c r="P108"/>
      <c r="Q108"/>
      <c r="R108"/>
    </row>
    <row r="109" spans="1:18" s="124" customFormat="1" ht="8.25" customHeight="1">
      <c r="A109" s="50"/>
      <c r="B109" s="140"/>
      <c r="C109" s="79"/>
      <c r="D109" s="140"/>
      <c r="E109" s="79"/>
      <c r="F109" s="79"/>
      <c r="G109" s="784"/>
      <c r="H109" s="785"/>
      <c r="J109"/>
      <c r="K109"/>
      <c r="L109"/>
      <c r="M109"/>
      <c r="N109"/>
      <c r="O109"/>
      <c r="P109"/>
      <c r="Q109"/>
      <c r="R109"/>
    </row>
    <row r="110" spans="1:18" s="124" customFormat="1">
      <c r="A110" s="97" t="s">
        <v>3434</v>
      </c>
      <c r="B110" s="10"/>
      <c r="C110" s="17"/>
      <c r="D110" s="41" t="s">
        <v>2603</v>
      </c>
      <c r="E110" s="17"/>
      <c r="F110" s="17"/>
      <c r="G110" s="779"/>
      <c r="H110" s="780"/>
      <c r="J110"/>
      <c r="K110"/>
      <c r="L110"/>
      <c r="M110"/>
      <c r="N110"/>
      <c r="O110"/>
      <c r="P110"/>
      <c r="Q110"/>
      <c r="R110"/>
    </row>
    <row r="111" spans="1:18" s="124" customFormat="1" ht="8.25" customHeight="1">
      <c r="A111" s="50"/>
      <c r="B111" s="140"/>
      <c r="C111" s="79"/>
      <c r="D111" s="140"/>
      <c r="E111" s="79"/>
      <c r="F111" s="79"/>
      <c r="G111" s="784"/>
      <c r="H111" s="785"/>
      <c r="J111"/>
      <c r="K111"/>
      <c r="L111"/>
      <c r="M111"/>
      <c r="N111"/>
      <c r="O111"/>
      <c r="P111"/>
      <c r="Q111"/>
      <c r="R111"/>
    </row>
    <row r="112" spans="1:18" s="124" customFormat="1" ht="27">
      <c r="A112" s="97" t="s">
        <v>3435</v>
      </c>
      <c r="B112" s="10"/>
      <c r="C112" s="17" t="s">
        <v>2604</v>
      </c>
      <c r="D112" s="10" t="s">
        <v>3279</v>
      </c>
      <c r="E112" s="17" t="s">
        <v>57</v>
      </c>
      <c r="F112" s="17">
        <v>1</v>
      </c>
      <c r="G112" s="779">
        <v>750000</v>
      </c>
      <c r="H112" s="780">
        <f t="shared" ref="H112" si="8">F112*G112</f>
        <v>750000</v>
      </c>
      <c r="J112"/>
      <c r="K112"/>
      <c r="L112"/>
      <c r="M112"/>
      <c r="N112"/>
      <c r="O112"/>
      <c r="P112"/>
      <c r="Q112"/>
      <c r="R112"/>
    </row>
    <row r="113" spans="1:18" s="124" customFormat="1" ht="9" customHeight="1">
      <c r="A113" s="50"/>
      <c r="B113" s="140"/>
      <c r="C113" s="79"/>
      <c r="D113" s="140"/>
      <c r="E113" s="79"/>
      <c r="F113" s="79"/>
      <c r="G113" s="784"/>
      <c r="H113" s="785"/>
      <c r="J113"/>
      <c r="K113"/>
      <c r="L113"/>
      <c r="M113"/>
      <c r="N113"/>
      <c r="O113"/>
      <c r="P113"/>
      <c r="Q113"/>
      <c r="R113"/>
    </row>
    <row r="114" spans="1:18" s="124" customFormat="1" ht="27">
      <c r="A114" s="97" t="s">
        <v>3436</v>
      </c>
      <c r="B114" s="10"/>
      <c r="C114" s="17" t="s">
        <v>2605</v>
      </c>
      <c r="D114" s="10" t="s">
        <v>3437</v>
      </c>
      <c r="E114" s="17" t="s">
        <v>59</v>
      </c>
      <c r="F114" s="17">
        <f>H112</f>
        <v>750000</v>
      </c>
      <c r="G114" s="789"/>
      <c r="H114" s="780"/>
      <c r="J114"/>
      <c r="K114"/>
      <c r="L114"/>
      <c r="M114"/>
      <c r="N114"/>
      <c r="O114"/>
      <c r="P114"/>
      <c r="Q114"/>
      <c r="R114"/>
    </row>
    <row r="115" spans="1:18" s="124" customFormat="1">
      <c r="A115" s="50"/>
      <c r="B115" s="140"/>
      <c r="C115" s="79"/>
      <c r="D115" s="140"/>
      <c r="E115" s="79"/>
      <c r="F115" s="79"/>
      <c r="G115" s="784"/>
      <c r="H115" s="785"/>
      <c r="J115"/>
      <c r="K115"/>
      <c r="L115"/>
      <c r="M115"/>
      <c r="N115"/>
      <c r="O115"/>
      <c r="P115"/>
      <c r="Q115"/>
      <c r="R115"/>
    </row>
    <row r="116" spans="1:18" s="124" customFormat="1">
      <c r="A116" s="97" t="s">
        <v>3438</v>
      </c>
      <c r="B116" s="10"/>
      <c r="C116" s="17"/>
      <c r="D116" s="41" t="s">
        <v>3284</v>
      </c>
      <c r="E116" s="17"/>
      <c r="F116" s="17"/>
      <c r="G116" s="779"/>
      <c r="H116" s="780"/>
      <c r="J116"/>
      <c r="K116"/>
      <c r="L116"/>
      <c r="M116"/>
      <c r="N116"/>
      <c r="O116"/>
      <c r="P116"/>
      <c r="Q116"/>
      <c r="R116"/>
    </row>
    <row r="117" spans="1:18" s="124" customFormat="1" ht="9.75" customHeight="1">
      <c r="A117" s="50"/>
      <c r="B117" s="140"/>
      <c r="C117" s="79"/>
      <c r="D117" s="140"/>
      <c r="E117" s="79"/>
      <c r="F117" s="79"/>
      <c r="G117" s="784"/>
      <c r="H117" s="785"/>
      <c r="J117"/>
      <c r="K117"/>
      <c r="L117"/>
      <c r="M117"/>
      <c r="N117"/>
      <c r="O117"/>
      <c r="P117"/>
      <c r="Q117"/>
      <c r="R117"/>
    </row>
    <row r="118" spans="1:18" s="124" customFormat="1" ht="27">
      <c r="A118" s="97" t="s">
        <v>3439</v>
      </c>
      <c r="B118" s="10"/>
      <c r="C118" s="17" t="s">
        <v>2604</v>
      </c>
      <c r="D118" s="10" t="s">
        <v>3285</v>
      </c>
      <c r="E118" s="17" t="s">
        <v>57</v>
      </c>
      <c r="F118" s="17">
        <v>1</v>
      </c>
      <c r="G118" s="779">
        <v>750000</v>
      </c>
      <c r="H118" s="780">
        <f t="shared" ref="H118" si="9">F118*G118</f>
        <v>750000</v>
      </c>
      <c r="J118"/>
      <c r="K118"/>
      <c r="L118"/>
      <c r="M118"/>
      <c r="N118"/>
      <c r="O118"/>
      <c r="P118"/>
      <c r="Q118"/>
      <c r="R118"/>
    </row>
    <row r="119" spans="1:18" s="124" customFormat="1" ht="9.75" customHeight="1">
      <c r="A119" s="50"/>
      <c r="B119" s="140"/>
      <c r="C119" s="79"/>
      <c r="D119" s="140"/>
      <c r="E119" s="79"/>
      <c r="F119" s="79"/>
      <c r="G119" s="784"/>
      <c r="H119" s="785"/>
      <c r="J119"/>
      <c r="K119"/>
      <c r="L119"/>
      <c r="M119"/>
      <c r="N119"/>
      <c r="O119"/>
      <c r="P119"/>
      <c r="Q119"/>
      <c r="R119"/>
    </row>
    <row r="120" spans="1:18" s="124" customFormat="1" ht="27">
      <c r="A120" s="97" t="s">
        <v>3440</v>
      </c>
      <c r="B120" s="10"/>
      <c r="C120" s="17" t="s">
        <v>2605</v>
      </c>
      <c r="D120" s="10" t="s">
        <v>3441</v>
      </c>
      <c r="E120" s="17" t="s">
        <v>59</v>
      </c>
      <c r="F120" s="17">
        <f>H118</f>
        <v>750000</v>
      </c>
      <c r="G120" s="789"/>
      <c r="H120" s="780"/>
      <c r="J120"/>
      <c r="K120"/>
      <c r="L120"/>
      <c r="M120"/>
      <c r="N120"/>
      <c r="O120"/>
      <c r="P120"/>
      <c r="Q120"/>
      <c r="R120"/>
    </row>
    <row r="121" spans="1:18" s="124" customFormat="1" ht="9" customHeight="1">
      <c r="A121" s="50"/>
      <c r="B121" s="140"/>
      <c r="C121" s="79"/>
      <c r="D121" s="140"/>
      <c r="E121" s="79"/>
      <c r="F121" s="79"/>
      <c r="G121" s="784"/>
      <c r="H121" s="785"/>
      <c r="J121"/>
      <c r="K121"/>
      <c r="L121"/>
      <c r="M121"/>
      <c r="N121"/>
      <c r="O121"/>
      <c r="P121"/>
      <c r="Q121"/>
      <c r="R121"/>
    </row>
    <row r="122" spans="1:18" s="124" customFormat="1">
      <c r="A122" s="97" t="s">
        <v>3442</v>
      </c>
      <c r="B122" s="10"/>
      <c r="C122" s="17"/>
      <c r="D122" s="41" t="s">
        <v>2606</v>
      </c>
      <c r="E122" s="17"/>
      <c r="F122" s="17"/>
      <c r="G122" s="779"/>
      <c r="H122" s="780"/>
      <c r="J122"/>
      <c r="K122"/>
      <c r="L122"/>
      <c r="M122"/>
      <c r="N122"/>
      <c r="O122"/>
      <c r="P122"/>
      <c r="Q122"/>
      <c r="R122"/>
    </row>
    <row r="123" spans="1:18" s="124" customFormat="1" ht="9.75" customHeight="1">
      <c r="A123" s="50"/>
      <c r="B123" s="140"/>
      <c r="C123" s="79"/>
      <c r="D123" s="140"/>
      <c r="E123" s="79"/>
      <c r="F123" s="79"/>
      <c r="G123" s="784"/>
      <c r="H123" s="785"/>
      <c r="J123"/>
      <c r="K123"/>
      <c r="L123"/>
      <c r="M123"/>
      <c r="N123"/>
      <c r="O123"/>
      <c r="P123"/>
      <c r="Q123"/>
      <c r="R123"/>
    </row>
    <row r="124" spans="1:18" s="124" customFormat="1" ht="51.75" customHeight="1">
      <c r="A124" s="97" t="s">
        <v>3443</v>
      </c>
      <c r="B124" s="10"/>
      <c r="C124" s="17"/>
      <c r="D124" s="10" t="s">
        <v>3270</v>
      </c>
      <c r="E124" s="17" t="s">
        <v>57</v>
      </c>
      <c r="F124" s="17">
        <v>1</v>
      </c>
      <c r="G124" s="779">
        <v>1500000</v>
      </c>
      <c r="H124" s="780">
        <f t="shared" ref="H124" si="10">F124*G124</f>
        <v>1500000</v>
      </c>
      <c r="J124"/>
      <c r="K124"/>
      <c r="L124"/>
      <c r="M124"/>
      <c r="N124"/>
      <c r="O124"/>
      <c r="P124"/>
      <c r="Q124"/>
      <c r="R124"/>
    </row>
    <row r="125" spans="1:18" s="124" customFormat="1" ht="8.25" customHeight="1">
      <c r="A125" s="50"/>
      <c r="B125" s="140"/>
      <c r="C125" s="79"/>
      <c r="D125" s="140"/>
      <c r="E125" s="79"/>
      <c r="F125" s="79"/>
      <c r="G125" s="784"/>
      <c r="H125" s="785"/>
      <c r="J125"/>
      <c r="K125"/>
      <c r="L125"/>
      <c r="M125"/>
      <c r="N125"/>
      <c r="O125"/>
      <c r="P125"/>
      <c r="Q125"/>
      <c r="R125"/>
    </row>
    <row r="126" spans="1:18" s="124" customFormat="1" ht="27">
      <c r="A126" s="97" t="s">
        <v>3444</v>
      </c>
      <c r="B126" s="10"/>
      <c r="C126" s="17"/>
      <c r="D126" s="10" t="s">
        <v>3445</v>
      </c>
      <c r="E126" s="17" t="s">
        <v>59</v>
      </c>
      <c r="F126" s="17">
        <f>H124</f>
        <v>1500000</v>
      </c>
      <c r="G126" s="789"/>
      <c r="H126" s="780"/>
      <c r="J126"/>
      <c r="K126"/>
      <c r="L126"/>
      <c r="M126"/>
      <c r="N126"/>
      <c r="O126"/>
      <c r="P126"/>
      <c r="Q126"/>
      <c r="R126"/>
    </row>
    <row r="127" spans="1:18" s="124" customFormat="1" ht="9" customHeight="1">
      <c r="A127" s="50"/>
      <c r="B127" s="140"/>
      <c r="C127" s="79"/>
      <c r="D127" s="140"/>
      <c r="E127" s="79"/>
      <c r="F127" s="79"/>
      <c r="G127" s="784"/>
      <c r="H127" s="785"/>
      <c r="J127"/>
      <c r="K127"/>
      <c r="L127"/>
      <c r="M127"/>
      <c r="N127"/>
      <c r="O127"/>
      <c r="P127"/>
      <c r="Q127"/>
      <c r="R127"/>
    </row>
    <row r="128" spans="1:18" s="124" customFormat="1">
      <c r="A128" s="97" t="s">
        <v>3446</v>
      </c>
      <c r="B128" s="10"/>
      <c r="C128" s="17"/>
      <c r="D128" s="41" t="s">
        <v>2607</v>
      </c>
      <c r="E128" s="17"/>
      <c r="F128" s="17"/>
      <c r="G128" s="779"/>
      <c r="H128" s="779"/>
      <c r="J128"/>
      <c r="K128"/>
      <c r="L128"/>
      <c r="M128"/>
      <c r="N128"/>
      <c r="O128"/>
      <c r="P128"/>
      <c r="Q128"/>
      <c r="R128"/>
    </row>
    <row r="129" spans="1:18" s="124" customFormat="1" ht="9" customHeight="1">
      <c r="A129" s="50"/>
      <c r="B129" s="140"/>
      <c r="C129" s="79"/>
      <c r="D129" s="140"/>
      <c r="E129" s="15"/>
      <c r="F129" s="15"/>
      <c r="G129" s="784"/>
      <c r="H129" s="785"/>
      <c r="J129"/>
      <c r="K129"/>
      <c r="L129"/>
      <c r="M129"/>
      <c r="N129"/>
      <c r="O129"/>
      <c r="P129"/>
      <c r="Q129"/>
      <c r="R129"/>
    </row>
    <row r="130" spans="1:18" s="124" customFormat="1" ht="40.5">
      <c r="A130" s="97"/>
      <c r="B130" s="10"/>
      <c r="C130" s="17"/>
      <c r="D130" s="10" t="s">
        <v>2608</v>
      </c>
      <c r="E130" s="17"/>
      <c r="F130" s="17"/>
      <c r="G130" s="779"/>
      <c r="H130" s="779"/>
      <c r="J130"/>
      <c r="K130"/>
      <c r="L130"/>
      <c r="M130"/>
      <c r="N130"/>
      <c r="O130"/>
      <c r="P130"/>
      <c r="Q130"/>
      <c r="R130"/>
    </row>
    <row r="131" spans="1:18" s="124" customFormat="1" ht="9.75" customHeight="1">
      <c r="A131" s="50"/>
      <c r="B131" s="140"/>
      <c r="C131" s="79"/>
      <c r="D131" s="140"/>
      <c r="E131" s="15"/>
      <c r="F131" s="15"/>
      <c r="G131" s="784"/>
      <c r="H131" s="785"/>
      <c r="J131"/>
      <c r="K131"/>
      <c r="L131"/>
      <c r="M131"/>
      <c r="N131"/>
      <c r="O131"/>
      <c r="P131"/>
      <c r="Q131"/>
      <c r="R131"/>
    </row>
    <row r="132" spans="1:18" s="124" customFormat="1">
      <c r="A132" s="97" t="s">
        <v>3447</v>
      </c>
      <c r="B132" s="10"/>
      <c r="C132" s="17"/>
      <c r="D132" s="10" t="s">
        <v>2609</v>
      </c>
      <c r="E132" s="17"/>
      <c r="F132" s="17"/>
      <c r="G132" s="779"/>
      <c r="H132" s="779"/>
      <c r="J132"/>
      <c r="K132"/>
      <c r="L132"/>
      <c r="M132"/>
      <c r="N132"/>
      <c r="O132"/>
      <c r="P132"/>
      <c r="Q132"/>
      <c r="R132"/>
    </row>
    <row r="133" spans="1:18" s="124" customFormat="1" ht="9" customHeight="1">
      <c r="A133" s="50"/>
      <c r="B133" s="140"/>
      <c r="C133" s="79"/>
      <c r="D133" s="140"/>
      <c r="E133" s="15"/>
      <c r="F133" s="15"/>
      <c r="G133" s="784"/>
      <c r="H133" s="785"/>
      <c r="J133"/>
      <c r="K133"/>
      <c r="L133"/>
      <c r="M133"/>
      <c r="N133"/>
      <c r="O133"/>
      <c r="P133"/>
      <c r="Q133"/>
      <c r="R133"/>
    </row>
    <row r="134" spans="1:18" s="124" customFormat="1">
      <c r="A134" s="97" t="s">
        <v>3448</v>
      </c>
      <c r="B134" s="41"/>
      <c r="C134" s="17"/>
      <c r="D134" s="10" t="s">
        <v>2610</v>
      </c>
      <c r="E134" s="17"/>
      <c r="F134" s="17"/>
      <c r="G134" s="779"/>
      <c r="H134" s="779"/>
      <c r="J134"/>
      <c r="K134"/>
      <c r="L134"/>
      <c r="M134"/>
      <c r="N134"/>
      <c r="O134"/>
      <c r="P134"/>
      <c r="Q134"/>
      <c r="R134"/>
    </row>
    <row r="135" spans="1:18" s="124" customFormat="1" ht="8.25" customHeight="1">
      <c r="A135" s="50"/>
      <c r="B135" s="140"/>
      <c r="C135" s="79"/>
      <c r="D135" s="140"/>
      <c r="E135" s="15"/>
      <c r="F135" s="15"/>
      <c r="G135" s="784"/>
      <c r="H135" s="785"/>
      <c r="J135"/>
      <c r="K135"/>
      <c r="L135"/>
      <c r="M135"/>
      <c r="N135"/>
      <c r="O135"/>
      <c r="P135"/>
      <c r="Q135"/>
      <c r="R135"/>
    </row>
    <row r="136" spans="1:18" s="124" customFormat="1">
      <c r="A136" s="97" t="s">
        <v>3449</v>
      </c>
      <c r="B136" s="10"/>
      <c r="C136" s="123"/>
      <c r="D136" s="10" t="s">
        <v>2611</v>
      </c>
      <c r="E136" s="9" t="s">
        <v>2612</v>
      </c>
      <c r="F136" s="9">
        <v>1</v>
      </c>
      <c r="G136" s="779">
        <v>150000</v>
      </c>
      <c r="H136" s="780">
        <f>F136*G136</f>
        <v>150000</v>
      </c>
      <c r="J136"/>
      <c r="K136"/>
      <c r="L136"/>
      <c r="M136"/>
      <c r="N136"/>
      <c r="O136"/>
      <c r="P136"/>
      <c r="Q136"/>
      <c r="R136"/>
    </row>
    <row r="137" spans="1:18" s="124" customFormat="1" ht="8.25" customHeight="1">
      <c r="A137" s="50"/>
      <c r="B137" s="140"/>
      <c r="C137" s="79"/>
      <c r="D137" s="140"/>
      <c r="E137" s="15"/>
      <c r="F137" s="15"/>
      <c r="G137" s="784"/>
      <c r="H137" s="785"/>
      <c r="J137"/>
      <c r="K137"/>
      <c r="L137"/>
      <c r="M137"/>
      <c r="N137"/>
      <c r="O137"/>
      <c r="P137"/>
      <c r="Q137"/>
      <c r="R137"/>
    </row>
    <row r="138" spans="1:18" s="124" customFormat="1" ht="27">
      <c r="A138" s="97" t="s">
        <v>3450</v>
      </c>
      <c r="B138" s="10"/>
      <c r="C138" s="17"/>
      <c r="D138" s="10" t="s">
        <v>3453</v>
      </c>
      <c r="E138" s="17" t="s">
        <v>59</v>
      </c>
      <c r="F138" s="17">
        <f>H136</f>
        <v>150000</v>
      </c>
      <c r="G138" s="789"/>
      <c r="H138" s="779"/>
      <c r="J138"/>
      <c r="K138"/>
      <c r="L138"/>
      <c r="M138"/>
      <c r="N138"/>
      <c r="O138"/>
      <c r="P138"/>
      <c r="Q138"/>
      <c r="R138"/>
    </row>
    <row r="139" spans="1:18" s="124" customFormat="1" ht="9" customHeight="1">
      <c r="A139" s="50"/>
      <c r="B139" s="140"/>
      <c r="C139" s="79"/>
      <c r="D139" s="140"/>
      <c r="E139" s="15"/>
      <c r="F139" s="15"/>
      <c r="G139" s="784"/>
      <c r="H139" s="785"/>
      <c r="J139"/>
      <c r="K139"/>
      <c r="L139"/>
      <c r="M139"/>
      <c r="N139"/>
      <c r="O139"/>
      <c r="P139"/>
      <c r="Q139"/>
      <c r="R139"/>
    </row>
    <row r="140" spans="1:18" s="124" customFormat="1">
      <c r="A140" s="97" t="s">
        <v>3451</v>
      </c>
      <c r="B140" s="10"/>
      <c r="C140" s="17"/>
      <c r="D140" s="10" t="s">
        <v>2613</v>
      </c>
      <c r="E140" s="17" t="s">
        <v>2612</v>
      </c>
      <c r="F140" s="17">
        <v>1</v>
      </c>
      <c r="G140" s="779">
        <v>150000</v>
      </c>
      <c r="H140" s="779">
        <f>F140*G140</f>
        <v>150000</v>
      </c>
      <c r="J140"/>
      <c r="K140"/>
      <c r="L140"/>
      <c r="M140"/>
      <c r="N140"/>
      <c r="O140"/>
      <c r="P140"/>
      <c r="Q140"/>
      <c r="R140"/>
    </row>
    <row r="141" spans="1:18" s="124" customFormat="1" ht="9.75" customHeight="1">
      <c r="A141" s="50"/>
      <c r="B141" s="140"/>
      <c r="C141" s="79"/>
      <c r="D141" s="140"/>
      <c r="E141" s="15"/>
      <c r="F141" s="15"/>
      <c r="G141" s="784"/>
      <c r="H141" s="785"/>
      <c r="J141"/>
      <c r="K141"/>
      <c r="L141"/>
      <c r="M141"/>
      <c r="N141"/>
      <c r="O141"/>
      <c r="P141"/>
      <c r="Q141"/>
      <c r="R141"/>
    </row>
    <row r="142" spans="1:18" s="124" customFormat="1" ht="27.75" thickBot="1">
      <c r="A142" s="97" t="s">
        <v>3452</v>
      </c>
      <c r="B142" s="10"/>
      <c r="C142" s="17"/>
      <c r="D142" s="10" t="s">
        <v>3454</v>
      </c>
      <c r="E142" s="17" t="s">
        <v>59</v>
      </c>
      <c r="F142" s="17">
        <f>H140</f>
        <v>150000</v>
      </c>
      <c r="G142" s="789"/>
      <c r="H142" s="779"/>
      <c r="J142"/>
      <c r="K142"/>
      <c r="L142"/>
      <c r="M142"/>
      <c r="N142"/>
      <c r="O142"/>
      <c r="P142"/>
      <c r="Q142"/>
      <c r="R142"/>
    </row>
    <row r="143" spans="1:18" s="124" customFormat="1" ht="15.75" customHeight="1" thickBot="1">
      <c r="A143" s="1108" t="s">
        <v>39</v>
      </c>
      <c r="B143" s="1108"/>
      <c r="C143" s="1108"/>
      <c r="D143" s="1108"/>
      <c r="E143" s="1108"/>
      <c r="F143" s="1108"/>
      <c r="G143" s="1108"/>
      <c r="H143" s="758"/>
      <c r="J143"/>
      <c r="K143"/>
      <c r="L143"/>
      <c r="M143"/>
      <c r="N143"/>
      <c r="O143"/>
      <c r="P143"/>
      <c r="Q143"/>
      <c r="R143"/>
    </row>
    <row r="150" spans="11:11">
      <c r="K150" s="110"/>
    </row>
  </sheetData>
  <sheetProtection algorithmName="SHA-512" hashValue="MQl5XDK2mpYDmvM55AeTXp3E/SJE5eePyaW2w4m3uQS7cj5RpBCRmNcIktLWjX5iWhWo8gO8UlIA6OmXfnQrTw==" saltValue="oJ+SkAxAkXRGLM0yjnmARQ==" spinCount="100000" sheet="1" objects="1" scenarios="1"/>
  <mergeCells count="9">
    <mergeCell ref="C1:H1"/>
    <mergeCell ref="C2:H2"/>
    <mergeCell ref="A3:B3"/>
    <mergeCell ref="A143:G143"/>
    <mergeCell ref="A52:G52"/>
    <mergeCell ref="K52:M52"/>
    <mergeCell ref="A53:G53"/>
    <mergeCell ref="A100:G100"/>
    <mergeCell ref="A101:G101"/>
  </mergeCells>
  <pageMargins left="0.70866141732283472" right="0.70866141732283472" top="0.74803149606299213" bottom="0.74803149606299213" header="0.31496062992125984" footer="0.31496062992125984"/>
  <pageSetup paperSize="9" scale="60" firstPageNumber="19" fitToHeight="0" orientation="portrait" r:id="rId1"/>
  <headerFooter>
    <oddFooter xml:space="preserve">&amp;RC. &amp;P
</oddFooter>
  </headerFooter>
  <rowBreaks count="2" manualBreakCount="2">
    <brk id="52" max="7" man="1"/>
    <brk id="100" max="7" man="1"/>
  </rowBreaks>
  <colBreaks count="1" manualBreakCount="1">
    <brk id="8" max="1048575" man="1"/>
  </colBreak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03DD9C-A495-4584-92B0-2F75D45ECF02}">
  <sheetPr>
    <tabColor rgb="FF00B050"/>
    <pageSetUpPr fitToPage="1"/>
  </sheetPr>
  <dimension ref="A1:S1187"/>
  <sheetViews>
    <sheetView view="pageBreakPreview" topLeftCell="A23" zoomScale="85" zoomScaleNormal="100" zoomScaleSheetLayoutView="85" workbookViewId="0">
      <selection activeCell="G87" sqref="A87:H120"/>
    </sheetView>
  </sheetViews>
  <sheetFormatPr defaultColWidth="9.140625" defaultRowHeight="15"/>
  <cols>
    <col min="1" max="1" width="11.42578125" style="207" customWidth="1"/>
    <col min="2" max="2" width="8.42578125" style="207" customWidth="1"/>
    <col min="3" max="3" width="11.85546875" style="209" customWidth="1"/>
    <col min="4" max="4" width="50.140625" style="207" customWidth="1"/>
    <col min="5" max="5" width="10.28515625" style="230" customWidth="1"/>
    <col min="6" max="6" width="11.85546875" style="207" bestFit="1" customWidth="1"/>
    <col min="7" max="7" width="44.7109375" style="207" customWidth="1"/>
    <col min="8" max="8" width="50.7109375" style="207" customWidth="1"/>
    <col min="9" max="9" width="12" style="207" bestFit="1" customWidth="1"/>
    <col min="10" max="10" width="14.7109375" style="207" bestFit="1" customWidth="1"/>
    <col min="11" max="11" width="9.140625" style="207"/>
    <col min="12" max="12" width="42.85546875" style="207" customWidth="1"/>
    <col min="13" max="13" width="23.42578125" style="207" customWidth="1"/>
    <col min="14" max="14" width="34" style="207" customWidth="1"/>
    <col min="15" max="15" width="28.7109375" style="208" customWidth="1"/>
    <col min="16" max="16" width="20.42578125" style="207" customWidth="1"/>
    <col min="17" max="17" width="21.140625" style="207" customWidth="1"/>
    <col min="18" max="18" width="23.7109375" style="207" customWidth="1"/>
    <col min="19" max="19" width="11.28515625" style="124" customWidth="1"/>
    <col min="20" max="20" width="12.28515625" style="207" customWidth="1"/>
    <col min="21" max="16384" width="9.140625" style="207"/>
  </cols>
  <sheetData>
    <row r="1" spans="1:16">
      <c r="A1" s="1162" t="s">
        <v>1327</v>
      </c>
      <c r="B1" s="1162"/>
      <c r="C1" s="1162" t="s">
        <v>3283</v>
      </c>
      <c r="D1" s="1162"/>
      <c r="E1" s="1162"/>
      <c r="F1" s="1162"/>
      <c r="G1" s="1162"/>
      <c r="H1" s="1162"/>
    </row>
    <row r="2" spans="1:16">
      <c r="A2" s="1162" t="s">
        <v>1184</v>
      </c>
      <c r="B2" s="1162"/>
      <c r="C2" s="1162" t="s">
        <v>3487</v>
      </c>
      <c r="D2" s="1162"/>
      <c r="E2" s="1162"/>
      <c r="F2" s="1162"/>
      <c r="G2" s="1162"/>
      <c r="H2" s="1162"/>
    </row>
    <row r="3" spans="1:16" ht="15" customHeight="1" thickBot="1">
      <c r="A3" s="1103" t="s">
        <v>917</v>
      </c>
      <c r="B3" s="1103"/>
      <c r="C3" s="1103" t="str">
        <f>D5</f>
        <v>SCHEDULE 32: EXTENSION 3A PUMPSTATION</v>
      </c>
      <c r="D3" s="1103"/>
      <c r="E3" s="1103"/>
      <c r="F3" s="1103"/>
      <c r="G3" s="1103"/>
      <c r="H3" s="1103"/>
    </row>
    <row r="4" spans="1:16" ht="15" customHeight="1" thickBot="1">
      <c r="A4" s="660" t="s">
        <v>0</v>
      </c>
      <c r="B4" s="661" t="s">
        <v>1</v>
      </c>
      <c r="C4" s="661" t="s">
        <v>2</v>
      </c>
      <c r="D4" s="853" t="s">
        <v>3</v>
      </c>
      <c r="E4" s="661" t="s">
        <v>4</v>
      </c>
      <c r="F4" s="661" t="s">
        <v>5</v>
      </c>
      <c r="G4" s="661" t="s">
        <v>6</v>
      </c>
      <c r="H4" s="661" t="s">
        <v>7</v>
      </c>
    </row>
    <row r="5" spans="1:16">
      <c r="A5" s="662"/>
      <c r="B5" s="42"/>
      <c r="C5" s="342"/>
      <c r="D5" s="702" t="s">
        <v>4125</v>
      </c>
      <c r="E5" s="163"/>
      <c r="F5" s="163"/>
      <c r="G5" s="886"/>
      <c r="H5" s="886"/>
    </row>
    <row r="6" spans="1:16">
      <c r="A6" s="663"/>
      <c r="B6" s="664"/>
      <c r="C6" s="354"/>
      <c r="D6" s="854"/>
      <c r="E6" s="690"/>
      <c r="F6" s="690"/>
      <c r="G6" s="887"/>
      <c r="H6" s="887"/>
      <c r="I6" s="209"/>
      <c r="J6" s="209"/>
    </row>
    <row r="7" spans="1:16" ht="16.5" customHeight="1">
      <c r="A7" s="662" t="s">
        <v>3500</v>
      </c>
      <c r="B7" s="452"/>
      <c r="C7" s="210" t="s">
        <v>199</v>
      </c>
      <c r="D7" s="691" t="s">
        <v>200</v>
      </c>
      <c r="E7" s="39"/>
      <c r="F7" s="39"/>
      <c r="G7" s="888"/>
      <c r="H7" s="888"/>
      <c r="I7" s="209"/>
      <c r="J7" s="209"/>
      <c r="M7" s="390"/>
      <c r="N7" s="391"/>
      <c r="O7" s="391"/>
      <c r="P7" s="391"/>
    </row>
    <row r="8" spans="1:16">
      <c r="A8" s="666"/>
      <c r="B8" s="355"/>
      <c r="C8" s="713"/>
      <c r="D8" s="855"/>
      <c r="E8" s="30"/>
      <c r="F8" s="30"/>
      <c r="G8" s="889"/>
      <c r="H8" s="889"/>
      <c r="I8" s="209"/>
      <c r="J8" s="209"/>
      <c r="M8" s="390"/>
      <c r="N8" s="389"/>
      <c r="O8" s="389"/>
      <c r="P8" s="389"/>
    </row>
    <row r="9" spans="1:16">
      <c r="A9" s="662" t="s">
        <v>3501</v>
      </c>
      <c r="B9" s="665"/>
      <c r="C9" s="685"/>
      <c r="D9" s="691" t="s">
        <v>202</v>
      </c>
      <c r="E9" s="39"/>
      <c r="F9" s="699"/>
      <c r="G9" s="890"/>
      <c r="H9" s="891"/>
      <c r="I9" s="209"/>
      <c r="J9" s="209"/>
      <c r="M9" s="389"/>
      <c r="N9" s="389"/>
      <c r="O9" s="389"/>
      <c r="P9" s="389"/>
    </row>
    <row r="10" spans="1:16">
      <c r="A10" s="666"/>
      <c r="B10" s="355"/>
      <c r="C10" s="713"/>
      <c r="D10" s="855"/>
      <c r="E10" s="30"/>
      <c r="F10" s="30"/>
      <c r="G10" s="889"/>
      <c r="H10" s="889"/>
      <c r="I10" s="209"/>
      <c r="J10" s="209"/>
      <c r="O10" s="207"/>
    </row>
    <row r="11" spans="1:16" ht="25.5">
      <c r="A11" s="16" t="s">
        <v>4143</v>
      </c>
      <c r="B11" s="665"/>
      <c r="C11" s="211" t="s">
        <v>203</v>
      </c>
      <c r="D11" s="693" t="s">
        <v>204</v>
      </c>
      <c r="E11" s="39"/>
      <c r="F11" s="699"/>
      <c r="G11" s="890"/>
      <c r="H11" s="891"/>
      <c r="I11" s="209"/>
      <c r="J11" s="209"/>
      <c r="M11" s="390"/>
      <c r="N11" s="390"/>
      <c r="O11" s="390"/>
    </row>
    <row r="12" spans="1:16">
      <c r="A12" s="666"/>
      <c r="B12" s="355"/>
      <c r="C12" s="713"/>
      <c r="D12" s="855"/>
      <c r="E12" s="30"/>
      <c r="F12" s="30"/>
      <c r="G12" s="892"/>
      <c r="H12" s="892"/>
      <c r="I12" s="209"/>
      <c r="J12" s="209"/>
      <c r="M12" s="389"/>
      <c r="N12" s="389"/>
      <c r="O12" s="389"/>
    </row>
    <row r="13" spans="1:16">
      <c r="A13" s="16" t="s">
        <v>4144</v>
      </c>
      <c r="B13" s="665"/>
      <c r="C13" s="685"/>
      <c r="D13" s="693" t="s">
        <v>1560</v>
      </c>
      <c r="E13" s="695" t="s">
        <v>154</v>
      </c>
      <c r="F13" s="700">
        <v>221</v>
      </c>
      <c r="G13" s="893"/>
      <c r="H13" s="893"/>
      <c r="I13" s="209"/>
      <c r="J13" s="209"/>
    </row>
    <row r="14" spans="1:16" ht="15.75">
      <c r="A14" s="666"/>
      <c r="B14" s="355"/>
      <c r="C14" s="713"/>
      <c r="D14" s="855"/>
      <c r="E14" s="30"/>
      <c r="F14" s="30"/>
      <c r="G14" s="892"/>
      <c r="H14" s="892"/>
      <c r="I14" s="209"/>
      <c r="J14" s="209"/>
      <c r="L14" s="214"/>
      <c r="M14" s="215"/>
      <c r="N14" s="213"/>
      <c r="O14" s="213"/>
      <c r="P14" s="213"/>
    </row>
    <row r="15" spans="1:16">
      <c r="A15" s="16" t="s">
        <v>4145</v>
      </c>
      <c r="B15" s="665"/>
      <c r="C15" s="685"/>
      <c r="D15" s="693" t="s">
        <v>1561</v>
      </c>
      <c r="E15" s="695" t="s">
        <v>154</v>
      </c>
      <c r="F15" s="700">
        <v>861</v>
      </c>
      <c r="G15" s="893"/>
      <c r="H15" s="893"/>
      <c r="I15" s="209"/>
      <c r="J15" s="209"/>
      <c r="L15" s="216"/>
      <c r="M15" s="215"/>
      <c r="N15" s="213"/>
      <c r="O15" s="213"/>
      <c r="P15" s="213"/>
    </row>
    <row r="16" spans="1:16">
      <c r="A16" s="666"/>
      <c r="B16" s="355"/>
      <c r="C16" s="713"/>
      <c r="D16" s="855"/>
      <c r="E16" s="30"/>
      <c r="F16" s="30"/>
      <c r="G16" s="892"/>
      <c r="H16" s="892"/>
      <c r="I16" s="209"/>
      <c r="J16" s="209"/>
      <c r="L16" s="213"/>
      <c r="M16" s="213"/>
      <c r="N16" s="213"/>
      <c r="O16" s="215"/>
      <c r="P16" s="217"/>
    </row>
    <row r="17" spans="1:16">
      <c r="A17" s="662" t="s">
        <v>4146</v>
      </c>
      <c r="B17" s="665"/>
      <c r="C17" s="685"/>
      <c r="D17" s="691" t="s">
        <v>208</v>
      </c>
      <c r="E17" s="39"/>
      <c r="F17" s="699"/>
      <c r="G17" s="890"/>
      <c r="H17" s="890"/>
      <c r="I17" s="209"/>
      <c r="J17" s="209"/>
      <c r="O17" s="215"/>
      <c r="P17" s="218"/>
    </row>
    <row r="18" spans="1:16">
      <c r="A18" s="666"/>
      <c r="B18" s="355"/>
      <c r="C18" s="713"/>
      <c r="D18" s="855"/>
      <c r="E18" s="30"/>
      <c r="F18" s="30"/>
      <c r="G18" s="892"/>
      <c r="H18" s="892"/>
    </row>
    <row r="19" spans="1:16" ht="15.75">
      <c r="A19" s="16" t="s">
        <v>4147</v>
      </c>
      <c r="B19" s="665"/>
      <c r="C19" s="686"/>
      <c r="D19" s="693" t="s">
        <v>1562</v>
      </c>
      <c r="E19" s="695" t="s">
        <v>154</v>
      </c>
      <c r="F19" s="700">
        <v>7</v>
      </c>
      <c r="G19" s="893"/>
      <c r="H19" s="893"/>
      <c r="I19" s="219"/>
      <c r="J19" s="209"/>
      <c r="L19" s="214"/>
      <c r="M19" s="215"/>
      <c r="N19" s="213"/>
      <c r="O19" s="213"/>
      <c r="P19" s="213"/>
    </row>
    <row r="20" spans="1:16">
      <c r="A20" s="666"/>
      <c r="B20" s="355"/>
      <c r="C20" s="687"/>
      <c r="D20" s="856"/>
      <c r="E20" s="169"/>
      <c r="F20" s="169"/>
      <c r="G20" s="894"/>
      <c r="H20" s="894"/>
      <c r="I20" s="209"/>
      <c r="J20" s="209"/>
      <c r="L20" s="216"/>
      <c r="M20" s="215"/>
      <c r="N20" s="213"/>
      <c r="O20" s="213"/>
      <c r="P20" s="213"/>
    </row>
    <row r="21" spans="1:16" ht="25.5">
      <c r="A21" s="16" t="s">
        <v>4148</v>
      </c>
      <c r="B21" s="665"/>
      <c r="C21" s="686"/>
      <c r="D21" s="693" t="s">
        <v>1563</v>
      </c>
      <c r="E21" s="695" t="s">
        <v>154</v>
      </c>
      <c r="F21" s="700">
        <v>10</v>
      </c>
      <c r="G21" s="893"/>
      <c r="H21" s="893"/>
      <c r="I21" s="209"/>
      <c r="J21" s="209"/>
      <c r="L21" s="213"/>
      <c r="M21" s="213"/>
      <c r="N21" s="213"/>
      <c r="O21" s="215"/>
      <c r="P21" s="213"/>
    </row>
    <row r="22" spans="1:16">
      <c r="A22" s="666"/>
      <c r="B22" s="355"/>
      <c r="C22" s="687"/>
      <c r="D22" s="857"/>
      <c r="E22" s="169"/>
      <c r="F22" s="169"/>
      <c r="G22" s="894"/>
      <c r="H22" s="894"/>
      <c r="I22" s="209"/>
      <c r="J22" s="209"/>
      <c r="O22" s="215"/>
      <c r="P22" s="213"/>
    </row>
    <row r="23" spans="1:16">
      <c r="A23" s="16" t="s">
        <v>4149</v>
      </c>
      <c r="B23" s="665"/>
      <c r="C23" s="685"/>
      <c r="D23" s="693" t="s">
        <v>1564</v>
      </c>
      <c r="E23" s="695" t="s">
        <v>154</v>
      </c>
      <c r="F23" s="700">
        <v>10</v>
      </c>
      <c r="G23" s="893"/>
      <c r="H23" s="893"/>
      <c r="I23" s="209"/>
      <c r="J23" s="209"/>
    </row>
    <row r="24" spans="1:16" ht="15.75">
      <c r="A24" s="666"/>
      <c r="B24" s="670"/>
      <c r="C24" s="688"/>
      <c r="D24" s="857"/>
      <c r="E24" s="696"/>
      <c r="F24" s="696"/>
      <c r="G24" s="894"/>
      <c r="H24" s="894"/>
      <c r="I24" s="209"/>
      <c r="J24" s="209"/>
      <c r="L24" s="214"/>
      <c r="M24" s="213"/>
      <c r="N24" s="213"/>
      <c r="O24" s="215"/>
    </row>
    <row r="25" spans="1:16">
      <c r="A25" s="16" t="s">
        <v>4150</v>
      </c>
      <c r="B25" s="665"/>
      <c r="C25" s="685"/>
      <c r="D25" s="693" t="s">
        <v>1565</v>
      </c>
      <c r="E25" s="695" t="s">
        <v>154</v>
      </c>
      <c r="F25" s="700">
        <v>30</v>
      </c>
      <c r="G25" s="893"/>
      <c r="H25" s="893"/>
      <c r="I25" s="209"/>
      <c r="J25" s="209"/>
      <c r="L25" s="213"/>
      <c r="M25" s="217"/>
      <c r="N25" s="213"/>
      <c r="O25" s="220"/>
    </row>
    <row r="26" spans="1:16">
      <c r="A26" s="666"/>
      <c r="B26" s="670"/>
      <c r="C26" s="687"/>
      <c r="D26" s="856"/>
      <c r="E26" s="169"/>
      <c r="F26" s="169"/>
      <c r="G26" s="894"/>
      <c r="H26" s="894"/>
      <c r="I26" s="209"/>
      <c r="J26" s="209"/>
      <c r="L26" s="213"/>
      <c r="M26" s="217"/>
      <c r="N26" s="213"/>
      <c r="O26" s="220"/>
    </row>
    <row r="27" spans="1:16">
      <c r="A27" s="16"/>
      <c r="B27" s="665"/>
      <c r="C27" s="686"/>
      <c r="D27" s="691" t="s">
        <v>213</v>
      </c>
      <c r="E27" s="39"/>
      <c r="F27" s="699"/>
      <c r="G27" s="895"/>
      <c r="H27" s="890"/>
      <c r="I27" s="209"/>
      <c r="J27" s="209"/>
    </row>
    <row r="28" spans="1:16">
      <c r="A28" s="666"/>
      <c r="B28" s="670"/>
      <c r="C28" s="688"/>
      <c r="D28" s="857"/>
      <c r="E28" s="30"/>
      <c r="F28" s="671"/>
      <c r="G28" s="896"/>
      <c r="H28" s="896"/>
      <c r="I28" s="209"/>
      <c r="J28" s="209"/>
    </row>
    <row r="29" spans="1:16">
      <c r="A29" s="16" t="s">
        <v>4151</v>
      </c>
      <c r="B29" s="665"/>
      <c r="C29" s="685"/>
      <c r="D29" s="693" t="s">
        <v>215</v>
      </c>
      <c r="E29" s="695" t="s">
        <v>154</v>
      </c>
      <c r="F29" s="700">
        <v>432</v>
      </c>
      <c r="G29" s="893"/>
      <c r="H29" s="893"/>
      <c r="I29" s="222"/>
      <c r="J29" s="858"/>
    </row>
    <row r="30" spans="1:16" ht="15.75">
      <c r="A30" s="27"/>
      <c r="B30" s="670"/>
      <c r="C30" s="688"/>
      <c r="D30" s="857"/>
      <c r="E30" s="30"/>
      <c r="F30" s="671"/>
      <c r="G30" s="896"/>
      <c r="H30" s="896"/>
      <c r="I30" s="209"/>
      <c r="J30" s="858"/>
      <c r="L30" s="214"/>
      <c r="M30" s="221"/>
      <c r="N30" s="213"/>
      <c r="O30" s="213"/>
    </row>
    <row r="31" spans="1:16" ht="25.5">
      <c r="A31" s="16" t="s">
        <v>4152</v>
      </c>
      <c r="B31" s="665"/>
      <c r="C31" s="685"/>
      <c r="D31" s="693" t="s">
        <v>3271</v>
      </c>
      <c r="E31" s="697" t="s">
        <v>154</v>
      </c>
      <c r="F31" s="700">
        <v>220</v>
      </c>
      <c r="G31" s="893"/>
      <c r="H31" s="893"/>
      <c r="I31" s="222"/>
      <c r="J31" s="858"/>
      <c r="L31" s="216"/>
      <c r="M31" s="215"/>
      <c r="N31" s="213"/>
      <c r="O31" s="217"/>
    </row>
    <row r="32" spans="1:16">
      <c r="A32" s="27"/>
      <c r="B32" s="670"/>
      <c r="C32" s="688"/>
      <c r="D32" s="857"/>
      <c r="E32" s="30"/>
      <c r="F32" s="671"/>
      <c r="G32" s="896"/>
      <c r="H32" s="896"/>
      <c r="I32" s="209"/>
      <c r="J32" s="858"/>
      <c r="L32" s="224"/>
      <c r="M32" s="225"/>
      <c r="O32" s="226"/>
    </row>
    <row r="33" spans="1:10">
      <c r="A33" s="16" t="s">
        <v>4153</v>
      </c>
      <c r="B33" s="665"/>
      <c r="C33" s="685"/>
      <c r="D33" s="693" t="s">
        <v>217</v>
      </c>
      <c r="E33" s="695" t="s">
        <v>154</v>
      </c>
      <c r="F33" s="700">
        <v>220</v>
      </c>
      <c r="G33" s="893"/>
      <c r="H33" s="893"/>
      <c r="I33" s="222"/>
      <c r="J33" s="858"/>
    </row>
    <row r="34" spans="1:10">
      <c r="A34" s="27"/>
      <c r="B34" s="670"/>
      <c r="C34" s="688"/>
      <c r="D34" s="857"/>
      <c r="E34" s="30"/>
      <c r="F34" s="671"/>
      <c r="G34" s="896"/>
      <c r="H34" s="896"/>
      <c r="I34" s="209"/>
      <c r="J34" s="209"/>
    </row>
    <row r="35" spans="1:10">
      <c r="A35" s="16"/>
      <c r="B35" s="665"/>
      <c r="C35" s="685"/>
      <c r="D35" s="859"/>
      <c r="E35" s="673"/>
      <c r="F35" s="673"/>
      <c r="G35" s="897"/>
      <c r="H35" s="897"/>
      <c r="I35" s="209"/>
      <c r="J35" s="209"/>
    </row>
    <row r="36" spans="1:10">
      <c r="A36" s="27"/>
      <c r="B36" s="670"/>
      <c r="C36" s="688"/>
      <c r="D36" s="857"/>
      <c r="E36" s="30"/>
      <c r="F36" s="671"/>
      <c r="G36" s="896"/>
      <c r="H36" s="896"/>
    </row>
    <row r="37" spans="1:10" ht="15.75" thickBot="1">
      <c r="A37" s="32"/>
      <c r="B37" s="675"/>
      <c r="C37" s="689"/>
      <c r="D37" s="860"/>
      <c r="E37" s="698"/>
      <c r="F37" s="701"/>
      <c r="G37" s="898"/>
      <c r="H37" s="898"/>
    </row>
    <row r="38" spans="1:10" ht="15.75" thickBot="1">
      <c r="A38" s="1163" t="s">
        <v>865</v>
      </c>
      <c r="B38" s="1163"/>
      <c r="C38" s="1163"/>
      <c r="D38" s="1163"/>
      <c r="E38" s="1163"/>
      <c r="F38" s="1163"/>
      <c r="G38" s="1163"/>
      <c r="H38" s="676"/>
    </row>
    <row r="39" spans="1:10" ht="15.75" thickBot="1">
      <c r="A39" s="1164" t="s">
        <v>21</v>
      </c>
      <c r="B39" s="1165"/>
      <c r="C39" s="1165"/>
      <c r="D39" s="1165"/>
      <c r="E39" s="1165"/>
      <c r="F39" s="1165"/>
      <c r="G39" s="1166"/>
      <c r="H39" s="677"/>
    </row>
    <row r="40" spans="1:10">
      <c r="A40" s="662">
        <v>32.14</v>
      </c>
      <c r="B40" s="665"/>
      <c r="C40" s="667"/>
      <c r="D40" s="702" t="s">
        <v>218</v>
      </c>
      <c r="E40" s="706"/>
      <c r="F40" s="706"/>
      <c r="G40" s="899"/>
      <c r="H40" s="899"/>
    </row>
    <row r="41" spans="1:10">
      <c r="A41" s="27"/>
      <c r="B41" s="670"/>
      <c r="C41" s="671"/>
      <c r="D41" s="857"/>
      <c r="E41" s="696"/>
      <c r="F41" s="696"/>
      <c r="G41" s="894"/>
      <c r="H41" s="894"/>
    </row>
    <row r="42" spans="1:10">
      <c r="A42" s="16" t="s">
        <v>3502</v>
      </c>
      <c r="B42" s="665"/>
      <c r="C42" s="667"/>
      <c r="D42" s="693" t="s">
        <v>219</v>
      </c>
      <c r="E42" s="695" t="s">
        <v>154</v>
      </c>
      <c r="F42" s="700">
        <v>525</v>
      </c>
      <c r="G42" s="893"/>
      <c r="H42" s="893"/>
      <c r="I42" s="222"/>
      <c r="J42" s="223"/>
    </row>
    <row r="43" spans="1:10">
      <c r="A43" s="27"/>
      <c r="B43" s="670"/>
      <c r="C43" s="169"/>
      <c r="D43" s="856"/>
      <c r="E43" s="169"/>
      <c r="F43" s="169"/>
      <c r="G43" s="894"/>
      <c r="H43" s="894"/>
      <c r="I43" s="209"/>
      <c r="J43" s="209"/>
    </row>
    <row r="44" spans="1:10">
      <c r="A44" s="16" t="s">
        <v>3503</v>
      </c>
      <c r="B44" s="665"/>
      <c r="C44" s="39"/>
      <c r="D44" s="693" t="s">
        <v>220</v>
      </c>
      <c r="E44" s="695" t="s">
        <v>154</v>
      </c>
      <c r="F44" s="700">
        <v>525</v>
      </c>
      <c r="G44" s="893"/>
      <c r="H44" s="893"/>
      <c r="I44" s="222"/>
      <c r="J44" s="223"/>
    </row>
    <row r="45" spans="1:10">
      <c r="A45" s="27"/>
      <c r="B45" s="670"/>
      <c r="C45" s="671"/>
      <c r="D45" s="857"/>
      <c r="E45" s="30"/>
      <c r="F45" s="671"/>
      <c r="G45" s="896"/>
      <c r="H45" s="896"/>
      <c r="I45" s="209"/>
      <c r="J45" s="209"/>
    </row>
    <row r="46" spans="1:10">
      <c r="A46" s="16" t="s">
        <v>3504</v>
      </c>
      <c r="B46" s="665"/>
      <c r="C46" s="667"/>
      <c r="D46" s="693" t="s">
        <v>221</v>
      </c>
      <c r="E46" s="695" t="s">
        <v>154</v>
      </c>
      <c r="F46" s="700">
        <v>130</v>
      </c>
      <c r="G46" s="893"/>
      <c r="H46" s="893"/>
      <c r="I46" s="222"/>
      <c r="J46" s="223"/>
    </row>
    <row r="47" spans="1:10">
      <c r="A47" s="27"/>
      <c r="B47" s="670"/>
      <c r="C47" s="671"/>
      <c r="D47" s="857"/>
      <c r="E47" s="30"/>
      <c r="F47" s="671"/>
      <c r="G47" s="896"/>
      <c r="H47" s="896"/>
      <c r="I47" s="209"/>
      <c r="J47" s="209"/>
    </row>
    <row r="48" spans="1:10">
      <c r="A48" s="16" t="s">
        <v>3505</v>
      </c>
      <c r="B48" s="448"/>
      <c r="C48" s="667"/>
      <c r="D48" s="693" t="s">
        <v>222</v>
      </c>
      <c r="E48" s="695" t="s">
        <v>223</v>
      </c>
      <c r="F48" s="700">
        <v>22</v>
      </c>
      <c r="G48" s="893"/>
      <c r="H48" s="893"/>
      <c r="I48" s="222"/>
      <c r="J48" s="227"/>
    </row>
    <row r="49" spans="1:10">
      <c r="A49" s="27"/>
      <c r="B49" s="670"/>
      <c r="C49" s="671"/>
      <c r="D49" s="857"/>
      <c r="E49" s="30"/>
      <c r="F49" s="671"/>
      <c r="G49" s="896"/>
      <c r="H49" s="896"/>
      <c r="I49" s="209"/>
      <c r="J49" s="209"/>
    </row>
    <row r="50" spans="1:10">
      <c r="A50" s="883">
        <v>32.15</v>
      </c>
      <c r="B50" s="673"/>
      <c r="C50" s="667"/>
      <c r="D50" s="691" t="s">
        <v>224</v>
      </c>
      <c r="E50" s="39"/>
      <c r="F50" s="673"/>
      <c r="G50" s="897"/>
      <c r="H50" s="897"/>
      <c r="I50" s="209"/>
      <c r="J50" s="209"/>
    </row>
    <row r="51" spans="1:10">
      <c r="A51" s="27"/>
      <c r="B51" s="670"/>
      <c r="C51" s="671"/>
      <c r="D51" s="857"/>
      <c r="E51" s="30"/>
      <c r="F51" s="671"/>
      <c r="G51" s="896"/>
      <c r="H51" s="896"/>
      <c r="I51" s="209"/>
      <c r="J51" s="209"/>
    </row>
    <row r="52" spans="1:10" ht="25.5">
      <c r="A52" s="32" t="s">
        <v>3506</v>
      </c>
      <c r="B52" s="673"/>
      <c r="C52" s="667"/>
      <c r="D52" s="693" t="s">
        <v>225</v>
      </c>
      <c r="E52" s="697" t="s">
        <v>154</v>
      </c>
      <c r="F52" s="700">
        <v>38</v>
      </c>
      <c r="G52" s="893"/>
      <c r="H52" s="893"/>
      <c r="I52" s="228"/>
      <c r="J52" s="209"/>
    </row>
    <row r="53" spans="1:10">
      <c r="A53" s="27"/>
      <c r="B53" s="670"/>
      <c r="C53" s="671"/>
      <c r="D53" s="857"/>
      <c r="E53" s="30"/>
      <c r="F53" s="671"/>
      <c r="G53" s="896"/>
      <c r="H53" s="896"/>
      <c r="I53" s="209"/>
      <c r="J53" s="209"/>
    </row>
    <row r="54" spans="1:10" ht="25.5">
      <c r="A54" s="32" t="s">
        <v>3507</v>
      </c>
      <c r="B54" s="673"/>
      <c r="C54" s="714"/>
      <c r="D54" s="703" t="s">
        <v>4139</v>
      </c>
      <c r="E54" s="697" t="s">
        <v>154</v>
      </c>
      <c r="F54" s="700">
        <v>50</v>
      </c>
      <c r="G54" s="893"/>
      <c r="H54" s="893"/>
      <c r="I54" s="229"/>
      <c r="J54" s="209"/>
    </row>
    <row r="55" spans="1:10">
      <c r="A55" s="27"/>
      <c r="B55" s="670"/>
      <c r="C55" s="671"/>
      <c r="D55" s="857"/>
      <c r="E55" s="30"/>
      <c r="F55" s="671"/>
      <c r="G55" s="896"/>
      <c r="H55" s="896"/>
      <c r="I55" s="209"/>
      <c r="J55" s="209"/>
    </row>
    <row r="56" spans="1:10" ht="25.5">
      <c r="A56" s="32" t="s">
        <v>3508</v>
      </c>
      <c r="B56" s="673"/>
      <c r="C56" s="714"/>
      <c r="D56" s="703" t="s">
        <v>4138</v>
      </c>
      <c r="E56" s="697" t="s">
        <v>154</v>
      </c>
      <c r="F56" s="700">
        <v>50</v>
      </c>
      <c r="G56" s="893"/>
      <c r="H56" s="893"/>
      <c r="I56" s="229"/>
      <c r="J56" s="209"/>
    </row>
    <row r="57" spans="1:10">
      <c r="A57" s="27"/>
      <c r="B57" s="670"/>
      <c r="C57" s="671"/>
      <c r="D57" s="857"/>
      <c r="E57" s="30"/>
      <c r="F57" s="671"/>
      <c r="G57" s="896"/>
      <c r="H57" s="896"/>
      <c r="I57" s="209"/>
      <c r="J57" s="209"/>
    </row>
    <row r="58" spans="1:10">
      <c r="A58" s="32"/>
      <c r="B58" s="673"/>
      <c r="C58" s="714"/>
      <c r="D58" s="861"/>
      <c r="E58" s="673"/>
      <c r="F58" s="699"/>
      <c r="G58" s="897"/>
      <c r="H58" s="897"/>
      <c r="I58" s="209"/>
      <c r="J58" s="209"/>
    </row>
    <row r="59" spans="1:10">
      <c r="A59" s="27"/>
      <c r="B59" s="670"/>
      <c r="C59" s="671"/>
      <c r="D59" s="857"/>
      <c r="E59" s="30"/>
      <c r="F59" s="671"/>
      <c r="G59" s="896"/>
      <c r="H59" s="896"/>
      <c r="I59" s="209"/>
      <c r="J59" s="209"/>
    </row>
    <row r="60" spans="1:10">
      <c r="A60" s="32"/>
      <c r="B60" s="673"/>
      <c r="C60" s="714"/>
      <c r="D60" s="862"/>
      <c r="E60" s="673"/>
      <c r="F60" s="699"/>
      <c r="G60" s="897"/>
      <c r="H60" s="897"/>
      <c r="I60" s="209"/>
      <c r="J60" s="209"/>
    </row>
    <row r="61" spans="1:10">
      <c r="A61" s="27"/>
      <c r="B61" s="670"/>
      <c r="C61" s="671"/>
      <c r="D61" s="857"/>
      <c r="E61" s="30"/>
      <c r="F61" s="671"/>
      <c r="G61" s="896"/>
      <c r="H61" s="896"/>
    </row>
    <row r="62" spans="1:10">
      <c r="A62" s="32"/>
      <c r="B62" s="673"/>
      <c r="C62" s="714"/>
      <c r="D62" s="862"/>
      <c r="E62" s="673"/>
      <c r="F62" s="699"/>
      <c r="G62" s="897"/>
      <c r="H62" s="897"/>
    </row>
    <row r="63" spans="1:10">
      <c r="A63" s="27"/>
      <c r="B63" s="670"/>
      <c r="C63" s="671"/>
      <c r="D63" s="857"/>
      <c r="E63" s="30"/>
      <c r="F63" s="671"/>
      <c r="G63" s="896"/>
      <c r="H63" s="896"/>
    </row>
    <row r="64" spans="1:10">
      <c r="A64" s="32"/>
      <c r="B64" s="673"/>
      <c r="C64" s="714"/>
      <c r="D64" s="862"/>
      <c r="E64" s="673"/>
      <c r="F64" s="699"/>
      <c r="G64" s="897"/>
      <c r="H64" s="897"/>
    </row>
    <row r="65" spans="1:8">
      <c r="A65" s="27"/>
      <c r="B65" s="670"/>
      <c r="C65" s="671"/>
      <c r="D65" s="857"/>
      <c r="E65" s="30"/>
      <c r="F65" s="671"/>
      <c r="G65" s="896"/>
      <c r="H65" s="896"/>
    </row>
    <row r="66" spans="1:8">
      <c r="A66" s="32"/>
      <c r="B66" s="673"/>
      <c r="C66" s="714"/>
      <c r="D66" s="862"/>
      <c r="E66" s="673"/>
      <c r="F66" s="699"/>
      <c r="G66" s="897"/>
      <c r="H66" s="897"/>
    </row>
    <row r="67" spans="1:8">
      <c r="A67" s="27"/>
      <c r="B67" s="670"/>
      <c r="C67" s="671"/>
      <c r="D67" s="857"/>
      <c r="E67" s="30"/>
      <c r="F67" s="671"/>
      <c r="G67" s="896"/>
      <c r="H67" s="896"/>
    </row>
    <row r="68" spans="1:8">
      <c r="A68" s="32"/>
      <c r="B68" s="673"/>
      <c r="C68" s="714"/>
      <c r="D68" s="862"/>
      <c r="E68" s="673"/>
      <c r="F68" s="699"/>
      <c r="G68" s="897"/>
      <c r="H68" s="897"/>
    </row>
    <row r="69" spans="1:8">
      <c r="A69" s="27"/>
      <c r="B69" s="670"/>
      <c r="C69" s="671"/>
      <c r="D69" s="857"/>
      <c r="E69" s="30"/>
      <c r="F69" s="671"/>
      <c r="G69" s="896"/>
      <c r="H69" s="896"/>
    </row>
    <row r="70" spans="1:8">
      <c r="A70" s="32"/>
      <c r="B70" s="673"/>
      <c r="C70" s="714"/>
      <c r="D70" s="862"/>
      <c r="E70" s="673"/>
      <c r="F70" s="699"/>
      <c r="G70" s="897"/>
      <c r="H70" s="897"/>
    </row>
    <row r="71" spans="1:8">
      <c r="A71" s="27"/>
      <c r="B71" s="670"/>
      <c r="C71" s="671"/>
      <c r="D71" s="857"/>
      <c r="E71" s="30"/>
      <c r="F71" s="671"/>
      <c r="G71" s="896"/>
      <c r="H71" s="896"/>
    </row>
    <row r="72" spans="1:8">
      <c r="A72" s="32"/>
      <c r="B72" s="673"/>
      <c r="C72" s="714"/>
      <c r="D72" s="862"/>
      <c r="E72" s="673"/>
      <c r="F72" s="699"/>
      <c r="G72" s="897"/>
      <c r="H72" s="897"/>
    </row>
    <row r="73" spans="1:8">
      <c r="A73" s="27"/>
      <c r="B73" s="670"/>
      <c r="C73" s="671"/>
      <c r="D73" s="857"/>
      <c r="E73" s="30"/>
      <c r="F73" s="671"/>
      <c r="G73" s="896"/>
      <c r="H73" s="896"/>
    </row>
    <row r="74" spans="1:8">
      <c r="A74" s="32"/>
      <c r="B74" s="673"/>
      <c r="C74" s="714"/>
      <c r="D74" s="862"/>
      <c r="E74" s="673"/>
      <c r="F74" s="699"/>
      <c r="G74" s="897"/>
      <c r="H74" s="897"/>
    </row>
    <row r="75" spans="1:8">
      <c r="A75" s="27"/>
      <c r="B75" s="670"/>
      <c r="C75" s="671"/>
      <c r="D75" s="857"/>
      <c r="E75" s="30"/>
      <c r="F75" s="671"/>
      <c r="G75" s="896"/>
      <c r="H75" s="896"/>
    </row>
    <row r="76" spans="1:8">
      <c r="A76" s="32"/>
      <c r="B76" s="673"/>
      <c r="C76" s="714"/>
      <c r="D76" s="862"/>
      <c r="E76" s="673"/>
      <c r="F76" s="699"/>
      <c r="G76" s="897"/>
      <c r="H76" s="897"/>
    </row>
    <row r="77" spans="1:8">
      <c r="A77" s="27"/>
      <c r="B77" s="670"/>
      <c r="C77" s="671"/>
      <c r="D77" s="857"/>
      <c r="E77" s="30"/>
      <c r="F77" s="671"/>
      <c r="G77" s="896"/>
      <c r="H77" s="896"/>
    </row>
    <row r="78" spans="1:8">
      <c r="A78" s="32"/>
      <c r="B78" s="673"/>
      <c r="C78" s="714"/>
      <c r="D78" s="862"/>
      <c r="E78" s="673"/>
      <c r="F78" s="699"/>
      <c r="G78" s="897"/>
      <c r="H78" s="897"/>
    </row>
    <row r="79" spans="1:8">
      <c r="A79" s="27"/>
      <c r="B79" s="670"/>
      <c r="C79" s="671"/>
      <c r="D79" s="857"/>
      <c r="E79" s="30"/>
      <c r="F79" s="671"/>
      <c r="G79" s="896"/>
      <c r="H79" s="896"/>
    </row>
    <row r="80" spans="1:8">
      <c r="A80" s="32"/>
      <c r="B80" s="673"/>
      <c r="C80" s="714"/>
      <c r="D80" s="862"/>
      <c r="E80" s="673"/>
      <c r="F80" s="699"/>
      <c r="G80" s="897"/>
      <c r="H80" s="897"/>
    </row>
    <row r="81" spans="1:10">
      <c r="A81" s="27"/>
      <c r="B81" s="670"/>
      <c r="C81" s="671"/>
      <c r="D81" s="857"/>
      <c r="E81" s="30"/>
      <c r="F81" s="671"/>
      <c r="G81" s="896"/>
      <c r="H81" s="896"/>
    </row>
    <row r="82" spans="1:10">
      <c r="A82" s="32"/>
      <c r="B82" s="673"/>
      <c r="C82" s="714"/>
      <c r="D82" s="862"/>
      <c r="E82" s="673"/>
      <c r="F82" s="699"/>
      <c r="G82" s="897"/>
      <c r="H82" s="897"/>
    </row>
    <row r="83" spans="1:10">
      <c r="A83" s="27"/>
      <c r="B83" s="670"/>
      <c r="C83" s="671"/>
      <c r="D83" s="857"/>
      <c r="E83" s="30"/>
      <c r="F83" s="671"/>
      <c r="G83" s="896"/>
      <c r="H83" s="896"/>
    </row>
    <row r="84" spans="1:10">
      <c r="A84" s="32"/>
      <c r="B84" s="673"/>
      <c r="C84" s="714"/>
      <c r="D84" s="862"/>
      <c r="E84" s="673"/>
      <c r="F84" s="699"/>
      <c r="G84" s="897"/>
      <c r="H84" s="897"/>
    </row>
    <row r="85" spans="1:10">
      <c r="A85" s="27"/>
      <c r="B85" s="670"/>
      <c r="C85" s="671"/>
      <c r="D85" s="857"/>
      <c r="E85" s="30"/>
      <c r="F85" s="671"/>
      <c r="G85" s="896"/>
      <c r="H85" s="896"/>
    </row>
    <row r="86" spans="1:10">
      <c r="A86" s="32"/>
      <c r="B86" s="673"/>
      <c r="C86" s="714"/>
      <c r="D86" s="862"/>
      <c r="E86" s="673"/>
      <c r="F86" s="699"/>
      <c r="G86" s="897"/>
      <c r="H86" s="897"/>
    </row>
    <row r="87" spans="1:10">
      <c r="A87" s="27"/>
      <c r="B87" s="670"/>
      <c r="C87" s="671"/>
      <c r="D87" s="857"/>
      <c r="E87" s="30"/>
      <c r="F87" s="671"/>
      <c r="G87" s="896"/>
      <c r="H87" s="896"/>
    </row>
    <row r="88" spans="1:10">
      <c r="A88" s="32"/>
      <c r="B88" s="673"/>
      <c r="C88" s="714"/>
      <c r="D88" s="862"/>
      <c r="E88" s="673"/>
      <c r="F88" s="699"/>
      <c r="G88" s="897"/>
      <c r="H88" s="897"/>
    </row>
    <row r="89" spans="1:10">
      <c r="A89" s="27"/>
      <c r="B89" s="670"/>
      <c r="C89" s="671"/>
      <c r="D89" s="857"/>
      <c r="E89" s="30"/>
      <c r="F89" s="671"/>
      <c r="G89" s="896"/>
      <c r="H89" s="896"/>
    </row>
    <row r="90" spans="1:10">
      <c r="A90" s="32"/>
      <c r="B90" s="673"/>
      <c r="C90" s="714"/>
      <c r="D90" s="862"/>
      <c r="E90" s="673"/>
      <c r="F90" s="699"/>
      <c r="G90" s="897"/>
      <c r="H90" s="897"/>
    </row>
    <row r="91" spans="1:10">
      <c r="A91" s="27"/>
      <c r="B91" s="670"/>
      <c r="C91" s="671"/>
      <c r="D91" s="857"/>
      <c r="E91" s="30"/>
      <c r="F91" s="671"/>
      <c r="G91" s="896"/>
      <c r="H91" s="896"/>
    </row>
    <row r="92" spans="1:10" ht="15.75" thickBot="1">
      <c r="A92" s="32"/>
      <c r="B92" s="673"/>
      <c r="C92" s="714"/>
      <c r="D92" s="862"/>
      <c r="E92" s="673"/>
      <c r="F92" s="699"/>
      <c r="G92" s="897"/>
      <c r="H92" s="897"/>
    </row>
    <row r="93" spans="1:10" ht="15.75" thickBot="1">
      <c r="A93" s="1167" t="s">
        <v>20</v>
      </c>
      <c r="B93" s="1168"/>
      <c r="C93" s="1168"/>
      <c r="D93" s="1168"/>
      <c r="E93" s="1168"/>
      <c r="F93" s="1168"/>
      <c r="G93" s="1169"/>
      <c r="H93" s="679"/>
    </row>
    <row r="94" spans="1:10" ht="15.75" thickBot="1">
      <c r="A94" s="1164" t="s">
        <v>21</v>
      </c>
      <c r="B94" s="1165"/>
      <c r="C94" s="1165"/>
      <c r="D94" s="1165"/>
      <c r="E94" s="1165"/>
      <c r="F94" s="1165"/>
      <c r="G94" s="1166"/>
      <c r="H94" s="677"/>
      <c r="I94" s="209"/>
      <c r="J94" s="209"/>
    </row>
    <row r="95" spans="1:10">
      <c r="A95" s="3"/>
      <c r="B95" s="4"/>
      <c r="C95" s="4"/>
      <c r="D95" s="863"/>
      <c r="E95" s="4"/>
      <c r="F95" s="4"/>
      <c r="G95" s="900"/>
      <c r="H95" s="900"/>
      <c r="I95" s="209"/>
      <c r="J95" s="209"/>
    </row>
    <row r="96" spans="1:10">
      <c r="A96" s="335"/>
      <c r="B96" s="15"/>
      <c r="C96" s="15"/>
      <c r="D96" s="405"/>
      <c r="E96" s="15"/>
      <c r="F96" s="15"/>
      <c r="G96" s="901"/>
      <c r="H96" s="901"/>
      <c r="I96" s="209"/>
      <c r="J96" s="209"/>
    </row>
    <row r="97" spans="1:19" ht="26.25" customHeight="1">
      <c r="A97" s="3" t="s">
        <v>3509</v>
      </c>
      <c r="B97" s="9"/>
      <c r="C97" s="4" t="s">
        <v>824</v>
      </c>
      <c r="D97" s="520" t="s">
        <v>3510</v>
      </c>
      <c r="E97" s="9"/>
      <c r="F97" s="9"/>
      <c r="G97" s="902"/>
      <c r="H97" s="902"/>
      <c r="I97" s="209"/>
      <c r="J97" s="209"/>
    </row>
    <row r="98" spans="1:19">
      <c r="A98" s="335"/>
      <c r="B98" s="15"/>
      <c r="C98" s="15"/>
      <c r="D98" s="405"/>
      <c r="E98" s="15"/>
      <c r="F98" s="15"/>
      <c r="G98" s="901"/>
      <c r="H98" s="901"/>
    </row>
    <row r="99" spans="1:19">
      <c r="A99" s="885" t="s">
        <v>3511</v>
      </c>
      <c r="B99" s="339"/>
      <c r="C99" s="340" t="s">
        <v>825</v>
      </c>
      <c r="D99" s="864" t="s">
        <v>826</v>
      </c>
      <c r="E99" s="340"/>
      <c r="F99" s="340"/>
      <c r="G99" s="903"/>
      <c r="H99" s="903"/>
    </row>
    <row r="100" spans="1:19">
      <c r="A100" s="335"/>
      <c r="B100" s="15"/>
      <c r="C100" s="15"/>
      <c r="D100" s="405"/>
      <c r="E100" s="15"/>
      <c r="F100" s="15"/>
      <c r="G100" s="901"/>
      <c r="H100" s="901"/>
    </row>
    <row r="101" spans="1:19">
      <c r="A101" s="6"/>
      <c r="B101" s="9"/>
      <c r="C101" s="9" t="s">
        <v>174</v>
      </c>
      <c r="D101" s="400" t="s">
        <v>2089</v>
      </c>
      <c r="E101" s="9"/>
      <c r="F101" s="9"/>
      <c r="G101" s="904"/>
      <c r="H101" s="904"/>
    </row>
    <row r="102" spans="1:19">
      <c r="A102" s="335"/>
      <c r="B102" s="15"/>
      <c r="C102" s="15"/>
      <c r="D102" s="405"/>
      <c r="E102" s="15"/>
      <c r="F102" s="15"/>
      <c r="G102" s="901"/>
      <c r="H102" s="901"/>
      <c r="K102" s="124"/>
      <c r="O102" s="207"/>
      <c r="S102" s="207"/>
    </row>
    <row r="103" spans="1:19">
      <c r="A103" s="6" t="s">
        <v>3512</v>
      </c>
      <c r="B103" s="9"/>
      <c r="C103" s="9"/>
      <c r="D103" s="400" t="s">
        <v>827</v>
      </c>
      <c r="E103" s="9" t="s">
        <v>134</v>
      </c>
      <c r="F103" s="9">
        <v>150</v>
      </c>
      <c r="G103" s="902"/>
      <c r="H103" s="904"/>
      <c r="K103" s="124"/>
      <c r="O103" s="207"/>
      <c r="S103" s="207"/>
    </row>
    <row r="104" spans="1:19">
      <c r="A104" s="335"/>
      <c r="B104" s="15"/>
      <c r="C104" s="15"/>
      <c r="D104" s="405"/>
      <c r="E104" s="15"/>
      <c r="F104" s="15"/>
      <c r="G104" s="901"/>
      <c r="H104" s="901"/>
      <c r="K104" s="124"/>
      <c r="O104" s="207"/>
      <c r="S104" s="207"/>
    </row>
    <row r="105" spans="1:19">
      <c r="A105" s="6"/>
      <c r="B105" s="9"/>
      <c r="C105" s="9" t="s">
        <v>249</v>
      </c>
      <c r="D105" s="400" t="s">
        <v>2090</v>
      </c>
      <c r="E105" s="9"/>
      <c r="F105" s="9"/>
      <c r="G105" s="904"/>
      <c r="H105" s="904"/>
      <c r="K105" s="124"/>
      <c r="O105" s="207"/>
      <c r="S105" s="207"/>
    </row>
    <row r="106" spans="1:19">
      <c r="A106" s="335"/>
      <c r="B106" s="15"/>
      <c r="C106" s="15"/>
      <c r="D106" s="405"/>
      <c r="E106" s="15"/>
      <c r="F106" s="15"/>
      <c r="G106" s="901"/>
      <c r="H106" s="901"/>
      <c r="K106" s="124"/>
      <c r="O106" s="207"/>
      <c r="S106" s="207"/>
    </row>
    <row r="107" spans="1:19">
      <c r="A107" s="6" t="s">
        <v>3513</v>
      </c>
      <c r="B107" s="9"/>
      <c r="C107" s="9"/>
      <c r="D107" s="400" t="s">
        <v>828</v>
      </c>
      <c r="E107" s="9" t="s">
        <v>134</v>
      </c>
      <c r="F107" s="9">
        <v>872</v>
      </c>
      <c r="G107" s="904"/>
      <c r="H107" s="904"/>
      <c r="K107" s="124"/>
      <c r="O107" s="207"/>
      <c r="S107" s="207"/>
    </row>
    <row r="108" spans="1:19">
      <c r="A108" s="335"/>
      <c r="B108" s="15"/>
      <c r="C108" s="15"/>
      <c r="D108" s="405"/>
      <c r="E108" s="15"/>
      <c r="F108" s="15"/>
      <c r="G108" s="901"/>
      <c r="H108" s="901"/>
      <c r="K108" s="124"/>
      <c r="O108" s="207"/>
      <c r="S108" s="207"/>
    </row>
    <row r="109" spans="1:19">
      <c r="A109" s="6" t="s">
        <v>3514</v>
      </c>
      <c r="B109" s="9"/>
      <c r="C109" s="9"/>
      <c r="D109" s="400" t="s">
        <v>829</v>
      </c>
      <c r="E109" s="9" t="s">
        <v>134</v>
      </c>
      <c r="F109" s="9">
        <v>260</v>
      </c>
      <c r="G109" s="904"/>
      <c r="H109" s="904"/>
      <c r="K109" s="124"/>
      <c r="O109" s="207"/>
      <c r="S109" s="207"/>
    </row>
    <row r="110" spans="1:19">
      <c r="A110" s="335"/>
      <c r="B110" s="15"/>
      <c r="C110" s="15"/>
      <c r="D110" s="405"/>
      <c r="E110" s="15"/>
      <c r="F110" s="15"/>
      <c r="G110" s="901"/>
      <c r="H110" s="901"/>
      <c r="K110" s="124"/>
      <c r="O110" s="207"/>
      <c r="S110" s="207"/>
    </row>
    <row r="111" spans="1:19">
      <c r="A111" s="6" t="s">
        <v>3515</v>
      </c>
      <c r="B111" s="9"/>
      <c r="C111" s="9"/>
      <c r="D111" s="400" t="s">
        <v>830</v>
      </c>
      <c r="E111" s="9" t="s">
        <v>134</v>
      </c>
      <c r="F111" s="9">
        <v>50</v>
      </c>
      <c r="G111" s="904"/>
      <c r="H111" s="904"/>
      <c r="K111" s="124"/>
      <c r="O111" s="207"/>
      <c r="S111" s="207"/>
    </row>
    <row r="112" spans="1:19">
      <c r="A112" s="335"/>
      <c r="B112" s="15"/>
      <c r="C112" s="15"/>
      <c r="D112" s="405"/>
      <c r="E112" s="15"/>
      <c r="F112" s="15"/>
      <c r="G112" s="901"/>
      <c r="H112" s="901"/>
      <c r="K112" s="124"/>
      <c r="O112" s="207"/>
      <c r="S112" s="207"/>
    </row>
    <row r="113" spans="1:19">
      <c r="A113" s="6" t="s">
        <v>3516</v>
      </c>
      <c r="B113" s="9"/>
      <c r="C113" s="9"/>
      <c r="D113" s="400" t="s">
        <v>831</v>
      </c>
      <c r="E113" s="9" t="s">
        <v>134</v>
      </c>
      <c r="F113" s="9">
        <v>2</v>
      </c>
      <c r="G113" s="904"/>
      <c r="H113" s="904"/>
      <c r="K113" s="124"/>
      <c r="O113" s="207"/>
      <c r="S113" s="207"/>
    </row>
    <row r="114" spans="1:19">
      <c r="A114" s="335"/>
      <c r="B114" s="15"/>
      <c r="C114" s="15"/>
      <c r="D114" s="405"/>
      <c r="E114" s="15"/>
      <c r="F114" s="15"/>
      <c r="G114" s="901"/>
      <c r="H114" s="901"/>
      <c r="K114" s="124"/>
      <c r="O114" s="207"/>
      <c r="S114" s="207"/>
    </row>
    <row r="115" spans="1:19">
      <c r="A115" s="6" t="s">
        <v>3517</v>
      </c>
      <c r="B115" s="9"/>
      <c r="C115" s="9"/>
      <c r="D115" s="400" t="s">
        <v>832</v>
      </c>
      <c r="E115" s="9" t="s">
        <v>134</v>
      </c>
      <c r="F115" s="9">
        <v>50</v>
      </c>
      <c r="G115" s="904"/>
      <c r="H115" s="904"/>
      <c r="K115" s="124"/>
      <c r="O115" s="207"/>
      <c r="S115" s="207"/>
    </row>
    <row r="116" spans="1:19">
      <c r="A116" s="335"/>
      <c r="B116" s="15"/>
      <c r="C116" s="15"/>
      <c r="D116" s="405"/>
      <c r="E116" s="15"/>
      <c r="F116" s="15"/>
      <c r="G116" s="901"/>
      <c r="H116" s="901"/>
      <c r="K116" s="124"/>
      <c r="O116" s="207"/>
      <c r="S116" s="207"/>
    </row>
    <row r="117" spans="1:19">
      <c r="A117" s="6" t="s">
        <v>3518</v>
      </c>
      <c r="B117" s="9"/>
      <c r="C117" s="9"/>
      <c r="D117" s="400" t="s">
        <v>833</v>
      </c>
      <c r="E117" s="9" t="s">
        <v>134</v>
      </c>
      <c r="F117" s="9">
        <v>26</v>
      </c>
      <c r="G117" s="904"/>
      <c r="H117" s="904"/>
      <c r="K117" s="124"/>
      <c r="O117" s="207"/>
      <c r="S117" s="207"/>
    </row>
    <row r="118" spans="1:19">
      <c r="A118" s="335"/>
      <c r="B118" s="15"/>
      <c r="C118" s="15"/>
      <c r="D118" s="405"/>
      <c r="E118" s="15"/>
      <c r="F118" s="15"/>
      <c r="G118" s="901"/>
      <c r="H118" s="901"/>
      <c r="K118" s="124"/>
      <c r="O118" s="207"/>
      <c r="S118" s="207"/>
    </row>
    <row r="119" spans="1:19" ht="27">
      <c r="A119" s="884" t="s">
        <v>3519</v>
      </c>
      <c r="B119" s="353"/>
      <c r="C119" s="9" t="s">
        <v>834</v>
      </c>
      <c r="D119" s="520" t="s">
        <v>259</v>
      </c>
      <c r="E119" s="9"/>
      <c r="F119" s="9"/>
      <c r="G119" s="904"/>
      <c r="H119" s="904"/>
      <c r="K119" s="124"/>
      <c r="O119" s="207"/>
      <c r="S119" s="207"/>
    </row>
    <row r="120" spans="1:19">
      <c r="A120" s="335"/>
      <c r="B120" s="15"/>
      <c r="C120" s="15"/>
      <c r="D120" s="405"/>
      <c r="E120" s="15"/>
      <c r="F120" s="15"/>
      <c r="G120" s="901"/>
      <c r="H120" s="901"/>
      <c r="K120" s="124"/>
      <c r="O120" s="207"/>
      <c r="S120" s="207"/>
    </row>
    <row r="121" spans="1:19">
      <c r="A121" s="6"/>
      <c r="B121" s="9"/>
      <c r="C121" s="9" t="s">
        <v>260</v>
      </c>
      <c r="D121" s="400" t="s">
        <v>2091</v>
      </c>
      <c r="E121" s="9"/>
      <c r="F121" s="9"/>
      <c r="G121" s="904"/>
      <c r="H121" s="904"/>
      <c r="K121" s="124"/>
      <c r="O121" s="207"/>
      <c r="S121" s="207"/>
    </row>
    <row r="122" spans="1:19">
      <c r="A122" s="335"/>
      <c r="B122" s="15"/>
      <c r="C122" s="15"/>
      <c r="D122" s="405"/>
      <c r="E122" s="15"/>
      <c r="F122" s="15"/>
      <c r="G122" s="901"/>
      <c r="H122" s="901"/>
      <c r="K122" s="124"/>
      <c r="O122" s="207"/>
      <c r="S122" s="207"/>
    </row>
    <row r="123" spans="1:19">
      <c r="A123" s="6" t="s">
        <v>3520</v>
      </c>
      <c r="B123" s="9"/>
      <c r="C123" s="9"/>
      <c r="D123" s="400" t="s">
        <v>835</v>
      </c>
      <c r="E123" s="9" t="s">
        <v>223</v>
      </c>
      <c r="F123" s="9">
        <v>0.1</v>
      </c>
      <c r="G123" s="902"/>
      <c r="H123" s="904"/>
      <c r="K123" s="124"/>
      <c r="O123" s="207"/>
      <c r="S123" s="207"/>
    </row>
    <row r="124" spans="1:19">
      <c r="A124" s="335"/>
      <c r="B124" s="15"/>
      <c r="C124" s="15"/>
      <c r="D124" s="405"/>
      <c r="E124" s="15"/>
      <c r="F124" s="15"/>
      <c r="G124" s="901"/>
      <c r="H124" s="901"/>
      <c r="K124" s="124"/>
      <c r="O124" s="207"/>
      <c r="S124" s="207"/>
    </row>
    <row r="125" spans="1:19">
      <c r="A125" s="6"/>
      <c r="B125" s="9"/>
      <c r="C125" s="9" t="s">
        <v>203</v>
      </c>
      <c r="D125" s="400" t="s">
        <v>2092</v>
      </c>
      <c r="E125" s="9"/>
      <c r="F125" s="9"/>
      <c r="G125" s="904"/>
      <c r="H125" s="904"/>
      <c r="K125" s="124"/>
      <c r="O125" s="207"/>
      <c r="S125" s="207"/>
    </row>
    <row r="126" spans="1:19">
      <c r="A126" s="335"/>
      <c r="B126" s="15"/>
      <c r="C126" s="15"/>
      <c r="D126" s="405"/>
      <c r="E126" s="15"/>
      <c r="F126" s="15"/>
      <c r="G126" s="901"/>
      <c r="H126" s="901"/>
      <c r="K126" s="124"/>
      <c r="O126" s="207"/>
      <c r="S126" s="207"/>
    </row>
    <row r="127" spans="1:19">
      <c r="A127" s="6" t="s">
        <v>3521</v>
      </c>
      <c r="B127" s="9"/>
      <c r="C127" s="9"/>
      <c r="D127" s="400" t="s">
        <v>836</v>
      </c>
      <c r="E127" s="9" t="s">
        <v>223</v>
      </c>
      <c r="F127" s="9">
        <v>4.5</v>
      </c>
      <c r="G127" s="902"/>
      <c r="H127" s="904"/>
      <c r="K127" s="124"/>
      <c r="O127" s="207"/>
      <c r="S127" s="207"/>
    </row>
    <row r="128" spans="1:19">
      <c r="A128" s="335"/>
      <c r="B128" s="15"/>
      <c r="C128" s="15"/>
      <c r="D128" s="405"/>
      <c r="E128" s="15"/>
      <c r="F128" s="15"/>
      <c r="G128" s="901"/>
      <c r="H128" s="901"/>
      <c r="K128" s="124"/>
      <c r="O128" s="207"/>
      <c r="S128" s="207"/>
    </row>
    <row r="129" spans="1:19">
      <c r="A129" s="6" t="s">
        <v>3522</v>
      </c>
      <c r="B129" s="9"/>
      <c r="C129" s="9"/>
      <c r="D129" s="400" t="s">
        <v>837</v>
      </c>
      <c r="E129" s="9" t="s">
        <v>223</v>
      </c>
      <c r="F129" s="9">
        <v>18</v>
      </c>
      <c r="G129" s="902"/>
      <c r="H129" s="904"/>
      <c r="K129" s="124"/>
      <c r="O129" s="207"/>
      <c r="S129" s="207"/>
    </row>
    <row r="130" spans="1:19">
      <c r="A130" s="335"/>
      <c r="B130" s="15"/>
      <c r="C130" s="15"/>
      <c r="D130" s="405"/>
      <c r="E130" s="15"/>
      <c r="F130" s="15"/>
      <c r="G130" s="901"/>
      <c r="H130" s="901"/>
      <c r="K130" s="124"/>
      <c r="O130" s="207"/>
      <c r="S130" s="207"/>
    </row>
    <row r="131" spans="1:19">
      <c r="A131" s="6" t="s">
        <v>3523</v>
      </c>
      <c r="B131" s="9"/>
      <c r="C131" s="4"/>
      <c r="D131" s="400" t="s">
        <v>838</v>
      </c>
      <c r="E131" s="9" t="s">
        <v>223</v>
      </c>
      <c r="F131" s="9">
        <v>18</v>
      </c>
      <c r="G131" s="902"/>
      <c r="H131" s="904"/>
      <c r="K131" s="124"/>
      <c r="O131" s="207"/>
      <c r="S131" s="207"/>
    </row>
    <row r="132" spans="1:19">
      <c r="A132" s="335"/>
      <c r="B132" s="15"/>
      <c r="C132" s="15"/>
      <c r="D132" s="405"/>
      <c r="E132" s="15"/>
      <c r="F132" s="15"/>
      <c r="G132" s="901"/>
      <c r="H132" s="901"/>
      <c r="K132" s="124"/>
      <c r="O132" s="207"/>
      <c r="S132" s="207"/>
    </row>
    <row r="133" spans="1:19">
      <c r="A133" s="6" t="s">
        <v>3524</v>
      </c>
      <c r="B133" s="9"/>
      <c r="C133" s="9"/>
      <c r="D133" s="400" t="s">
        <v>839</v>
      </c>
      <c r="E133" s="9" t="s">
        <v>223</v>
      </c>
      <c r="F133" s="9">
        <v>4.5</v>
      </c>
      <c r="G133" s="902"/>
      <c r="H133" s="904"/>
      <c r="K133" s="124"/>
      <c r="O133" s="207"/>
      <c r="S133" s="207"/>
    </row>
    <row r="134" spans="1:19">
      <c r="A134" s="335"/>
      <c r="B134" s="15"/>
      <c r="C134" s="15"/>
      <c r="D134" s="405"/>
      <c r="E134" s="15"/>
      <c r="F134" s="15"/>
      <c r="G134" s="901"/>
      <c r="H134" s="901"/>
      <c r="K134" s="124"/>
      <c r="O134" s="207"/>
      <c r="S134" s="207"/>
    </row>
    <row r="135" spans="1:19">
      <c r="A135" s="6"/>
      <c r="B135" s="9"/>
      <c r="C135" s="9" t="s">
        <v>203</v>
      </c>
      <c r="D135" s="400" t="s">
        <v>840</v>
      </c>
      <c r="E135" s="9"/>
      <c r="F135" s="9"/>
      <c r="G135" s="904"/>
      <c r="H135" s="904"/>
      <c r="K135" s="124"/>
      <c r="O135" s="207"/>
      <c r="S135" s="207"/>
    </row>
    <row r="136" spans="1:19">
      <c r="A136" s="335"/>
      <c r="B136" s="15"/>
      <c r="C136" s="15"/>
      <c r="D136" s="405"/>
      <c r="E136" s="15"/>
      <c r="F136" s="15"/>
      <c r="G136" s="901"/>
      <c r="H136" s="901"/>
      <c r="K136" s="124"/>
      <c r="O136" s="207"/>
      <c r="S136" s="207"/>
    </row>
    <row r="137" spans="1:19">
      <c r="A137" s="6" t="s">
        <v>3525</v>
      </c>
      <c r="B137" s="9"/>
      <c r="C137" s="9"/>
      <c r="D137" s="400" t="s">
        <v>841</v>
      </c>
      <c r="E137" s="9" t="s">
        <v>134</v>
      </c>
      <c r="F137" s="9">
        <v>89</v>
      </c>
      <c r="G137" s="904"/>
      <c r="H137" s="904"/>
      <c r="K137" s="124"/>
      <c r="O137" s="207"/>
      <c r="S137" s="207"/>
    </row>
    <row r="138" spans="1:19">
      <c r="A138" s="335"/>
      <c r="B138" s="15"/>
      <c r="C138" s="15"/>
      <c r="D138" s="405"/>
      <c r="E138" s="15"/>
      <c r="F138" s="15"/>
      <c r="G138" s="901"/>
      <c r="H138" s="901"/>
      <c r="K138" s="124"/>
      <c r="O138" s="207"/>
      <c r="S138" s="207"/>
    </row>
    <row r="139" spans="1:19">
      <c r="A139" s="6" t="s">
        <v>3526</v>
      </c>
      <c r="B139" s="9"/>
      <c r="C139" s="9"/>
      <c r="D139" s="400" t="s">
        <v>842</v>
      </c>
      <c r="E139" s="9" t="s">
        <v>134</v>
      </c>
      <c r="F139" s="9">
        <v>89</v>
      </c>
      <c r="G139" s="904"/>
      <c r="H139" s="904"/>
      <c r="K139" s="124"/>
      <c r="O139" s="207"/>
      <c r="S139" s="207"/>
    </row>
    <row r="140" spans="1:19">
      <c r="A140" s="335"/>
      <c r="B140" s="15"/>
      <c r="C140" s="15"/>
      <c r="D140" s="405"/>
      <c r="E140" s="15"/>
      <c r="F140" s="15"/>
      <c r="G140" s="901"/>
      <c r="H140" s="901"/>
      <c r="K140" s="124"/>
      <c r="O140" s="207"/>
      <c r="S140" s="207"/>
    </row>
    <row r="141" spans="1:19">
      <c r="A141" s="6" t="s">
        <v>3527</v>
      </c>
      <c r="B141" s="9"/>
      <c r="C141" s="9"/>
      <c r="D141" s="400" t="s">
        <v>843</v>
      </c>
      <c r="E141" s="9" t="s">
        <v>134</v>
      </c>
      <c r="F141" s="9">
        <v>45</v>
      </c>
      <c r="G141" s="904"/>
      <c r="H141" s="904"/>
      <c r="K141" s="124"/>
      <c r="O141" s="207"/>
      <c r="S141" s="207"/>
    </row>
    <row r="142" spans="1:19" ht="15.75" thickBot="1">
      <c r="A142" s="335"/>
      <c r="B142" s="15"/>
      <c r="C142" s="15"/>
      <c r="D142" s="405"/>
      <c r="E142" s="15"/>
      <c r="F142" s="15"/>
      <c r="G142" s="901"/>
      <c r="H142" s="901"/>
      <c r="K142" s="124"/>
      <c r="O142" s="207"/>
      <c r="S142" s="207"/>
    </row>
    <row r="143" spans="1:19" ht="15.75" thickBot="1">
      <c r="A143" s="1100" t="s">
        <v>20</v>
      </c>
      <c r="B143" s="1100"/>
      <c r="C143" s="1100"/>
      <c r="D143" s="1100"/>
      <c r="E143" s="1100"/>
      <c r="F143" s="1100"/>
      <c r="G143" s="1100"/>
      <c r="H143" s="363"/>
      <c r="K143" s="124"/>
      <c r="O143" s="207"/>
      <c r="S143" s="207"/>
    </row>
    <row r="144" spans="1:19" ht="15.75" thickBot="1">
      <c r="A144" s="1100" t="s">
        <v>21</v>
      </c>
      <c r="B144" s="1100"/>
      <c r="C144" s="1100"/>
      <c r="D144" s="1100"/>
      <c r="E144" s="1100"/>
      <c r="F144" s="1100"/>
      <c r="G144" s="1100"/>
      <c r="H144" s="363"/>
      <c r="K144" s="124"/>
      <c r="O144" s="207"/>
      <c r="S144" s="207"/>
    </row>
    <row r="145" spans="1:19">
      <c r="A145" s="335"/>
      <c r="B145" s="15"/>
      <c r="C145" s="15"/>
      <c r="D145" s="405"/>
      <c r="E145" s="15"/>
      <c r="F145" s="15"/>
      <c r="G145" s="905"/>
      <c r="H145" s="905"/>
      <c r="K145" s="124"/>
      <c r="O145" s="207"/>
      <c r="S145" s="207"/>
    </row>
    <row r="146" spans="1:19" ht="31.5" customHeight="1">
      <c r="A146" s="3" t="s">
        <v>3528</v>
      </c>
      <c r="B146" s="9"/>
      <c r="C146" s="9" t="s">
        <v>844</v>
      </c>
      <c r="D146" s="520" t="s">
        <v>560</v>
      </c>
      <c r="E146" s="9"/>
      <c r="F146" s="9"/>
      <c r="G146" s="902"/>
      <c r="H146" s="902"/>
      <c r="K146" s="124"/>
      <c r="O146" s="207"/>
      <c r="S146" s="207"/>
    </row>
    <row r="147" spans="1:19">
      <c r="A147" s="335"/>
      <c r="B147" s="15"/>
      <c r="C147" s="15"/>
      <c r="D147" s="405"/>
      <c r="E147" s="15"/>
      <c r="F147" s="15"/>
      <c r="G147" s="901"/>
      <c r="H147" s="901"/>
      <c r="K147" s="124"/>
      <c r="O147" s="207"/>
      <c r="S147" s="207"/>
    </row>
    <row r="148" spans="1:19">
      <c r="A148" s="6" t="s">
        <v>3529</v>
      </c>
      <c r="B148" s="9"/>
      <c r="C148" s="9" t="s">
        <v>267</v>
      </c>
      <c r="D148" s="400" t="s">
        <v>845</v>
      </c>
      <c r="E148" s="9" t="s">
        <v>134</v>
      </c>
      <c r="F148" s="9">
        <v>10</v>
      </c>
      <c r="G148" s="902"/>
      <c r="H148" s="904"/>
      <c r="K148" s="124"/>
      <c r="O148" s="207"/>
      <c r="S148" s="207"/>
    </row>
    <row r="149" spans="1:19">
      <c r="A149" s="366"/>
      <c r="B149" s="367"/>
      <c r="C149" s="336"/>
      <c r="D149" s="865"/>
      <c r="E149" s="195"/>
      <c r="F149" s="368"/>
      <c r="G149" s="906"/>
      <c r="H149" s="907"/>
      <c r="K149" s="124"/>
      <c r="O149" s="207"/>
      <c r="S149" s="207"/>
    </row>
    <row r="150" spans="1:19">
      <c r="A150" s="6"/>
      <c r="B150" s="9"/>
      <c r="C150" s="9" t="s">
        <v>269</v>
      </c>
      <c r="D150" s="400" t="s">
        <v>846</v>
      </c>
      <c r="E150" s="9"/>
      <c r="F150" s="9"/>
      <c r="G150" s="904"/>
      <c r="H150" s="904"/>
    </row>
    <row r="151" spans="1:19">
      <c r="A151" s="335"/>
      <c r="B151" s="15"/>
      <c r="C151" s="15"/>
      <c r="D151" s="405"/>
      <c r="E151" s="15"/>
      <c r="F151" s="15"/>
      <c r="G151" s="905"/>
      <c r="H151" s="905"/>
    </row>
    <row r="152" spans="1:19">
      <c r="A152" s="6"/>
      <c r="B152" s="9"/>
      <c r="C152" s="9"/>
      <c r="D152" s="520" t="s">
        <v>847</v>
      </c>
      <c r="E152" s="9"/>
      <c r="F152" s="9"/>
      <c r="G152" s="902"/>
      <c r="H152" s="902"/>
    </row>
    <row r="153" spans="1:19">
      <c r="A153" s="335"/>
      <c r="B153" s="15"/>
      <c r="C153" s="15"/>
      <c r="D153" s="405"/>
      <c r="E153" s="15"/>
      <c r="F153" s="15"/>
      <c r="G153" s="901"/>
      <c r="H153" s="901"/>
    </row>
    <row r="154" spans="1:19">
      <c r="A154" s="6" t="s">
        <v>3530</v>
      </c>
      <c r="B154" s="9"/>
      <c r="C154" s="9"/>
      <c r="D154" s="400" t="s">
        <v>848</v>
      </c>
      <c r="E154" s="191" t="s">
        <v>154</v>
      </c>
      <c r="F154" s="9">
        <v>30</v>
      </c>
      <c r="G154" s="902"/>
      <c r="H154" s="904"/>
    </row>
    <row r="155" spans="1:19">
      <c r="A155" s="335"/>
      <c r="B155" s="15"/>
      <c r="C155" s="15"/>
      <c r="D155" s="405"/>
      <c r="E155" s="15"/>
      <c r="F155" s="15"/>
      <c r="G155" s="901"/>
      <c r="H155" s="901"/>
    </row>
    <row r="156" spans="1:19">
      <c r="A156" s="6" t="s">
        <v>3531</v>
      </c>
      <c r="B156" s="9"/>
      <c r="C156" s="9"/>
      <c r="D156" s="400" t="s">
        <v>849</v>
      </c>
      <c r="E156" s="191" t="s">
        <v>154</v>
      </c>
      <c r="F156" s="9">
        <v>10</v>
      </c>
      <c r="G156" s="902"/>
      <c r="H156" s="904"/>
    </row>
    <row r="157" spans="1:19">
      <c r="A157" s="335"/>
      <c r="B157" s="15"/>
      <c r="C157" s="15"/>
      <c r="D157" s="405"/>
      <c r="E157" s="15"/>
      <c r="F157" s="15"/>
      <c r="G157" s="901"/>
      <c r="H157" s="901"/>
    </row>
    <row r="158" spans="1:19">
      <c r="A158" s="6"/>
      <c r="B158" s="9"/>
      <c r="C158" s="9"/>
      <c r="D158" s="520" t="s">
        <v>850</v>
      </c>
      <c r="E158" s="9"/>
      <c r="F158" s="9"/>
      <c r="G158" s="904"/>
      <c r="H158" s="904"/>
    </row>
    <row r="159" spans="1:19">
      <c r="A159" s="335"/>
      <c r="B159" s="15"/>
      <c r="C159" s="15"/>
      <c r="D159" s="405"/>
      <c r="E159" s="15"/>
      <c r="F159" s="15"/>
      <c r="G159" s="901"/>
      <c r="H159" s="901"/>
    </row>
    <row r="160" spans="1:19">
      <c r="A160" s="6" t="s">
        <v>3532</v>
      </c>
      <c r="B160" s="9"/>
      <c r="C160" s="9"/>
      <c r="D160" s="400" t="s">
        <v>851</v>
      </c>
      <c r="E160" s="191" t="s">
        <v>154</v>
      </c>
      <c r="F160" s="9">
        <v>44</v>
      </c>
      <c r="G160" s="902"/>
      <c r="H160" s="904"/>
    </row>
    <row r="161" spans="1:8">
      <c r="A161" s="335"/>
      <c r="B161" s="15"/>
      <c r="C161" s="15"/>
      <c r="D161" s="405"/>
      <c r="E161" s="15"/>
      <c r="F161" s="15"/>
      <c r="G161" s="901"/>
      <c r="H161" s="901"/>
    </row>
    <row r="162" spans="1:8">
      <c r="A162" s="6" t="s">
        <v>3533</v>
      </c>
      <c r="B162" s="9"/>
      <c r="C162" s="9"/>
      <c r="D162" s="400" t="s">
        <v>852</v>
      </c>
      <c r="E162" s="191" t="s">
        <v>154</v>
      </c>
      <c r="F162" s="9">
        <v>53</v>
      </c>
      <c r="G162" s="902"/>
      <c r="H162" s="904"/>
    </row>
    <row r="163" spans="1:8">
      <c r="A163" s="335"/>
      <c r="B163" s="15"/>
      <c r="C163" s="15"/>
      <c r="D163" s="405"/>
      <c r="E163" s="15"/>
      <c r="F163" s="15"/>
      <c r="G163" s="901"/>
      <c r="H163" s="901"/>
    </row>
    <row r="164" spans="1:8">
      <c r="A164" s="6" t="s">
        <v>3534</v>
      </c>
      <c r="B164" s="9"/>
      <c r="C164" s="9"/>
      <c r="D164" s="400" t="s">
        <v>853</v>
      </c>
      <c r="E164" s="191" t="s">
        <v>154</v>
      </c>
      <c r="F164" s="9">
        <v>33</v>
      </c>
      <c r="G164" s="902"/>
      <c r="H164" s="904"/>
    </row>
    <row r="165" spans="1:8">
      <c r="A165" s="335"/>
      <c r="B165" s="15"/>
      <c r="C165" s="15"/>
      <c r="D165" s="405"/>
      <c r="E165" s="15"/>
      <c r="F165" s="15"/>
      <c r="G165" s="901"/>
      <c r="H165" s="901"/>
    </row>
    <row r="166" spans="1:8">
      <c r="A166" s="6" t="s">
        <v>3535</v>
      </c>
      <c r="B166" s="9"/>
      <c r="C166" s="9"/>
      <c r="D166" s="400" t="s">
        <v>854</v>
      </c>
      <c r="E166" s="191" t="s">
        <v>154</v>
      </c>
      <c r="F166" s="9">
        <v>25</v>
      </c>
      <c r="G166" s="902"/>
      <c r="H166" s="904"/>
    </row>
    <row r="167" spans="1:8">
      <c r="A167" s="335"/>
      <c r="B167" s="15"/>
      <c r="C167" s="15"/>
      <c r="D167" s="405"/>
      <c r="E167" s="15"/>
      <c r="F167" s="15"/>
      <c r="G167" s="901"/>
      <c r="H167" s="901"/>
    </row>
    <row r="168" spans="1:8">
      <c r="A168" s="6"/>
      <c r="B168" s="9"/>
      <c r="C168" s="9"/>
      <c r="D168" s="520" t="s">
        <v>855</v>
      </c>
      <c r="E168" s="9"/>
      <c r="F168" s="9"/>
      <c r="G168" s="904"/>
      <c r="H168" s="904"/>
    </row>
    <row r="169" spans="1:8">
      <c r="A169" s="335"/>
      <c r="B169" s="15"/>
      <c r="C169" s="15"/>
      <c r="D169" s="405"/>
      <c r="E169" s="15"/>
      <c r="F169" s="15"/>
      <c r="G169" s="901"/>
      <c r="H169" s="901"/>
    </row>
    <row r="170" spans="1:8">
      <c r="A170" s="6" t="s">
        <v>3536</v>
      </c>
      <c r="B170" s="9"/>
      <c r="C170" s="9"/>
      <c r="D170" s="400" t="s">
        <v>856</v>
      </c>
      <c r="E170" s="191" t="s">
        <v>154</v>
      </c>
      <c r="F170" s="9">
        <v>200</v>
      </c>
      <c r="G170" s="902"/>
      <c r="H170" s="904"/>
    </row>
    <row r="171" spans="1:8">
      <c r="A171" s="335"/>
      <c r="B171" s="15"/>
      <c r="C171" s="15"/>
      <c r="D171" s="524"/>
      <c r="E171" s="15"/>
      <c r="F171" s="15"/>
      <c r="G171" s="901"/>
      <c r="H171" s="901"/>
    </row>
    <row r="172" spans="1:8">
      <c r="A172" s="6" t="s">
        <v>3537</v>
      </c>
      <c r="B172" s="9"/>
      <c r="C172" s="9"/>
      <c r="D172" s="400" t="s">
        <v>857</v>
      </c>
      <c r="E172" s="191" t="s">
        <v>154</v>
      </c>
      <c r="F172" s="9">
        <v>24</v>
      </c>
      <c r="G172" s="902"/>
      <c r="H172" s="904"/>
    </row>
    <row r="173" spans="1:8">
      <c r="A173" s="335"/>
      <c r="B173" s="15"/>
      <c r="C173" s="15"/>
      <c r="D173" s="524"/>
      <c r="E173" s="15"/>
      <c r="F173" s="15"/>
      <c r="G173" s="901"/>
      <c r="H173" s="901"/>
    </row>
    <row r="174" spans="1:8">
      <c r="A174" s="6" t="s">
        <v>3538</v>
      </c>
      <c r="B174" s="9"/>
      <c r="C174" s="9"/>
      <c r="D174" s="400" t="s">
        <v>858</v>
      </c>
      <c r="E174" s="191" t="s">
        <v>154</v>
      </c>
      <c r="F174" s="9">
        <v>37</v>
      </c>
      <c r="G174" s="902"/>
      <c r="H174" s="904"/>
    </row>
    <row r="175" spans="1:8">
      <c r="A175" s="335"/>
      <c r="B175" s="15"/>
      <c r="C175" s="15"/>
      <c r="D175" s="524"/>
      <c r="E175" s="15"/>
      <c r="F175" s="15"/>
      <c r="G175" s="901"/>
      <c r="H175" s="901"/>
    </row>
    <row r="176" spans="1:8">
      <c r="A176" s="369"/>
      <c r="B176" s="370"/>
      <c r="C176" s="9"/>
      <c r="D176" s="520" t="s">
        <v>859</v>
      </c>
      <c r="E176" s="9"/>
      <c r="F176" s="9"/>
      <c r="G176" s="904"/>
      <c r="H176" s="904"/>
    </row>
    <row r="177" spans="1:8">
      <c r="A177" s="335"/>
      <c r="B177" s="15"/>
      <c r="C177" s="15"/>
      <c r="D177" s="524"/>
      <c r="E177" s="15"/>
      <c r="F177" s="15"/>
      <c r="G177" s="901"/>
      <c r="H177" s="901"/>
    </row>
    <row r="178" spans="1:8">
      <c r="A178" s="6" t="s">
        <v>3539</v>
      </c>
      <c r="B178" s="9"/>
      <c r="C178" s="9"/>
      <c r="D178" s="400" t="s">
        <v>860</v>
      </c>
      <c r="E178" s="191" t="s">
        <v>154</v>
      </c>
      <c r="F178" s="9">
        <v>50</v>
      </c>
      <c r="G178" s="902"/>
      <c r="H178" s="904"/>
    </row>
    <row r="179" spans="1:8">
      <c r="A179" s="335"/>
      <c r="B179" s="15"/>
      <c r="C179" s="15"/>
      <c r="D179" s="405"/>
      <c r="E179" s="79"/>
      <c r="F179" s="15"/>
      <c r="G179" s="905"/>
      <c r="H179" s="905"/>
    </row>
    <row r="180" spans="1:8">
      <c r="A180" s="6"/>
      <c r="B180" s="9"/>
      <c r="C180" s="9" t="s">
        <v>861</v>
      </c>
      <c r="D180" s="520" t="s">
        <v>862</v>
      </c>
      <c r="E180" s="9"/>
      <c r="F180" s="9"/>
      <c r="G180" s="904"/>
      <c r="H180" s="904"/>
    </row>
    <row r="181" spans="1:8">
      <c r="A181" s="335"/>
      <c r="B181" s="15"/>
      <c r="C181" s="15"/>
      <c r="D181" s="405"/>
      <c r="E181" s="15"/>
      <c r="F181" s="15"/>
      <c r="G181" s="901"/>
      <c r="H181" s="901"/>
    </row>
    <row r="182" spans="1:8">
      <c r="A182" s="6"/>
      <c r="B182" s="9"/>
      <c r="C182" s="9" t="s">
        <v>863</v>
      </c>
      <c r="D182" s="400" t="s">
        <v>2093</v>
      </c>
      <c r="E182" s="9"/>
      <c r="F182" s="9"/>
      <c r="G182" s="902"/>
      <c r="H182" s="902"/>
    </row>
    <row r="183" spans="1:8">
      <c r="A183" s="335"/>
      <c r="B183" s="15"/>
      <c r="C183" s="15"/>
      <c r="D183" s="405"/>
      <c r="E183" s="15"/>
      <c r="F183" s="15"/>
      <c r="G183" s="901"/>
      <c r="H183" s="901"/>
    </row>
    <row r="184" spans="1:8">
      <c r="A184" s="6" t="s">
        <v>3540</v>
      </c>
      <c r="B184" s="9"/>
      <c r="C184" s="9"/>
      <c r="D184" s="400" t="s">
        <v>2094</v>
      </c>
      <c r="E184" s="9" t="s">
        <v>134</v>
      </c>
      <c r="F184" s="9">
        <v>34</v>
      </c>
      <c r="G184" s="902"/>
      <c r="H184" s="904"/>
    </row>
    <row r="185" spans="1:8">
      <c r="A185" s="335"/>
      <c r="B185" s="15"/>
      <c r="C185" s="15"/>
      <c r="D185" s="405"/>
      <c r="E185" s="15"/>
      <c r="F185" s="15"/>
      <c r="G185" s="901"/>
      <c r="H185" s="901"/>
    </row>
    <row r="186" spans="1:8">
      <c r="A186" s="6"/>
      <c r="B186" s="9"/>
      <c r="C186" s="9" t="s">
        <v>864</v>
      </c>
      <c r="D186" s="400" t="s">
        <v>2095</v>
      </c>
      <c r="E186" s="9"/>
      <c r="F186" s="9"/>
      <c r="G186" s="904"/>
      <c r="H186" s="904"/>
    </row>
    <row r="187" spans="1:8">
      <c r="A187" s="335"/>
      <c r="B187" s="15"/>
      <c r="C187" s="15"/>
      <c r="D187" s="405"/>
      <c r="E187" s="15"/>
      <c r="F187" s="15"/>
      <c r="G187" s="901"/>
      <c r="H187" s="901"/>
    </row>
    <row r="188" spans="1:8">
      <c r="A188" s="6" t="s">
        <v>3541</v>
      </c>
      <c r="B188" s="9"/>
      <c r="C188" s="9"/>
      <c r="D188" s="400" t="s">
        <v>2096</v>
      </c>
      <c r="E188" s="9" t="s">
        <v>134</v>
      </c>
      <c r="F188" s="9">
        <v>10</v>
      </c>
      <c r="G188" s="904"/>
      <c r="H188" s="904"/>
    </row>
    <row r="189" spans="1:8">
      <c r="A189" s="335"/>
      <c r="B189" s="15"/>
      <c r="C189" s="15"/>
      <c r="D189" s="405"/>
      <c r="E189" s="15"/>
      <c r="F189" s="15"/>
      <c r="G189" s="901"/>
      <c r="H189" s="901"/>
    </row>
    <row r="190" spans="1:8">
      <c r="A190" s="6" t="s">
        <v>3542</v>
      </c>
      <c r="B190" s="9"/>
      <c r="C190" s="9"/>
      <c r="D190" s="400" t="s">
        <v>2097</v>
      </c>
      <c r="E190" s="9" t="s">
        <v>134</v>
      </c>
      <c r="F190" s="9">
        <v>34</v>
      </c>
      <c r="G190" s="904"/>
      <c r="H190" s="904"/>
    </row>
    <row r="191" spans="1:8">
      <c r="A191" s="335"/>
      <c r="B191" s="15"/>
      <c r="C191" s="15"/>
      <c r="D191" s="405"/>
      <c r="E191" s="15"/>
      <c r="F191" s="15"/>
      <c r="G191" s="901"/>
      <c r="H191" s="901"/>
    </row>
    <row r="192" spans="1:8">
      <c r="A192" s="6" t="s">
        <v>3543</v>
      </c>
      <c r="B192" s="9"/>
      <c r="C192" s="9"/>
      <c r="D192" s="400" t="s">
        <v>2098</v>
      </c>
      <c r="E192" s="9" t="s">
        <v>134</v>
      </c>
      <c r="F192" s="9">
        <v>10</v>
      </c>
      <c r="G192" s="904"/>
      <c r="H192" s="904"/>
    </row>
    <row r="193" spans="1:8" ht="15.75" thickBot="1">
      <c r="A193" s="335"/>
      <c r="B193" s="15"/>
      <c r="C193" s="15"/>
      <c r="D193" s="405"/>
      <c r="E193" s="15"/>
      <c r="F193" s="15"/>
      <c r="G193" s="905"/>
      <c r="H193" s="905"/>
    </row>
    <row r="194" spans="1:8" ht="15.75" thickBot="1">
      <c r="A194" s="1101" t="s">
        <v>865</v>
      </c>
      <c r="B194" s="1101"/>
      <c r="C194" s="1101"/>
      <c r="D194" s="1101"/>
      <c r="E194" s="1101"/>
      <c r="F194" s="1101"/>
      <c r="G194" s="1101"/>
      <c r="H194" s="363"/>
    </row>
    <row r="195" spans="1:8" ht="15.75" thickBot="1">
      <c r="A195" s="1100" t="s">
        <v>21</v>
      </c>
      <c r="B195" s="1100"/>
      <c r="C195" s="1100"/>
      <c r="D195" s="1100"/>
      <c r="E195" s="1100"/>
      <c r="F195" s="1100"/>
      <c r="G195" s="1100"/>
      <c r="H195" s="363"/>
    </row>
    <row r="196" spans="1:8">
      <c r="A196" s="335"/>
      <c r="B196" s="15"/>
      <c r="C196" s="15"/>
      <c r="D196" s="405"/>
      <c r="E196" s="15"/>
      <c r="F196" s="15"/>
      <c r="G196" s="905"/>
      <c r="H196" s="905"/>
    </row>
    <row r="197" spans="1:8">
      <c r="A197" s="6"/>
      <c r="B197" s="9"/>
      <c r="C197" s="9"/>
      <c r="D197" s="520" t="s">
        <v>866</v>
      </c>
      <c r="E197" s="9"/>
      <c r="F197" s="9"/>
      <c r="G197" s="902"/>
      <c r="H197" s="902"/>
    </row>
    <row r="198" spans="1:8">
      <c r="A198" s="335"/>
      <c r="B198" s="15"/>
      <c r="C198" s="15"/>
      <c r="D198" s="405"/>
      <c r="E198" s="15"/>
      <c r="F198" s="15"/>
      <c r="G198" s="901"/>
      <c r="H198" s="901"/>
    </row>
    <row r="199" spans="1:8">
      <c r="A199" s="6" t="s">
        <v>3544</v>
      </c>
      <c r="B199" s="9"/>
      <c r="C199" s="9"/>
      <c r="D199" s="400" t="s">
        <v>867</v>
      </c>
      <c r="E199" s="9" t="s">
        <v>12</v>
      </c>
      <c r="F199" s="9">
        <v>63</v>
      </c>
      <c r="G199" s="902"/>
      <c r="H199" s="904"/>
    </row>
    <row r="200" spans="1:8">
      <c r="A200" s="335"/>
      <c r="B200" s="367"/>
      <c r="C200" s="336"/>
      <c r="D200" s="865"/>
      <c r="E200" s="195"/>
      <c r="F200" s="368"/>
      <c r="G200" s="906"/>
      <c r="H200" s="907"/>
    </row>
    <row r="201" spans="1:8">
      <c r="A201" s="6" t="s">
        <v>3545</v>
      </c>
      <c r="B201" s="9"/>
      <c r="C201" s="9"/>
      <c r="D201" s="400" t="s">
        <v>868</v>
      </c>
      <c r="E201" s="9" t="s">
        <v>134</v>
      </c>
      <c r="F201" s="9">
        <v>133</v>
      </c>
      <c r="G201" s="904"/>
      <c r="H201" s="904"/>
    </row>
    <row r="202" spans="1:8">
      <c r="A202" s="335"/>
      <c r="B202" s="15"/>
      <c r="C202" s="15"/>
      <c r="D202" s="405"/>
      <c r="E202" s="15"/>
      <c r="F202" s="15"/>
      <c r="G202" s="905"/>
      <c r="H202" s="905"/>
    </row>
    <row r="203" spans="1:8">
      <c r="A203" s="6" t="s">
        <v>3546</v>
      </c>
      <c r="B203" s="9"/>
      <c r="C203" s="9"/>
      <c r="D203" s="400" t="s">
        <v>869</v>
      </c>
      <c r="E203" s="9" t="s">
        <v>12</v>
      </c>
      <c r="F203" s="9">
        <v>25</v>
      </c>
      <c r="G203" s="902"/>
      <c r="H203" s="902"/>
    </row>
    <row r="204" spans="1:8">
      <c r="A204" s="335"/>
      <c r="B204" s="15"/>
      <c r="C204" s="15"/>
      <c r="D204" s="405"/>
      <c r="E204" s="15"/>
      <c r="F204" s="15"/>
      <c r="G204" s="901"/>
      <c r="H204" s="901"/>
    </row>
    <row r="205" spans="1:8">
      <c r="A205" s="6" t="s">
        <v>3547</v>
      </c>
      <c r="B205" s="9"/>
      <c r="C205" s="9"/>
      <c r="D205" s="400" t="s">
        <v>870</v>
      </c>
      <c r="E205" s="191" t="s">
        <v>134</v>
      </c>
      <c r="F205" s="9">
        <v>17</v>
      </c>
      <c r="G205" s="902"/>
      <c r="H205" s="904"/>
    </row>
    <row r="206" spans="1:8">
      <c r="A206" s="335"/>
      <c r="B206" s="15"/>
      <c r="C206" s="15"/>
      <c r="D206" s="405"/>
      <c r="E206" s="15"/>
      <c r="F206" s="15"/>
      <c r="G206" s="901"/>
      <c r="H206" s="901"/>
    </row>
    <row r="207" spans="1:8">
      <c r="A207" s="6" t="s">
        <v>3548</v>
      </c>
      <c r="B207" s="9"/>
      <c r="C207" s="9"/>
      <c r="D207" s="400" t="s">
        <v>871</v>
      </c>
      <c r="E207" s="191" t="s">
        <v>134</v>
      </c>
      <c r="F207" s="9">
        <v>265</v>
      </c>
      <c r="G207" s="902"/>
      <c r="H207" s="904"/>
    </row>
    <row r="208" spans="1:8">
      <c r="A208" s="335"/>
      <c r="B208" s="15"/>
      <c r="C208" s="15"/>
      <c r="D208" s="405"/>
      <c r="E208" s="15"/>
      <c r="F208" s="15"/>
      <c r="G208" s="901"/>
      <c r="H208" s="901"/>
    </row>
    <row r="209" spans="1:8">
      <c r="A209" s="6" t="s">
        <v>3549</v>
      </c>
      <c r="B209" s="9"/>
      <c r="C209" s="9"/>
      <c r="D209" s="400" t="s">
        <v>872</v>
      </c>
      <c r="E209" s="9" t="s">
        <v>134</v>
      </c>
      <c r="F209" s="9">
        <v>20</v>
      </c>
      <c r="G209" s="904"/>
      <c r="H209" s="904"/>
    </row>
    <row r="210" spans="1:8">
      <c r="A210" s="335"/>
      <c r="B210" s="15"/>
      <c r="C210" s="15"/>
      <c r="D210" s="405"/>
      <c r="E210" s="15"/>
      <c r="F210" s="15"/>
      <c r="G210" s="901"/>
      <c r="H210" s="901"/>
    </row>
    <row r="211" spans="1:8">
      <c r="A211" s="3" t="s">
        <v>3550</v>
      </c>
      <c r="B211" s="9"/>
      <c r="C211" s="9" t="s">
        <v>873</v>
      </c>
      <c r="D211" s="520" t="s">
        <v>292</v>
      </c>
      <c r="E211" s="191"/>
      <c r="F211" s="9"/>
      <c r="G211" s="902"/>
      <c r="H211" s="904"/>
    </row>
    <row r="212" spans="1:8">
      <c r="A212" s="335"/>
      <c r="B212" s="15"/>
      <c r="C212" s="15"/>
      <c r="D212" s="405"/>
      <c r="E212" s="15"/>
      <c r="F212" s="15"/>
      <c r="G212" s="901"/>
      <c r="H212" s="901"/>
    </row>
    <row r="213" spans="1:8" ht="38.25">
      <c r="A213" s="6" t="s">
        <v>3551</v>
      </c>
      <c r="B213" s="9"/>
      <c r="C213" s="9"/>
      <c r="D213" s="400" t="s">
        <v>874</v>
      </c>
      <c r="E213" s="191" t="s">
        <v>12</v>
      </c>
      <c r="F213" s="9">
        <v>23</v>
      </c>
      <c r="G213" s="902"/>
      <c r="H213" s="904"/>
    </row>
    <row r="214" spans="1:8">
      <c r="A214" s="335"/>
      <c r="B214" s="15"/>
      <c r="C214" s="15"/>
      <c r="D214" s="405"/>
      <c r="E214" s="15"/>
      <c r="F214" s="15"/>
      <c r="G214" s="901"/>
      <c r="H214" s="901"/>
    </row>
    <row r="215" spans="1:8" ht="38.25">
      <c r="A215" s="6" t="s">
        <v>3552</v>
      </c>
      <c r="B215" s="9"/>
      <c r="C215" s="9" t="s">
        <v>875</v>
      </c>
      <c r="D215" s="400" t="s">
        <v>876</v>
      </c>
      <c r="E215" s="191" t="s">
        <v>12</v>
      </c>
      <c r="F215" s="9">
        <v>66</v>
      </c>
      <c r="G215" s="902"/>
      <c r="H215" s="904"/>
    </row>
    <row r="216" spans="1:8">
      <c r="A216" s="335"/>
      <c r="B216" s="15"/>
      <c r="C216" s="15"/>
      <c r="D216" s="405"/>
      <c r="E216" s="15"/>
      <c r="F216" s="15"/>
      <c r="G216" s="901"/>
      <c r="H216" s="901"/>
    </row>
    <row r="217" spans="1:8" ht="25.5">
      <c r="A217" s="6" t="s">
        <v>3553</v>
      </c>
      <c r="B217" s="9"/>
      <c r="C217" s="9"/>
      <c r="D217" s="400" t="s">
        <v>877</v>
      </c>
      <c r="E217" s="191" t="s">
        <v>12</v>
      </c>
      <c r="F217" s="9">
        <v>80</v>
      </c>
      <c r="G217" s="902"/>
      <c r="H217" s="904"/>
    </row>
    <row r="218" spans="1:8">
      <c r="A218" s="335"/>
      <c r="B218" s="15"/>
      <c r="C218" s="15"/>
      <c r="D218" s="405"/>
      <c r="E218" s="15"/>
      <c r="F218" s="15"/>
      <c r="G218" s="901"/>
      <c r="H218" s="901"/>
    </row>
    <row r="219" spans="1:8" ht="25.5">
      <c r="A219" s="6" t="s">
        <v>3554</v>
      </c>
      <c r="B219" s="9"/>
      <c r="C219" s="9"/>
      <c r="D219" s="400" t="s">
        <v>878</v>
      </c>
      <c r="E219" s="9" t="s">
        <v>12</v>
      </c>
      <c r="F219" s="9">
        <v>42</v>
      </c>
      <c r="G219" s="904"/>
      <c r="H219" s="904"/>
    </row>
    <row r="220" spans="1:8">
      <c r="A220" s="335"/>
      <c r="B220" s="15"/>
      <c r="C220" s="15"/>
      <c r="D220" s="405"/>
      <c r="E220" s="15"/>
      <c r="F220" s="15"/>
      <c r="G220" s="901"/>
      <c r="H220" s="901"/>
    </row>
    <row r="221" spans="1:8">
      <c r="A221" s="6"/>
      <c r="B221" s="9"/>
      <c r="C221" s="9" t="s">
        <v>879</v>
      </c>
      <c r="D221" s="400" t="s">
        <v>2080</v>
      </c>
      <c r="E221" s="191"/>
      <c r="F221" s="9"/>
      <c r="G221" s="902"/>
      <c r="H221" s="904"/>
    </row>
    <row r="222" spans="1:8">
      <c r="A222" s="335"/>
      <c r="B222" s="15"/>
      <c r="C222" s="15"/>
      <c r="D222" s="524"/>
      <c r="E222" s="15"/>
      <c r="F222" s="15"/>
      <c r="G222" s="901"/>
      <c r="H222" s="901"/>
    </row>
    <row r="223" spans="1:8">
      <c r="A223" s="6" t="s">
        <v>3555</v>
      </c>
      <c r="B223" s="9"/>
      <c r="C223" s="9"/>
      <c r="D223" s="400" t="s">
        <v>2099</v>
      </c>
      <c r="E223" s="191" t="s">
        <v>14</v>
      </c>
      <c r="F223" s="9">
        <v>18</v>
      </c>
      <c r="G223" s="902"/>
      <c r="H223" s="904"/>
    </row>
    <row r="224" spans="1:8">
      <c r="A224" s="335"/>
      <c r="B224" s="15"/>
      <c r="C224" s="15"/>
      <c r="D224" s="524"/>
      <c r="E224" s="15"/>
      <c r="F224" s="15"/>
      <c r="G224" s="901"/>
      <c r="H224" s="901"/>
    </row>
    <row r="225" spans="1:8" ht="25.5">
      <c r="A225" s="6" t="s">
        <v>3556</v>
      </c>
      <c r="B225" s="9"/>
      <c r="C225" s="9"/>
      <c r="D225" s="400" t="s">
        <v>2100</v>
      </c>
      <c r="E225" s="191" t="s">
        <v>14</v>
      </c>
      <c r="F225" s="9">
        <v>2</v>
      </c>
      <c r="G225" s="902"/>
      <c r="H225" s="904"/>
    </row>
    <row r="226" spans="1:8">
      <c r="A226" s="335"/>
      <c r="B226" s="15"/>
      <c r="C226" s="15"/>
      <c r="D226" s="524"/>
      <c r="E226" s="15"/>
      <c r="F226" s="15"/>
      <c r="G226" s="901"/>
      <c r="H226" s="901"/>
    </row>
    <row r="227" spans="1:8">
      <c r="A227" s="369"/>
      <c r="B227" s="370"/>
      <c r="C227" s="9"/>
      <c r="D227" s="520"/>
      <c r="E227" s="9"/>
      <c r="F227" s="9"/>
      <c r="G227" s="904"/>
      <c r="H227" s="904"/>
    </row>
    <row r="228" spans="1:8" ht="15.75" thickBot="1">
      <c r="A228" s="335"/>
      <c r="B228" s="15"/>
      <c r="C228" s="15"/>
      <c r="D228" s="524"/>
      <c r="E228" s="15"/>
      <c r="F228" s="15"/>
      <c r="G228" s="901"/>
      <c r="H228" s="901"/>
    </row>
    <row r="229" spans="1:8" ht="15.75" thickBot="1">
      <c r="A229" s="1101" t="s">
        <v>865</v>
      </c>
      <c r="B229" s="1101"/>
      <c r="C229" s="1101"/>
      <c r="D229" s="1101"/>
      <c r="E229" s="1101"/>
      <c r="F229" s="1101"/>
      <c r="G229" s="1101"/>
      <c r="H229" s="363"/>
    </row>
    <row r="230" spans="1:8" ht="15.75" thickBot="1">
      <c r="A230" s="1100" t="s">
        <v>21</v>
      </c>
      <c r="B230" s="1100"/>
      <c r="C230" s="1100"/>
      <c r="D230" s="1100"/>
      <c r="E230" s="1100"/>
      <c r="F230" s="1100"/>
      <c r="G230" s="1100"/>
      <c r="H230" s="363"/>
    </row>
    <row r="231" spans="1:8">
      <c r="A231" s="335"/>
      <c r="B231" s="15"/>
      <c r="C231" s="15"/>
      <c r="D231" s="405"/>
      <c r="E231" s="15"/>
      <c r="F231" s="15"/>
      <c r="G231" s="905"/>
      <c r="H231" s="905"/>
    </row>
    <row r="232" spans="1:8">
      <c r="A232" s="3" t="s">
        <v>3557</v>
      </c>
      <c r="B232" s="9"/>
      <c r="C232" s="9"/>
      <c r="D232" s="520" t="s">
        <v>880</v>
      </c>
      <c r="E232" s="9"/>
      <c r="F232" s="9"/>
      <c r="G232" s="902"/>
      <c r="H232" s="902"/>
    </row>
    <row r="233" spans="1:8">
      <c r="A233" s="335"/>
      <c r="B233" s="15"/>
      <c r="C233" s="15"/>
      <c r="D233" s="405"/>
      <c r="E233" s="15"/>
      <c r="F233" s="15"/>
      <c r="G233" s="901"/>
      <c r="H233" s="901"/>
    </row>
    <row r="234" spans="1:8">
      <c r="A234" s="6"/>
      <c r="B234" s="9"/>
      <c r="C234" s="9"/>
      <c r="D234" s="400" t="s">
        <v>881</v>
      </c>
      <c r="E234" s="9"/>
      <c r="F234" s="9"/>
      <c r="G234" s="902"/>
      <c r="H234" s="904"/>
    </row>
    <row r="235" spans="1:8">
      <c r="A235" s="366"/>
      <c r="B235" s="367"/>
      <c r="C235" s="336"/>
      <c r="D235" s="865"/>
      <c r="E235" s="195"/>
      <c r="F235" s="368"/>
      <c r="G235" s="906"/>
      <c r="H235" s="907"/>
    </row>
    <row r="236" spans="1:8">
      <c r="A236" s="6" t="s">
        <v>3558</v>
      </c>
      <c r="B236" s="9"/>
      <c r="C236" s="9"/>
      <c r="D236" s="400" t="s">
        <v>882</v>
      </c>
      <c r="E236" s="9" t="s">
        <v>14</v>
      </c>
      <c r="F236" s="9">
        <v>8</v>
      </c>
      <c r="G236" s="904"/>
      <c r="H236" s="904"/>
    </row>
    <row r="237" spans="1:8">
      <c r="A237" s="335"/>
      <c r="B237" s="15"/>
      <c r="C237" s="15"/>
      <c r="D237" s="405"/>
      <c r="E237" s="15"/>
      <c r="F237" s="15"/>
      <c r="G237" s="905"/>
      <c r="H237" s="905"/>
    </row>
    <row r="238" spans="1:8">
      <c r="A238" s="6" t="s">
        <v>3559</v>
      </c>
      <c r="B238" s="9"/>
      <c r="C238" s="9"/>
      <c r="D238" s="400" t="s">
        <v>883</v>
      </c>
      <c r="E238" s="9" t="s">
        <v>14</v>
      </c>
      <c r="F238" s="9">
        <v>6</v>
      </c>
      <c r="G238" s="902"/>
      <c r="H238" s="902"/>
    </row>
    <row r="239" spans="1:8">
      <c r="A239" s="335"/>
      <c r="B239" s="15"/>
      <c r="C239" s="15"/>
      <c r="D239" s="405"/>
      <c r="E239" s="15"/>
      <c r="F239" s="15"/>
      <c r="G239" s="901"/>
      <c r="H239" s="901"/>
    </row>
    <row r="240" spans="1:8">
      <c r="A240" s="6" t="s">
        <v>3560</v>
      </c>
      <c r="B240" s="9"/>
      <c r="C240" s="9"/>
      <c r="D240" s="400" t="s">
        <v>884</v>
      </c>
      <c r="E240" s="9" t="s">
        <v>14</v>
      </c>
      <c r="F240" s="9">
        <v>6</v>
      </c>
      <c r="G240" s="902"/>
      <c r="H240" s="904"/>
    </row>
    <row r="241" spans="1:8">
      <c r="A241" s="335"/>
      <c r="B241" s="15"/>
      <c r="C241" s="15"/>
      <c r="D241" s="405"/>
      <c r="E241" s="15"/>
      <c r="F241" s="15"/>
      <c r="G241" s="901"/>
      <c r="H241" s="901"/>
    </row>
    <row r="242" spans="1:8">
      <c r="A242" s="6"/>
      <c r="B242" s="9"/>
      <c r="C242" s="9"/>
      <c r="D242" s="400" t="s">
        <v>885</v>
      </c>
      <c r="E242" s="191"/>
      <c r="F242" s="9"/>
      <c r="G242" s="902"/>
      <c r="H242" s="904"/>
    </row>
    <row r="243" spans="1:8">
      <c r="A243" s="366"/>
      <c r="B243" s="15"/>
      <c r="C243" s="15"/>
      <c r="D243" s="405"/>
      <c r="E243" s="15"/>
      <c r="F243" s="15"/>
      <c r="G243" s="901"/>
      <c r="H243" s="901"/>
    </row>
    <row r="244" spans="1:8">
      <c r="A244" s="6" t="s">
        <v>3561</v>
      </c>
      <c r="B244" s="9"/>
      <c r="C244" s="9"/>
      <c r="D244" s="400" t="s">
        <v>886</v>
      </c>
      <c r="E244" s="9" t="s">
        <v>14</v>
      </c>
      <c r="F244" s="9">
        <v>20</v>
      </c>
      <c r="G244" s="904"/>
      <c r="H244" s="904"/>
    </row>
    <row r="245" spans="1:8">
      <c r="A245" s="335"/>
      <c r="B245" s="15"/>
      <c r="C245" s="15"/>
      <c r="D245" s="405"/>
      <c r="E245" s="15"/>
      <c r="F245" s="15"/>
      <c r="G245" s="901"/>
      <c r="H245" s="901"/>
    </row>
    <row r="246" spans="1:8">
      <c r="A246" s="6" t="s">
        <v>3562</v>
      </c>
      <c r="B246" s="9"/>
      <c r="C246" s="9"/>
      <c r="D246" s="400" t="s">
        <v>887</v>
      </c>
      <c r="E246" s="191" t="s">
        <v>57</v>
      </c>
      <c r="F246" s="9">
        <v>1</v>
      </c>
      <c r="G246" s="902">
        <v>350000</v>
      </c>
      <c r="H246" s="904">
        <f>ROUND(F246 * G246,2)</f>
        <v>350000</v>
      </c>
    </row>
    <row r="247" spans="1:8">
      <c r="A247" s="335"/>
      <c r="B247" s="15"/>
      <c r="C247" s="15"/>
      <c r="D247" s="405"/>
      <c r="E247" s="15"/>
      <c r="F247" s="15"/>
      <c r="G247" s="901"/>
      <c r="H247" s="901"/>
    </row>
    <row r="248" spans="1:8" ht="24.75" customHeight="1">
      <c r="A248" s="6" t="s">
        <v>3563</v>
      </c>
      <c r="B248" s="9"/>
      <c r="C248" s="9"/>
      <c r="D248" s="400" t="s">
        <v>4159</v>
      </c>
      <c r="E248" s="191" t="s">
        <v>59</v>
      </c>
      <c r="F248" s="371">
        <f>H246</f>
        <v>350000</v>
      </c>
      <c r="G248" s="908"/>
      <c r="H248" s="904"/>
    </row>
    <row r="249" spans="1:8" ht="24.75" customHeight="1">
      <c r="A249" s="335"/>
      <c r="B249" s="15"/>
      <c r="C249" s="15"/>
      <c r="D249" s="405"/>
      <c r="E249" s="15"/>
      <c r="F249" s="15"/>
      <c r="G249" s="901"/>
      <c r="H249" s="901"/>
    </row>
    <row r="250" spans="1:8">
      <c r="A250" s="6"/>
      <c r="B250" s="9"/>
      <c r="C250" s="9"/>
      <c r="D250" s="400"/>
      <c r="E250" s="191"/>
      <c r="F250" s="9"/>
      <c r="G250" s="902"/>
      <c r="H250" s="904"/>
    </row>
    <row r="251" spans="1:8">
      <c r="A251" s="335"/>
      <c r="B251" s="15"/>
      <c r="C251" s="15"/>
      <c r="D251" s="405"/>
      <c r="E251" s="15"/>
      <c r="F251" s="15"/>
      <c r="G251" s="901"/>
      <c r="H251" s="901"/>
    </row>
    <row r="252" spans="1:8">
      <c r="A252" s="6"/>
      <c r="B252" s="9"/>
      <c r="C252" s="9"/>
      <c r="D252" s="400"/>
      <c r="E252" s="191"/>
      <c r="F252" s="9"/>
      <c r="G252" s="902"/>
      <c r="H252" s="904"/>
    </row>
    <row r="253" spans="1:8">
      <c r="A253" s="335"/>
      <c r="B253" s="15"/>
      <c r="C253" s="15"/>
      <c r="D253" s="405"/>
      <c r="E253" s="15"/>
      <c r="F253" s="15"/>
      <c r="G253" s="901"/>
      <c r="H253" s="901"/>
    </row>
    <row r="254" spans="1:8">
      <c r="A254" s="6"/>
      <c r="B254" s="9"/>
      <c r="C254" s="9"/>
      <c r="D254" s="400"/>
      <c r="E254" s="9"/>
      <c r="F254" s="9"/>
      <c r="G254" s="904"/>
      <c r="H254" s="904"/>
    </row>
    <row r="255" spans="1:8">
      <c r="A255" s="335"/>
      <c r="B255" s="15"/>
      <c r="C255" s="15"/>
      <c r="D255" s="405"/>
      <c r="E255" s="15"/>
      <c r="F255" s="15"/>
      <c r="G255" s="901"/>
      <c r="H255" s="901"/>
    </row>
    <row r="256" spans="1:8">
      <c r="A256" s="6"/>
      <c r="B256" s="9"/>
      <c r="C256" s="9"/>
      <c r="D256" s="400"/>
      <c r="E256" s="191"/>
      <c r="F256" s="9"/>
      <c r="G256" s="902"/>
      <c r="H256" s="904"/>
    </row>
    <row r="257" spans="1:8" ht="15.75" thickBot="1">
      <c r="A257" s="335"/>
      <c r="B257" s="15"/>
      <c r="C257" s="15"/>
      <c r="D257" s="524"/>
      <c r="E257" s="15"/>
      <c r="F257" s="15"/>
      <c r="G257" s="901"/>
      <c r="H257" s="901"/>
    </row>
    <row r="258" spans="1:8" ht="15.75" thickBot="1">
      <c r="A258" s="1110" t="s">
        <v>39</v>
      </c>
      <c r="B258" s="1111"/>
      <c r="C258" s="1111"/>
      <c r="D258" s="1111"/>
      <c r="E258" s="1111"/>
      <c r="F258" s="1111"/>
      <c r="G258" s="1111"/>
      <c r="H258" s="363"/>
    </row>
    <row r="259" spans="1:8" ht="15.75" thickBot="1">
      <c r="A259" s="1100" t="s">
        <v>21</v>
      </c>
      <c r="B259" s="1100"/>
      <c r="C259" s="1100"/>
      <c r="D259" s="1100"/>
      <c r="E259" s="1100"/>
      <c r="F259" s="1100"/>
      <c r="G259" s="1100"/>
      <c r="H259" s="363"/>
    </row>
    <row r="260" spans="1:8">
      <c r="A260" s="3"/>
      <c r="B260" s="9"/>
      <c r="C260" s="4" t="s">
        <v>889</v>
      </c>
      <c r="D260" s="399" t="s">
        <v>1302</v>
      </c>
      <c r="E260" s="9" t="s">
        <v>198</v>
      </c>
      <c r="F260" s="9"/>
      <c r="G260" s="909"/>
      <c r="H260" s="909"/>
    </row>
    <row r="261" spans="1:8">
      <c r="A261" s="335"/>
      <c r="B261" s="15"/>
      <c r="C261" s="15"/>
      <c r="D261" s="405"/>
      <c r="E261" s="15"/>
      <c r="F261" s="15"/>
      <c r="G261" s="910"/>
      <c r="H261" s="910"/>
    </row>
    <row r="262" spans="1:8">
      <c r="A262" s="778" t="s">
        <v>3564</v>
      </c>
      <c r="B262" s="17"/>
      <c r="C262" s="17"/>
      <c r="D262" s="520" t="s">
        <v>888</v>
      </c>
      <c r="E262" s="17"/>
      <c r="F262" s="17"/>
      <c r="G262" s="911"/>
      <c r="H262" s="911"/>
    </row>
    <row r="263" spans="1:8">
      <c r="A263" s="91"/>
      <c r="B263" s="67"/>
      <c r="C263" s="67"/>
      <c r="D263" s="457"/>
      <c r="E263" s="67"/>
      <c r="F263" s="67"/>
      <c r="G263" s="912"/>
      <c r="H263" s="912"/>
    </row>
    <row r="264" spans="1:8" ht="38.25">
      <c r="A264" s="97" t="s">
        <v>3565</v>
      </c>
      <c r="B264" s="17"/>
      <c r="C264" s="17" t="s">
        <v>890</v>
      </c>
      <c r="D264" s="401" t="s">
        <v>891</v>
      </c>
      <c r="E264" s="17" t="s">
        <v>134</v>
      </c>
      <c r="F264" s="17">
        <v>154</v>
      </c>
      <c r="G264" s="913"/>
      <c r="H264" s="913"/>
    </row>
    <row r="265" spans="1:8">
      <c r="A265" s="91"/>
      <c r="B265" s="67"/>
      <c r="C265" s="67"/>
      <c r="D265" s="457"/>
      <c r="E265" s="67"/>
      <c r="F265" s="67"/>
      <c r="G265" s="912"/>
      <c r="H265" s="912"/>
    </row>
    <row r="266" spans="1:8">
      <c r="A266" s="97" t="s">
        <v>3566</v>
      </c>
      <c r="B266" s="17"/>
      <c r="C266" s="123" t="s">
        <v>198</v>
      </c>
      <c r="D266" s="401" t="s">
        <v>892</v>
      </c>
      <c r="E266" s="17" t="s">
        <v>134</v>
      </c>
      <c r="F266" s="17">
        <v>40</v>
      </c>
      <c r="G266" s="914"/>
      <c r="H266" s="914"/>
    </row>
    <row r="267" spans="1:8">
      <c r="A267" s="91"/>
      <c r="B267" s="67"/>
      <c r="C267" s="67"/>
      <c r="D267" s="457"/>
      <c r="E267" s="67"/>
      <c r="F267" s="67"/>
      <c r="G267" s="912"/>
      <c r="H267" s="912"/>
    </row>
    <row r="268" spans="1:8" ht="26.25" customHeight="1">
      <c r="A268" s="97" t="s">
        <v>3567</v>
      </c>
      <c r="B268" s="17"/>
      <c r="C268" s="17" t="s">
        <v>198</v>
      </c>
      <c r="D268" s="401" t="s">
        <v>893</v>
      </c>
      <c r="E268" s="17" t="s">
        <v>12</v>
      </c>
      <c r="F268" s="17">
        <v>200</v>
      </c>
      <c r="G268" s="913"/>
      <c r="H268" s="913"/>
    </row>
    <row r="269" spans="1:8">
      <c r="A269" s="91"/>
      <c r="B269" s="67"/>
      <c r="C269" s="67"/>
      <c r="D269" s="457"/>
      <c r="E269" s="67"/>
      <c r="F269" s="67"/>
      <c r="G269" s="915"/>
      <c r="H269" s="915"/>
    </row>
    <row r="270" spans="1:8" ht="26.25" customHeight="1">
      <c r="A270" s="97" t="s">
        <v>3568</v>
      </c>
      <c r="B270" s="17"/>
      <c r="C270" s="17" t="s">
        <v>198</v>
      </c>
      <c r="D270" s="401" t="s">
        <v>894</v>
      </c>
      <c r="E270" s="17" t="s">
        <v>12</v>
      </c>
      <c r="F270" s="17">
        <v>28</v>
      </c>
      <c r="G270" s="913"/>
      <c r="H270" s="913"/>
    </row>
    <row r="271" spans="1:8">
      <c r="A271" s="91"/>
      <c r="B271" s="67"/>
      <c r="C271" s="67"/>
      <c r="D271" s="457"/>
      <c r="E271" s="67"/>
      <c r="F271" s="67"/>
      <c r="G271" s="915"/>
      <c r="H271" s="915"/>
    </row>
    <row r="272" spans="1:8">
      <c r="A272" s="97"/>
      <c r="B272" s="98"/>
      <c r="C272" s="17" t="s">
        <v>895</v>
      </c>
      <c r="D272" s="460" t="s">
        <v>896</v>
      </c>
      <c r="E272" s="98"/>
      <c r="F272" s="98"/>
      <c r="G272" s="916"/>
      <c r="H272" s="916"/>
    </row>
    <row r="273" spans="1:8">
      <c r="A273" s="50"/>
      <c r="B273" s="29"/>
      <c r="C273" s="375"/>
      <c r="D273" s="866"/>
      <c r="E273" s="29"/>
      <c r="F273" s="29"/>
      <c r="G273" s="917"/>
      <c r="H273" s="917"/>
    </row>
    <row r="274" spans="1:8">
      <c r="A274" s="97" t="s">
        <v>3569</v>
      </c>
      <c r="B274" s="98"/>
      <c r="C274" s="17"/>
      <c r="D274" s="500" t="s">
        <v>897</v>
      </c>
      <c r="E274" s="98" t="s">
        <v>14</v>
      </c>
      <c r="F274" s="98">
        <v>16</v>
      </c>
      <c r="G274" s="916"/>
      <c r="H274" s="916"/>
    </row>
    <row r="275" spans="1:8">
      <c r="A275" s="91"/>
      <c r="B275" s="67"/>
      <c r="C275" s="149"/>
      <c r="D275" s="867"/>
      <c r="E275" s="67"/>
      <c r="F275" s="67"/>
      <c r="G275" s="915"/>
      <c r="H275" s="915"/>
    </row>
    <row r="276" spans="1:8">
      <c r="A276" s="97" t="s">
        <v>3570</v>
      </c>
      <c r="B276" s="17"/>
      <c r="C276" s="123"/>
      <c r="D276" s="401" t="s">
        <v>898</v>
      </c>
      <c r="E276" s="17" t="s">
        <v>14</v>
      </c>
      <c r="F276" s="17">
        <v>16</v>
      </c>
      <c r="G276" s="913"/>
      <c r="H276" s="913"/>
    </row>
    <row r="277" spans="1:8">
      <c r="A277" s="91"/>
      <c r="B277" s="67"/>
      <c r="C277" s="67"/>
      <c r="D277" s="457"/>
      <c r="E277" s="67"/>
      <c r="F277" s="67"/>
      <c r="G277" s="915"/>
      <c r="H277" s="915"/>
    </row>
    <row r="278" spans="1:8" ht="25.5">
      <c r="A278" s="97" t="s">
        <v>3571</v>
      </c>
      <c r="B278" s="17"/>
      <c r="C278" s="17"/>
      <c r="D278" s="401" t="s">
        <v>899</v>
      </c>
      <c r="E278" s="17" t="s">
        <v>14</v>
      </c>
      <c r="F278" s="17">
        <v>16</v>
      </c>
      <c r="G278" s="913"/>
      <c r="H278" s="913"/>
    </row>
    <row r="279" spans="1:8">
      <c r="A279" s="91"/>
      <c r="B279" s="67"/>
      <c r="C279" s="67"/>
      <c r="D279" s="457"/>
      <c r="E279" s="67"/>
      <c r="F279" s="67"/>
      <c r="G279" s="915"/>
      <c r="H279" s="915"/>
    </row>
    <row r="280" spans="1:8">
      <c r="A280" s="97" t="s">
        <v>3572</v>
      </c>
      <c r="B280" s="17"/>
      <c r="C280" s="17"/>
      <c r="D280" s="868" t="s">
        <v>900</v>
      </c>
      <c r="E280" s="17" t="s">
        <v>12</v>
      </c>
      <c r="F280" s="17">
        <v>21</v>
      </c>
      <c r="G280" s="913"/>
      <c r="H280" s="913"/>
    </row>
    <row r="281" spans="1:8">
      <c r="A281" s="91"/>
      <c r="B281" s="67"/>
      <c r="C281" s="67"/>
      <c r="D281" s="457"/>
      <c r="E281" s="67"/>
      <c r="F281" s="67"/>
      <c r="G281" s="915"/>
      <c r="H281" s="915"/>
    </row>
    <row r="282" spans="1:8">
      <c r="A282" s="778" t="s">
        <v>3573</v>
      </c>
      <c r="B282" s="17"/>
      <c r="C282" s="17" t="s">
        <v>901</v>
      </c>
      <c r="D282" s="399" t="s">
        <v>902</v>
      </c>
      <c r="E282" s="17"/>
      <c r="F282" s="17"/>
      <c r="G282" s="913"/>
      <c r="H282" s="913"/>
    </row>
    <row r="283" spans="1:8">
      <c r="A283" s="91"/>
      <c r="B283" s="67"/>
      <c r="C283" s="67"/>
      <c r="D283" s="457"/>
      <c r="E283" s="67"/>
      <c r="F283" s="67"/>
      <c r="G283" s="915"/>
      <c r="H283" s="915"/>
    </row>
    <row r="284" spans="1:8" ht="21.75" customHeight="1">
      <c r="A284" s="97" t="s">
        <v>3574</v>
      </c>
      <c r="B284" s="17"/>
      <c r="C284" s="17" t="s">
        <v>903</v>
      </c>
      <c r="D284" s="401" t="s">
        <v>904</v>
      </c>
      <c r="E284" s="17" t="s">
        <v>12</v>
      </c>
      <c r="F284" s="17">
        <v>22</v>
      </c>
      <c r="G284" s="913"/>
      <c r="H284" s="913"/>
    </row>
    <row r="285" spans="1:8">
      <c r="A285" s="91"/>
      <c r="B285" s="67"/>
      <c r="C285" s="67"/>
      <c r="D285" s="457"/>
      <c r="E285" s="67"/>
      <c r="F285" s="67"/>
      <c r="G285" s="915"/>
      <c r="H285" s="915"/>
    </row>
    <row r="286" spans="1:8" ht="29.25" customHeight="1">
      <c r="A286" s="97" t="s">
        <v>3575</v>
      </c>
      <c r="B286" s="17"/>
      <c r="C286" s="17"/>
      <c r="D286" s="401" t="s">
        <v>905</v>
      </c>
      <c r="E286" s="17" t="s">
        <v>134</v>
      </c>
      <c r="F286" s="17">
        <v>121</v>
      </c>
      <c r="G286" s="913"/>
      <c r="H286" s="913"/>
    </row>
    <row r="287" spans="1:8">
      <c r="A287" s="91"/>
      <c r="B287" s="67"/>
      <c r="C287" s="67"/>
      <c r="D287" s="457"/>
      <c r="E287" s="67"/>
      <c r="F287" s="67"/>
      <c r="G287" s="915"/>
      <c r="H287" s="915"/>
    </row>
    <row r="288" spans="1:8" ht="39">
      <c r="A288" s="97" t="s">
        <v>3576</v>
      </c>
      <c r="B288" s="39"/>
      <c r="C288" s="39"/>
      <c r="D288" s="869" t="s">
        <v>906</v>
      </c>
      <c r="E288" s="45" t="s">
        <v>134</v>
      </c>
      <c r="F288" s="45">
        <v>56</v>
      </c>
      <c r="G288" s="918"/>
      <c r="H288" s="918"/>
    </row>
    <row r="289" spans="1:8">
      <c r="A289" s="91"/>
      <c r="B289" s="92"/>
      <c r="C289" s="92"/>
      <c r="D289" s="870"/>
      <c r="E289" s="92"/>
      <c r="F289" s="92"/>
      <c r="G289" s="919"/>
      <c r="H289" s="919"/>
    </row>
    <row r="290" spans="1:8">
      <c r="A290" s="97" t="s">
        <v>3577</v>
      </c>
      <c r="B290" s="39"/>
      <c r="C290" s="39"/>
      <c r="D290" s="500" t="s">
        <v>907</v>
      </c>
      <c r="E290" s="98" t="s">
        <v>12</v>
      </c>
      <c r="F290" s="98">
        <v>50</v>
      </c>
      <c r="G290" s="920"/>
      <c r="H290" s="920"/>
    </row>
    <row r="291" spans="1:8">
      <c r="A291" s="91"/>
      <c r="B291" s="92"/>
      <c r="C291" s="64"/>
      <c r="D291" s="871"/>
      <c r="E291" s="64"/>
      <c r="F291" s="64"/>
      <c r="G291" s="919"/>
      <c r="H291" s="919"/>
    </row>
    <row r="292" spans="1:8">
      <c r="A292" s="778" t="s">
        <v>3578</v>
      </c>
      <c r="B292" s="98"/>
      <c r="C292" s="39" t="s">
        <v>51</v>
      </c>
      <c r="D292" s="460" t="s">
        <v>52</v>
      </c>
      <c r="E292" s="45"/>
      <c r="F292" s="45"/>
      <c r="G292" s="916"/>
      <c r="H292" s="916"/>
    </row>
    <row r="293" spans="1:8">
      <c r="A293" s="91"/>
      <c r="B293" s="92"/>
      <c r="C293" s="64"/>
      <c r="D293" s="871"/>
      <c r="E293" s="64"/>
      <c r="F293" s="64"/>
      <c r="G293" s="919"/>
      <c r="H293" s="919"/>
    </row>
    <row r="294" spans="1:8" ht="51">
      <c r="A294" s="97" t="s">
        <v>3579</v>
      </c>
      <c r="B294" s="98"/>
      <c r="C294" s="45"/>
      <c r="D294" s="401" t="s">
        <v>908</v>
      </c>
      <c r="E294" s="17" t="s">
        <v>14</v>
      </c>
      <c r="F294" s="17">
        <v>1</v>
      </c>
      <c r="G294" s="913"/>
      <c r="H294" s="913"/>
    </row>
    <row r="295" spans="1:8">
      <c r="A295" s="91"/>
      <c r="B295" s="92"/>
      <c r="C295" s="64"/>
      <c r="D295" s="457"/>
      <c r="E295" s="67"/>
      <c r="F295" s="67"/>
      <c r="G295" s="915"/>
      <c r="H295" s="915"/>
    </row>
    <row r="296" spans="1:8" ht="38.25">
      <c r="A296" s="97" t="s">
        <v>3580</v>
      </c>
      <c r="B296" s="98"/>
      <c r="C296" s="45"/>
      <c r="D296" s="401" t="s">
        <v>53</v>
      </c>
      <c r="E296" s="17" t="s">
        <v>14</v>
      </c>
      <c r="F296" s="17">
        <v>1</v>
      </c>
      <c r="G296" s="913"/>
      <c r="H296" s="913"/>
    </row>
    <row r="297" spans="1:8">
      <c r="A297" s="91"/>
      <c r="B297" s="92"/>
      <c r="C297" s="64"/>
      <c r="D297" s="871"/>
      <c r="E297" s="64"/>
      <c r="F297" s="64"/>
      <c r="G297" s="919"/>
      <c r="H297" s="919"/>
    </row>
    <row r="298" spans="1:8" ht="46.5" customHeight="1" thickBot="1">
      <c r="A298" s="97" t="s">
        <v>3581</v>
      </c>
      <c r="B298" s="98"/>
      <c r="C298" s="45"/>
      <c r="D298" s="500" t="s">
        <v>54</v>
      </c>
      <c r="E298" s="45" t="s">
        <v>14</v>
      </c>
      <c r="F298" s="45">
        <v>5</v>
      </c>
      <c r="G298" s="916"/>
      <c r="H298" s="916"/>
    </row>
    <row r="299" spans="1:8" ht="15.75" thickBot="1">
      <c r="A299" s="1100" t="s">
        <v>20</v>
      </c>
      <c r="B299" s="1100"/>
      <c r="C299" s="1100"/>
      <c r="D299" s="1100"/>
      <c r="E299" s="1100"/>
      <c r="F299" s="1100"/>
      <c r="G299" s="1100"/>
      <c r="H299" s="380"/>
    </row>
    <row r="300" spans="1:8" ht="15.75" thickBot="1">
      <c r="A300" s="1100" t="s">
        <v>21</v>
      </c>
      <c r="B300" s="1100"/>
      <c r="C300" s="1100"/>
      <c r="D300" s="1100"/>
      <c r="E300" s="1100"/>
      <c r="F300" s="1100"/>
      <c r="G300" s="1100"/>
      <c r="H300" s="380"/>
    </row>
    <row r="301" spans="1:8">
      <c r="A301" s="778" t="s">
        <v>3582</v>
      </c>
      <c r="B301" s="17"/>
      <c r="C301" s="17"/>
      <c r="D301" s="460" t="s">
        <v>909</v>
      </c>
      <c r="E301" s="17"/>
      <c r="F301" s="17"/>
      <c r="G301" s="913"/>
      <c r="H301" s="913"/>
    </row>
    <row r="302" spans="1:8">
      <c r="A302" s="91"/>
      <c r="B302" s="67"/>
      <c r="C302" s="78"/>
      <c r="D302" s="872"/>
      <c r="E302" s="78"/>
      <c r="F302" s="78"/>
      <c r="G302" s="915"/>
      <c r="H302" s="915"/>
    </row>
    <row r="303" spans="1:8" ht="40.5" customHeight="1">
      <c r="A303" s="97" t="s">
        <v>3583</v>
      </c>
      <c r="B303" s="17"/>
      <c r="C303" s="9"/>
      <c r="D303" s="401" t="s">
        <v>4126</v>
      </c>
      <c r="E303" s="9" t="s">
        <v>14</v>
      </c>
      <c r="F303" s="9">
        <v>1</v>
      </c>
      <c r="G303" s="913"/>
      <c r="H303" s="913"/>
    </row>
    <row r="304" spans="1:8">
      <c r="A304" s="91"/>
      <c r="B304" s="67"/>
      <c r="C304" s="78"/>
      <c r="D304" s="872"/>
      <c r="E304" s="78"/>
      <c r="F304" s="78"/>
      <c r="G304" s="915"/>
      <c r="H304" s="915"/>
    </row>
    <row r="305" spans="1:8" ht="38.25">
      <c r="A305" s="97" t="s">
        <v>3584</v>
      </c>
      <c r="B305" s="98"/>
      <c r="C305" s="45"/>
      <c r="D305" s="500" t="s">
        <v>910</v>
      </c>
      <c r="E305" s="45" t="s">
        <v>14</v>
      </c>
      <c r="F305" s="45">
        <v>1</v>
      </c>
      <c r="G305" s="916"/>
      <c r="H305" s="916"/>
    </row>
    <row r="306" spans="1:8">
      <c r="A306" s="91"/>
      <c r="B306" s="335"/>
      <c r="C306" s="335"/>
      <c r="D306" s="873"/>
      <c r="E306" s="335"/>
      <c r="F306" s="383"/>
      <c r="G306" s="921"/>
      <c r="H306" s="921"/>
    </row>
    <row r="307" spans="1:8" ht="25.5">
      <c r="A307" s="97" t="s">
        <v>3585</v>
      </c>
      <c r="B307" s="6" t="s">
        <v>911</v>
      </c>
      <c r="C307" s="6"/>
      <c r="D307" s="874" t="s">
        <v>56</v>
      </c>
      <c r="E307" s="6" t="s">
        <v>14</v>
      </c>
      <c r="F307" s="70">
        <v>1</v>
      </c>
      <c r="G307" s="916"/>
      <c r="H307" s="922"/>
    </row>
    <row r="308" spans="1:8">
      <c r="A308" s="335"/>
      <c r="B308" s="15"/>
      <c r="C308" s="15"/>
      <c r="D308" s="405"/>
      <c r="E308" s="15"/>
      <c r="F308" s="15"/>
      <c r="G308" s="910"/>
      <c r="H308" s="910"/>
    </row>
    <row r="309" spans="1:8">
      <c r="A309" s="778" t="s">
        <v>3586</v>
      </c>
      <c r="B309" s="9"/>
      <c r="C309" s="9"/>
      <c r="D309" s="863" t="s">
        <v>914</v>
      </c>
      <c r="E309" s="9"/>
      <c r="F309" s="9"/>
      <c r="G309" s="909"/>
      <c r="H309" s="909"/>
    </row>
    <row r="310" spans="1:8">
      <c r="A310" s="335"/>
      <c r="B310" s="15"/>
      <c r="C310" s="15"/>
      <c r="D310" s="875"/>
      <c r="E310" s="15"/>
      <c r="F310" s="15"/>
      <c r="G310" s="910"/>
      <c r="H310" s="910"/>
    </row>
    <row r="311" spans="1:8">
      <c r="A311" s="97" t="s">
        <v>3587</v>
      </c>
      <c r="B311" s="9"/>
      <c r="C311" s="9"/>
      <c r="D311" s="876" t="s">
        <v>915</v>
      </c>
      <c r="E311" s="9" t="s">
        <v>134</v>
      </c>
      <c r="F311" s="9">
        <v>121</v>
      </c>
      <c r="G311" s="909"/>
      <c r="H311" s="909"/>
    </row>
    <row r="312" spans="1:8">
      <c r="A312" s="335"/>
      <c r="B312" s="15"/>
      <c r="C312" s="15"/>
      <c r="D312" s="875"/>
      <c r="E312" s="15"/>
      <c r="F312" s="15"/>
      <c r="G312" s="910"/>
      <c r="H312" s="910"/>
    </row>
    <row r="313" spans="1:8">
      <c r="A313" s="97"/>
      <c r="B313" s="9"/>
      <c r="C313" s="9"/>
      <c r="D313" s="876"/>
      <c r="E313" s="9"/>
      <c r="F313" s="9"/>
      <c r="G313" s="909"/>
      <c r="H313" s="909"/>
    </row>
    <row r="314" spans="1:8">
      <c r="A314" s="335"/>
      <c r="B314" s="15"/>
      <c r="C314" s="15"/>
      <c r="D314" s="875"/>
      <c r="E314" s="15"/>
      <c r="F314" s="15"/>
      <c r="G314" s="910"/>
      <c r="H314" s="910"/>
    </row>
    <row r="315" spans="1:8">
      <c r="A315" s="6"/>
      <c r="B315" s="9"/>
      <c r="C315" s="9"/>
      <c r="D315" s="863"/>
      <c r="E315" s="9"/>
      <c r="F315" s="9"/>
      <c r="G315" s="909"/>
      <c r="H315" s="909"/>
    </row>
    <row r="316" spans="1:8">
      <c r="A316" s="335"/>
      <c r="B316" s="15"/>
      <c r="C316" s="15"/>
      <c r="D316" s="875"/>
      <c r="E316" s="15"/>
      <c r="F316" s="15"/>
      <c r="G316" s="910"/>
      <c r="H316" s="910"/>
    </row>
    <row r="317" spans="1:8">
      <c r="A317" s="6"/>
      <c r="B317" s="9"/>
      <c r="C317" s="9"/>
      <c r="D317" s="876"/>
      <c r="E317" s="191"/>
      <c r="F317" s="9"/>
      <c r="G317" s="909"/>
      <c r="H317" s="909"/>
    </row>
    <row r="318" spans="1:8">
      <c r="A318" s="335"/>
      <c r="B318" s="15"/>
      <c r="C318" s="15"/>
      <c r="D318" s="875"/>
      <c r="E318" s="79"/>
      <c r="F318" s="15"/>
      <c r="G318" s="910"/>
      <c r="H318" s="910"/>
    </row>
    <row r="319" spans="1:8">
      <c r="A319" s="97"/>
      <c r="B319" s="9"/>
      <c r="C319" s="9"/>
      <c r="D319" s="876"/>
      <c r="E319" s="9"/>
      <c r="F319" s="9"/>
      <c r="G319" s="923"/>
      <c r="H319" s="923"/>
    </row>
    <row r="320" spans="1:8">
      <c r="A320" s="335"/>
      <c r="B320" s="15"/>
      <c r="C320" s="15"/>
      <c r="D320" s="875"/>
      <c r="E320" s="15"/>
      <c r="F320" s="15"/>
      <c r="G320" s="910"/>
      <c r="H320" s="910"/>
    </row>
    <row r="321" spans="1:8">
      <c r="A321" s="97"/>
      <c r="B321" s="9"/>
      <c r="C321" s="9"/>
      <c r="D321" s="876"/>
      <c r="E321" s="9"/>
      <c r="F321" s="9"/>
      <c r="G321" s="909"/>
      <c r="H321" s="909"/>
    </row>
    <row r="322" spans="1:8">
      <c r="A322" s="335"/>
      <c r="B322" s="15"/>
      <c r="C322" s="15"/>
      <c r="D322" s="877"/>
      <c r="E322" s="15"/>
      <c r="F322" s="15"/>
      <c r="G322" s="910"/>
      <c r="H322" s="910"/>
    </row>
    <row r="323" spans="1:8">
      <c r="A323" s="97"/>
      <c r="B323" s="9"/>
      <c r="C323" s="9"/>
      <c r="D323" s="876"/>
      <c r="E323" s="9"/>
      <c r="F323" s="9"/>
      <c r="G323" s="923"/>
      <c r="H323" s="923"/>
    </row>
    <row r="324" spans="1:8">
      <c r="A324" s="335"/>
      <c r="B324" s="15"/>
      <c r="C324" s="15"/>
      <c r="D324" s="875"/>
      <c r="E324" s="79"/>
      <c r="F324" s="15"/>
      <c r="G324" s="910"/>
      <c r="H324" s="910"/>
    </row>
    <row r="325" spans="1:8">
      <c r="A325" s="6"/>
      <c r="B325" s="9"/>
      <c r="C325" s="9"/>
      <c r="D325" s="876"/>
      <c r="E325" s="9"/>
      <c r="F325" s="9"/>
      <c r="G325" s="923"/>
      <c r="H325" s="923"/>
    </row>
    <row r="326" spans="1:8">
      <c r="A326" s="335"/>
      <c r="B326" s="15"/>
      <c r="C326" s="15"/>
      <c r="D326" s="875"/>
      <c r="E326" s="15"/>
      <c r="F326" s="15"/>
      <c r="G326" s="910"/>
      <c r="H326" s="910"/>
    </row>
    <row r="327" spans="1:8">
      <c r="A327" s="97"/>
      <c r="B327" s="9"/>
      <c r="C327" s="9"/>
      <c r="D327" s="876"/>
      <c r="E327" s="191"/>
      <c r="F327" s="9"/>
      <c r="G327" s="909"/>
      <c r="H327" s="909"/>
    </row>
    <row r="328" spans="1:8">
      <c r="A328" s="335"/>
      <c r="B328" s="15"/>
      <c r="C328" s="15"/>
      <c r="D328" s="875"/>
      <c r="E328" s="79"/>
      <c r="F328" s="15"/>
      <c r="G328" s="910"/>
      <c r="H328" s="910"/>
    </row>
    <row r="329" spans="1:8">
      <c r="A329" s="97"/>
      <c r="B329" s="9"/>
      <c r="C329" s="9"/>
      <c r="D329" s="876"/>
      <c r="E329" s="9"/>
      <c r="F329" s="9"/>
      <c r="G329" s="923"/>
      <c r="H329" s="923"/>
    </row>
    <row r="330" spans="1:8">
      <c r="A330" s="335"/>
      <c r="B330" s="15"/>
      <c r="C330" s="15"/>
      <c r="D330" s="875"/>
      <c r="E330" s="15"/>
      <c r="F330" s="15"/>
      <c r="G330" s="910"/>
      <c r="H330" s="910"/>
    </row>
    <row r="331" spans="1:8">
      <c r="A331" s="97"/>
      <c r="B331" s="9"/>
      <c r="C331" s="9"/>
      <c r="D331" s="876"/>
      <c r="E331" s="191"/>
      <c r="F331" s="9"/>
      <c r="G331" s="909"/>
      <c r="H331" s="909"/>
    </row>
    <row r="332" spans="1:8">
      <c r="A332" s="335"/>
      <c r="B332" s="15"/>
      <c r="C332" s="15"/>
      <c r="D332" s="875"/>
      <c r="E332" s="15"/>
      <c r="F332" s="15"/>
      <c r="G332" s="910"/>
      <c r="H332" s="910"/>
    </row>
    <row r="333" spans="1:8">
      <c r="A333" s="97"/>
      <c r="B333" s="9"/>
      <c r="C333" s="9"/>
      <c r="D333" s="876"/>
      <c r="E333" s="191"/>
      <c r="F333" s="9"/>
      <c r="G333" s="909"/>
      <c r="H333" s="909"/>
    </row>
    <row r="334" spans="1:8">
      <c r="A334" s="335"/>
      <c r="B334" s="15"/>
      <c r="C334" s="15"/>
      <c r="D334" s="875"/>
      <c r="E334" s="15"/>
      <c r="F334" s="15"/>
      <c r="G334" s="910"/>
      <c r="H334" s="910"/>
    </row>
    <row r="335" spans="1:8">
      <c r="A335" s="97"/>
      <c r="B335" s="9"/>
      <c r="C335" s="9"/>
      <c r="D335" s="876"/>
      <c r="E335" s="191"/>
      <c r="F335" s="9"/>
      <c r="G335" s="909"/>
      <c r="H335" s="909"/>
    </row>
    <row r="336" spans="1:8">
      <c r="A336" s="335"/>
      <c r="B336" s="15"/>
      <c r="C336" s="15"/>
      <c r="D336" s="875"/>
      <c r="E336" s="15"/>
      <c r="F336" s="15"/>
      <c r="G336" s="910"/>
      <c r="H336" s="910"/>
    </row>
    <row r="337" spans="1:8">
      <c r="A337" s="97"/>
      <c r="B337" s="9"/>
      <c r="C337" s="9"/>
      <c r="D337" s="876"/>
      <c r="E337" s="191"/>
      <c r="F337" s="9"/>
      <c r="G337" s="909"/>
      <c r="H337" s="909"/>
    </row>
    <row r="338" spans="1:8">
      <c r="A338" s="335"/>
      <c r="B338" s="15"/>
      <c r="C338" s="15"/>
      <c r="D338" s="875"/>
      <c r="E338" s="15"/>
      <c r="F338" s="15"/>
      <c r="G338" s="910"/>
      <c r="H338" s="910"/>
    </row>
    <row r="339" spans="1:8">
      <c r="A339" s="97"/>
      <c r="B339" s="9"/>
      <c r="C339" s="9"/>
      <c r="D339" s="876"/>
      <c r="E339" s="191"/>
      <c r="F339" s="9"/>
      <c r="G339" s="909"/>
      <c r="H339" s="909"/>
    </row>
    <row r="340" spans="1:8" ht="15.75" thickBot="1">
      <c r="A340" s="335"/>
      <c r="B340" s="15"/>
      <c r="C340" s="15"/>
      <c r="D340" s="875"/>
      <c r="E340" s="15"/>
      <c r="F340" s="15"/>
      <c r="G340" s="910"/>
      <c r="H340" s="910"/>
    </row>
    <row r="341" spans="1:8" ht="15.75" thickBot="1">
      <c r="A341" s="1100" t="s">
        <v>39</v>
      </c>
      <c r="B341" s="1100"/>
      <c r="C341" s="1100"/>
      <c r="D341" s="1100"/>
      <c r="E341" s="1100"/>
      <c r="F341" s="1100"/>
      <c r="G341" s="1100"/>
      <c r="H341" s="380"/>
    </row>
    <row r="342" spans="1:8" ht="15.75" thickBot="1">
      <c r="A342" s="1100" t="s">
        <v>21</v>
      </c>
      <c r="B342" s="1100"/>
      <c r="C342" s="1100"/>
      <c r="D342" s="1100"/>
      <c r="E342" s="1100"/>
      <c r="F342" s="1100"/>
      <c r="G342" s="1100"/>
      <c r="H342" s="380"/>
    </row>
    <row r="343" spans="1:8" ht="24.75" customHeight="1">
      <c r="A343" s="83" t="s">
        <v>4141</v>
      </c>
      <c r="B343" s="84"/>
      <c r="C343" s="85" t="s">
        <v>125</v>
      </c>
      <c r="D343" s="878" t="s">
        <v>3588</v>
      </c>
      <c r="E343" s="84"/>
      <c r="F343" s="84"/>
      <c r="G343" s="924"/>
      <c r="H343" s="925"/>
    </row>
    <row r="344" spans="1:8">
      <c r="A344" s="91"/>
      <c r="B344" s="92"/>
      <c r="C344" s="92"/>
      <c r="D344" s="870"/>
      <c r="E344" s="92"/>
      <c r="F344" s="92"/>
      <c r="G344" s="926"/>
      <c r="H344" s="927"/>
    </row>
    <row r="345" spans="1:8">
      <c r="A345" s="97" t="s">
        <v>3589</v>
      </c>
      <c r="B345" s="98" t="s">
        <v>1</v>
      </c>
      <c r="C345" s="98" t="s">
        <v>126</v>
      </c>
      <c r="D345" s="500" t="s">
        <v>127</v>
      </c>
      <c r="E345" s="98" t="s">
        <v>128</v>
      </c>
      <c r="F345" s="99">
        <v>450</v>
      </c>
      <c r="G345" s="928"/>
      <c r="H345" s="928"/>
    </row>
    <row r="346" spans="1:8">
      <c r="A346" s="91"/>
      <c r="B346" s="92"/>
      <c r="C346" s="92"/>
      <c r="D346" s="870"/>
      <c r="E346" s="92"/>
      <c r="F346" s="92"/>
      <c r="G346" s="929"/>
      <c r="H346" s="929"/>
    </row>
    <row r="347" spans="1:8">
      <c r="A347" s="97" t="s">
        <v>3590</v>
      </c>
      <c r="B347" s="98" t="s">
        <v>1</v>
      </c>
      <c r="C347" s="98" t="s">
        <v>129</v>
      </c>
      <c r="D347" s="500" t="s">
        <v>130</v>
      </c>
      <c r="E347" s="98" t="s">
        <v>131</v>
      </c>
      <c r="F347" s="98">
        <v>36</v>
      </c>
      <c r="G347" s="930"/>
      <c r="H347" s="928"/>
    </row>
    <row r="348" spans="1:8">
      <c r="A348" s="91"/>
      <c r="B348" s="92"/>
      <c r="C348" s="92"/>
      <c r="D348" s="870"/>
      <c r="E348" s="92"/>
      <c r="F348" s="92"/>
      <c r="G348" s="929"/>
      <c r="H348" s="929"/>
    </row>
    <row r="349" spans="1:8">
      <c r="A349" s="97" t="s">
        <v>3591</v>
      </c>
      <c r="B349" s="39"/>
      <c r="C349" s="45" t="s">
        <v>132</v>
      </c>
      <c r="D349" s="552" t="s">
        <v>133</v>
      </c>
      <c r="E349" s="45" t="s">
        <v>134</v>
      </c>
      <c r="F349" s="106">
        <v>450</v>
      </c>
      <c r="G349" s="931"/>
      <c r="H349" s="928"/>
    </row>
    <row r="350" spans="1:8">
      <c r="A350" s="91"/>
      <c r="B350" s="92"/>
      <c r="C350" s="92"/>
      <c r="D350" s="870"/>
      <c r="E350" s="92"/>
      <c r="F350" s="92"/>
      <c r="G350" s="929"/>
      <c r="H350" s="929"/>
    </row>
    <row r="351" spans="1:8">
      <c r="A351" s="97" t="s">
        <v>3592</v>
      </c>
      <c r="B351" s="39"/>
      <c r="C351" s="45" t="s">
        <v>135</v>
      </c>
      <c r="D351" s="552" t="s">
        <v>136</v>
      </c>
      <c r="E351" s="45" t="s">
        <v>12</v>
      </c>
      <c r="F351" s="106">
        <v>50</v>
      </c>
      <c r="G351" s="931"/>
      <c r="H351" s="928"/>
    </row>
    <row r="352" spans="1:8">
      <c r="A352" s="91"/>
      <c r="B352" s="92"/>
      <c r="C352" s="92"/>
      <c r="D352" s="870"/>
      <c r="E352" s="92"/>
      <c r="F352" s="92"/>
      <c r="G352" s="929"/>
      <c r="H352" s="929"/>
    </row>
    <row r="353" spans="1:8">
      <c r="A353" s="97" t="s">
        <v>3593</v>
      </c>
      <c r="B353" s="39"/>
      <c r="C353" s="45" t="s">
        <v>138</v>
      </c>
      <c r="D353" s="552" t="s">
        <v>139</v>
      </c>
      <c r="E353" s="45" t="s">
        <v>12</v>
      </c>
      <c r="F353" s="106">
        <v>10</v>
      </c>
      <c r="G353" s="931"/>
      <c r="H353" s="928"/>
    </row>
    <row r="354" spans="1:8">
      <c r="A354" s="91"/>
      <c r="B354" s="92"/>
      <c r="C354" s="92"/>
      <c r="D354" s="870"/>
      <c r="E354" s="92"/>
      <c r="F354" s="92"/>
      <c r="G354" s="929"/>
      <c r="H354" s="929"/>
    </row>
    <row r="355" spans="1:8">
      <c r="A355" s="97" t="s">
        <v>3594</v>
      </c>
      <c r="B355" s="39"/>
      <c r="C355" s="45" t="s">
        <v>140</v>
      </c>
      <c r="D355" s="552" t="s">
        <v>141</v>
      </c>
      <c r="E355" s="45" t="s">
        <v>12</v>
      </c>
      <c r="F355" s="106">
        <v>1</v>
      </c>
      <c r="G355" s="931"/>
      <c r="H355" s="928"/>
    </row>
    <row r="356" spans="1:8">
      <c r="A356" s="91"/>
      <c r="B356" s="92"/>
      <c r="C356" s="92"/>
      <c r="D356" s="870"/>
      <c r="E356" s="92"/>
      <c r="F356" s="92"/>
      <c r="G356" s="929"/>
      <c r="H356" s="929"/>
    </row>
    <row r="357" spans="1:8">
      <c r="A357" s="97"/>
      <c r="B357" s="39"/>
      <c r="C357" s="45"/>
      <c r="D357" s="552"/>
      <c r="E357" s="45"/>
      <c r="F357" s="106"/>
      <c r="G357" s="931"/>
      <c r="H357" s="931"/>
    </row>
    <row r="358" spans="1:8">
      <c r="A358" s="91"/>
      <c r="B358" s="92"/>
      <c r="C358" s="92"/>
      <c r="D358" s="870"/>
      <c r="E358" s="92"/>
      <c r="F358" s="92"/>
      <c r="G358" s="929"/>
      <c r="H358" s="929"/>
    </row>
    <row r="359" spans="1:8">
      <c r="A359" s="97"/>
      <c r="B359" s="39"/>
      <c r="C359" s="45"/>
      <c r="D359" s="552"/>
      <c r="E359" s="45"/>
      <c r="F359" s="106"/>
      <c r="G359" s="931"/>
      <c r="H359" s="931"/>
    </row>
    <row r="360" spans="1:8">
      <c r="A360" s="91"/>
      <c r="B360" s="92"/>
      <c r="C360" s="92"/>
      <c r="D360" s="870"/>
      <c r="E360" s="92"/>
      <c r="F360" s="92"/>
      <c r="G360" s="929"/>
      <c r="H360" s="929"/>
    </row>
    <row r="361" spans="1:8">
      <c r="A361" s="97"/>
      <c r="B361" s="98"/>
      <c r="C361" s="115"/>
      <c r="D361" s="460"/>
      <c r="E361" s="115"/>
      <c r="F361" s="98"/>
      <c r="G361" s="930"/>
      <c r="H361" s="930"/>
    </row>
    <row r="362" spans="1:8">
      <c r="A362" s="91"/>
      <c r="B362" s="67"/>
      <c r="C362" s="67"/>
      <c r="D362" s="457"/>
      <c r="E362" s="67"/>
      <c r="F362" s="67"/>
      <c r="G362" s="932"/>
      <c r="H362" s="932"/>
    </row>
    <row r="363" spans="1:8">
      <c r="A363" s="97"/>
      <c r="B363" s="17"/>
      <c r="C363" s="17"/>
      <c r="D363" s="399"/>
      <c r="E363" s="17"/>
      <c r="F363" s="17"/>
      <c r="G363" s="933"/>
      <c r="H363" s="933"/>
    </row>
    <row r="364" spans="1:8">
      <c r="A364" s="91"/>
      <c r="B364" s="67"/>
      <c r="C364" s="67"/>
      <c r="D364" s="457"/>
      <c r="E364" s="67"/>
      <c r="F364" s="67"/>
      <c r="G364" s="932"/>
      <c r="H364" s="932"/>
    </row>
    <row r="365" spans="1:8">
      <c r="A365" s="97"/>
      <c r="B365" s="17"/>
      <c r="C365" s="17"/>
      <c r="D365" s="879"/>
      <c r="E365" s="17"/>
      <c r="F365" s="17"/>
      <c r="G365" s="933"/>
      <c r="H365" s="933"/>
    </row>
    <row r="366" spans="1:8">
      <c r="A366" s="91"/>
      <c r="B366" s="67"/>
      <c r="C366" s="67"/>
      <c r="D366" s="458"/>
      <c r="E366" s="67"/>
      <c r="F366" s="67"/>
      <c r="G366" s="932"/>
      <c r="H366" s="932"/>
    </row>
    <row r="367" spans="1:8">
      <c r="A367" s="97"/>
      <c r="B367" s="123"/>
      <c r="C367" s="123"/>
      <c r="D367" s="401"/>
      <c r="E367" s="17"/>
      <c r="F367" s="126"/>
      <c r="G367" s="933"/>
      <c r="H367" s="933"/>
    </row>
    <row r="368" spans="1:8">
      <c r="A368" s="91"/>
      <c r="B368" s="67"/>
      <c r="C368" s="67"/>
      <c r="D368" s="457"/>
      <c r="E368" s="67"/>
      <c r="F368" s="67"/>
      <c r="G368" s="932"/>
      <c r="H368" s="932"/>
    </row>
    <row r="369" spans="1:8">
      <c r="A369" s="97"/>
      <c r="B369" s="17"/>
      <c r="C369" s="123"/>
      <c r="D369" s="401"/>
      <c r="E369" s="17"/>
      <c r="F369" s="126"/>
      <c r="G369" s="933"/>
      <c r="H369" s="933"/>
    </row>
    <row r="370" spans="1:8">
      <c r="A370" s="91"/>
      <c r="B370" s="67"/>
      <c r="C370" s="67"/>
      <c r="D370" s="457"/>
      <c r="E370" s="67"/>
      <c r="F370" s="67"/>
      <c r="G370" s="932"/>
      <c r="H370" s="932"/>
    </row>
    <row r="371" spans="1:8">
      <c r="A371" s="97"/>
      <c r="B371" s="17"/>
      <c r="C371" s="17"/>
      <c r="D371" s="401"/>
      <c r="E371" s="17"/>
      <c r="F371" s="126"/>
      <c r="G371" s="933"/>
      <c r="H371" s="933"/>
    </row>
    <row r="372" spans="1:8">
      <c r="A372" s="91"/>
      <c r="B372" s="67"/>
      <c r="C372" s="67"/>
      <c r="D372" s="457"/>
      <c r="E372" s="67"/>
      <c r="F372" s="67"/>
      <c r="G372" s="932"/>
      <c r="H372" s="932"/>
    </row>
    <row r="373" spans="1:8">
      <c r="A373" s="97"/>
      <c r="B373" s="17"/>
      <c r="C373" s="17"/>
      <c r="D373" s="401"/>
      <c r="E373" s="17"/>
      <c r="F373" s="126"/>
      <c r="G373" s="933"/>
      <c r="H373" s="933"/>
    </row>
    <row r="374" spans="1:8">
      <c r="A374" s="91"/>
      <c r="B374" s="67"/>
      <c r="C374" s="67"/>
      <c r="D374" s="457"/>
      <c r="E374" s="67"/>
      <c r="F374" s="67"/>
      <c r="G374" s="932"/>
      <c r="H374" s="932"/>
    </row>
    <row r="375" spans="1:8">
      <c r="A375" s="97"/>
      <c r="B375" s="17"/>
      <c r="C375" s="17"/>
      <c r="D375" s="401"/>
      <c r="E375" s="17"/>
      <c r="F375" s="126"/>
      <c r="G375" s="933"/>
      <c r="H375" s="933"/>
    </row>
    <row r="376" spans="1:8">
      <c r="A376" s="50"/>
      <c r="B376" s="79"/>
      <c r="C376" s="79"/>
      <c r="D376" s="404"/>
      <c r="E376" s="79"/>
      <c r="F376" s="141"/>
      <c r="G376" s="934"/>
      <c r="H376" s="934"/>
    </row>
    <row r="377" spans="1:8">
      <c r="A377" s="97"/>
      <c r="B377" s="17"/>
      <c r="C377" s="17"/>
      <c r="D377" s="401"/>
      <c r="E377" s="17"/>
      <c r="F377" s="126"/>
      <c r="G377" s="933"/>
      <c r="H377" s="933"/>
    </row>
    <row r="378" spans="1:8">
      <c r="A378" s="50"/>
      <c r="B378" s="79"/>
      <c r="C378" s="79"/>
      <c r="D378" s="404"/>
      <c r="E378" s="67"/>
      <c r="F378" s="67"/>
      <c r="G378" s="932"/>
      <c r="H378" s="932"/>
    </row>
    <row r="379" spans="1:8">
      <c r="A379" s="97"/>
      <c r="B379" s="17"/>
      <c r="C379" s="17"/>
      <c r="D379" s="401"/>
      <c r="E379" s="17"/>
      <c r="F379" s="126"/>
      <c r="G379" s="933"/>
      <c r="H379" s="933"/>
    </row>
    <row r="380" spans="1:8">
      <c r="A380" s="50"/>
      <c r="B380" s="79"/>
      <c r="C380" s="79"/>
      <c r="D380" s="457"/>
      <c r="E380" s="67"/>
      <c r="F380" s="67"/>
      <c r="G380" s="932"/>
      <c r="H380" s="932"/>
    </row>
    <row r="381" spans="1:8">
      <c r="A381" s="97"/>
      <c r="B381" s="17"/>
      <c r="C381" s="17"/>
      <c r="D381" s="401"/>
      <c r="E381" s="17"/>
      <c r="F381" s="126"/>
      <c r="G381" s="933"/>
      <c r="H381" s="933"/>
    </row>
    <row r="382" spans="1:8">
      <c r="A382" s="91"/>
      <c r="B382" s="67"/>
      <c r="C382" s="67"/>
      <c r="D382" s="457"/>
      <c r="E382" s="67"/>
      <c r="F382" s="67"/>
      <c r="G382" s="932"/>
      <c r="H382" s="932"/>
    </row>
    <row r="383" spans="1:8" ht="15.75" thickBot="1">
      <c r="A383" s="97"/>
      <c r="B383" s="17"/>
      <c r="C383" s="17"/>
      <c r="D383" s="401"/>
      <c r="E383" s="17"/>
      <c r="F383" s="126"/>
      <c r="G383" s="933"/>
      <c r="H383" s="933"/>
    </row>
    <row r="384" spans="1:8" ht="15.75" thickBot="1">
      <c r="A384" s="1104" t="s">
        <v>20</v>
      </c>
      <c r="B384" s="1104"/>
      <c r="C384" s="1104"/>
      <c r="D384" s="1104"/>
      <c r="E384" s="1104"/>
      <c r="F384" s="1104"/>
      <c r="G384" s="1104"/>
      <c r="H384" s="36"/>
    </row>
    <row r="385" spans="1:8" ht="15.75" thickBot="1">
      <c r="A385" s="1105" t="s">
        <v>21</v>
      </c>
      <c r="B385" s="1106"/>
      <c r="C385" s="1106"/>
      <c r="D385" s="1106"/>
      <c r="E385" s="1106"/>
      <c r="F385" s="1106"/>
      <c r="G385" s="1107"/>
      <c r="H385" s="37"/>
    </row>
    <row r="386" spans="1:8">
      <c r="A386" s="91"/>
      <c r="B386" s="67"/>
      <c r="C386" s="67"/>
      <c r="D386" s="457"/>
      <c r="E386" s="67"/>
      <c r="F386" s="67"/>
      <c r="G386" s="932"/>
      <c r="H386" s="932"/>
    </row>
    <row r="387" spans="1:8" ht="24" customHeight="1">
      <c r="A387" s="97"/>
      <c r="B387" s="17"/>
      <c r="C387" s="882" t="s">
        <v>3595</v>
      </c>
      <c r="D387" s="401" t="s">
        <v>3257</v>
      </c>
      <c r="E387" s="17"/>
      <c r="F387" s="17"/>
      <c r="G387" s="933"/>
      <c r="H387" s="933"/>
    </row>
    <row r="388" spans="1:8">
      <c r="A388" s="91"/>
      <c r="B388" s="67"/>
      <c r="C388" s="67"/>
      <c r="D388" s="457"/>
      <c r="E388" s="67"/>
      <c r="F388" s="67"/>
      <c r="G388" s="932"/>
      <c r="H388" s="932"/>
    </row>
    <row r="389" spans="1:8">
      <c r="A389" s="97" t="s">
        <v>3596</v>
      </c>
      <c r="B389" s="17"/>
      <c r="C389" s="17" t="s">
        <v>203</v>
      </c>
      <c r="D389" s="401" t="s">
        <v>3597</v>
      </c>
      <c r="E389" s="17"/>
      <c r="F389" s="17"/>
      <c r="G389" s="933"/>
      <c r="H389" s="933"/>
    </row>
    <row r="390" spans="1:8">
      <c r="A390" s="91"/>
      <c r="B390" s="67"/>
      <c r="C390" s="67"/>
      <c r="D390" s="457"/>
      <c r="E390" s="67"/>
      <c r="F390" s="67"/>
      <c r="G390" s="932"/>
      <c r="H390" s="932"/>
    </row>
    <row r="391" spans="1:8" ht="25.5">
      <c r="A391" s="97"/>
      <c r="B391" s="17"/>
      <c r="C391" s="17" t="s">
        <v>146</v>
      </c>
      <c r="D391" s="879" t="s">
        <v>3598</v>
      </c>
      <c r="E391" s="17"/>
      <c r="F391" s="17"/>
      <c r="G391" s="933"/>
      <c r="H391" s="933"/>
    </row>
    <row r="392" spans="1:8">
      <c r="A392" s="91"/>
      <c r="B392" s="67"/>
      <c r="C392" s="67"/>
      <c r="D392" s="458"/>
      <c r="E392" s="67"/>
      <c r="F392" s="67"/>
      <c r="G392" s="932"/>
      <c r="H392" s="932"/>
    </row>
    <row r="393" spans="1:8">
      <c r="A393" s="97" t="s">
        <v>3599</v>
      </c>
      <c r="B393" s="17"/>
      <c r="C393" s="123"/>
      <c r="D393" s="401" t="s">
        <v>147</v>
      </c>
      <c r="E393" s="17" t="s">
        <v>12</v>
      </c>
      <c r="F393" s="126">
        <v>5</v>
      </c>
      <c r="G393" s="933"/>
      <c r="H393" s="933"/>
    </row>
    <row r="394" spans="1:8">
      <c r="A394" s="91"/>
      <c r="B394" s="67"/>
      <c r="C394" s="67"/>
      <c r="D394" s="457"/>
      <c r="E394" s="67"/>
      <c r="F394" s="67"/>
      <c r="G394" s="932"/>
      <c r="H394" s="932"/>
    </row>
    <row r="395" spans="1:8">
      <c r="A395" s="97" t="s">
        <v>3600</v>
      </c>
      <c r="B395" s="17"/>
      <c r="C395" s="123"/>
      <c r="D395" s="401" t="s">
        <v>148</v>
      </c>
      <c r="E395" s="17" t="s">
        <v>12</v>
      </c>
      <c r="F395" s="126">
        <v>10</v>
      </c>
      <c r="G395" s="933"/>
      <c r="H395" s="933"/>
    </row>
    <row r="396" spans="1:8">
      <c r="A396" s="91"/>
      <c r="B396" s="67"/>
      <c r="C396" s="67"/>
      <c r="D396" s="457"/>
      <c r="E396" s="67"/>
      <c r="F396" s="67"/>
      <c r="G396" s="932"/>
      <c r="H396" s="932"/>
    </row>
    <row r="397" spans="1:8">
      <c r="A397" s="97" t="s">
        <v>3601</v>
      </c>
      <c r="B397" s="17"/>
      <c r="C397" s="17"/>
      <c r="D397" s="401" t="s">
        <v>149</v>
      </c>
      <c r="E397" s="17" t="s">
        <v>12</v>
      </c>
      <c r="F397" s="126">
        <v>60</v>
      </c>
      <c r="G397" s="933"/>
      <c r="H397" s="933"/>
    </row>
    <row r="398" spans="1:8">
      <c r="A398" s="91"/>
      <c r="B398" s="67"/>
      <c r="C398" s="67"/>
      <c r="D398" s="457"/>
      <c r="E398" s="67"/>
      <c r="F398" s="67"/>
      <c r="G398" s="932"/>
      <c r="H398" s="932"/>
    </row>
    <row r="399" spans="1:8">
      <c r="A399" s="97" t="s">
        <v>3602</v>
      </c>
      <c r="B399" s="17"/>
      <c r="C399" s="17"/>
      <c r="D399" s="401" t="s">
        <v>150</v>
      </c>
      <c r="E399" s="17" t="s">
        <v>12</v>
      </c>
      <c r="F399" s="126">
        <v>50</v>
      </c>
      <c r="G399" s="933"/>
      <c r="H399" s="933"/>
    </row>
    <row r="400" spans="1:8">
      <c r="A400" s="91"/>
      <c r="B400" s="67"/>
      <c r="C400" s="67"/>
      <c r="D400" s="457"/>
      <c r="E400" s="67"/>
      <c r="F400" s="67"/>
      <c r="G400" s="932"/>
      <c r="H400" s="932"/>
    </row>
    <row r="401" spans="1:8">
      <c r="A401" s="97" t="s">
        <v>3603</v>
      </c>
      <c r="B401" s="17"/>
      <c r="C401" s="17"/>
      <c r="D401" s="401" t="s">
        <v>4140</v>
      </c>
      <c r="E401" s="17" t="s">
        <v>12</v>
      </c>
      <c r="F401" s="126">
        <v>25</v>
      </c>
      <c r="G401" s="933"/>
      <c r="H401" s="933"/>
    </row>
    <row r="402" spans="1:8">
      <c r="A402" s="91"/>
      <c r="B402" s="67"/>
      <c r="C402" s="67"/>
      <c r="D402" s="457"/>
      <c r="E402" s="67"/>
      <c r="F402" s="67"/>
      <c r="G402" s="932"/>
      <c r="H402" s="932"/>
    </row>
    <row r="403" spans="1:8">
      <c r="A403" s="97"/>
      <c r="B403" s="17"/>
      <c r="C403" s="123" t="s">
        <v>152</v>
      </c>
      <c r="D403" s="399" t="s">
        <v>4142</v>
      </c>
      <c r="E403" s="17"/>
      <c r="F403" s="17"/>
      <c r="G403" s="933"/>
      <c r="H403" s="933"/>
    </row>
    <row r="404" spans="1:8">
      <c r="A404" s="91"/>
      <c r="B404" s="67"/>
      <c r="C404" s="67"/>
      <c r="D404" s="457"/>
      <c r="E404" s="67"/>
      <c r="F404" s="67"/>
      <c r="G404" s="932"/>
      <c r="H404" s="932"/>
    </row>
    <row r="405" spans="1:8">
      <c r="A405" s="97" t="s">
        <v>3604</v>
      </c>
      <c r="B405" s="17"/>
      <c r="C405" s="17"/>
      <c r="D405" s="401" t="s">
        <v>153</v>
      </c>
      <c r="E405" s="17" t="s">
        <v>154</v>
      </c>
      <c r="F405" s="126">
        <v>10</v>
      </c>
      <c r="G405" s="933"/>
      <c r="H405" s="933"/>
    </row>
    <row r="406" spans="1:8">
      <c r="A406" s="91"/>
      <c r="B406" s="67"/>
      <c r="C406" s="67"/>
      <c r="D406" s="457"/>
      <c r="E406" s="67"/>
      <c r="F406" s="67"/>
      <c r="G406" s="932"/>
      <c r="H406" s="932"/>
    </row>
    <row r="407" spans="1:8">
      <c r="A407" s="97" t="s">
        <v>3605</v>
      </c>
      <c r="B407" s="17"/>
      <c r="C407" s="17"/>
      <c r="D407" s="401" t="s">
        <v>155</v>
      </c>
      <c r="E407" s="17" t="s">
        <v>154</v>
      </c>
      <c r="F407" s="126">
        <v>5</v>
      </c>
      <c r="G407" s="933"/>
      <c r="H407" s="933"/>
    </row>
    <row r="408" spans="1:8">
      <c r="A408" s="91"/>
      <c r="B408" s="67"/>
      <c r="C408" s="67"/>
      <c r="D408" s="457"/>
      <c r="E408" s="67"/>
      <c r="F408" s="67"/>
      <c r="G408" s="932"/>
      <c r="H408" s="932"/>
    </row>
    <row r="409" spans="1:8">
      <c r="A409" s="97" t="s">
        <v>3606</v>
      </c>
      <c r="B409" s="17"/>
      <c r="C409" s="17"/>
      <c r="D409" s="400" t="s">
        <v>156</v>
      </c>
      <c r="E409" s="17" t="s">
        <v>154</v>
      </c>
      <c r="F409" s="126">
        <v>3</v>
      </c>
      <c r="G409" s="933"/>
      <c r="H409" s="933"/>
    </row>
    <row r="410" spans="1:8">
      <c r="A410" s="91"/>
      <c r="B410" s="67"/>
      <c r="C410" s="67"/>
      <c r="D410" s="457"/>
      <c r="E410" s="67"/>
      <c r="F410" s="67"/>
      <c r="G410" s="932"/>
      <c r="H410" s="932"/>
    </row>
    <row r="411" spans="1:8">
      <c r="A411" s="97" t="s">
        <v>3607</v>
      </c>
      <c r="B411" s="17"/>
      <c r="C411" s="17"/>
      <c r="D411" s="400" t="s">
        <v>157</v>
      </c>
      <c r="E411" s="17" t="s">
        <v>154</v>
      </c>
      <c r="F411" s="126">
        <v>3</v>
      </c>
      <c r="G411" s="933"/>
      <c r="H411" s="933"/>
    </row>
    <row r="412" spans="1:8">
      <c r="A412" s="91"/>
      <c r="B412" s="67"/>
      <c r="C412" s="67"/>
      <c r="D412" s="457"/>
      <c r="E412" s="67"/>
      <c r="F412" s="67"/>
      <c r="G412" s="932"/>
      <c r="H412" s="932"/>
    </row>
    <row r="413" spans="1:8">
      <c r="A413" s="97"/>
      <c r="B413" s="17"/>
      <c r="C413" s="17"/>
      <c r="D413" s="401"/>
      <c r="E413" s="17"/>
      <c r="F413" s="17"/>
      <c r="G413" s="933"/>
      <c r="H413" s="933"/>
    </row>
    <row r="414" spans="1:8">
      <c r="A414" s="91"/>
      <c r="B414" s="67"/>
      <c r="C414" s="67"/>
      <c r="D414" s="457"/>
      <c r="E414" s="67"/>
      <c r="F414" s="67"/>
      <c r="G414" s="932"/>
      <c r="H414" s="932"/>
    </row>
    <row r="415" spans="1:8" ht="15.75" thickBot="1">
      <c r="A415" s="97"/>
      <c r="B415" s="17"/>
      <c r="C415" s="17"/>
      <c r="D415" s="401"/>
      <c r="E415" s="17"/>
      <c r="F415" s="17"/>
      <c r="G415" s="933"/>
      <c r="H415" s="933"/>
    </row>
    <row r="416" spans="1:8" ht="15.75" thickBot="1">
      <c r="A416" s="1104" t="s">
        <v>39</v>
      </c>
      <c r="B416" s="1104"/>
      <c r="C416" s="1104"/>
      <c r="D416" s="1104"/>
      <c r="E416" s="1104"/>
      <c r="F416" s="1104"/>
      <c r="G416" s="1104"/>
      <c r="H416" s="36"/>
    </row>
    <row r="417" spans="1:8" ht="15.75" thickBot="1">
      <c r="A417" s="1105" t="s">
        <v>21</v>
      </c>
      <c r="B417" s="1106"/>
      <c r="C417" s="1106"/>
      <c r="D417" s="1106"/>
      <c r="E417" s="1106"/>
      <c r="F417" s="1106"/>
      <c r="G417" s="1107"/>
      <c r="H417" s="37"/>
    </row>
    <row r="418" spans="1:8" ht="24" customHeight="1">
      <c r="A418" s="97"/>
      <c r="B418" s="17"/>
      <c r="C418" s="123" t="s">
        <v>163</v>
      </c>
      <c r="D418" s="399" t="s">
        <v>164</v>
      </c>
      <c r="E418" s="17"/>
      <c r="F418" s="17"/>
      <c r="G418" s="933"/>
      <c r="H418" s="933"/>
    </row>
    <row r="419" spans="1:8">
      <c r="A419" s="91"/>
      <c r="B419" s="67"/>
      <c r="C419" s="67"/>
      <c r="D419" s="457"/>
      <c r="E419" s="67"/>
      <c r="F419" s="67"/>
      <c r="G419" s="932"/>
      <c r="H419" s="932"/>
    </row>
    <row r="420" spans="1:8">
      <c r="A420" s="97" t="s">
        <v>3608</v>
      </c>
      <c r="B420" s="17"/>
      <c r="C420" s="17" t="s">
        <v>165</v>
      </c>
      <c r="D420" s="401" t="s">
        <v>1544</v>
      </c>
      <c r="E420" s="17" t="s">
        <v>154</v>
      </c>
      <c r="F420" s="126">
        <v>40</v>
      </c>
      <c r="G420" s="933"/>
      <c r="H420" s="933"/>
    </row>
    <row r="421" spans="1:8">
      <c r="A421" s="91"/>
      <c r="B421" s="67"/>
      <c r="C421" s="67"/>
      <c r="D421" s="457"/>
      <c r="E421" s="67"/>
      <c r="F421" s="67"/>
      <c r="G421" s="932"/>
      <c r="H421" s="932"/>
    </row>
    <row r="422" spans="1:8">
      <c r="A422" s="97"/>
      <c r="B422" s="17"/>
      <c r="C422" s="17" t="s">
        <v>168</v>
      </c>
      <c r="D422" s="399" t="s">
        <v>169</v>
      </c>
      <c r="E422" s="17"/>
      <c r="F422" s="17"/>
      <c r="G422" s="933"/>
      <c r="H422" s="933"/>
    </row>
    <row r="423" spans="1:8">
      <c r="A423" s="91"/>
      <c r="B423" s="67"/>
      <c r="C423" s="67"/>
      <c r="D423" s="457"/>
      <c r="E423" s="67"/>
      <c r="F423" s="67"/>
      <c r="G423" s="932"/>
      <c r="H423" s="932"/>
    </row>
    <row r="424" spans="1:8" ht="25.5">
      <c r="A424" s="97"/>
      <c r="B424" s="17"/>
      <c r="C424" s="17"/>
      <c r="D424" s="401" t="s">
        <v>1542</v>
      </c>
      <c r="E424" s="17"/>
      <c r="F424" s="126"/>
      <c r="G424" s="933"/>
      <c r="H424" s="933"/>
    </row>
    <row r="425" spans="1:8">
      <c r="A425" s="91"/>
      <c r="B425" s="67"/>
      <c r="C425" s="67"/>
      <c r="D425" s="457"/>
      <c r="E425" s="67"/>
      <c r="F425" s="67"/>
      <c r="G425" s="932"/>
      <c r="H425" s="932"/>
    </row>
    <row r="426" spans="1:8">
      <c r="A426" s="97" t="s">
        <v>3609</v>
      </c>
      <c r="B426" s="17"/>
      <c r="C426" s="17"/>
      <c r="D426" s="401" t="s">
        <v>170</v>
      </c>
      <c r="E426" s="17" t="s">
        <v>12</v>
      </c>
      <c r="F426" s="126">
        <v>135</v>
      </c>
      <c r="G426" s="933"/>
      <c r="H426" s="933"/>
    </row>
    <row r="427" spans="1:8">
      <c r="A427" s="91"/>
      <c r="B427" s="67"/>
      <c r="C427" s="67"/>
      <c r="D427" s="457"/>
      <c r="E427" s="67"/>
      <c r="F427" s="67"/>
      <c r="G427" s="932"/>
      <c r="H427" s="932"/>
    </row>
    <row r="428" spans="1:8" ht="24.75" customHeight="1">
      <c r="A428" s="97" t="s">
        <v>3610</v>
      </c>
      <c r="B428" s="17"/>
      <c r="C428" s="4" t="s">
        <v>114</v>
      </c>
      <c r="D428" s="520" t="s">
        <v>3611</v>
      </c>
      <c r="E428" s="17"/>
      <c r="F428" s="126"/>
      <c r="G428" s="933"/>
      <c r="H428" s="933"/>
    </row>
    <row r="429" spans="1:8" ht="24" customHeight="1">
      <c r="A429" s="91"/>
      <c r="B429" s="67"/>
      <c r="C429" s="67"/>
      <c r="D429" s="457"/>
      <c r="E429" s="67"/>
      <c r="F429" s="67"/>
      <c r="G429" s="932"/>
      <c r="H429" s="932"/>
    </row>
    <row r="430" spans="1:8" ht="38.25">
      <c r="A430" s="97"/>
      <c r="B430" s="123"/>
      <c r="C430" s="123"/>
      <c r="D430" s="401" t="s">
        <v>3612</v>
      </c>
      <c r="E430" s="17"/>
      <c r="F430" s="126"/>
      <c r="G430" s="933"/>
      <c r="H430" s="933"/>
    </row>
    <row r="431" spans="1:8">
      <c r="A431" s="91"/>
      <c r="B431" s="149"/>
      <c r="C431" s="149"/>
      <c r="D431" s="457"/>
      <c r="E431" s="67"/>
      <c r="F431" s="67"/>
      <c r="G431" s="935"/>
      <c r="H431" s="935"/>
    </row>
    <row r="432" spans="1:8" ht="38.25">
      <c r="A432" s="97"/>
      <c r="B432" s="123"/>
      <c r="C432" s="123"/>
      <c r="D432" s="401" t="s">
        <v>3613</v>
      </c>
      <c r="E432" s="17"/>
      <c r="F432" s="126"/>
      <c r="G432" s="933"/>
      <c r="H432" s="933"/>
    </row>
    <row r="433" spans="1:8">
      <c r="A433" s="91"/>
      <c r="B433" s="149"/>
      <c r="C433" s="149"/>
      <c r="D433" s="457"/>
      <c r="E433" s="67"/>
      <c r="F433" s="67"/>
      <c r="G433" s="935"/>
      <c r="H433" s="935"/>
    </row>
    <row r="434" spans="1:8" ht="25.5">
      <c r="A434" s="97" t="s">
        <v>3614</v>
      </c>
      <c r="B434" s="17"/>
      <c r="C434" s="123"/>
      <c r="D434" s="401" t="s">
        <v>3615</v>
      </c>
      <c r="E434" s="17" t="s">
        <v>12</v>
      </c>
      <c r="F434" s="126">
        <v>75</v>
      </c>
      <c r="G434" s="933"/>
      <c r="H434" s="936"/>
    </row>
    <row r="435" spans="1:8">
      <c r="A435" s="91"/>
      <c r="B435" s="67"/>
      <c r="C435" s="67"/>
      <c r="D435" s="457"/>
      <c r="E435" s="67"/>
      <c r="F435" s="67"/>
      <c r="G435" s="937"/>
      <c r="H435" s="938"/>
    </row>
    <row r="436" spans="1:8">
      <c r="A436" s="97"/>
      <c r="B436" s="17"/>
      <c r="C436" s="123"/>
      <c r="D436" s="399" t="s">
        <v>3616</v>
      </c>
      <c r="E436" s="17"/>
      <c r="F436" s="17"/>
      <c r="G436" s="939"/>
      <c r="H436" s="936"/>
    </row>
    <row r="437" spans="1:8">
      <c r="A437" s="91"/>
      <c r="B437" s="67"/>
      <c r="C437" s="67"/>
      <c r="D437" s="457"/>
      <c r="E437" s="67"/>
      <c r="F437" s="67"/>
      <c r="G437" s="937"/>
      <c r="H437" s="938"/>
    </row>
    <row r="438" spans="1:8">
      <c r="A438" s="97" t="s">
        <v>3617</v>
      </c>
      <c r="B438" s="17"/>
      <c r="C438" s="17"/>
      <c r="D438" s="401" t="s">
        <v>3618</v>
      </c>
      <c r="E438" s="17" t="s">
        <v>14</v>
      </c>
      <c r="F438" s="126">
        <v>3</v>
      </c>
      <c r="G438" s="933"/>
      <c r="H438" s="933"/>
    </row>
    <row r="439" spans="1:8">
      <c r="A439" s="91"/>
      <c r="B439" s="67"/>
      <c r="C439" s="67"/>
      <c r="D439" s="457"/>
      <c r="E439" s="67"/>
      <c r="F439" s="67"/>
      <c r="G439" s="932"/>
      <c r="H439" s="932"/>
    </row>
    <row r="440" spans="1:8">
      <c r="A440" s="97" t="s">
        <v>3619</v>
      </c>
      <c r="B440" s="17"/>
      <c r="C440" s="17"/>
      <c r="D440" s="401" t="s">
        <v>3620</v>
      </c>
      <c r="E440" s="17" t="s">
        <v>14</v>
      </c>
      <c r="F440" s="126">
        <v>3</v>
      </c>
      <c r="G440" s="933"/>
      <c r="H440" s="933"/>
    </row>
    <row r="441" spans="1:8">
      <c r="A441" s="91"/>
      <c r="B441" s="67"/>
      <c r="C441" s="67"/>
      <c r="D441" s="457"/>
      <c r="E441" s="67"/>
      <c r="F441" s="67"/>
      <c r="G441" s="932"/>
      <c r="H441" s="932"/>
    </row>
    <row r="442" spans="1:8">
      <c r="A442" s="97" t="s">
        <v>3621</v>
      </c>
      <c r="B442" s="17"/>
      <c r="C442" s="17"/>
      <c r="D442" s="401" t="s">
        <v>3622</v>
      </c>
      <c r="E442" s="17" t="s">
        <v>14</v>
      </c>
      <c r="F442" s="126">
        <v>3</v>
      </c>
      <c r="G442" s="933"/>
      <c r="H442" s="933"/>
    </row>
    <row r="443" spans="1:8">
      <c r="A443" s="91"/>
      <c r="B443" s="67"/>
      <c r="C443" s="67"/>
      <c r="D443" s="457"/>
      <c r="E443" s="67"/>
      <c r="F443" s="67"/>
      <c r="G443" s="932"/>
      <c r="H443" s="932"/>
    </row>
    <row r="444" spans="1:8">
      <c r="A444" s="97" t="s">
        <v>3623</v>
      </c>
      <c r="B444" s="17"/>
      <c r="C444" s="17"/>
      <c r="D444" s="401" t="s">
        <v>3624</v>
      </c>
      <c r="E444" s="17" t="s">
        <v>14</v>
      </c>
      <c r="F444" s="126">
        <v>3</v>
      </c>
      <c r="G444" s="933"/>
      <c r="H444" s="933"/>
    </row>
    <row r="445" spans="1:8">
      <c r="A445" s="91"/>
      <c r="B445" s="67"/>
      <c r="C445" s="67"/>
      <c r="D445" s="457"/>
      <c r="E445" s="67"/>
      <c r="F445" s="67"/>
      <c r="G445" s="932"/>
      <c r="H445" s="932"/>
    </row>
    <row r="446" spans="1:8">
      <c r="A446" s="97"/>
      <c r="B446" s="17"/>
      <c r="C446" s="17"/>
      <c r="D446" s="401" t="s">
        <v>3625</v>
      </c>
      <c r="E446" s="17"/>
      <c r="F446" s="17"/>
      <c r="G446" s="933"/>
      <c r="H446" s="933"/>
    </row>
    <row r="447" spans="1:8">
      <c r="A447" s="91"/>
      <c r="B447" s="67"/>
      <c r="C447" s="67"/>
      <c r="D447" s="457"/>
      <c r="E447" s="67"/>
      <c r="F447" s="67"/>
      <c r="G447" s="932"/>
      <c r="H447" s="932"/>
    </row>
    <row r="448" spans="1:8">
      <c r="A448" s="97" t="s">
        <v>3626</v>
      </c>
      <c r="B448" s="17"/>
      <c r="C448" s="17" t="s">
        <v>3627</v>
      </c>
      <c r="D448" s="401" t="s">
        <v>3628</v>
      </c>
      <c r="E448" s="17" t="s">
        <v>12</v>
      </c>
      <c r="F448" s="17">
        <v>75</v>
      </c>
      <c r="G448" s="933"/>
      <c r="H448" s="933"/>
    </row>
    <row r="449" spans="1:8">
      <c r="A449" s="91"/>
      <c r="B449" s="67"/>
      <c r="C449" s="67"/>
      <c r="D449" s="457"/>
      <c r="E449" s="67"/>
      <c r="F449" s="67"/>
      <c r="G449" s="932"/>
      <c r="H449" s="932"/>
    </row>
    <row r="450" spans="1:8">
      <c r="A450" s="97" t="s">
        <v>3629</v>
      </c>
      <c r="B450" s="17"/>
      <c r="C450" s="17"/>
      <c r="D450" s="879" t="s">
        <v>3630</v>
      </c>
      <c r="E450" s="17" t="s">
        <v>14</v>
      </c>
      <c r="F450" s="17">
        <v>2</v>
      </c>
      <c r="G450" s="933"/>
      <c r="H450" s="933"/>
    </row>
    <row r="451" spans="1:8">
      <c r="A451" s="91"/>
      <c r="B451" s="67"/>
      <c r="C451" s="67"/>
      <c r="D451" s="458"/>
      <c r="E451" s="67"/>
      <c r="F451" s="67"/>
      <c r="G451" s="932"/>
      <c r="H451" s="932"/>
    </row>
    <row r="452" spans="1:8" ht="119.25" customHeight="1">
      <c r="A452" s="97"/>
      <c r="B452" s="17"/>
      <c r="C452" s="123"/>
      <c r="D452" s="401" t="s">
        <v>3631</v>
      </c>
      <c r="E452" s="17"/>
      <c r="F452" s="126"/>
      <c r="G452" s="933"/>
      <c r="H452" s="933"/>
    </row>
    <row r="453" spans="1:8">
      <c r="A453" s="91"/>
      <c r="B453" s="67"/>
      <c r="C453" s="67"/>
      <c r="D453" s="457"/>
      <c r="E453" s="67"/>
      <c r="F453" s="67"/>
      <c r="G453" s="932"/>
      <c r="H453" s="932"/>
    </row>
    <row r="454" spans="1:8" ht="42.75" customHeight="1">
      <c r="A454" s="97"/>
      <c r="B454" s="17"/>
      <c r="C454" s="123"/>
      <c r="D454" s="401" t="s">
        <v>3632</v>
      </c>
      <c r="E454" s="17"/>
      <c r="F454" s="126"/>
      <c r="G454" s="933"/>
      <c r="H454" s="933"/>
    </row>
    <row r="455" spans="1:8">
      <c r="A455" s="91"/>
      <c r="B455" s="67"/>
      <c r="C455" s="67"/>
      <c r="D455" s="457"/>
      <c r="E455" s="67"/>
      <c r="F455" s="67"/>
      <c r="G455" s="932"/>
      <c r="H455" s="932"/>
    </row>
    <row r="456" spans="1:8" ht="33.75" customHeight="1">
      <c r="A456" s="97"/>
      <c r="B456" s="17"/>
      <c r="C456" s="17"/>
      <c r="D456" s="401" t="s">
        <v>3633</v>
      </c>
      <c r="E456" s="17"/>
      <c r="F456" s="126"/>
      <c r="G456" s="933"/>
      <c r="H456" s="933"/>
    </row>
    <row r="457" spans="1:8">
      <c r="A457" s="91"/>
      <c r="B457" s="67"/>
      <c r="C457" s="67"/>
      <c r="D457" s="457"/>
      <c r="E457" s="67"/>
      <c r="F457" s="67"/>
      <c r="G457" s="932"/>
      <c r="H457" s="932"/>
    </row>
    <row r="458" spans="1:8">
      <c r="A458" s="97" t="s">
        <v>3634</v>
      </c>
      <c r="B458" s="17"/>
      <c r="C458" s="17"/>
      <c r="D458" s="401" t="s">
        <v>3635</v>
      </c>
      <c r="E458" s="17" t="s">
        <v>12</v>
      </c>
      <c r="F458" s="126">
        <v>75</v>
      </c>
      <c r="G458" s="933"/>
      <c r="H458" s="933"/>
    </row>
    <row r="459" spans="1:8">
      <c r="A459" s="91"/>
      <c r="B459" s="67"/>
      <c r="C459" s="67"/>
      <c r="D459" s="457"/>
      <c r="E459" s="67"/>
      <c r="F459" s="67"/>
      <c r="G459" s="932"/>
      <c r="H459" s="932"/>
    </row>
    <row r="460" spans="1:8">
      <c r="A460" s="97"/>
      <c r="B460" s="17"/>
      <c r="C460" s="17" t="s">
        <v>249</v>
      </c>
      <c r="D460" s="401" t="s">
        <v>3636</v>
      </c>
      <c r="E460" s="17"/>
      <c r="F460" s="126"/>
      <c r="G460" s="933"/>
      <c r="H460" s="933"/>
    </row>
    <row r="461" spans="1:8">
      <c r="A461" s="91"/>
      <c r="B461" s="67"/>
      <c r="C461" s="67"/>
      <c r="D461" s="457"/>
      <c r="E461" s="67"/>
      <c r="F461" s="67"/>
      <c r="G461" s="932"/>
      <c r="H461" s="932"/>
    </row>
    <row r="462" spans="1:8" ht="25.5" customHeight="1">
      <c r="A462" s="97" t="s">
        <v>3637</v>
      </c>
      <c r="B462" s="17"/>
      <c r="C462" s="123"/>
      <c r="D462" s="401" t="s">
        <v>3638</v>
      </c>
      <c r="E462" s="17" t="s">
        <v>14</v>
      </c>
      <c r="F462" s="17">
        <v>2</v>
      </c>
      <c r="G462" s="933"/>
      <c r="H462" s="933"/>
    </row>
    <row r="463" spans="1:8" ht="17.25" customHeight="1">
      <c r="A463" s="91"/>
      <c r="B463" s="67"/>
      <c r="C463" s="67"/>
      <c r="D463" s="457"/>
      <c r="E463" s="67"/>
      <c r="F463" s="67"/>
      <c r="G463" s="932"/>
      <c r="H463" s="932"/>
    </row>
    <row r="464" spans="1:8">
      <c r="A464" s="97"/>
      <c r="B464" s="17"/>
      <c r="C464" s="17"/>
      <c r="D464" s="401" t="s">
        <v>3639</v>
      </c>
      <c r="E464" s="17"/>
      <c r="F464" s="126"/>
      <c r="G464" s="933"/>
      <c r="H464" s="933"/>
    </row>
    <row r="465" spans="1:8">
      <c r="A465" s="91"/>
      <c r="B465" s="67"/>
      <c r="C465" s="67"/>
      <c r="D465" s="457"/>
      <c r="E465" s="67"/>
      <c r="F465" s="67"/>
      <c r="G465" s="932"/>
      <c r="H465" s="932"/>
    </row>
    <row r="466" spans="1:8">
      <c r="A466" s="97"/>
      <c r="B466" s="17"/>
      <c r="C466" s="17"/>
      <c r="D466" s="401"/>
      <c r="E466" s="17"/>
      <c r="F466" s="126"/>
      <c r="G466" s="933"/>
      <c r="H466" s="933"/>
    </row>
    <row r="467" spans="1:8" ht="15.75" thickBot="1">
      <c r="A467" s="91"/>
      <c r="B467" s="67"/>
      <c r="C467" s="67"/>
      <c r="D467" s="457"/>
      <c r="E467" s="67"/>
      <c r="F467" s="67"/>
      <c r="G467" s="932"/>
      <c r="H467" s="932"/>
    </row>
    <row r="468" spans="1:8" ht="15.75" thickBot="1">
      <c r="A468" s="1104" t="s">
        <v>39</v>
      </c>
      <c r="B468" s="1104"/>
      <c r="C468" s="1104"/>
      <c r="D468" s="1104"/>
      <c r="E468" s="1104"/>
      <c r="F468" s="1104"/>
      <c r="G468" s="1104"/>
      <c r="H468" s="36"/>
    </row>
    <row r="469" spans="1:8" ht="15.75" thickBot="1">
      <c r="A469" s="1105" t="s">
        <v>21</v>
      </c>
      <c r="B469" s="1106"/>
      <c r="C469" s="1106"/>
      <c r="D469" s="1106"/>
      <c r="E469" s="1106"/>
      <c r="F469" s="1106"/>
      <c r="G469" s="1107"/>
      <c r="H469" s="37"/>
    </row>
    <row r="470" spans="1:8" ht="25.5">
      <c r="A470" s="97" t="s">
        <v>3640</v>
      </c>
      <c r="B470" s="17"/>
      <c r="C470" s="123"/>
      <c r="D470" s="401" t="s">
        <v>3641</v>
      </c>
      <c r="E470" s="17" t="s">
        <v>14</v>
      </c>
      <c r="F470" s="17">
        <v>3</v>
      </c>
      <c r="G470" s="933"/>
      <c r="H470" s="933"/>
    </row>
    <row r="471" spans="1:8">
      <c r="A471" s="91"/>
      <c r="B471" s="67"/>
      <c r="C471" s="67"/>
      <c r="D471" s="457"/>
      <c r="E471" s="67"/>
      <c r="F471" s="67"/>
      <c r="G471" s="932"/>
      <c r="H471" s="932"/>
    </row>
    <row r="472" spans="1:8" ht="25.5">
      <c r="A472" s="97" t="s">
        <v>3642</v>
      </c>
      <c r="B472" s="17"/>
      <c r="C472" s="17"/>
      <c r="D472" s="401" t="s">
        <v>3643</v>
      </c>
      <c r="E472" s="17" t="s">
        <v>14</v>
      </c>
      <c r="F472" s="126">
        <v>1</v>
      </c>
      <c r="G472" s="933"/>
      <c r="H472" s="933"/>
    </row>
    <row r="473" spans="1:8">
      <c r="A473" s="91"/>
      <c r="B473" s="67"/>
      <c r="C473" s="67"/>
      <c r="D473" s="457"/>
      <c r="E473" s="67"/>
      <c r="F473" s="67"/>
      <c r="G473" s="932"/>
      <c r="H473" s="932"/>
    </row>
    <row r="474" spans="1:8" ht="25.5">
      <c r="A474" s="97" t="s">
        <v>3644</v>
      </c>
      <c r="B474" s="17"/>
      <c r="C474" s="17"/>
      <c r="D474" s="401" t="s">
        <v>3645</v>
      </c>
      <c r="E474" s="17" t="s">
        <v>14</v>
      </c>
      <c r="F474" s="17">
        <v>3</v>
      </c>
      <c r="G474" s="933"/>
      <c r="H474" s="933"/>
    </row>
    <row r="475" spans="1:8">
      <c r="A475" s="91"/>
      <c r="B475" s="67"/>
      <c r="C475" s="67"/>
      <c r="D475" s="457"/>
      <c r="E475" s="67"/>
      <c r="F475" s="67"/>
      <c r="G475" s="932"/>
      <c r="H475" s="932"/>
    </row>
    <row r="476" spans="1:8">
      <c r="A476" s="97" t="s">
        <v>3644</v>
      </c>
      <c r="B476" s="17"/>
      <c r="C476" s="17"/>
      <c r="D476" s="401" t="s">
        <v>3646</v>
      </c>
      <c r="E476" s="17" t="s">
        <v>14</v>
      </c>
      <c r="F476" s="126">
        <v>2</v>
      </c>
      <c r="G476" s="933"/>
      <c r="H476" s="933"/>
    </row>
    <row r="477" spans="1:8">
      <c r="A477" s="91"/>
      <c r="B477" s="67"/>
      <c r="C477" s="67"/>
      <c r="D477" s="457"/>
      <c r="E477" s="67"/>
      <c r="F477" s="67"/>
      <c r="G477" s="932"/>
      <c r="H477" s="932"/>
    </row>
    <row r="478" spans="1:8" ht="40.5" customHeight="1">
      <c r="A478" s="97" t="s">
        <v>3647</v>
      </c>
      <c r="B478" s="17"/>
      <c r="C478" s="17"/>
      <c r="D478" s="401" t="s">
        <v>3648</v>
      </c>
      <c r="E478" s="17" t="s">
        <v>14</v>
      </c>
      <c r="F478" s="126">
        <v>2</v>
      </c>
      <c r="G478" s="933"/>
      <c r="H478" s="933"/>
    </row>
    <row r="479" spans="1:8">
      <c r="A479" s="91"/>
      <c r="B479" s="67"/>
      <c r="C479" s="67"/>
      <c r="D479" s="457"/>
      <c r="E479" s="67"/>
      <c r="F479" s="67"/>
      <c r="G479" s="932"/>
      <c r="H479" s="932"/>
    </row>
    <row r="480" spans="1:8">
      <c r="A480" s="97" t="s">
        <v>3649</v>
      </c>
      <c r="B480" s="17"/>
      <c r="C480" s="4"/>
      <c r="D480" s="400" t="s">
        <v>3650</v>
      </c>
      <c r="E480" s="17" t="s">
        <v>14</v>
      </c>
      <c r="F480" s="126">
        <v>14</v>
      </c>
      <c r="G480" s="933"/>
      <c r="H480" s="933"/>
    </row>
    <row r="481" spans="1:8">
      <c r="A481" s="91"/>
      <c r="B481" s="67"/>
      <c r="C481" s="67"/>
      <c r="D481" s="457"/>
      <c r="E481" s="67"/>
      <c r="F481" s="67"/>
      <c r="G481" s="932"/>
      <c r="H481" s="932"/>
    </row>
    <row r="482" spans="1:8">
      <c r="A482" s="97" t="s">
        <v>3651</v>
      </c>
      <c r="B482" s="123"/>
      <c r="C482" s="123"/>
      <c r="D482" s="401" t="s">
        <v>3652</v>
      </c>
      <c r="E482" s="17" t="s">
        <v>34</v>
      </c>
      <c r="F482" s="126">
        <v>1</v>
      </c>
      <c r="G482" s="933"/>
      <c r="H482" s="933"/>
    </row>
    <row r="483" spans="1:8">
      <c r="A483" s="91"/>
      <c r="B483" s="149"/>
      <c r="C483" s="149"/>
      <c r="D483" s="457"/>
      <c r="E483" s="67"/>
      <c r="F483" s="67"/>
      <c r="G483" s="935"/>
      <c r="H483" s="935"/>
    </row>
    <row r="484" spans="1:8">
      <c r="A484" s="97" t="s">
        <v>3653</v>
      </c>
      <c r="B484" s="17"/>
      <c r="C484" s="17"/>
      <c r="D484" s="879" t="s">
        <v>3654</v>
      </c>
      <c r="E484" s="17" t="s">
        <v>14</v>
      </c>
      <c r="F484" s="17">
        <v>30</v>
      </c>
      <c r="G484" s="933"/>
      <c r="H484" s="933"/>
    </row>
    <row r="485" spans="1:8">
      <c r="A485" s="91"/>
      <c r="B485" s="67"/>
      <c r="C485" s="67"/>
      <c r="D485" s="458"/>
      <c r="E485" s="67"/>
      <c r="F485" s="67"/>
      <c r="G485" s="932"/>
      <c r="H485" s="932"/>
    </row>
    <row r="486" spans="1:8">
      <c r="A486" s="97"/>
      <c r="B486" s="17"/>
      <c r="C486" s="123"/>
      <c r="D486" s="401" t="s">
        <v>3655</v>
      </c>
      <c r="E486" s="17"/>
      <c r="F486" s="126"/>
      <c r="G486" s="933"/>
      <c r="H486" s="933"/>
    </row>
    <row r="487" spans="1:8">
      <c r="A487" s="91"/>
      <c r="B487" s="67"/>
      <c r="C487" s="67"/>
      <c r="D487" s="457"/>
      <c r="E487" s="67"/>
      <c r="F487" s="67"/>
      <c r="G487" s="932"/>
      <c r="H487" s="932"/>
    </row>
    <row r="488" spans="1:8" ht="38.25">
      <c r="A488" s="97"/>
      <c r="B488" s="17"/>
      <c r="C488" s="123"/>
      <c r="D488" s="401" t="s">
        <v>3656</v>
      </c>
      <c r="E488" s="17"/>
      <c r="F488" s="126"/>
      <c r="G488" s="933"/>
      <c r="H488" s="933"/>
    </row>
    <row r="489" spans="1:8">
      <c r="A489" s="91"/>
      <c r="B489" s="67"/>
      <c r="C489" s="67"/>
      <c r="D489" s="457"/>
      <c r="E489" s="67"/>
      <c r="F489" s="67"/>
      <c r="G489" s="932"/>
      <c r="H489" s="932"/>
    </row>
    <row r="490" spans="1:8">
      <c r="A490" s="97" t="s">
        <v>3657</v>
      </c>
      <c r="B490" s="17"/>
      <c r="C490" s="17"/>
      <c r="D490" s="401" t="s">
        <v>3658</v>
      </c>
      <c r="E490" s="17" t="s">
        <v>34</v>
      </c>
      <c r="F490" s="126">
        <v>1</v>
      </c>
      <c r="G490" s="933"/>
      <c r="H490" s="933"/>
    </row>
    <row r="491" spans="1:8">
      <c r="A491" s="91"/>
      <c r="B491" s="67"/>
      <c r="C491" s="67"/>
      <c r="D491" s="457"/>
      <c r="E491" s="67"/>
      <c r="F491" s="67"/>
      <c r="G491" s="932"/>
      <c r="H491" s="932"/>
    </row>
    <row r="492" spans="1:8">
      <c r="A492" s="97"/>
      <c r="B492" s="17"/>
      <c r="C492" s="17"/>
      <c r="D492" s="399" t="s">
        <v>3659</v>
      </c>
      <c r="E492" s="17"/>
      <c r="F492" s="126"/>
      <c r="G492" s="933"/>
      <c r="H492" s="933"/>
    </row>
    <row r="493" spans="1:8">
      <c r="A493" s="91"/>
      <c r="B493" s="67"/>
      <c r="C493" s="67"/>
      <c r="D493" s="457"/>
      <c r="E493" s="67"/>
      <c r="F493" s="67"/>
      <c r="G493" s="932"/>
      <c r="H493" s="932"/>
    </row>
    <row r="494" spans="1:8" ht="29.25" customHeight="1">
      <c r="A494" s="97" t="s">
        <v>3660</v>
      </c>
      <c r="B494" s="17"/>
      <c r="C494" s="17"/>
      <c r="D494" s="401" t="s">
        <v>3661</v>
      </c>
      <c r="E494" s="17" t="s">
        <v>12</v>
      </c>
      <c r="F494" s="126">
        <v>1700</v>
      </c>
      <c r="G494" s="933"/>
      <c r="H494" s="933"/>
    </row>
    <row r="495" spans="1:8" ht="18.75" customHeight="1">
      <c r="A495" s="91"/>
      <c r="B495" s="67"/>
      <c r="C495" s="67"/>
      <c r="D495" s="457"/>
      <c r="E495" s="67"/>
      <c r="F495" s="67"/>
      <c r="G495" s="932"/>
      <c r="H495" s="932"/>
    </row>
    <row r="496" spans="1:8">
      <c r="A496" s="97"/>
      <c r="B496" s="17"/>
      <c r="C496" s="123"/>
      <c r="D496" s="399"/>
      <c r="E496" s="17"/>
      <c r="F496" s="17"/>
      <c r="G496" s="933"/>
      <c r="H496" s="933"/>
    </row>
    <row r="497" spans="1:8">
      <c r="A497" s="91"/>
      <c r="B497" s="67"/>
      <c r="C497" s="67"/>
      <c r="D497" s="457"/>
      <c r="E497" s="67"/>
      <c r="F497" s="67"/>
      <c r="G497" s="932"/>
      <c r="H497" s="932"/>
    </row>
    <row r="498" spans="1:8">
      <c r="A498" s="97"/>
      <c r="B498" s="17"/>
      <c r="C498" s="17"/>
      <c r="D498" s="401"/>
      <c r="E498" s="17"/>
      <c r="F498" s="126"/>
      <c r="G498" s="933"/>
      <c r="H498" s="933"/>
    </row>
    <row r="499" spans="1:8">
      <c r="A499" s="91"/>
      <c r="B499" s="67"/>
      <c r="C499" s="67"/>
      <c r="D499" s="457"/>
      <c r="E499" s="67"/>
      <c r="F499" s="67"/>
      <c r="G499" s="932"/>
      <c r="H499" s="932"/>
    </row>
    <row r="500" spans="1:8">
      <c r="A500" s="97"/>
      <c r="B500" s="17"/>
      <c r="C500" s="17"/>
      <c r="D500" s="401"/>
      <c r="E500" s="17"/>
      <c r="F500" s="126"/>
      <c r="G500" s="933"/>
      <c r="H500" s="933"/>
    </row>
    <row r="501" spans="1:8" ht="15.75" thickBot="1">
      <c r="A501" s="91"/>
      <c r="B501" s="67"/>
      <c r="C501" s="67"/>
      <c r="D501" s="457"/>
      <c r="E501" s="67"/>
      <c r="F501" s="67"/>
      <c r="G501" s="932"/>
      <c r="H501" s="932"/>
    </row>
    <row r="502" spans="1:8" ht="15.75" thickBot="1">
      <c r="A502" s="1104" t="s">
        <v>39</v>
      </c>
      <c r="B502" s="1104"/>
      <c r="C502" s="1104"/>
      <c r="D502" s="1104"/>
      <c r="E502" s="1104"/>
      <c r="F502" s="1104"/>
      <c r="G502" s="1104"/>
      <c r="H502" s="36"/>
    </row>
    <row r="503" spans="1:8" ht="15.75" thickBot="1">
      <c r="A503" s="1105" t="s">
        <v>21</v>
      </c>
      <c r="B503" s="1106"/>
      <c r="C503" s="1106"/>
      <c r="D503" s="1106"/>
      <c r="E503" s="1106"/>
      <c r="F503" s="1106"/>
      <c r="G503" s="1107"/>
      <c r="H503" s="37"/>
    </row>
    <row r="504" spans="1:8" ht="28.5" customHeight="1">
      <c r="A504" s="778" t="s">
        <v>3662</v>
      </c>
      <c r="B504" s="17"/>
      <c r="C504" s="123" t="s">
        <v>172</v>
      </c>
      <c r="D504" s="399" t="s">
        <v>1325</v>
      </c>
      <c r="E504" s="17"/>
      <c r="F504" s="17"/>
      <c r="G504" s="933"/>
      <c r="H504" s="933"/>
    </row>
    <row r="505" spans="1:8">
      <c r="A505" s="91"/>
      <c r="B505" s="67"/>
      <c r="C505" s="67"/>
      <c r="D505" s="457"/>
      <c r="E505" s="67"/>
      <c r="F505" s="67"/>
      <c r="G505" s="932"/>
      <c r="H505" s="932"/>
    </row>
    <row r="506" spans="1:8">
      <c r="A506" s="97"/>
      <c r="B506" s="17"/>
      <c r="C506" s="17"/>
      <c r="D506" s="401" t="s">
        <v>1332</v>
      </c>
      <c r="E506" s="17"/>
      <c r="F506" s="126"/>
      <c r="G506" s="933"/>
      <c r="H506" s="933"/>
    </row>
    <row r="507" spans="1:8">
      <c r="A507" s="91"/>
      <c r="B507" s="67"/>
      <c r="C507" s="67"/>
      <c r="D507" s="457"/>
      <c r="E507" s="67"/>
      <c r="F507" s="67"/>
      <c r="G507" s="932"/>
      <c r="H507" s="932"/>
    </row>
    <row r="508" spans="1:8" ht="25.5">
      <c r="A508" s="97"/>
      <c r="B508" s="17"/>
      <c r="C508" s="17" t="s">
        <v>174</v>
      </c>
      <c r="D508" s="401" t="s">
        <v>175</v>
      </c>
      <c r="E508" s="17"/>
      <c r="F508" s="17"/>
      <c r="G508" s="933"/>
      <c r="H508" s="933"/>
    </row>
    <row r="509" spans="1:8">
      <c r="A509" s="91"/>
      <c r="B509" s="67"/>
      <c r="C509" s="67"/>
      <c r="D509" s="457"/>
      <c r="E509" s="67"/>
      <c r="F509" s="67"/>
      <c r="G509" s="932"/>
      <c r="H509" s="932"/>
    </row>
    <row r="510" spans="1:8">
      <c r="A510" s="97" t="s">
        <v>3663</v>
      </c>
      <c r="B510" s="17"/>
      <c r="C510" s="17"/>
      <c r="D510" s="401" t="s">
        <v>176</v>
      </c>
      <c r="E510" s="17" t="s">
        <v>154</v>
      </c>
      <c r="F510" s="126">
        <v>15</v>
      </c>
      <c r="G510" s="933"/>
      <c r="H510" s="933"/>
    </row>
    <row r="511" spans="1:8">
      <c r="A511" s="91"/>
      <c r="B511" s="67"/>
      <c r="C511" s="67"/>
      <c r="D511" s="457"/>
      <c r="E511" s="67"/>
      <c r="F511" s="67"/>
      <c r="G511" s="932"/>
      <c r="H511" s="932"/>
    </row>
    <row r="512" spans="1:8">
      <c r="A512" s="97" t="s">
        <v>3664</v>
      </c>
      <c r="B512" s="17"/>
      <c r="C512" s="17"/>
      <c r="D512" s="401" t="s">
        <v>177</v>
      </c>
      <c r="E512" s="17" t="s">
        <v>154</v>
      </c>
      <c r="F512" s="126">
        <v>5</v>
      </c>
      <c r="G512" s="933"/>
      <c r="H512" s="933"/>
    </row>
    <row r="513" spans="1:8">
      <c r="A513" s="91"/>
      <c r="B513" s="67"/>
      <c r="C513" s="67"/>
      <c r="D513" s="457"/>
      <c r="E513" s="67"/>
      <c r="F513" s="67"/>
      <c r="G513" s="932"/>
      <c r="H513" s="932"/>
    </row>
    <row r="514" spans="1:8">
      <c r="A514" s="97"/>
      <c r="B514" s="17"/>
      <c r="C514" s="4" t="s">
        <v>178</v>
      </c>
      <c r="D514" s="400" t="s">
        <v>179</v>
      </c>
      <c r="E514" s="17"/>
      <c r="F514" s="126"/>
      <c r="G514" s="933"/>
      <c r="H514" s="933"/>
    </row>
    <row r="515" spans="1:8">
      <c r="A515" s="91"/>
      <c r="B515" s="67"/>
      <c r="C515" s="67"/>
      <c r="D515" s="457"/>
      <c r="E515" s="67"/>
      <c r="F515" s="67"/>
      <c r="G515" s="932"/>
      <c r="H515" s="932"/>
    </row>
    <row r="516" spans="1:8">
      <c r="A516" s="97" t="s">
        <v>3665</v>
      </c>
      <c r="B516" s="123"/>
      <c r="C516" s="123"/>
      <c r="D516" s="401" t="s">
        <v>180</v>
      </c>
      <c r="E516" s="17" t="s">
        <v>154</v>
      </c>
      <c r="F516" s="126">
        <v>95</v>
      </c>
      <c r="G516" s="933"/>
      <c r="H516" s="933"/>
    </row>
    <row r="517" spans="1:8">
      <c r="A517" s="91"/>
      <c r="B517" s="149"/>
      <c r="C517" s="149"/>
      <c r="D517" s="457"/>
      <c r="E517" s="67"/>
      <c r="F517" s="67"/>
      <c r="G517" s="935"/>
      <c r="H517" s="935"/>
    </row>
    <row r="518" spans="1:8">
      <c r="A518" s="97" t="s">
        <v>3666</v>
      </c>
      <c r="B518" s="123"/>
      <c r="C518" s="123"/>
      <c r="D518" s="401" t="s">
        <v>181</v>
      </c>
      <c r="E518" s="17" t="s">
        <v>154</v>
      </c>
      <c r="F518" s="126">
        <v>30</v>
      </c>
      <c r="G518" s="933"/>
      <c r="H518" s="933"/>
    </row>
    <row r="519" spans="1:8">
      <c r="A519" s="91"/>
      <c r="B519" s="149"/>
      <c r="C519" s="149"/>
      <c r="D519" s="457"/>
      <c r="E519" s="67"/>
      <c r="F519" s="67"/>
      <c r="G519" s="935"/>
      <c r="H519" s="935"/>
    </row>
    <row r="520" spans="1:8">
      <c r="A520" s="97" t="s">
        <v>3667</v>
      </c>
      <c r="B520" s="17"/>
      <c r="C520" s="123"/>
      <c r="D520" s="401" t="s">
        <v>3668</v>
      </c>
      <c r="E520" s="17"/>
      <c r="F520" s="126"/>
      <c r="G520" s="939"/>
      <c r="H520" s="936"/>
    </row>
    <row r="521" spans="1:8">
      <c r="A521" s="91"/>
      <c r="B521" s="67"/>
      <c r="C521" s="67"/>
      <c r="D521" s="457"/>
      <c r="E521" s="67"/>
      <c r="F521" s="67"/>
      <c r="G521" s="937"/>
      <c r="H521" s="938"/>
    </row>
    <row r="522" spans="1:8">
      <c r="A522" s="97"/>
      <c r="B522" s="17"/>
      <c r="C522" s="123"/>
      <c r="D522" s="401" t="s">
        <v>3669</v>
      </c>
      <c r="E522" s="17"/>
      <c r="F522" s="17"/>
      <c r="G522" s="939"/>
      <c r="H522" s="936"/>
    </row>
    <row r="523" spans="1:8">
      <c r="A523" s="91"/>
      <c r="B523" s="67"/>
      <c r="C523" s="67"/>
      <c r="D523" s="457"/>
      <c r="E523" s="67"/>
      <c r="F523" s="67"/>
      <c r="G523" s="937"/>
      <c r="H523" s="938"/>
    </row>
    <row r="524" spans="1:8">
      <c r="A524" s="97" t="s">
        <v>3670</v>
      </c>
      <c r="B524" s="17"/>
      <c r="C524" s="17"/>
      <c r="D524" s="401" t="s">
        <v>3671</v>
      </c>
      <c r="E524" s="17" t="s">
        <v>12</v>
      </c>
      <c r="F524" s="126">
        <v>70</v>
      </c>
      <c r="G524" s="933"/>
      <c r="H524" s="933"/>
    </row>
    <row r="525" spans="1:8">
      <c r="A525" s="91"/>
      <c r="B525" s="67"/>
      <c r="C525" s="67"/>
      <c r="D525" s="457"/>
      <c r="E525" s="67"/>
      <c r="F525" s="67"/>
      <c r="G525" s="932"/>
      <c r="H525" s="932"/>
    </row>
    <row r="526" spans="1:8">
      <c r="A526" s="97" t="s">
        <v>3672</v>
      </c>
      <c r="B526" s="17"/>
      <c r="C526" s="17"/>
      <c r="D526" s="401" t="s">
        <v>3673</v>
      </c>
      <c r="E526" s="17" t="s">
        <v>12</v>
      </c>
      <c r="F526" s="126">
        <v>50</v>
      </c>
      <c r="G526" s="933"/>
      <c r="H526" s="933"/>
    </row>
    <row r="527" spans="1:8">
      <c r="A527" s="91"/>
      <c r="B527" s="67"/>
      <c r="C527" s="67"/>
      <c r="D527" s="457"/>
      <c r="E527" s="67"/>
      <c r="F527" s="67"/>
      <c r="G527" s="932"/>
      <c r="H527" s="932"/>
    </row>
    <row r="528" spans="1:8" ht="25.5">
      <c r="A528" s="97" t="s">
        <v>3674</v>
      </c>
      <c r="B528" s="17"/>
      <c r="C528" s="17"/>
      <c r="D528" s="401" t="s">
        <v>3675</v>
      </c>
      <c r="E528" s="17" t="s">
        <v>134</v>
      </c>
      <c r="F528" s="126">
        <v>220</v>
      </c>
      <c r="G528" s="933"/>
      <c r="H528" s="933"/>
    </row>
    <row r="529" spans="1:8">
      <c r="A529" s="91"/>
      <c r="B529" s="67"/>
      <c r="C529" s="67"/>
      <c r="D529" s="457"/>
      <c r="E529" s="67"/>
      <c r="F529" s="67"/>
      <c r="G529" s="932"/>
      <c r="H529" s="932"/>
    </row>
    <row r="530" spans="1:8">
      <c r="A530" s="97" t="s">
        <v>3676</v>
      </c>
      <c r="B530" s="17"/>
      <c r="C530" s="17"/>
      <c r="D530" s="401" t="s">
        <v>3677</v>
      </c>
      <c r="E530" s="17" t="s">
        <v>154</v>
      </c>
      <c r="F530" s="126">
        <v>30</v>
      </c>
      <c r="G530" s="933"/>
      <c r="H530" s="933"/>
    </row>
    <row r="531" spans="1:8">
      <c r="A531" s="91"/>
      <c r="B531" s="67"/>
      <c r="C531" s="67"/>
      <c r="D531" s="457"/>
      <c r="E531" s="67"/>
      <c r="F531" s="67"/>
      <c r="G531" s="932"/>
      <c r="H531" s="932"/>
    </row>
    <row r="532" spans="1:8">
      <c r="A532" s="97" t="s">
        <v>3678</v>
      </c>
      <c r="B532" s="17"/>
      <c r="C532" s="17"/>
      <c r="D532" s="401" t="s">
        <v>3679</v>
      </c>
      <c r="E532" s="17" t="s">
        <v>154</v>
      </c>
      <c r="F532" s="17">
        <v>15</v>
      </c>
      <c r="G532" s="933"/>
      <c r="H532" s="933"/>
    </row>
    <row r="533" spans="1:8">
      <c r="A533" s="91"/>
      <c r="B533" s="67"/>
      <c r="C533" s="67"/>
      <c r="D533" s="457"/>
      <c r="E533" s="67"/>
      <c r="F533" s="67"/>
      <c r="G533" s="932"/>
      <c r="H533" s="932"/>
    </row>
    <row r="534" spans="1:8">
      <c r="A534" s="97" t="s">
        <v>3680</v>
      </c>
      <c r="B534" s="17"/>
      <c r="C534" s="17"/>
      <c r="D534" s="401" t="s">
        <v>3681</v>
      </c>
      <c r="E534" s="17"/>
      <c r="F534" s="17"/>
      <c r="G534" s="933"/>
      <c r="H534" s="933"/>
    </row>
    <row r="535" spans="1:8">
      <c r="A535" s="91"/>
      <c r="B535" s="67"/>
      <c r="C535" s="67"/>
      <c r="D535" s="457"/>
      <c r="E535" s="67"/>
      <c r="F535" s="67"/>
      <c r="G535" s="932"/>
      <c r="H535" s="932"/>
    </row>
    <row r="536" spans="1:8">
      <c r="A536" s="97" t="s">
        <v>3682</v>
      </c>
      <c r="B536" s="17"/>
      <c r="C536" s="17"/>
      <c r="D536" s="879" t="s">
        <v>3683</v>
      </c>
      <c r="E536" s="17" t="s">
        <v>14</v>
      </c>
      <c r="F536" s="17">
        <v>3</v>
      </c>
      <c r="G536" s="933"/>
      <c r="H536" s="933"/>
    </row>
    <row r="537" spans="1:8">
      <c r="A537" s="91"/>
      <c r="B537" s="67"/>
      <c r="C537" s="67"/>
      <c r="D537" s="458"/>
      <c r="E537" s="67"/>
      <c r="F537" s="67"/>
      <c r="G537" s="932"/>
      <c r="H537" s="932"/>
    </row>
    <row r="538" spans="1:8">
      <c r="A538" s="97" t="s">
        <v>3684</v>
      </c>
      <c r="B538" s="17"/>
      <c r="C538" s="123"/>
      <c r="D538" s="401" t="s">
        <v>3685</v>
      </c>
      <c r="E538" s="17" t="s">
        <v>14</v>
      </c>
      <c r="F538" s="126">
        <v>5</v>
      </c>
      <c r="G538" s="933"/>
      <c r="H538" s="933"/>
    </row>
    <row r="539" spans="1:8">
      <c r="A539" s="91"/>
      <c r="B539" s="67"/>
      <c r="C539" s="67"/>
      <c r="D539" s="457"/>
      <c r="E539" s="67"/>
      <c r="F539" s="67"/>
      <c r="G539" s="932"/>
      <c r="H539" s="932"/>
    </row>
    <row r="540" spans="1:8">
      <c r="A540" s="97"/>
      <c r="B540" s="17"/>
      <c r="C540" s="123"/>
      <c r="D540" s="401"/>
      <c r="E540" s="17"/>
      <c r="F540" s="126"/>
      <c r="G540" s="933"/>
      <c r="H540" s="933"/>
    </row>
    <row r="541" spans="1:8">
      <c r="A541" s="91"/>
      <c r="B541" s="67"/>
      <c r="C541" s="67"/>
      <c r="D541" s="457"/>
      <c r="E541" s="67"/>
      <c r="F541" s="67"/>
      <c r="G541" s="932"/>
      <c r="H541" s="932"/>
    </row>
    <row r="542" spans="1:8">
      <c r="A542" s="97"/>
      <c r="B542" s="17"/>
      <c r="C542" s="17"/>
      <c r="D542" s="401"/>
      <c r="E542" s="17"/>
      <c r="F542" s="126"/>
      <c r="G542" s="933"/>
      <c r="H542" s="933"/>
    </row>
    <row r="543" spans="1:8">
      <c r="A543" s="91"/>
      <c r="B543" s="67"/>
      <c r="C543" s="67"/>
      <c r="D543" s="457"/>
      <c r="E543" s="67"/>
      <c r="F543" s="67"/>
      <c r="G543" s="932"/>
      <c r="H543" s="932"/>
    </row>
    <row r="544" spans="1:8">
      <c r="A544" s="97"/>
      <c r="B544" s="17"/>
      <c r="C544" s="17"/>
      <c r="D544" s="399"/>
      <c r="E544" s="17"/>
      <c r="F544" s="126"/>
      <c r="G544" s="933"/>
      <c r="H544" s="933"/>
    </row>
    <row r="545" spans="1:8">
      <c r="A545" s="91"/>
      <c r="B545" s="67"/>
      <c r="C545" s="67"/>
      <c r="D545" s="457"/>
      <c r="E545" s="67"/>
      <c r="F545" s="67"/>
      <c r="G545" s="932"/>
      <c r="H545" s="932"/>
    </row>
    <row r="546" spans="1:8">
      <c r="A546" s="97"/>
      <c r="B546" s="17"/>
      <c r="C546" s="17"/>
      <c r="D546" s="401"/>
      <c r="E546" s="17"/>
      <c r="F546" s="126"/>
      <c r="G546" s="933"/>
      <c r="H546" s="933"/>
    </row>
    <row r="547" spans="1:8">
      <c r="A547" s="91"/>
      <c r="B547" s="67"/>
      <c r="C547" s="67"/>
      <c r="D547" s="457"/>
      <c r="E547" s="67"/>
      <c r="F547" s="67"/>
      <c r="G547" s="932"/>
      <c r="H547" s="932"/>
    </row>
    <row r="548" spans="1:8">
      <c r="A548" s="97"/>
      <c r="B548" s="17"/>
      <c r="C548" s="123"/>
      <c r="D548" s="399"/>
      <c r="E548" s="17"/>
      <c r="F548" s="17"/>
      <c r="G548" s="933"/>
      <c r="H548" s="933"/>
    </row>
    <row r="549" spans="1:8">
      <c r="A549" s="91"/>
      <c r="B549" s="67"/>
      <c r="C549" s="67"/>
      <c r="D549" s="457"/>
      <c r="E549" s="67"/>
      <c r="F549" s="67"/>
      <c r="G549" s="932"/>
      <c r="H549" s="932"/>
    </row>
    <row r="550" spans="1:8">
      <c r="A550" s="97"/>
      <c r="B550" s="17"/>
      <c r="C550" s="17"/>
      <c r="D550" s="401"/>
      <c r="E550" s="17"/>
      <c r="F550" s="126"/>
      <c r="G550" s="933"/>
      <c r="H550" s="933"/>
    </row>
    <row r="551" spans="1:8">
      <c r="A551" s="91"/>
      <c r="B551" s="67"/>
      <c r="C551" s="67"/>
      <c r="D551" s="457"/>
      <c r="E551" s="67"/>
      <c r="F551" s="67"/>
      <c r="G551" s="932"/>
      <c r="H551" s="932"/>
    </row>
    <row r="552" spans="1:8">
      <c r="A552" s="97"/>
      <c r="B552" s="17"/>
      <c r="C552" s="17"/>
      <c r="D552" s="401"/>
      <c r="E552" s="17"/>
      <c r="F552" s="126"/>
      <c r="G552" s="933"/>
      <c r="H552" s="933"/>
    </row>
    <row r="553" spans="1:8" ht="15.75" thickBot="1">
      <c r="A553" s="91"/>
      <c r="B553" s="67"/>
      <c r="C553" s="67"/>
      <c r="D553" s="457"/>
      <c r="E553" s="67"/>
      <c r="F553" s="67"/>
      <c r="G553" s="932"/>
      <c r="H553" s="932"/>
    </row>
    <row r="554" spans="1:8" ht="15.75" thickBot="1">
      <c r="A554" s="1104" t="s">
        <v>39</v>
      </c>
      <c r="B554" s="1104"/>
      <c r="C554" s="1104"/>
      <c r="D554" s="1104"/>
      <c r="E554" s="1104"/>
      <c r="F554" s="1104"/>
      <c r="G554" s="1104"/>
      <c r="H554" s="36"/>
    </row>
    <row r="555" spans="1:8" ht="15.75" thickBot="1">
      <c r="A555" s="1105" t="s">
        <v>21</v>
      </c>
      <c r="B555" s="1106"/>
      <c r="C555" s="1106"/>
      <c r="D555" s="1106"/>
      <c r="E555" s="1106"/>
      <c r="F555" s="1106"/>
      <c r="G555" s="1107"/>
      <c r="H555" s="37"/>
    </row>
    <row r="556" spans="1:8">
      <c r="A556" s="778" t="s">
        <v>3686</v>
      </c>
      <c r="B556" s="17"/>
      <c r="C556" s="123"/>
      <c r="D556" s="399" t="s">
        <v>3687</v>
      </c>
      <c r="E556" s="17"/>
      <c r="F556" s="17"/>
      <c r="G556" s="933"/>
      <c r="H556" s="933"/>
    </row>
    <row r="557" spans="1:8">
      <c r="A557" s="91"/>
      <c r="B557" s="67"/>
      <c r="C557" s="67"/>
      <c r="D557" s="457"/>
      <c r="E557" s="67"/>
      <c r="F557" s="67"/>
      <c r="G557" s="932"/>
      <c r="H557" s="932"/>
    </row>
    <row r="558" spans="1:8" ht="75.75" customHeight="1">
      <c r="A558" s="97" t="s">
        <v>4154</v>
      </c>
      <c r="B558" s="17"/>
      <c r="C558" s="17"/>
      <c r="D558" s="401" t="s">
        <v>3688</v>
      </c>
      <c r="E558" s="17"/>
      <c r="F558" s="126"/>
      <c r="G558" s="933"/>
      <c r="H558" s="933"/>
    </row>
    <row r="559" spans="1:8">
      <c r="A559" s="91"/>
      <c r="B559" s="67"/>
      <c r="C559" s="67"/>
      <c r="D559" s="457"/>
      <c r="E559" s="67"/>
      <c r="F559" s="67"/>
      <c r="G559" s="932"/>
      <c r="H559" s="932"/>
    </row>
    <row r="560" spans="1:8" ht="38.25">
      <c r="A560" s="97" t="s">
        <v>4155</v>
      </c>
      <c r="B560" s="17"/>
      <c r="C560" s="17"/>
      <c r="D560" s="401" t="s">
        <v>3689</v>
      </c>
      <c r="E560" s="17"/>
      <c r="F560" s="17"/>
      <c r="G560" s="933"/>
      <c r="H560" s="933"/>
    </row>
    <row r="561" spans="1:8" ht="16.5" customHeight="1">
      <c r="A561" s="91"/>
      <c r="B561" s="67"/>
      <c r="C561" s="67"/>
      <c r="D561" s="457"/>
      <c r="E561" s="67"/>
      <c r="F561" s="67"/>
      <c r="G561" s="932"/>
      <c r="H561" s="932"/>
    </row>
    <row r="562" spans="1:8" ht="63.75" customHeight="1">
      <c r="A562" s="97" t="s">
        <v>4156</v>
      </c>
      <c r="B562" s="17"/>
      <c r="C562" s="17"/>
      <c r="D562" s="401" t="s">
        <v>3691</v>
      </c>
      <c r="E562" s="17" t="s">
        <v>14</v>
      </c>
      <c r="F562" s="126">
        <v>3</v>
      </c>
      <c r="G562" s="933"/>
      <c r="H562" s="933"/>
    </row>
    <row r="563" spans="1:8">
      <c r="A563" s="91"/>
      <c r="B563" s="67"/>
      <c r="C563" s="67"/>
      <c r="D563" s="457"/>
      <c r="E563" s="67"/>
      <c r="F563" s="67"/>
      <c r="G563" s="932"/>
      <c r="H563" s="932"/>
    </row>
    <row r="564" spans="1:8" ht="25.5">
      <c r="A564" s="97" t="s">
        <v>4157</v>
      </c>
      <c r="B564" s="17"/>
      <c r="C564" s="17"/>
      <c r="D564" s="401" t="s">
        <v>3692</v>
      </c>
      <c r="E564" s="17"/>
      <c r="F564" s="126"/>
      <c r="G564" s="933"/>
      <c r="H564" s="933"/>
    </row>
    <row r="565" spans="1:8">
      <c r="A565" s="91"/>
      <c r="B565" s="67"/>
      <c r="C565" s="67"/>
      <c r="D565" s="457"/>
      <c r="E565" s="67"/>
      <c r="F565" s="67"/>
      <c r="G565" s="932"/>
      <c r="H565" s="932"/>
    </row>
    <row r="566" spans="1:8">
      <c r="A566" s="97" t="s">
        <v>4158</v>
      </c>
      <c r="B566" s="17"/>
      <c r="C566" s="9"/>
      <c r="D566" s="400" t="s">
        <v>3693</v>
      </c>
      <c r="E566" s="17" t="s">
        <v>14</v>
      </c>
      <c r="F566" s="126">
        <v>3</v>
      </c>
      <c r="G566" s="933"/>
      <c r="H566" s="933"/>
    </row>
    <row r="567" spans="1:8">
      <c r="A567" s="91"/>
      <c r="B567" s="67"/>
      <c r="C567" s="67"/>
      <c r="D567" s="457"/>
      <c r="E567" s="67"/>
      <c r="F567" s="67"/>
      <c r="G567" s="932"/>
      <c r="H567" s="932"/>
    </row>
    <row r="568" spans="1:8" ht="79.5" customHeight="1">
      <c r="A568" s="97" t="s">
        <v>3690</v>
      </c>
      <c r="B568" s="123"/>
      <c r="C568" s="123"/>
      <c r="D568" s="401" t="s">
        <v>3695</v>
      </c>
      <c r="E568" s="17" t="s">
        <v>34</v>
      </c>
      <c r="F568" s="126">
        <v>1</v>
      </c>
      <c r="G568" s="933"/>
      <c r="H568" s="933"/>
    </row>
    <row r="569" spans="1:8">
      <c r="A569" s="91"/>
      <c r="B569" s="149"/>
      <c r="C569" s="149"/>
      <c r="D569" s="457"/>
      <c r="E569" s="67"/>
      <c r="F569" s="67"/>
      <c r="G569" s="935"/>
      <c r="H569" s="935"/>
    </row>
    <row r="570" spans="1:8">
      <c r="A570" s="97" t="s">
        <v>3694</v>
      </c>
      <c r="B570" s="123"/>
      <c r="C570" s="123"/>
      <c r="D570" s="401" t="s">
        <v>3697</v>
      </c>
      <c r="E570" s="17" t="s">
        <v>34</v>
      </c>
      <c r="F570" s="126">
        <v>1</v>
      </c>
      <c r="G570" s="933"/>
      <c r="H570" s="933"/>
    </row>
    <row r="571" spans="1:8">
      <c r="A571" s="91"/>
      <c r="B571" s="149"/>
      <c r="C571" s="149"/>
      <c r="D571" s="457"/>
      <c r="E571" s="67"/>
      <c r="F571" s="67"/>
      <c r="G571" s="935"/>
      <c r="H571" s="935"/>
    </row>
    <row r="572" spans="1:8" ht="29.25" customHeight="1">
      <c r="A572" s="97"/>
      <c r="B572" s="17"/>
      <c r="C572" s="123"/>
      <c r="D572" s="401" t="s">
        <v>3698</v>
      </c>
      <c r="E572" s="17"/>
      <c r="F572" s="126"/>
      <c r="G572" s="939"/>
      <c r="H572" s="936"/>
    </row>
    <row r="573" spans="1:8">
      <c r="A573" s="91"/>
      <c r="B573" s="67"/>
      <c r="C573" s="67"/>
      <c r="D573" s="457"/>
      <c r="E573" s="67"/>
      <c r="F573" s="67"/>
      <c r="G573" s="937"/>
      <c r="H573" s="938"/>
    </row>
    <row r="574" spans="1:8" ht="24.75" customHeight="1">
      <c r="A574" s="97"/>
      <c r="B574" s="17"/>
      <c r="C574" s="17"/>
      <c r="D574" s="401" t="s">
        <v>3698</v>
      </c>
      <c r="E574" s="17"/>
      <c r="F574" s="17"/>
      <c r="G574" s="939"/>
      <c r="H574" s="936"/>
    </row>
    <row r="575" spans="1:8" ht="16.5" customHeight="1">
      <c r="A575" s="91"/>
      <c r="B575" s="67"/>
      <c r="C575" s="67"/>
      <c r="D575" s="457"/>
      <c r="E575" s="67"/>
      <c r="F575" s="67"/>
      <c r="G575" s="937"/>
      <c r="H575" s="938"/>
    </row>
    <row r="576" spans="1:8" ht="25.5">
      <c r="A576" s="97" t="s">
        <v>3696</v>
      </c>
      <c r="B576" s="17"/>
      <c r="C576" s="17"/>
      <c r="D576" s="401" t="s">
        <v>3700</v>
      </c>
      <c r="E576" s="17" t="s">
        <v>14</v>
      </c>
      <c r="F576" s="126">
        <v>2</v>
      </c>
      <c r="G576" s="933"/>
      <c r="H576" s="933"/>
    </row>
    <row r="577" spans="1:8">
      <c r="A577" s="91"/>
      <c r="B577" s="67"/>
      <c r="C577" s="67"/>
      <c r="D577" s="457"/>
      <c r="E577" s="67"/>
      <c r="F577" s="67"/>
      <c r="G577" s="932"/>
      <c r="H577" s="932"/>
    </row>
    <row r="578" spans="1:8" ht="25.5">
      <c r="A578" s="97" t="s">
        <v>3699</v>
      </c>
      <c r="B578" s="17"/>
      <c r="C578" s="17"/>
      <c r="D578" s="401" t="s">
        <v>3702</v>
      </c>
      <c r="E578" s="17" t="s">
        <v>14</v>
      </c>
      <c r="F578" s="126">
        <v>2</v>
      </c>
      <c r="G578" s="933"/>
      <c r="H578" s="933"/>
    </row>
    <row r="579" spans="1:8">
      <c r="A579" s="91"/>
      <c r="B579" s="67"/>
      <c r="C579" s="67"/>
      <c r="D579" s="457"/>
      <c r="E579" s="67"/>
      <c r="F579" s="67"/>
      <c r="G579" s="932"/>
      <c r="H579" s="932"/>
    </row>
    <row r="580" spans="1:8" ht="28.5" customHeight="1">
      <c r="A580" s="97" t="s">
        <v>3701</v>
      </c>
      <c r="B580" s="17"/>
      <c r="C580" s="17"/>
      <c r="D580" s="401" t="s">
        <v>3704</v>
      </c>
      <c r="E580" s="17" t="s">
        <v>14</v>
      </c>
      <c r="F580" s="126">
        <v>4</v>
      </c>
      <c r="G580" s="933"/>
      <c r="H580" s="933"/>
    </row>
    <row r="581" spans="1:8">
      <c r="A581" s="91"/>
      <c r="B581" s="67"/>
      <c r="C581" s="67"/>
      <c r="D581" s="457"/>
      <c r="E581" s="67"/>
      <c r="F581" s="67"/>
      <c r="G581" s="932"/>
      <c r="H581" s="932"/>
    </row>
    <row r="582" spans="1:8" ht="23.25" customHeight="1">
      <c r="A582" s="97" t="s">
        <v>3703</v>
      </c>
      <c r="B582" s="17"/>
      <c r="C582" s="17"/>
      <c r="D582" s="401" t="s">
        <v>3705</v>
      </c>
      <c r="E582" s="17"/>
      <c r="F582" s="126"/>
      <c r="G582" s="933"/>
      <c r="H582" s="933"/>
    </row>
    <row r="583" spans="1:8" ht="24.75" customHeight="1">
      <c r="A583" s="91"/>
      <c r="B583" s="67"/>
      <c r="C583" s="67"/>
      <c r="D583" s="457"/>
      <c r="E583" s="67"/>
      <c r="F583" s="67"/>
      <c r="G583" s="932"/>
      <c r="H583" s="932"/>
    </row>
    <row r="584" spans="1:8">
      <c r="A584" s="97" t="s">
        <v>3706</v>
      </c>
      <c r="B584" s="17"/>
      <c r="C584" s="123"/>
      <c r="D584" s="401" t="s">
        <v>3707</v>
      </c>
      <c r="E584" s="17" t="s">
        <v>34</v>
      </c>
      <c r="F584" s="126">
        <v>1</v>
      </c>
      <c r="G584" s="933"/>
      <c r="H584" s="933"/>
    </row>
    <row r="585" spans="1:8">
      <c r="A585" s="91"/>
      <c r="B585" s="67"/>
      <c r="C585" s="67"/>
      <c r="D585" s="457"/>
      <c r="E585" s="67"/>
      <c r="F585" s="67"/>
      <c r="G585" s="932"/>
      <c r="H585" s="932"/>
    </row>
    <row r="586" spans="1:8" ht="25.5">
      <c r="A586" s="97"/>
      <c r="B586" s="17"/>
      <c r="C586" s="17"/>
      <c r="D586" s="401" t="s">
        <v>3708</v>
      </c>
      <c r="E586" s="17"/>
      <c r="F586" s="126"/>
      <c r="G586" s="933"/>
      <c r="H586" s="933"/>
    </row>
    <row r="587" spans="1:8">
      <c r="A587" s="91"/>
      <c r="B587" s="67"/>
      <c r="C587" s="67"/>
      <c r="D587" s="457"/>
      <c r="E587" s="67"/>
      <c r="F587" s="67"/>
      <c r="G587" s="932"/>
      <c r="H587" s="932"/>
    </row>
    <row r="588" spans="1:8" ht="26.25" customHeight="1">
      <c r="A588" s="97" t="s">
        <v>3709</v>
      </c>
      <c r="B588" s="17"/>
      <c r="C588" s="17"/>
      <c r="D588" s="401" t="s">
        <v>3710</v>
      </c>
      <c r="E588" s="17" t="s">
        <v>2630</v>
      </c>
      <c r="F588" s="126">
        <v>1</v>
      </c>
      <c r="G588" s="933"/>
      <c r="H588" s="933"/>
    </row>
    <row r="589" spans="1:8">
      <c r="A589" s="91"/>
      <c r="B589" s="67"/>
      <c r="C589" s="67"/>
      <c r="D589" s="457"/>
      <c r="E589" s="67"/>
      <c r="F589" s="67"/>
      <c r="G589" s="932"/>
      <c r="H589" s="932"/>
    </row>
    <row r="590" spans="1:8" ht="25.5">
      <c r="A590" s="97" t="s">
        <v>3711</v>
      </c>
      <c r="B590" s="17"/>
      <c r="C590" s="17"/>
      <c r="D590" s="401" t="s">
        <v>3712</v>
      </c>
      <c r="E590" s="17" t="s">
        <v>34</v>
      </c>
      <c r="F590" s="126">
        <v>1</v>
      </c>
      <c r="G590" s="933"/>
      <c r="H590" s="933"/>
    </row>
    <row r="591" spans="1:8">
      <c r="A591" s="91"/>
      <c r="B591" s="67"/>
      <c r="C591" s="67"/>
      <c r="D591" s="457"/>
      <c r="E591" s="67"/>
      <c r="F591" s="67"/>
      <c r="G591" s="932"/>
      <c r="H591" s="932"/>
    </row>
    <row r="592" spans="1:8" ht="25.5">
      <c r="A592" s="97" t="s">
        <v>3713</v>
      </c>
      <c r="B592" s="17"/>
      <c r="C592" s="123"/>
      <c r="D592" s="401" t="s">
        <v>3714</v>
      </c>
      <c r="E592" s="17" t="s">
        <v>34</v>
      </c>
      <c r="F592" s="17">
        <v>1</v>
      </c>
      <c r="G592" s="933"/>
      <c r="H592" s="933"/>
    </row>
    <row r="593" spans="1:8" ht="25.5" customHeight="1">
      <c r="A593" s="91"/>
      <c r="B593" s="67"/>
      <c r="C593" s="67"/>
      <c r="D593" s="457"/>
      <c r="E593" s="67"/>
      <c r="F593" s="67"/>
      <c r="G593" s="932"/>
      <c r="H593" s="932"/>
    </row>
    <row r="594" spans="1:8" ht="38.25">
      <c r="A594" s="97"/>
      <c r="B594" s="17"/>
      <c r="C594" s="17"/>
      <c r="D594" s="401" t="s">
        <v>3715</v>
      </c>
      <c r="E594" s="17"/>
      <c r="F594" s="126"/>
      <c r="G594" s="933"/>
      <c r="H594" s="933"/>
    </row>
    <row r="595" spans="1:8">
      <c r="A595" s="91"/>
      <c r="B595" s="67"/>
      <c r="C595" s="67"/>
      <c r="D595" s="457"/>
      <c r="E595" s="67"/>
      <c r="F595" s="67"/>
      <c r="G595" s="932"/>
      <c r="H595" s="932"/>
    </row>
    <row r="596" spans="1:8">
      <c r="A596" s="97" t="s">
        <v>3716</v>
      </c>
      <c r="B596" s="17"/>
      <c r="C596" s="17"/>
      <c r="D596" s="401" t="s">
        <v>3717</v>
      </c>
      <c r="E596" s="17" t="s">
        <v>34</v>
      </c>
      <c r="F596" s="126">
        <v>1</v>
      </c>
      <c r="G596" s="933"/>
      <c r="H596" s="933"/>
    </row>
    <row r="597" spans="1:8">
      <c r="A597" s="91"/>
      <c r="B597" s="67"/>
      <c r="C597" s="67"/>
      <c r="D597" s="457"/>
      <c r="E597" s="67"/>
      <c r="F597" s="67"/>
      <c r="G597" s="932"/>
      <c r="H597" s="932"/>
    </row>
    <row r="598" spans="1:8" ht="25.5">
      <c r="A598" s="97" t="s">
        <v>3718</v>
      </c>
      <c r="B598" s="17"/>
      <c r="C598" s="17"/>
      <c r="D598" s="401" t="s">
        <v>3719</v>
      </c>
      <c r="E598" s="17" t="s">
        <v>34</v>
      </c>
      <c r="F598" s="126">
        <v>1</v>
      </c>
      <c r="G598" s="933"/>
      <c r="H598" s="933"/>
    </row>
    <row r="599" spans="1:8">
      <c r="A599" s="91"/>
      <c r="B599" s="67"/>
      <c r="C599" s="67"/>
      <c r="D599" s="457"/>
      <c r="E599" s="67"/>
      <c r="F599" s="67"/>
      <c r="G599" s="932"/>
      <c r="H599" s="932"/>
    </row>
    <row r="600" spans="1:8" ht="30.75" customHeight="1" thickBot="1">
      <c r="A600" s="97" t="s">
        <v>3720</v>
      </c>
      <c r="B600" s="17"/>
      <c r="C600" s="17"/>
      <c r="D600" s="401" t="s">
        <v>3721</v>
      </c>
      <c r="E600" s="17" t="s">
        <v>34</v>
      </c>
      <c r="F600" s="126">
        <v>1</v>
      </c>
      <c r="G600" s="933"/>
      <c r="H600" s="933"/>
    </row>
    <row r="601" spans="1:8" ht="15.75" thickBot="1">
      <c r="A601" s="1104" t="s">
        <v>39</v>
      </c>
      <c r="B601" s="1104"/>
      <c r="C601" s="1104"/>
      <c r="D601" s="1104"/>
      <c r="E601" s="1104"/>
      <c r="F601" s="1104"/>
      <c r="G601" s="1104"/>
      <c r="H601" s="36"/>
    </row>
    <row r="602" spans="1:8" ht="15.75" thickBot="1">
      <c r="A602" s="1105" t="s">
        <v>21</v>
      </c>
      <c r="B602" s="1106"/>
      <c r="C602" s="1106"/>
      <c r="D602" s="1106"/>
      <c r="E602" s="1106"/>
      <c r="F602" s="1106"/>
      <c r="G602" s="1107"/>
      <c r="H602" s="37"/>
    </row>
    <row r="603" spans="1:8" ht="64.5" customHeight="1">
      <c r="A603" s="97" t="s">
        <v>3722</v>
      </c>
      <c r="B603" s="17"/>
      <c r="C603" s="123"/>
      <c r="D603" s="401" t="s">
        <v>3723</v>
      </c>
      <c r="E603" s="17" t="s">
        <v>57</v>
      </c>
      <c r="F603" s="17">
        <v>1</v>
      </c>
      <c r="G603" s="933">
        <v>750000</v>
      </c>
      <c r="H603" s="933">
        <f>F603*G603</f>
        <v>750000</v>
      </c>
    </row>
    <row r="604" spans="1:8">
      <c r="A604" s="91"/>
      <c r="B604" s="67"/>
      <c r="C604" s="67"/>
      <c r="D604" s="457"/>
      <c r="E604" s="67"/>
      <c r="F604" s="67"/>
      <c r="G604" s="932"/>
      <c r="H604" s="932"/>
    </row>
    <row r="605" spans="1:8">
      <c r="A605" s="97" t="s">
        <v>3724</v>
      </c>
      <c r="B605" s="17"/>
      <c r="C605" s="17"/>
      <c r="D605" s="401" t="s">
        <v>4160</v>
      </c>
      <c r="E605" s="17" t="s">
        <v>59</v>
      </c>
      <c r="F605" s="126">
        <v>750000</v>
      </c>
      <c r="G605" s="933"/>
      <c r="H605" s="933"/>
    </row>
    <row r="606" spans="1:8">
      <c r="A606" s="91"/>
      <c r="B606" s="67"/>
      <c r="C606" s="67"/>
      <c r="D606" s="457"/>
      <c r="E606" s="67"/>
      <c r="F606" s="67"/>
      <c r="G606" s="932"/>
      <c r="H606" s="932"/>
    </row>
    <row r="607" spans="1:8" ht="43.5" customHeight="1">
      <c r="A607" s="97" t="s">
        <v>3725</v>
      </c>
      <c r="B607" s="17"/>
      <c r="C607" s="17"/>
      <c r="D607" s="401" t="s">
        <v>3726</v>
      </c>
      <c r="E607" s="17" t="s">
        <v>34</v>
      </c>
      <c r="F607" s="17">
        <v>1</v>
      </c>
      <c r="G607" s="933"/>
      <c r="H607" s="933"/>
    </row>
    <row r="608" spans="1:8">
      <c r="A608" s="91"/>
      <c r="B608" s="67"/>
      <c r="C608" s="67"/>
      <c r="D608" s="457"/>
      <c r="E608" s="67"/>
      <c r="F608" s="67"/>
      <c r="G608" s="932"/>
      <c r="H608" s="932"/>
    </row>
    <row r="609" spans="1:8" ht="27" customHeight="1">
      <c r="A609" s="97" t="s">
        <v>3727</v>
      </c>
      <c r="B609" s="17"/>
      <c r="C609" s="17"/>
      <c r="D609" s="401" t="s">
        <v>3728</v>
      </c>
      <c r="E609" s="17" t="s">
        <v>34</v>
      </c>
      <c r="F609" s="126">
        <v>1</v>
      </c>
      <c r="G609" s="933"/>
      <c r="H609" s="933"/>
    </row>
    <row r="610" spans="1:8" ht="24.75" customHeight="1">
      <c r="A610" s="91"/>
      <c r="B610" s="67"/>
      <c r="C610" s="67"/>
      <c r="D610" s="457"/>
      <c r="E610" s="67"/>
      <c r="F610" s="67"/>
      <c r="G610" s="932"/>
      <c r="H610" s="932"/>
    </row>
    <row r="611" spans="1:8" ht="38.25">
      <c r="A611" s="97" t="s">
        <v>3729</v>
      </c>
      <c r="B611" s="17"/>
      <c r="C611" s="17"/>
      <c r="D611" s="401" t="s">
        <v>3730</v>
      </c>
      <c r="E611" s="17" t="s">
        <v>57</v>
      </c>
      <c r="F611" s="126">
        <v>1</v>
      </c>
      <c r="G611" s="933">
        <v>100000</v>
      </c>
      <c r="H611" s="933">
        <f>F611*G611</f>
        <v>100000</v>
      </c>
    </row>
    <row r="612" spans="1:8">
      <c r="A612" s="91"/>
      <c r="B612" s="67"/>
      <c r="C612" s="67"/>
      <c r="D612" s="457"/>
      <c r="E612" s="67"/>
      <c r="F612" s="67"/>
      <c r="G612" s="932"/>
      <c r="H612" s="932"/>
    </row>
    <row r="613" spans="1:8">
      <c r="A613" s="97" t="s">
        <v>3731</v>
      </c>
      <c r="B613" s="17"/>
      <c r="C613" s="9"/>
      <c r="D613" s="400" t="s">
        <v>4161</v>
      </c>
      <c r="E613" s="17" t="s">
        <v>59</v>
      </c>
      <c r="F613" s="126">
        <v>100000</v>
      </c>
      <c r="G613" s="933"/>
      <c r="H613" s="933"/>
    </row>
    <row r="614" spans="1:8">
      <c r="A614" s="91"/>
      <c r="B614" s="67"/>
      <c r="C614" s="67"/>
      <c r="D614" s="457"/>
      <c r="E614" s="67"/>
      <c r="F614" s="67"/>
      <c r="G614" s="932"/>
      <c r="H614" s="932"/>
    </row>
    <row r="615" spans="1:8" ht="25.5">
      <c r="A615" s="97" t="s">
        <v>3732</v>
      </c>
      <c r="B615" s="123"/>
      <c r="C615" s="123"/>
      <c r="D615" s="401" t="s">
        <v>3733</v>
      </c>
      <c r="E615" s="17" t="s">
        <v>34</v>
      </c>
      <c r="F615" s="126">
        <v>1</v>
      </c>
      <c r="G615" s="933"/>
      <c r="H615" s="933"/>
    </row>
    <row r="616" spans="1:8">
      <c r="A616" s="91"/>
      <c r="B616" s="149"/>
      <c r="C616" s="149"/>
      <c r="D616" s="457"/>
      <c r="E616" s="67"/>
      <c r="F616" s="67"/>
      <c r="G616" s="935"/>
      <c r="H616" s="935"/>
    </row>
    <row r="617" spans="1:8" ht="25.5">
      <c r="A617" s="97"/>
      <c r="B617" s="123"/>
      <c r="C617" s="123"/>
      <c r="D617" s="401" t="s">
        <v>3734</v>
      </c>
      <c r="E617" s="17"/>
      <c r="F617" s="126"/>
      <c r="G617" s="933"/>
      <c r="H617" s="933"/>
    </row>
    <row r="618" spans="1:8">
      <c r="A618" s="91"/>
      <c r="B618" s="149"/>
      <c r="C618" s="149"/>
      <c r="D618" s="457"/>
      <c r="E618" s="67"/>
      <c r="F618" s="67"/>
      <c r="G618" s="935"/>
      <c r="H618" s="935"/>
    </row>
    <row r="619" spans="1:8">
      <c r="A619" s="97" t="s">
        <v>3735</v>
      </c>
      <c r="B619" s="17"/>
      <c r="C619" s="123"/>
      <c r="D619" s="401" t="s">
        <v>2609</v>
      </c>
      <c r="E619" s="17"/>
      <c r="F619" s="126"/>
      <c r="G619" s="939"/>
      <c r="H619" s="936"/>
    </row>
    <row r="620" spans="1:8">
      <c r="A620" s="91"/>
      <c r="B620" s="67"/>
      <c r="C620" s="67"/>
      <c r="D620" s="457"/>
      <c r="E620" s="67"/>
      <c r="F620" s="67"/>
      <c r="G620" s="937"/>
      <c r="H620" s="938"/>
    </row>
    <row r="621" spans="1:8">
      <c r="A621" s="97" t="s">
        <v>3736</v>
      </c>
      <c r="B621" s="17"/>
      <c r="C621" s="17"/>
      <c r="D621" s="401" t="s">
        <v>2610</v>
      </c>
      <c r="E621" s="17"/>
      <c r="F621" s="17"/>
      <c r="G621" s="939"/>
      <c r="H621" s="936"/>
    </row>
    <row r="622" spans="1:8">
      <c r="A622" s="91"/>
      <c r="B622" s="67"/>
      <c r="C622" s="67"/>
      <c r="D622" s="457"/>
      <c r="E622" s="67"/>
      <c r="F622" s="67"/>
      <c r="G622" s="937"/>
      <c r="H622" s="938"/>
    </row>
    <row r="623" spans="1:8">
      <c r="A623" s="97"/>
      <c r="B623" s="17"/>
      <c r="C623" s="17"/>
      <c r="D623" s="399" t="s">
        <v>3737</v>
      </c>
      <c r="E623" s="17"/>
      <c r="F623" s="126"/>
      <c r="G623" s="933"/>
      <c r="H623" s="933"/>
    </row>
    <row r="624" spans="1:8">
      <c r="A624" s="91"/>
      <c r="B624" s="67"/>
      <c r="C624" s="67"/>
      <c r="D624" s="457"/>
      <c r="E624" s="67"/>
      <c r="F624" s="67"/>
      <c r="G624" s="932"/>
      <c r="H624" s="932"/>
    </row>
    <row r="625" spans="1:8">
      <c r="A625" s="97"/>
      <c r="B625" s="17"/>
      <c r="C625" s="17"/>
      <c r="D625" s="401" t="s">
        <v>3738</v>
      </c>
      <c r="E625" s="17"/>
      <c r="F625" s="126"/>
      <c r="G625" s="933"/>
      <c r="H625" s="933"/>
    </row>
    <row r="626" spans="1:8">
      <c r="A626" s="91"/>
      <c r="B626" s="67"/>
      <c r="C626" s="67"/>
      <c r="D626" s="457"/>
      <c r="E626" s="67"/>
      <c r="F626" s="67"/>
      <c r="G626" s="932"/>
      <c r="H626" s="932"/>
    </row>
    <row r="627" spans="1:8" ht="25.5">
      <c r="A627" s="97" t="s">
        <v>3739</v>
      </c>
      <c r="B627" s="17"/>
      <c r="C627" s="17"/>
      <c r="D627" s="401" t="s">
        <v>3740</v>
      </c>
      <c r="E627" s="17"/>
      <c r="F627" s="126"/>
      <c r="G627" s="933"/>
      <c r="H627" s="933"/>
    </row>
    <row r="628" spans="1:8">
      <c r="A628" s="91"/>
      <c r="B628" s="67"/>
      <c r="C628" s="67"/>
      <c r="D628" s="457"/>
      <c r="E628" s="67"/>
      <c r="F628" s="67"/>
      <c r="G628" s="932"/>
      <c r="H628" s="932"/>
    </row>
    <row r="629" spans="1:8" ht="25.5">
      <c r="A629" s="97" t="s">
        <v>3741</v>
      </c>
      <c r="B629" s="17"/>
      <c r="C629" s="17"/>
      <c r="D629" s="401" t="s">
        <v>3742</v>
      </c>
      <c r="E629" s="17" t="s">
        <v>171</v>
      </c>
      <c r="F629" s="126">
        <v>3</v>
      </c>
      <c r="G629" s="933"/>
      <c r="H629" s="933"/>
    </row>
    <row r="630" spans="1:8">
      <c r="A630" s="91"/>
      <c r="B630" s="67"/>
      <c r="C630" s="67"/>
      <c r="D630" s="457"/>
      <c r="E630" s="67"/>
      <c r="F630" s="67"/>
      <c r="G630" s="932"/>
      <c r="H630" s="932"/>
    </row>
    <row r="631" spans="1:8" ht="68.25" customHeight="1">
      <c r="A631" s="97" t="s">
        <v>3743</v>
      </c>
      <c r="B631" s="17"/>
      <c r="C631" s="17"/>
      <c r="D631" s="401" t="s">
        <v>3744</v>
      </c>
      <c r="E631" s="17" t="s">
        <v>3745</v>
      </c>
      <c r="F631" s="126">
        <v>3</v>
      </c>
      <c r="G631" s="933"/>
      <c r="H631" s="933"/>
    </row>
    <row r="632" spans="1:8">
      <c r="A632" s="91"/>
      <c r="B632" s="67"/>
      <c r="C632" s="67"/>
      <c r="D632" s="457"/>
      <c r="E632" s="67"/>
      <c r="F632" s="67"/>
      <c r="G632" s="932"/>
      <c r="H632" s="932"/>
    </row>
    <row r="633" spans="1:8">
      <c r="A633" s="97" t="s">
        <v>3746</v>
      </c>
      <c r="B633" s="17"/>
      <c r="C633" s="17"/>
      <c r="D633" s="401" t="s">
        <v>3747</v>
      </c>
      <c r="E633" s="17" t="s">
        <v>171</v>
      </c>
      <c r="F633" s="126">
        <v>6</v>
      </c>
      <c r="G633" s="933"/>
      <c r="H633" s="933"/>
    </row>
    <row r="634" spans="1:8">
      <c r="A634" s="91"/>
      <c r="B634" s="67"/>
      <c r="C634" s="67"/>
      <c r="D634" s="457"/>
      <c r="E634" s="67"/>
      <c r="F634" s="67"/>
      <c r="G634" s="932"/>
      <c r="H634" s="932"/>
    </row>
    <row r="635" spans="1:8">
      <c r="A635" s="97" t="s">
        <v>3748</v>
      </c>
      <c r="B635" s="17"/>
      <c r="C635" s="123"/>
      <c r="D635" s="401" t="s">
        <v>3749</v>
      </c>
      <c r="E635" s="17" t="s">
        <v>171</v>
      </c>
      <c r="F635" s="17">
        <v>3</v>
      </c>
      <c r="G635" s="933"/>
      <c r="H635" s="933"/>
    </row>
    <row r="636" spans="1:8">
      <c r="A636" s="91"/>
      <c r="B636" s="67"/>
      <c r="C636" s="67"/>
      <c r="D636" s="457"/>
      <c r="E636" s="67"/>
      <c r="F636" s="67"/>
      <c r="G636" s="932"/>
      <c r="H636" s="932"/>
    </row>
    <row r="637" spans="1:8">
      <c r="A637" s="97" t="s">
        <v>3750</v>
      </c>
      <c r="B637" s="17"/>
      <c r="C637" s="17"/>
      <c r="D637" s="401" t="s">
        <v>3751</v>
      </c>
      <c r="E637" s="17" t="s">
        <v>171</v>
      </c>
      <c r="F637" s="126">
        <v>3</v>
      </c>
      <c r="G637" s="933"/>
      <c r="H637" s="933"/>
    </row>
    <row r="638" spans="1:8">
      <c r="A638" s="91"/>
      <c r="B638" s="67"/>
      <c r="C638" s="67"/>
      <c r="D638" s="457"/>
      <c r="E638" s="67"/>
      <c r="F638" s="67"/>
      <c r="G638" s="932"/>
      <c r="H638" s="932"/>
    </row>
    <row r="639" spans="1:8">
      <c r="A639" s="97" t="s">
        <v>3752</v>
      </c>
      <c r="B639" s="17"/>
      <c r="C639" s="17"/>
      <c r="D639" s="401" t="s">
        <v>3753</v>
      </c>
      <c r="E639" s="17" t="s">
        <v>171</v>
      </c>
      <c r="F639" s="126">
        <v>3</v>
      </c>
      <c r="G639" s="933"/>
      <c r="H639" s="933"/>
    </row>
    <row r="640" spans="1:8">
      <c r="A640" s="91"/>
      <c r="B640" s="67"/>
      <c r="C640" s="67"/>
      <c r="D640" s="457"/>
      <c r="E640" s="67"/>
      <c r="F640" s="67"/>
      <c r="G640" s="932"/>
      <c r="H640" s="932"/>
    </row>
    <row r="641" spans="1:8">
      <c r="A641" s="97" t="s">
        <v>3754</v>
      </c>
      <c r="B641" s="17"/>
      <c r="C641" s="17"/>
      <c r="D641" s="401" t="s">
        <v>3755</v>
      </c>
      <c r="E641" s="17" t="s">
        <v>171</v>
      </c>
      <c r="F641" s="126">
        <v>3</v>
      </c>
      <c r="G641" s="933"/>
      <c r="H641" s="933"/>
    </row>
    <row r="642" spans="1:8">
      <c r="A642" s="91"/>
      <c r="B642" s="67"/>
      <c r="C642" s="67"/>
      <c r="D642" s="457"/>
      <c r="E642" s="67"/>
      <c r="F642" s="67"/>
      <c r="G642" s="932"/>
      <c r="H642" s="932"/>
    </row>
    <row r="643" spans="1:8" ht="25.5">
      <c r="A643" s="97" t="s">
        <v>3756</v>
      </c>
      <c r="B643" s="17"/>
      <c r="C643" s="17"/>
      <c r="D643" s="401" t="s">
        <v>3757</v>
      </c>
      <c r="E643" s="17" t="s">
        <v>3745</v>
      </c>
      <c r="F643" s="126">
        <v>3</v>
      </c>
      <c r="G643" s="933"/>
      <c r="H643" s="933"/>
    </row>
    <row r="644" spans="1:8">
      <c r="A644" s="91"/>
      <c r="B644" s="67"/>
      <c r="C644" s="67"/>
      <c r="D644" s="457"/>
      <c r="E644" s="67"/>
      <c r="F644" s="67"/>
      <c r="G644" s="932"/>
      <c r="H644" s="932"/>
    </row>
    <row r="645" spans="1:8" ht="25.5">
      <c r="A645" s="97" t="s">
        <v>3758</v>
      </c>
      <c r="B645" s="17"/>
      <c r="C645" s="17"/>
      <c r="D645" s="401" t="s">
        <v>3759</v>
      </c>
      <c r="E645" s="17"/>
      <c r="F645" s="126"/>
      <c r="G645" s="933"/>
      <c r="H645" s="933"/>
    </row>
    <row r="646" spans="1:8">
      <c r="A646" s="91"/>
      <c r="B646" s="67"/>
      <c r="C646" s="67"/>
      <c r="D646" s="457"/>
      <c r="E646" s="67"/>
      <c r="F646" s="67"/>
      <c r="G646" s="932"/>
      <c r="H646" s="932"/>
    </row>
    <row r="647" spans="1:8">
      <c r="A647" s="778" t="s">
        <v>3760</v>
      </c>
      <c r="B647" s="17"/>
      <c r="C647" s="17"/>
      <c r="D647" s="399" t="s">
        <v>3761</v>
      </c>
      <c r="E647" s="17"/>
      <c r="F647" s="126"/>
      <c r="G647" s="933"/>
      <c r="H647" s="933"/>
    </row>
    <row r="648" spans="1:8">
      <c r="A648" s="91"/>
      <c r="B648" s="67"/>
      <c r="C648" s="67"/>
      <c r="D648" s="457"/>
      <c r="E648" s="67"/>
      <c r="F648" s="67"/>
      <c r="G648" s="932"/>
      <c r="H648" s="932"/>
    </row>
    <row r="649" spans="1:8" ht="25.5">
      <c r="A649" s="97"/>
      <c r="B649" s="17"/>
      <c r="C649" s="17"/>
      <c r="D649" s="401" t="s">
        <v>3762</v>
      </c>
      <c r="E649" s="17"/>
      <c r="F649" s="126"/>
      <c r="G649" s="933"/>
      <c r="H649" s="933"/>
    </row>
    <row r="650" spans="1:8">
      <c r="A650" s="91"/>
      <c r="B650" s="67"/>
      <c r="C650" s="67"/>
      <c r="D650" s="457"/>
      <c r="E650" s="67"/>
      <c r="F650" s="67"/>
      <c r="G650" s="932"/>
      <c r="H650" s="932"/>
    </row>
    <row r="651" spans="1:8">
      <c r="A651" s="97"/>
      <c r="B651" s="17"/>
      <c r="C651" s="17"/>
      <c r="D651" s="401" t="s">
        <v>317</v>
      </c>
      <c r="E651" s="17"/>
      <c r="F651" s="126"/>
      <c r="G651" s="933"/>
      <c r="H651" s="933"/>
    </row>
    <row r="652" spans="1:8">
      <c r="A652" s="91"/>
      <c r="B652" s="67"/>
      <c r="C652" s="67"/>
      <c r="D652" s="457"/>
      <c r="E652" s="67"/>
      <c r="F652" s="67"/>
      <c r="G652" s="932"/>
      <c r="H652" s="932"/>
    </row>
    <row r="653" spans="1:8">
      <c r="A653" s="97"/>
      <c r="B653" s="17"/>
      <c r="C653" s="17"/>
      <c r="D653" s="401" t="s">
        <v>318</v>
      </c>
      <c r="E653" s="17"/>
      <c r="F653" s="126"/>
      <c r="G653" s="933"/>
      <c r="H653" s="933"/>
    </row>
    <row r="654" spans="1:8">
      <c r="A654" s="91"/>
      <c r="B654" s="67"/>
      <c r="C654" s="67"/>
      <c r="D654" s="457"/>
      <c r="E654" s="67"/>
      <c r="F654" s="67"/>
      <c r="G654" s="932"/>
      <c r="H654" s="932"/>
    </row>
    <row r="655" spans="1:8">
      <c r="A655" s="97"/>
      <c r="B655" s="17"/>
      <c r="C655" s="17"/>
      <c r="D655" s="401" t="s">
        <v>319</v>
      </c>
      <c r="E655" s="17"/>
      <c r="F655" s="126"/>
      <c r="G655" s="933"/>
      <c r="H655" s="933"/>
    </row>
    <row r="656" spans="1:8">
      <c r="A656" s="91"/>
      <c r="B656" s="67"/>
      <c r="C656" s="67"/>
      <c r="D656" s="457"/>
      <c r="E656" s="67"/>
      <c r="F656" s="67"/>
      <c r="G656" s="932"/>
      <c r="H656" s="932"/>
    </row>
    <row r="657" spans="1:8">
      <c r="A657" s="97"/>
      <c r="B657" s="17"/>
      <c r="C657" s="17"/>
      <c r="D657" s="401" t="s">
        <v>320</v>
      </c>
      <c r="E657" s="17"/>
      <c r="F657" s="126"/>
      <c r="G657" s="933"/>
      <c r="H657" s="933"/>
    </row>
    <row r="658" spans="1:8" ht="15.75" thickBot="1">
      <c r="A658" s="91"/>
      <c r="B658" s="67"/>
      <c r="C658" s="67"/>
      <c r="D658" s="457"/>
      <c r="E658" s="67"/>
      <c r="F658" s="67"/>
      <c r="G658" s="932"/>
      <c r="H658" s="932"/>
    </row>
    <row r="659" spans="1:8" ht="15.75" thickBot="1">
      <c r="A659" s="1104" t="s">
        <v>39</v>
      </c>
      <c r="B659" s="1104"/>
      <c r="C659" s="1104"/>
      <c r="D659" s="1104"/>
      <c r="E659" s="1104"/>
      <c r="F659" s="1104"/>
      <c r="G659" s="1104"/>
      <c r="H659" s="36"/>
    </row>
    <row r="660" spans="1:8" ht="15.75" thickBot="1">
      <c r="A660" s="1105" t="s">
        <v>21</v>
      </c>
      <c r="B660" s="1106"/>
      <c r="C660" s="1106"/>
      <c r="D660" s="1106"/>
      <c r="E660" s="1106"/>
      <c r="F660" s="1106"/>
      <c r="G660" s="1107"/>
      <c r="H660" s="37"/>
    </row>
    <row r="661" spans="1:8" ht="28.5" customHeight="1">
      <c r="A661" s="97"/>
      <c r="B661" s="17"/>
      <c r="C661" s="123"/>
      <c r="D661" s="399" t="s">
        <v>3763</v>
      </c>
      <c r="E661" s="17" t="s">
        <v>198</v>
      </c>
      <c r="F661" s="17"/>
      <c r="G661" s="933"/>
      <c r="H661" s="933"/>
    </row>
    <row r="662" spans="1:8">
      <c r="A662" s="91"/>
      <c r="B662" s="67"/>
      <c r="C662" s="67"/>
      <c r="D662" s="457"/>
      <c r="E662" s="67"/>
      <c r="F662" s="67"/>
      <c r="G662" s="932"/>
      <c r="H662" s="932"/>
    </row>
    <row r="663" spans="1:8">
      <c r="A663" s="97"/>
      <c r="B663" s="17"/>
      <c r="C663" s="17"/>
      <c r="D663" s="399" t="s">
        <v>3764</v>
      </c>
      <c r="E663" s="17"/>
      <c r="F663" s="126"/>
      <c r="G663" s="933"/>
      <c r="H663" s="933"/>
    </row>
    <row r="664" spans="1:8">
      <c r="A664" s="91"/>
      <c r="B664" s="67"/>
      <c r="C664" s="67"/>
      <c r="D664" s="457"/>
      <c r="E664" s="67"/>
      <c r="F664" s="67"/>
      <c r="G664" s="932"/>
      <c r="H664" s="932"/>
    </row>
    <row r="665" spans="1:8">
      <c r="A665" s="97" t="s">
        <v>3765</v>
      </c>
      <c r="B665" s="17"/>
      <c r="C665" s="17"/>
      <c r="D665" s="401" t="s">
        <v>3766</v>
      </c>
      <c r="E665" s="17" t="s">
        <v>171</v>
      </c>
      <c r="F665" s="17">
        <v>3</v>
      </c>
      <c r="G665" s="933"/>
      <c r="H665" s="933"/>
    </row>
    <row r="666" spans="1:8">
      <c r="A666" s="91"/>
      <c r="B666" s="67"/>
      <c r="C666" s="67"/>
      <c r="D666" s="457"/>
      <c r="E666" s="67"/>
      <c r="F666" s="67"/>
      <c r="G666" s="932"/>
      <c r="H666" s="932"/>
    </row>
    <row r="667" spans="1:8">
      <c r="A667" s="97" t="s">
        <v>3767</v>
      </c>
      <c r="B667" s="17"/>
      <c r="C667" s="17"/>
      <c r="D667" s="401" t="s">
        <v>3768</v>
      </c>
      <c r="E667" s="17" t="s">
        <v>171</v>
      </c>
      <c r="F667" s="126">
        <v>3</v>
      </c>
      <c r="G667" s="933"/>
      <c r="H667" s="933"/>
    </row>
    <row r="668" spans="1:8">
      <c r="A668" s="91"/>
      <c r="B668" s="67"/>
      <c r="C668" s="67"/>
      <c r="D668" s="457"/>
      <c r="E668" s="67"/>
      <c r="F668" s="67"/>
      <c r="G668" s="932"/>
      <c r="H668" s="932"/>
    </row>
    <row r="669" spans="1:8">
      <c r="A669" s="97" t="s">
        <v>3769</v>
      </c>
      <c r="B669" s="17"/>
      <c r="C669" s="17"/>
      <c r="D669" s="401" t="s">
        <v>3770</v>
      </c>
      <c r="E669" s="17" t="s">
        <v>171</v>
      </c>
      <c r="F669" s="126">
        <v>6</v>
      </c>
      <c r="G669" s="933"/>
      <c r="H669" s="933"/>
    </row>
    <row r="670" spans="1:8">
      <c r="A670" s="91"/>
      <c r="B670" s="67"/>
      <c r="C670" s="67"/>
      <c r="D670" s="457"/>
      <c r="E670" s="67"/>
      <c r="F670" s="67"/>
      <c r="G670" s="932"/>
      <c r="H670" s="932"/>
    </row>
    <row r="671" spans="1:8">
      <c r="A671" s="97" t="s">
        <v>3771</v>
      </c>
      <c r="B671" s="17"/>
      <c r="C671" s="9"/>
      <c r="D671" s="400" t="s">
        <v>3772</v>
      </c>
      <c r="E671" s="17" t="s">
        <v>171</v>
      </c>
      <c r="F671" s="126">
        <v>3</v>
      </c>
      <c r="G671" s="933"/>
      <c r="H671" s="933"/>
    </row>
    <row r="672" spans="1:8">
      <c r="A672" s="91"/>
      <c r="B672" s="67"/>
      <c r="C672" s="67"/>
      <c r="D672" s="457"/>
      <c r="E672" s="67"/>
      <c r="F672" s="67"/>
      <c r="G672" s="932"/>
      <c r="H672" s="932"/>
    </row>
    <row r="673" spans="1:8">
      <c r="A673" s="97" t="s">
        <v>3773</v>
      </c>
      <c r="B673" s="123"/>
      <c r="C673" s="123"/>
      <c r="D673" s="401" t="s">
        <v>3774</v>
      </c>
      <c r="E673" s="17" t="s">
        <v>14</v>
      </c>
      <c r="F673" s="126">
        <v>3</v>
      </c>
      <c r="G673" s="933"/>
      <c r="H673" s="933"/>
    </row>
    <row r="674" spans="1:8">
      <c r="A674" s="91"/>
      <c r="B674" s="149"/>
      <c r="C674" s="149"/>
      <c r="D674" s="457"/>
      <c r="E674" s="67"/>
      <c r="F674" s="67"/>
      <c r="G674" s="935"/>
      <c r="H674" s="935"/>
    </row>
    <row r="675" spans="1:8">
      <c r="A675" s="97" t="s">
        <v>3775</v>
      </c>
      <c r="B675" s="123"/>
      <c r="C675" s="123"/>
      <c r="D675" s="401" t="s">
        <v>3776</v>
      </c>
      <c r="E675" s="17" t="s">
        <v>171</v>
      </c>
      <c r="F675" s="126">
        <v>3</v>
      </c>
      <c r="G675" s="933"/>
      <c r="H675" s="933"/>
    </row>
    <row r="676" spans="1:8">
      <c r="A676" s="91"/>
      <c r="B676" s="149"/>
      <c r="C676" s="149"/>
      <c r="D676" s="457"/>
      <c r="E676" s="67"/>
      <c r="F676" s="67"/>
      <c r="G676" s="935"/>
      <c r="H676" s="935"/>
    </row>
    <row r="677" spans="1:8">
      <c r="A677" s="97" t="s">
        <v>3777</v>
      </c>
      <c r="B677" s="17"/>
      <c r="C677" s="123"/>
      <c r="D677" s="401" t="s">
        <v>3776</v>
      </c>
      <c r="E677" s="17" t="s">
        <v>171</v>
      </c>
      <c r="F677" s="126">
        <v>1</v>
      </c>
      <c r="G677" s="933"/>
      <c r="H677" s="933"/>
    </row>
    <row r="678" spans="1:8">
      <c r="A678" s="91"/>
      <c r="B678" s="67"/>
      <c r="C678" s="67"/>
      <c r="D678" s="457"/>
      <c r="E678" s="67"/>
      <c r="F678" s="67"/>
      <c r="G678" s="937"/>
      <c r="H678" s="938"/>
    </row>
    <row r="679" spans="1:8">
      <c r="A679" s="97" t="s">
        <v>3778</v>
      </c>
      <c r="B679" s="17"/>
      <c r="C679" s="17"/>
      <c r="D679" s="401" t="s">
        <v>3779</v>
      </c>
      <c r="E679" s="17" t="s">
        <v>171</v>
      </c>
      <c r="F679" s="17">
        <v>1</v>
      </c>
      <c r="G679" s="933"/>
      <c r="H679" s="933"/>
    </row>
    <row r="680" spans="1:8">
      <c r="A680" s="91"/>
      <c r="B680" s="67"/>
      <c r="C680" s="67"/>
      <c r="D680" s="457"/>
      <c r="E680" s="67"/>
      <c r="F680" s="67"/>
      <c r="G680" s="937"/>
      <c r="H680" s="938"/>
    </row>
    <row r="681" spans="1:8" ht="25.5">
      <c r="A681" s="97" t="s">
        <v>3780</v>
      </c>
      <c r="B681" s="17"/>
      <c r="C681" s="17"/>
      <c r="D681" s="401" t="s">
        <v>3781</v>
      </c>
      <c r="E681" s="17" t="s">
        <v>171</v>
      </c>
      <c r="F681" s="17">
        <v>1</v>
      </c>
      <c r="G681" s="933"/>
      <c r="H681" s="933"/>
    </row>
    <row r="682" spans="1:8">
      <c r="A682" s="91"/>
      <c r="B682" s="67"/>
      <c r="C682" s="67"/>
      <c r="D682" s="457"/>
      <c r="E682" s="67"/>
      <c r="F682" s="67"/>
      <c r="G682" s="932"/>
      <c r="H682" s="932"/>
    </row>
    <row r="683" spans="1:8">
      <c r="A683" s="97" t="s">
        <v>3782</v>
      </c>
      <c r="B683" s="17"/>
      <c r="C683" s="17"/>
      <c r="D683" s="401" t="s">
        <v>3783</v>
      </c>
      <c r="E683" s="17" t="s">
        <v>171</v>
      </c>
      <c r="F683" s="17">
        <v>1</v>
      </c>
      <c r="G683" s="933"/>
      <c r="H683" s="933"/>
    </row>
    <row r="684" spans="1:8">
      <c r="A684" s="91"/>
      <c r="B684" s="67"/>
      <c r="C684" s="67"/>
      <c r="D684" s="457"/>
      <c r="E684" s="67"/>
      <c r="F684" s="67"/>
      <c r="G684" s="932"/>
      <c r="H684" s="932"/>
    </row>
    <row r="685" spans="1:8">
      <c r="A685" s="97" t="s">
        <v>3784</v>
      </c>
      <c r="B685" s="17"/>
      <c r="C685" s="17"/>
      <c r="D685" s="401" t="s">
        <v>3785</v>
      </c>
      <c r="E685" s="17" t="s">
        <v>14</v>
      </c>
      <c r="F685" s="126">
        <v>2</v>
      </c>
      <c r="G685" s="933"/>
      <c r="H685" s="933"/>
    </row>
    <row r="686" spans="1:8">
      <c r="A686" s="91"/>
      <c r="B686" s="67"/>
      <c r="C686" s="67"/>
      <c r="D686" s="457"/>
      <c r="E686" s="67"/>
      <c r="F686" s="67"/>
      <c r="G686" s="932"/>
      <c r="H686" s="932"/>
    </row>
    <row r="687" spans="1:8">
      <c r="A687" s="97" t="s">
        <v>3786</v>
      </c>
      <c r="B687" s="17"/>
      <c r="C687" s="17"/>
      <c r="D687" s="401" t="s">
        <v>2443</v>
      </c>
      <c r="E687" s="17" t="s">
        <v>14</v>
      </c>
      <c r="F687" s="126">
        <v>4</v>
      </c>
      <c r="G687" s="933"/>
      <c r="H687" s="933"/>
    </row>
    <row r="688" spans="1:8">
      <c r="A688" s="91"/>
      <c r="B688" s="67"/>
      <c r="C688" s="67"/>
      <c r="D688" s="457"/>
      <c r="E688" s="67"/>
      <c r="F688" s="67"/>
      <c r="G688" s="932"/>
      <c r="H688" s="932"/>
    </row>
    <row r="689" spans="1:8">
      <c r="A689" s="97"/>
      <c r="B689" s="17"/>
      <c r="C689" s="123"/>
      <c r="D689" s="399" t="s">
        <v>3787</v>
      </c>
      <c r="E689" s="17"/>
      <c r="F689" s="126"/>
      <c r="G689" s="933"/>
      <c r="H689" s="933"/>
    </row>
    <row r="690" spans="1:8">
      <c r="A690" s="91"/>
      <c r="B690" s="67"/>
      <c r="C690" s="67"/>
      <c r="D690" s="457"/>
      <c r="E690" s="67"/>
      <c r="F690" s="67"/>
      <c r="G690" s="932"/>
      <c r="H690" s="932"/>
    </row>
    <row r="691" spans="1:8">
      <c r="A691" s="97" t="s">
        <v>3788</v>
      </c>
      <c r="B691" s="17"/>
      <c r="C691" s="17"/>
      <c r="D691" s="401" t="s">
        <v>3779</v>
      </c>
      <c r="E691" s="17" t="s">
        <v>171</v>
      </c>
      <c r="F691" s="126">
        <v>1</v>
      </c>
      <c r="G691" s="933"/>
      <c r="H691" s="933"/>
    </row>
    <row r="692" spans="1:8">
      <c r="A692" s="91"/>
      <c r="B692" s="67"/>
      <c r="C692" s="67"/>
      <c r="D692" s="457"/>
      <c r="E692" s="67"/>
      <c r="F692" s="67"/>
      <c r="G692" s="932"/>
      <c r="H692" s="932"/>
    </row>
    <row r="693" spans="1:8">
      <c r="A693" s="97" t="s">
        <v>3789</v>
      </c>
      <c r="B693" s="17"/>
      <c r="C693" s="17"/>
      <c r="D693" s="401" t="s">
        <v>3790</v>
      </c>
      <c r="E693" s="17" t="s">
        <v>171</v>
      </c>
      <c r="F693" s="126">
        <v>1</v>
      </c>
      <c r="G693" s="933"/>
      <c r="H693" s="933"/>
    </row>
    <row r="694" spans="1:8">
      <c r="A694" s="91"/>
      <c r="B694" s="67"/>
      <c r="C694" s="67"/>
      <c r="D694" s="457"/>
      <c r="E694" s="67"/>
      <c r="F694" s="67"/>
      <c r="G694" s="932"/>
      <c r="H694" s="932"/>
    </row>
    <row r="695" spans="1:8">
      <c r="A695" s="97" t="s">
        <v>3791</v>
      </c>
      <c r="B695" s="17"/>
      <c r="C695" s="17"/>
      <c r="D695" s="401" t="s">
        <v>3792</v>
      </c>
      <c r="E695" s="17" t="s">
        <v>171</v>
      </c>
      <c r="F695" s="126">
        <v>1</v>
      </c>
      <c r="G695" s="933"/>
      <c r="H695" s="933"/>
    </row>
    <row r="696" spans="1:8">
      <c r="A696" s="91"/>
      <c r="B696" s="67"/>
      <c r="C696" s="67"/>
      <c r="D696" s="457"/>
      <c r="E696" s="67"/>
      <c r="F696" s="67"/>
      <c r="G696" s="932"/>
      <c r="H696" s="932"/>
    </row>
    <row r="697" spans="1:8">
      <c r="A697" s="97" t="s">
        <v>3793</v>
      </c>
      <c r="B697" s="17"/>
      <c r="C697" s="123"/>
      <c r="D697" s="401" t="s">
        <v>3768</v>
      </c>
      <c r="E697" s="17" t="s">
        <v>171</v>
      </c>
      <c r="F697" s="17">
        <v>1</v>
      </c>
      <c r="G697" s="933"/>
      <c r="H697" s="933"/>
    </row>
    <row r="698" spans="1:8">
      <c r="A698" s="91"/>
      <c r="B698" s="67"/>
      <c r="C698" s="67"/>
      <c r="D698" s="457"/>
      <c r="E698" s="67"/>
      <c r="F698" s="67"/>
      <c r="G698" s="932"/>
      <c r="H698" s="932"/>
    </row>
    <row r="699" spans="1:8">
      <c r="A699" s="97" t="s">
        <v>3794</v>
      </c>
      <c r="B699" s="17"/>
      <c r="C699" s="17"/>
      <c r="D699" s="401" t="s">
        <v>3795</v>
      </c>
      <c r="E699" s="17" t="s">
        <v>171</v>
      </c>
      <c r="F699" s="126">
        <v>1</v>
      </c>
      <c r="G699" s="933"/>
      <c r="H699" s="933"/>
    </row>
    <row r="700" spans="1:8">
      <c r="A700" s="91"/>
      <c r="B700" s="67"/>
      <c r="C700" s="67"/>
      <c r="D700" s="457"/>
      <c r="E700" s="67"/>
      <c r="F700" s="67"/>
      <c r="G700" s="932"/>
      <c r="H700" s="932"/>
    </row>
    <row r="701" spans="1:8">
      <c r="A701" s="97" t="s">
        <v>3796</v>
      </c>
      <c r="B701" s="17"/>
      <c r="C701" s="17"/>
      <c r="D701" s="401" t="s">
        <v>3797</v>
      </c>
      <c r="E701" s="17" t="s">
        <v>171</v>
      </c>
      <c r="F701" s="126">
        <v>1</v>
      </c>
      <c r="G701" s="933"/>
      <c r="H701" s="933"/>
    </row>
    <row r="702" spans="1:8">
      <c r="A702" s="91"/>
      <c r="B702" s="67"/>
      <c r="C702" s="67"/>
      <c r="D702" s="457"/>
      <c r="E702" s="67"/>
      <c r="F702" s="67"/>
      <c r="G702" s="932"/>
      <c r="H702" s="932"/>
    </row>
    <row r="703" spans="1:8">
      <c r="A703" s="97" t="s">
        <v>3798</v>
      </c>
      <c r="B703" s="17"/>
      <c r="C703" s="17"/>
      <c r="D703" s="401" t="s">
        <v>3785</v>
      </c>
      <c r="E703" s="17" t="s">
        <v>14</v>
      </c>
      <c r="F703" s="126">
        <v>2</v>
      </c>
      <c r="G703" s="933"/>
      <c r="H703" s="933"/>
    </row>
    <row r="704" spans="1:8">
      <c r="A704" s="91"/>
      <c r="B704" s="67"/>
      <c r="C704" s="67"/>
      <c r="D704" s="457"/>
      <c r="E704" s="67"/>
      <c r="F704" s="67"/>
      <c r="G704" s="932"/>
      <c r="H704" s="932"/>
    </row>
    <row r="705" spans="1:8" ht="21.75" customHeight="1">
      <c r="A705" s="97" t="s">
        <v>3799</v>
      </c>
      <c r="B705" s="17"/>
      <c r="C705" s="17"/>
      <c r="D705" s="401" t="s">
        <v>2443</v>
      </c>
      <c r="E705" s="17" t="s">
        <v>14</v>
      </c>
      <c r="F705" s="126">
        <v>4</v>
      </c>
      <c r="G705" s="933"/>
      <c r="H705" s="933"/>
    </row>
    <row r="706" spans="1:8">
      <c r="A706" s="91"/>
      <c r="B706" s="67"/>
      <c r="C706" s="67"/>
      <c r="D706" s="457"/>
      <c r="E706" s="67"/>
      <c r="F706" s="67"/>
      <c r="G706" s="932"/>
      <c r="H706" s="932"/>
    </row>
    <row r="707" spans="1:8">
      <c r="A707" s="97" t="s">
        <v>3800</v>
      </c>
      <c r="B707" s="17"/>
      <c r="C707" s="17"/>
      <c r="D707" s="401" t="s">
        <v>3801</v>
      </c>
      <c r="E707" s="17" t="s">
        <v>14</v>
      </c>
      <c r="F707" s="126">
        <v>3</v>
      </c>
      <c r="G707" s="933"/>
      <c r="H707" s="933"/>
    </row>
    <row r="708" spans="1:8">
      <c r="A708" s="91"/>
      <c r="B708" s="67"/>
      <c r="C708" s="67"/>
      <c r="D708" s="457"/>
      <c r="E708" s="67"/>
      <c r="F708" s="67"/>
      <c r="G708" s="932"/>
      <c r="H708" s="932"/>
    </row>
    <row r="709" spans="1:8">
      <c r="A709" s="97"/>
      <c r="B709" s="17"/>
      <c r="C709" s="17"/>
      <c r="D709" s="401"/>
      <c r="E709" s="17"/>
      <c r="F709" s="126"/>
      <c r="G709" s="933"/>
      <c r="H709" s="933"/>
    </row>
    <row r="710" spans="1:8">
      <c r="A710" s="91"/>
      <c r="B710" s="67"/>
      <c r="C710" s="67"/>
      <c r="D710" s="457"/>
      <c r="E710" s="67"/>
      <c r="F710" s="67"/>
      <c r="G710" s="932"/>
      <c r="H710" s="932"/>
    </row>
    <row r="711" spans="1:8">
      <c r="A711" s="97"/>
      <c r="B711" s="17"/>
      <c r="C711" s="17"/>
      <c r="D711" s="401"/>
      <c r="E711" s="17"/>
      <c r="F711" s="126"/>
      <c r="G711" s="933"/>
      <c r="H711" s="933"/>
    </row>
    <row r="712" spans="1:8">
      <c r="A712" s="91"/>
      <c r="B712" s="67"/>
      <c r="C712" s="67"/>
      <c r="D712" s="457"/>
      <c r="E712" s="67"/>
      <c r="F712" s="67"/>
      <c r="G712" s="932"/>
      <c r="H712" s="932"/>
    </row>
    <row r="713" spans="1:8">
      <c r="A713" s="97"/>
      <c r="B713" s="17"/>
      <c r="C713" s="17"/>
      <c r="D713" s="401"/>
      <c r="E713" s="17"/>
      <c r="F713" s="126"/>
      <c r="G713" s="933"/>
      <c r="H713" s="933"/>
    </row>
    <row r="714" spans="1:8">
      <c r="A714" s="91"/>
      <c r="B714" s="67"/>
      <c r="C714" s="67"/>
      <c r="D714" s="457"/>
      <c r="E714" s="67"/>
      <c r="F714" s="67"/>
      <c r="G714" s="932"/>
      <c r="H714" s="932"/>
    </row>
    <row r="715" spans="1:8">
      <c r="A715" s="97"/>
      <c r="B715" s="17"/>
      <c r="C715" s="17"/>
      <c r="D715" s="401"/>
      <c r="E715" s="17"/>
      <c r="F715" s="126"/>
      <c r="G715" s="933"/>
      <c r="H715" s="933"/>
    </row>
    <row r="716" spans="1:8">
      <c r="A716" s="91"/>
      <c r="B716" s="67"/>
      <c r="C716" s="67"/>
      <c r="D716" s="457"/>
      <c r="E716" s="67"/>
      <c r="F716" s="67"/>
      <c r="G716" s="932"/>
      <c r="H716" s="932"/>
    </row>
    <row r="717" spans="1:8">
      <c r="A717" s="97"/>
      <c r="B717" s="17"/>
      <c r="C717" s="17"/>
      <c r="D717" s="401"/>
      <c r="E717" s="17"/>
      <c r="F717" s="126"/>
      <c r="G717" s="933"/>
      <c r="H717" s="933"/>
    </row>
    <row r="718" spans="1:8">
      <c r="A718" s="91"/>
      <c r="B718" s="67"/>
      <c r="C718" s="67"/>
      <c r="D718" s="457"/>
      <c r="E718" s="67"/>
      <c r="F718" s="67"/>
      <c r="G718" s="932"/>
      <c r="H718" s="932"/>
    </row>
    <row r="719" spans="1:8">
      <c r="A719" s="97"/>
      <c r="B719" s="17"/>
      <c r="C719" s="17"/>
      <c r="D719" s="401"/>
      <c r="E719" s="17"/>
      <c r="F719" s="126"/>
      <c r="G719" s="933"/>
      <c r="H719" s="933"/>
    </row>
    <row r="720" spans="1:8" ht="15.75" thickBot="1">
      <c r="A720" s="91"/>
      <c r="B720" s="67"/>
      <c r="C720" s="67"/>
      <c r="D720" s="457"/>
      <c r="E720" s="67"/>
      <c r="F720" s="67"/>
      <c r="G720" s="932"/>
      <c r="H720" s="932"/>
    </row>
    <row r="721" spans="1:8" ht="15.75" thickBot="1">
      <c r="A721" s="1104" t="s">
        <v>39</v>
      </c>
      <c r="B721" s="1104"/>
      <c r="C721" s="1104"/>
      <c r="D721" s="1104"/>
      <c r="E721" s="1104"/>
      <c r="F721" s="1104"/>
      <c r="G721" s="1104"/>
      <c r="H721" s="36"/>
    </row>
    <row r="722" spans="1:8" ht="15.75" thickBot="1">
      <c r="A722" s="1105" t="s">
        <v>21</v>
      </c>
      <c r="B722" s="1106"/>
      <c r="C722" s="1106"/>
      <c r="D722" s="1106"/>
      <c r="E722" s="1106"/>
      <c r="F722" s="1106"/>
      <c r="G722" s="1107"/>
      <c r="H722" s="37"/>
    </row>
    <row r="723" spans="1:8">
      <c r="A723" s="97"/>
      <c r="B723" s="17"/>
      <c r="C723" s="123"/>
      <c r="D723" s="399" t="s">
        <v>3802</v>
      </c>
      <c r="E723" s="17"/>
      <c r="F723" s="17"/>
      <c r="G723" s="933"/>
      <c r="H723" s="933"/>
    </row>
    <row r="724" spans="1:8">
      <c r="A724" s="91"/>
      <c r="B724" s="67"/>
      <c r="C724" s="67"/>
      <c r="D724" s="457"/>
      <c r="E724" s="67"/>
      <c r="F724" s="67"/>
      <c r="G724" s="932"/>
      <c r="H724" s="932"/>
    </row>
    <row r="725" spans="1:8">
      <c r="A725" s="97" t="s">
        <v>3803</v>
      </c>
      <c r="B725" s="17"/>
      <c r="C725" s="17"/>
      <c r="D725" s="401" t="s">
        <v>3804</v>
      </c>
      <c r="E725" s="17" t="s">
        <v>57</v>
      </c>
      <c r="F725" s="126">
        <v>1</v>
      </c>
      <c r="G725" s="933">
        <v>25000</v>
      </c>
      <c r="H725" s="933">
        <v>25000</v>
      </c>
    </row>
    <row r="726" spans="1:8">
      <c r="A726" s="91"/>
      <c r="B726" s="67"/>
      <c r="C726" s="67"/>
      <c r="D726" s="457"/>
      <c r="E726" s="67"/>
      <c r="F726" s="67"/>
      <c r="G726" s="932"/>
      <c r="H726" s="932"/>
    </row>
    <row r="727" spans="1:8" ht="24" customHeight="1">
      <c r="A727" s="97" t="s">
        <v>3805</v>
      </c>
      <c r="B727" s="17"/>
      <c r="C727" s="17"/>
      <c r="D727" s="401" t="s">
        <v>4162</v>
      </c>
      <c r="E727" s="17" t="s">
        <v>59</v>
      </c>
      <c r="F727" s="17">
        <v>25000</v>
      </c>
      <c r="G727" s="933"/>
      <c r="H727" s="933"/>
    </row>
    <row r="728" spans="1:8">
      <c r="A728" s="91"/>
      <c r="B728" s="67"/>
      <c r="C728" s="67"/>
      <c r="D728" s="457"/>
      <c r="E728" s="67"/>
      <c r="F728" s="67"/>
      <c r="G728" s="932"/>
      <c r="H728" s="932"/>
    </row>
    <row r="729" spans="1:8" ht="21.75" customHeight="1">
      <c r="A729" s="97" t="s">
        <v>3806</v>
      </c>
      <c r="B729" s="17"/>
      <c r="C729" s="17"/>
      <c r="D729" s="401" t="s">
        <v>3807</v>
      </c>
      <c r="E729" s="17" t="s">
        <v>57</v>
      </c>
      <c r="F729" s="126">
        <v>1</v>
      </c>
      <c r="G729" s="933">
        <v>50000</v>
      </c>
      <c r="H729" s="933">
        <v>50000</v>
      </c>
    </row>
    <row r="730" spans="1:8">
      <c r="A730" s="91"/>
      <c r="B730" s="67"/>
      <c r="C730" s="67"/>
      <c r="D730" s="457"/>
      <c r="E730" s="67"/>
      <c r="F730" s="67"/>
      <c r="G730" s="932"/>
      <c r="H730" s="932"/>
    </row>
    <row r="731" spans="1:8" ht="24.75" customHeight="1">
      <c r="A731" s="97" t="s">
        <v>3808</v>
      </c>
      <c r="B731" s="17"/>
      <c r="C731" s="17"/>
      <c r="D731" s="401" t="s">
        <v>4166</v>
      </c>
      <c r="E731" s="17" t="s">
        <v>59</v>
      </c>
      <c r="F731" s="126">
        <v>50000</v>
      </c>
      <c r="G731" s="933"/>
      <c r="H731" s="933"/>
    </row>
    <row r="732" spans="1:8">
      <c r="A732" s="91"/>
      <c r="B732" s="67"/>
      <c r="C732" s="67"/>
      <c r="D732" s="457"/>
      <c r="E732" s="67"/>
      <c r="F732" s="67"/>
      <c r="G732" s="932"/>
      <c r="H732" s="932"/>
    </row>
    <row r="733" spans="1:8" ht="20.25" customHeight="1">
      <c r="A733" s="97" t="s">
        <v>3809</v>
      </c>
      <c r="B733" s="17"/>
      <c r="C733" s="9"/>
      <c r="D733" s="400" t="s">
        <v>3810</v>
      </c>
      <c r="E733" s="17" t="s">
        <v>57</v>
      </c>
      <c r="F733" s="126">
        <v>1</v>
      </c>
      <c r="G733" s="933">
        <v>100000</v>
      </c>
      <c r="H733" s="933">
        <v>100000</v>
      </c>
    </row>
    <row r="734" spans="1:8">
      <c r="A734" s="91"/>
      <c r="B734" s="67"/>
      <c r="C734" s="67"/>
      <c r="D734" s="457"/>
      <c r="E734" s="67"/>
      <c r="F734" s="67"/>
      <c r="G734" s="932"/>
      <c r="H734" s="932"/>
    </row>
    <row r="735" spans="1:8" ht="30" customHeight="1">
      <c r="A735" s="97" t="s">
        <v>3811</v>
      </c>
      <c r="B735" s="123"/>
      <c r="C735" s="123"/>
      <c r="D735" s="401" t="s">
        <v>4165</v>
      </c>
      <c r="E735" s="17" t="s">
        <v>59</v>
      </c>
      <c r="F735" s="126">
        <v>100000</v>
      </c>
      <c r="G735" s="933"/>
      <c r="H735" s="933"/>
    </row>
    <row r="736" spans="1:8">
      <c r="A736" s="91"/>
      <c r="B736" s="149"/>
      <c r="C736" s="149"/>
      <c r="D736" s="457"/>
      <c r="E736" s="67"/>
      <c r="F736" s="67"/>
      <c r="G736" s="935"/>
      <c r="H736" s="935"/>
    </row>
    <row r="737" spans="1:8">
      <c r="A737" s="97" t="s">
        <v>3812</v>
      </c>
      <c r="B737" s="123"/>
      <c r="C737" s="123"/>
      <c r="D737" s="401" t="s">
        <v>3813</v>
      </c>
      <c r="E737" s="17" t="s">
        <v>57</v>
      </c>
      <c r="F737" s="126">
        <v>1</v>
      </c>
      <c r="G737" s="933">
        <v>285000</v>
      </c>
      <c r="H737" s="933">
        <v>285000</v>
      </c>
    </row>
    <row r="738" spans="1:8">
      <c r="A738" s="91"/>
      <c r="B738" s="149"/>
      <c r="C738" s="149"/>
      <c r="D738" s="457"/>
      <c r="E738" s="67"/>
      <c r="F738" s="67"/>
      <c r="G738" s="935"/>
      <c r="H738" s="935"/>
    </row>
    <row r="739" spans="1:8" ht="24" customHeight="1">
      <c r="A739" s="97" t="s">
        <v>3814</v>
      </c>
      <c r="B739" s="17"/>
      <c r="C739" s="123"/>
      <c r="D739" s="401" t="s">
        <v>4164</v>
      </c>
      <c r="E739" s="17" t="s">
        <v>59</v>
      </c>
      <c r="F739" s="126">
        <v>285000</v>
      </c>
      <c r="G739" s="933"/>
      <c r="H739" s="933"/>
    </row>
    <row r="740" spans="1:8">
      <c r="A740" s="91"/>
      <c r="B740" s="67"/>
      <c r="C740" s="67"/>
      <c r="D740" s="457"/>
      <c r="E740" s="67"/>
      <c r="F740" s="67"/>
      <c r="G740" s="937"/>
      <c r="H740" s="938"/>
    </row>
    <row r="741" spans="1:8">
      <c r="A741" s="97" t="s">
        <v>3815</v>
      </c>
      <c r="B741" s="17"/>
      <c r="C741" s="17"/>
      <c r="D741" s="401" t="s">
        <v>3816</v>
      </c>
      <c r="E741" s="17" t="s">
        <v>57</v>
      </c>
      <c r="F741" s="17">
        <v>1</v>
      </c>
      <c r="G741" s="939">
        <v>180000</v>
      </c>
      <c r="H741" s="936">
        <v>180000</v>
      </c>
    </row>
    <row r="742" spans="1:8">
      <c r="A742" s="91"/>
      <c r="B742" s="67"/>
      <c r="C742" s="67"/>
      <c r="D742" s="457"/>
      <c r="E742" s="67"/>
      <c r="F742" s="67"/>
      <c r="G742" s="937"/>
      <c r="H742" s="938"/>
    </row>
    <row r="743" spans="1:8" ht="21" customHeight="1">
      <c r="A743" s="97" t="s">
        <v>3817</v>
      </c>
      <c r="B743" s="17"/>
      <c r="C743" s="17"/>
      <c r="D743" s="401" t="s">
        <v>4163</v>
      </c>
      <c r="E743" s="17" t="s">
        <v>59</v>
      </c>
      <c r="F743" s="126">
        <v>180000</v>
      </c>
      <c r="G743" s="933"/>
      <c r="H743" s="933"/>
    </row>
    <row r="744" spans="1:8">
      <c r="A744" s="91"/>
      <c r="B744" s="67"/>
      <c r="C744" s="67"/>
      <c r="D744" s="457"/>
      <c r="E744" s="67"/>
      <c r="F744" s="67"/>
      <c r="G744" s="932"/>
      <c r="H744" s="932"/>
    </row>
    <row r="745" spans="1:8" ht="29.25" customHeight="1">
      <c r="A745" s="778" t="s">
        <v>3818</v>
      </c>
      <c r="B745" s="17"/>
      <c r="C745" s="17"/>
      <c r="D745" s="399" t="s">
        <v>3819</v>
      </c>
      <c r="E745" s="17"/>
      <c r="F745" s="126"/>
      <c r="G745" s="933"/>
      <c r="H745" s="933"/>
    </row>
    <row r="746" spans="1:8">
      <c r="A746" s="91"/>
      <c r="B746" s="67"/>
      <c r="C746" s="67"/>
      <c r="D746" s="457"/>
      <c r="E746" s="67"/>
      <c r="F746" s="67"/>
      <c r="G746" s="932"/>
      <c r="H746" s="932"/>
    </row>
    <row r="747" spans="1:8">
      <c r="A747" s="97"/>
      <c r="B747" s="17"/>
      <c r="C747" s="17"/>
      <c r="D747" s="401" t="s">
        <v>3820</v>
      </c>
      <c r="E747" s="17"/>
      <c r="F747" s="126"/>
      <c r="G747" s="933"/>
      <c r="H747" s="933"/>
    </row>
    <row r="748" spans="1:8">
      <c r="A748" s="91"/>
      <c r="B748" s="67"/>
      <c r="C748" s="67"/>
      <c r="D748" s="457"/>
      <c r="E748" s="67"/>
      <c r="F748" s="67"/>
      <c r="G748" s="932"/>
      <c r="H748" s="932"/>
    </row>
    <row r="749" spans="1:8" ht="25.5">
      <c r="A749" s="97"/>
      <c r="B749" s="17"/>
      <c r="C749" s="17"/>
      <c r="D749" s="401" t="s">
        <v>3821</v>
      </c>
      <c r="E749" s="17"/>
      <c r="F749" s="126"/>
      <c r="G749" s="933"/>
      <c r="H749" s="933"/>
    </row>
    <row r="750" spans="1:8">
      <c r="A750" s="91"/>
      <c r="B750" s="67"/>
      <c r="C750" s="67"/>
      <c r="D750" s="457"/>
      <c r="E750" s="67"/>
      <c r="F750" s="67"/>
      <c r="G750" s="932"/>
      <c r="H750" s="932"/>
    </row>
    <row r="751" spans="1:8">
      <c r="A751" s="97"/>
      <c r="B751" s="17"/>
      <c r="C751" s="123"/>
      <c r="D751" s="401" t="s">
        <v>2706</v>
      </c>
      <c r="E751" s="17"/>
      <c r="F751" s="126"/>
      <c r="G751" s="933"/>
      <c r="H751" s="933"/>
    </row>
    <row r="752" spans="1:8">
      <c r="A752" s="91"/>
      <c r="B752" s="67"/>
      <c r="C752" s="67"/>
      <c r="D752" s="457"/>
      <c r="E752" s="67"/>
      <c r="F752" s="67"/>
      <c r="G752" s="932"/>
      <c r="H752" s="932"/>
    </row>
    <row r="753" spans="1:8" ht="99.75" customHeight="1">
      <c r="A753" s="97"/>
      <c r="B753" s="17"/>
      <c r="C753" s="17"/>
      <c r="D753" s="401" t="s">
        <v>3822</v>
      </c>
      <c r="E753" s="17"/>
      <c r="F753" s="126"/>
      <c r="G753" s="933"/>
      <c r="H753" s="933"/>
    </row>
    <row r="754" spans="1:8">
      <c r="A754" s="91"/>
      <c r="B754" s="67"/>
      <c r="C754" s="67"/>
      <c r="D754" s="457"/>
      <c r="E754" s="67"/>
      <c r="F754" s="67"/>
      <c r="G754" s="932"/>
      <c r="H754" s="932"/>
    </row>
    <row r="755" spans="1:8">
      <c r="A755" s="97" t="s">
        <v>3823</v>
      </c>
      <c r="B755" s="17"/>
      <c r="C755" s="17"/>
      <c r="D755" s="401" t="s">
        <v>2707</v>
      </c>
      <c r="E755" s="17"/>
      <c r="F755" s="126"/>
      <c r="G755" s="933"/>
      <c r="H755" s="933"/>
    </row>
    <row r="756" spans="1:8">
      <c r="A756" s="91"/>
      <c r="B756" s="67"/>
      <c r="C756" s="67"/>
      <c r="D756" s="457"/>
      <c r="E756" s="67"/>
      <c r="F756" s="67"/>
      <c r="G756" s="932"/>
      <c r="H756" s="932"/>
    </row>
    <row r="757" spans="1:8">
      <c r="A757" s="97" t="s">
        <v>3824</v>
      </c>
      <c r="B757" s="17"/>
      <c r="C757" s="17"/>
      <c r="D757" s="401" t="s">
        <v>4167</v>
      </c>
      <c r="E757" s="17" t="s">
        <v>12</v>
      </c>
      <c r="F757" s="126">
        <v>20</v>
      </c>
      <c r="G757" s="933"/>
      <c r="H757" s="933"/>
    </row>
    <row r="758" spans="1:8">
      <c r="A758" s="91"/>
      <c r="B758" s="67"/>
      <c r="C758" s="67"/>
      <c r="D758" s="457"/>
      <c r="E758" s="67"/>
      <c r="F758" s="67"/>
      <c r="G758" s="932"/>
      <c r="H758" s="932"/>
    </row>
    <row r="759" spans="1:8">
      <c r="A759" s="97" t="s">
        <v>3825</v>
      </c>
      <c r="B759" s="17"/>
      <c r="C759" s="123"/>
      <c r="D759" s="401" t="s">
        <v>4168</v>
      </c>
      <c r="E759" s="17" t="s">
        <v>12</v>
      </c>
      <c r="F759" s="17">
        <v>50</v>
      </c>
      <c r="G759" s="933"/>
      <c r="H759" s="933"/>
    </row>
    <row r="760" spans="1:8">
      <c r="A760" s="91"/>
      <c r="B760" s="67"/>
      <c r="C760" s="67"/>
      <c r="D760" s="457"/>
      <c r="E760" s="67"/>
      <c r="F760" s="67"/>
      <c r="G760" s="932"/>
      <c r="H760" s="932"/>
    </row>
    <row r="761" spans="1:8">
      <c r="A761" s="97" t="s">
        <v>3826</v>
      </c>
      <c r="B761" s="17"/>
      <c r="C761" s="17"/>
      <c r="D761" s="401" t="s">
        <v>4169</v>
      </c>
      <c r="E761" s="17" t="s">
        <v>12</v>
      </c>
      <c r="F761" s="126">
        <v>45</v>
      </c>
      <c r="G761" s="933"/>
      <c r="H761" s="933"/>
    </row>
    <row r="762" spans="1:8">
      <c r="A762" s="91"/>
      <c r="B762" s="67"/>
      <c r="C762" s="67"/>
      <c r="D762" s="457"/>
      <c r="E762" s="67"/>
      <c r="F762" s="67"/>
      <c r="G762" s="932"/>
      <c r="H762" s="932"/>
    </row>
    <row r="763" spans="1:8">
      <c r="A763" s="97" t="s">
        <v>3827</v>
      </c>
      <c r="B763" s="17"/>
      <c r="C763" s="17"/>
      <c r="D763" s="401" t="s">
        <v>4170</v>
      </c>
      <c r="E763" s="17" t="s">
        <v>12</v>
      </c>
      <c r="F763" s="126">
        <v>30</v>
      </c>
      <c r="G763" s="933"/>
      <c r="H763" s="933"/>
    </row>
    <row r="764" spans="1:8">
      <c r="A764" s="91"/>
      <c r="B764" s="67"/>
      <c r="C764" s="67"/>
      <c r="D764" s="457"/>
      <c r="E764" s="67"/>
      <c r="F764" s="67"/>
      <c r="G764" s="932"/>
      <c r="H764" s="932"/>
    </row>
    <row r="765" spans="1:8">
      <c r="A765" s="97" t="s">
        <v>3828</v>
      </c>
      <c r="B765" s="17"/>
      <c r="C765" s="17"/>
      <c r="D765" s="401" t="s">
        <v>4171</v>
      </c>
      <c r="E765" s="17" t="s">
        <v>12</v>
      </c>
      <c r="F765" s="126">
        <v>50</v>
      </c>
      <c r="G765" s="933"/>
      <c r="H765" s="933"/>
    </row>
    <row r="766" spans="1:8">
      <c r="A766" s="91"/>
      <c r="B766" s="67"/>
      <c r="C766" s="67"/>
      <c r="D766" s="457"/>
      <c r="E766" s="67"/>
      <c r="F766" s="67"/>
      <c r="G766" s="932"/>
      <c r="H766" s="932"/>
    </row>
    <row r="767" spans="1:8">
      <c r="A767" s="97" t="s">
        <v>3829</v>
      </c>
      <c r="B767" s="17"/>
      <c r="C767" s="17"/>
      <c r="D767" s="401" t="s">
        <v>4172</v>
      </c>
      <c r="E767" s="17" t="s">
        <v>12</v>
      </c>
      <c r="F767" s="126">
        <v>35</v>
      </c>
      <c r="G767" s="933"/>
      <c r="H767" s="933"/>
    </row>
    <row r="768" spans="1:8">
      <c r="A768" s="91"/>
      <c r="B768" s="67"/>
      <c r="C768" s="67"/>
      <c r="D768" s="457"/>
      <c r="E768" s="67"/>
      <c r="F768" s="67"/>
      <c r="G768" s="932"/>
      <c r="H768" s="932"/>
    </row>
    <row r="769" spans="1:8">
      <c r="A769" s="97" t="s">
        <v>3830</v>
      </c>
      <c r="B769" s="17"/>
      <c r="C769" s="17"/>
      <c r="D769" s="401" t="s">
        <v>4173</v>
      </c>
      <c r="E769" s="17" t="s">
        <v>12</v>
      </c>
      <c r="F769" s="126">
        <v>20</v>
      </c>
      <c r="G769" s="933"/>
      <c r="H769" s="933"/>
    </row>
    <row r="770" spans="1:8">
      <c r="A770" s="91"/>
      <c r="B770" s="67"/>
      <c r="C770" s="67"/>
      <c r="D770" s="457"/>
      <c r="E770" s="67"/>
      <c r="F770" s="67"/>
      <c r="G770" s="932"/>
      <c r="H770" s="932"/>
    </row>
    <row r="771" spans="1:8">
      <c r="A771" s="97" t="s">
        <v>3831</v>
      </c>
      <c r="B771" s="17"/>
      <c r="C771" s="17"/>
      <c r="D771" s="401" t="s">
        <v>4174</v>
      </c>
      <c r="E771" s="17" t="s">
        <v>12</v>
      </c>
      <c r="F771" s="126">
        <v>30</v>
      </c>
      <c r="G771" s="933"/>
      <c r="H771" s="933"/>
    </row>
    <row r="772" spans="1:8">
      <c r="A772" s="91"/>
      <c r="B772" s="67"/>
      <c r="C772" s="67"/>
      <c r="D772" s="457"/>
      <c r="E772" s="67"/>
      <c r="F772" s="67"/>
      <c r="G772" s="932"/>
      <c r="H772" s="932"/>
    </row>
    <row r="773" spans="1:8">
      <c r="A773" s="97" t="s">
        <v>3832</v>
      </c>
      <c r="B773" s="17"/>
      <c r="C773" s="17"/>
      <c r="D773" s="401" t="s">
        <v>4175</v>
      </c>
      <c r="E773" s="17" t="s">
        <v>12</v>
      </c>
      <c r="F773" s="126">
        <v>50</v>
      </c>
      <c r="G773" s="933"/>
      <c r="H773" s="933"/>
    </row>
    <row r="774" spans="1:8">
      <c r="A774" s="91"/>
      <c r="B774" s="67"/>
      <c r="C774" s="67"/>
      <c r="D774" s="457"/>
      <c r="E774" s="67"/>
      <c r="F774" s="67"/>
      <c r="G774" s="932"/>
      <c r="H774" s="932"/>
    </row>
    <row r="775" spans="1:8">
      <c r="A775" s="97" t="s">
        <v>3833</v>
      </c>
      <c r="B775" s="17"/>
      <c r="C775" s="17"/>
      <c r="D775" s="401" t="s">
        <v>4176</v>
      </c>
      <c r="E775" s="17" t="s">
        <v>12</v>
      </c>
      <c r="F775" s="126">
        <v>50</v>
      </c>
      <c r="G775" s="933"/>
      <c r="H775" s="933"/>
    </row>
    <row r="776" spans="1:8">
      <c r="A776" s="91"/>
      <c r="B776" s="67"/>
      <c r="C776" s="67"/>
      <c r="D776" s="457"/>
      <c r="E776" s="67"/>
      <c r="F776" s="67"/>
      <c r="G776" s="932"/>
      <c r="H776" s="932"/>
    </row>
    <row r="777" spans="1:8">
      <c r="A777" s="97" t="s">
        <v>3834</v>
      </c>
      <c r="B777" s="17"/>
      <c r="C777" s="17"/>
      <c r="D777" s="401" t="s">
        <v>4177</v>
      </c>
      <c r="E777" s="17" t="s">
        <v>12</v>
      </c>
      <c r="F777" s="126">
        <v>90</v>
      </c>
      <c r="G777" s="933"/>
      <c r="H777" s="933"/>
    </row>
    <row r="778" spans="1:8">
      <c r="A778" s="91"/>
      <c r="B778" s="67"/>
      <c r="C778" s="67"/>
      <c r="D778" s="457"/>
      <c r="E778" s="67"/>
      <c r="F778" s="67"/>
      <c r="G778" s="932"/>
      <c r="H778" s="932"/>
    </row>
    <row r="779" spans="1:8">
      <c r="A779" s="97" t="s">
        <v>3835</v>
      </c>
      <c r="B779" s="17"/>
      <c r="C779" s="17"/>
      <c r="D779" s="401" t="s">
        <v>4178</v>
      </c>
      <c r="E779" s="17" t="s">
        <v>12</v>
      </c>
      <c r="F779" s="126">
        <v>190</v>
      </c>
      <c r="G779" s="933"/>
      <c r="H779" s="933"/>
    </row>
    <row r="780" spans="1:8">
      <c r="A780" s="91"/>
      <c r="B780" s="67"/>
      <c r="C780" s="67"/>
      <c r="D780" s="457"/>
      <c r="E780" s="67"/>
      <c r="F780" s="67"/>
      <c r="G780" s="932"/>
      <c r="H780" s="932"/>
    </row>
    <row r="781" spans="1:8">
      <c r="A781" s="97"/>
      <c r="B781" s="17"/>
      <c r="C781" s="17"/>
      <c r="D781" s="401"/>
      <c r="E781" s="17"/>
      <c r="F781" s="126"/>
      <c r="G781" s="933"/>
      <c r="H781" s="933"/>
    </row>
    <row r="782" spans="1:8" ht="15.75" thickBot="1">
      <c r="A782" s="91"/>
      <c r="B782" s="67"/>
      <c r="C782" s="67"/>
      <c r="D782" s="457"/>
      <c r="E782" s="67"/>
      <c r="F782" s="67"/>
      <c r="G782" s="932"/>
      <c r="H782" s="932"/>
    </row>
    <row r="783" spans="1:8" ht="15.75" thickBot="1">
      <c r="A783" s="1104" t="s">
        <v>39</v>
      </c>
      <c r="B783" s="1104"/>
      <c r="C783" s="1104"/>
      <c r="D783" s="1104"/>
      <c r="E783" s="1104"/>
      <c r="F783" s="1104"/>
      <c r="G783" s="1104"/>
      <c r="H783" s="36"/>
    </row>
    <row r="784" spans="1:8" ht="15.75" thickBot="1">
      <c r="A784" s="1105" t="s">
        <v>21</v>
      </c>
      <c r="B784" s="1106"/>
      <c r="C784" s="1106"/>
      <c r="D784" s="1106"/>
      <c r="E784" s="1106"/>
      <c r="F784" s="1106"/>
      <c r="G784" s="1107"/>
      <c r="H784" s="37"/>
    </row>
    <row r="785" spans="1:8" ht="25.5">
      <c r="A785" s="97" t="s">
        <v>3836</v>
      </c>
      <c r="B785" s="17"/>
      <c r="C785" s="123"/>
      <c r="D785" s="401" t="s">
        <v>3837</v>
      </c>
      <c r="E785" s="17"/>
      <c r="F785" s="17"/>
      <c r="G785" s="933"/>
      <c r="H785" s="933"/>
    </row>
    <row r="786" spans="1:8">
      <c r="A786" s="91"/>
      <c r="B786" s="67"/>
      <c r="C786" s="67"/>
      <c r="D786" s="457"/>
      <c r="E786" s="67"/>
      <c r="F786" s="67"/>
      <c r="G786" s="932"/>
      <c r="H786" s="932"/>
    </row>
    <row r="787" spans="1:8">
      <c r="A787" s="97" t="s">
        <v>3838</v>
      </c>
      <c r="B787" s="17"/>
      <c r="C787" s="17"/>
      <c r="D787" s="401" t="s">
        <v>4167</v>
      </c>
      <c r="E787" s="17" t="s">
        <v>12</v>
      </c>
      <c r="F787" s="126">
        <v>20</v>
      </c>
      <c r="G787" s="933"/>
      <c r="H787" s="933"/>
    </row>
    <row r="788" spans="1:8">
      <c r="A788" s="91"/>
      <c r="B788" s="67"/>
      <c r="C788" s="67"/>
      <c r="D788" s="457"/>
      <c r="E788" s="67"/>
      <c r="F788" s="67"/>
      <c r="G788" s="932"/>
      <c r="H788" s="932"/>
    </row>
    <row r="789" spans="1:8">
      <c r="A789" s="97" t="s">
        <v>3839</v>
      </c>
      <c r="B789" s="17"/>
      <c r="C789" s="17"/>
      <c r="D789" s="401" t="s">
        <v>4168</v>
      </c>
      <c r="E789" s="17" t="s">
        <v>12</v>
      </c>
      <c r="F789" s="17">
        <v>50</v>
      </c>
      <c r="G789" s="933"/>
      <c r="H789" s="933"/>
    </row>
    <row r="790" spans="1:8">
      <c r="A790" s="91"/>
      <c r="B790" s="67"/>
      <c r="C790" s="67"/>
      <c r="D790" s="457"/>
      <c r="E790" s="67"/>
      <c r="F790" s="67"/>
      <c r="G790" s="932"/>
      <c r="H790" s="932"/>
    </row>
    <row r="791" spans="1:8">
      <c r="A791" s="97" t="s">
        <v>3840</v>
      </c>
      <c r="B791" s="17"/>
      <c r="C791" s="17"/>
      <c r="D791" s="401" t="s">
        <v>4169</v>
      </c>
      <c r="E791" s="17" t="s">
        <v>12</v>
      </c>
      <c r="F791" s="126">
        <v>45</v>
      </c>
      <c r="G791" s="933"/>
      <c r="H791" s="933"/>
    </row>
    <row r="792" spans="1:8">
      <c r="A792" s="91"/>
      <c r="B792" s="67"/>
      <c r="C792" s="67"/>
      <c r="D792" s="457"/>
      <c r="E792" s="67"/>
      <c r="F792" s="67"/>
      <c r="G792" s="932"/>
      <c r="H792" s="932"/>
    </row>
    <row r="793" spans="1:8">
      <c r="A793" s="97" t="s">
        <v>3841</v>
      </c>
      <c r="B793" s="17"/>
      <c r="C793" s="17"/>
      <c r="D793" s="401" t="s">
        <v>4170</v>
      </c>
      <c r="E793" s="17" t="s">
        <v>12</v>
      </c>
      <c r="F793" s="126">
        <v>30</v>
      </c>
      <c r="G793" s="933"/>
      <c r="H793" s="933"/>
    </row>
    <row r="794" spans="1:8">
      <c r="A794" s="91"/>
      <c r="B794" s="67"/>
      <c r="C794" s="67"/>
      <c r="D794" s="457"/>
      <c r="E794" s="67"/>
      <c r="F794" s="67"/>
      <c r="G794" s="932"/>
      <c r="H794" s="932"/>
    </row>
    <row r="795" spans="1:8">
      <c r="A795" s="97" t="s">
        <v>3842</v>
      </c>
      <c r="B795" s="17"/>
      <c r="C795" s="9"/>
      <c r="D795" s="400" t="s">
        <v>4171</v>
      </c>
      <c r="E795" s="17" t="s">
        <v>12</v>
      </c>
      <c r="F795" s="126">
        <v>50</v>
      </c>
      <c r="G795" s="933"/>
      <c r="H795" s="933"/>
    </row>
    <row r="796" spans="1:8">
      <c r="A796" s="91"/>
      <c r="B796" s="67"/>
      <c r="C796" s="67"/>
      <c r="D796" s="457"/>
      <c r="E796" s="67"/>
      <c r="F796" s="67"/>
      <c r="G796" s="932"/>
      <c r="H796" s="932"/>
    </row>
    <row r="797" spans="1:8">
      <c r="A797" s="97" t="s">
        <v>3843</v>
      </c>
      <c r="B797" s="123"/>
      <c r="C797" s="123"/>
      <c r="D797" s="401" t="s">
        <v>4172</v>
      </c>
      <c r="E797" s="17" t="s">
        <v>12</v>
      </c>
      <c r="F797" s="126">
        <v>35</v>
      </c>
      <c r="G797" s="933"/>
      <c r="H797" s="933"/>
    </row>
    <row r="798" spans="1:8">
      <c r="A798" s="91"/>
      <c r="B798" s="149"/>
      <c r="C798" s="149"/>
      <c r="D798" s="457"/>
      <c r="E798" s="67"/>
      <c r="F798" s="67"/>
      <c r="G798" s="935"/>
      <c r="H798" s="935"/>
    </row>
    <row r="799" spans="1:8">
      <c r="A799" s="97" t="s">
        <v>3844</v>
      </c>
      <c r="B799" s="123"/>
      <c r="C799" s="123"/>
      <c r="D799" s="401" t="s">
        <v>4173</v>
      </c>
      <c r="E799" s="17" t="s">
        <v>12</v>
      </c>
      <c r="F799" s="126">
        <v>20</v>
      </c>
      <c r="G799" s="933"/>
      <c r="H799" s="933"/>
    </row>
    <row r="800" spans="1:8">
      <c r="A800" s="91"/>
      <c r="B800" s="149"/>
      <c r="C800" s="149"/>
      <c r="D800" s="457"/>
      <c r="E800" s="67"/>
      <c r="F800" s="67"/>
      <c r="G800" s="935"/>
      <c r="H800" s="935"/>
    </row>
    <row r="801" spans="1:8">
      <c r="A801" s="97" t="s">
        <v>3845</v>
      </c>
      <c r="B801" s="17"/>
      <c r="C801" s="123"/>
      <c r="D801" s="401" t="s">
        <v>4174</v>
      </c>
      <c r="E801" s="17" t="s">
        <v>12</v>
      </c>
      <c r="F801" s="126">
        <v>30</v>
      </c>
      <c r="G801" s="933"/>
      <c r="H801" s="933"/>
    </row>
    <row r="802" spans="1:8">
      <c r="A802" s="91"/>
      <c r="B802" s="67"/>
      <c r="C802" s="67"/>
      <c r="D802" s="457"/>
      <c r="E802" s="67"/>
      <c r="F802" s="67"/>
      <c r="G802" s="937"/>
      <c r="H802" s="938"/>
    </row>
    <row r="803" spans="1:8">
      <c r="A803" s="97" t="s">
        <v>3846</v>
      </c>
      <c r="B803" s="17"/>
      <c r="C803" s="17"/>
      <c r="D803" s="401" t="s">
        <v>4175</v>
      </c>
      <c r="E803" s="17" t="s">
        <v>12</v>
      </c>
      <c r="F803" s="17">
        <v>50</v>
      </c>
      <c r="G803" s="933"/>
      <c r="H803" s="933"/>
    </row>
    <row r="804" spans="1:8">
      <c r="A804" s="91"/>
      <c r="B804" s="67"/>
      <c r="C804" s="67"/>
      <c r="D804" s="457"/>
      <c r="E804" s="67"/>
      <c r="F804" s="67"/>
      <c r="G804" s="937"/>
      <c r="H804" s="938"/>
    </row>
    <row r="805" spans="1:8">
      <c r="A805" s="97" t="s">
        <v>3847</v>
      </c>
      <c r="B805" s="17"/>
      <c r="C805" s="17"/>
      <c r="D805" s="401" t="s">
        <v>4176</v>
      </c>
      <c r="E805" s="17" t="s">
        <v>12</v>
      </c>
      <c r="F805" s="126">
        <v>50</v>
      </c>
      <c r="G805" s="933"/>
      <c r="H805" s="933"/>
    </row>
    <row r="806" spans="1:8">
      <c r="A806" s="91"/>
      <c r="B806" s="67"/>
      <c r="C806" s="67"/>
      <c r="D806" s="457"/>
      <c r="E806" s="67"/>
      <c r="F806" s="67"/>
      <c r="G806" s="932"/>
      <c r="H806" s="932"/>
    </row>
    <row r="807" spans="1:8">
      <c r="A807" s="97" t="s">
        <v>3848</v>
      </c>
      <c r="B807" s="17"/>
      <c r="C807" s="17"/>
      <c r="D807" s="401" t="s">
        <v>4177</v>
      </c>
      <c r="E807" s="17" t="s">
        <v>12</v>
      </c>
      <c r="F807" s="126">
        <v>90</v>
      </c>
      <c r="G807" s="933"/>
      <c r="H807" s="933"/>
    </row>
    <row r="808" spans="1:8">
      <c r="A808" s="91"/>
      <c r="B808" s="67"/>
      <c r="C808" s="67"/>
      <c r="D808" s="457"/>
      <c r="E808" s="67"/>
      <c r="F808" s="67"/>
      <c r="G808" s="932"/>
      <c r="H808" s="932"/>
    </row>
    <row r="809" spans="1:8">
      <c r="A809" s="97" t="s">
        <v>3849</v>
      </c>
      <c r="B809" s="17"/>
      <c r="C809" s="17"/>
      <c r="D809" s="401" t="s">
        <v>4178</v>
      </c>
      <c r="E809" s="17" t="s">
        <v>12</v>
      </c>
      <c r="F809" s="126">
        <v>190</v>
      </c>
      <c r="G809" s="933"/>
      <c r="H809" s="933"/>
    </row>
    <row r="810" spans="1:8">
      <c r="A810" s="91"/>
      <c r="B810" s="67"/>
      <c r="C810" s="67"/>
      <c r="D810" s="457"/>
      <c r="E810" s="67"/>
      <c r="F810" s="67"/>
      <c r="G810" s="932"/>
      <c r="H810" s="932"/>
    </row>
    <row r="811" spans="1:8" ht="51">
      <c r="A811" s="97" t="s">
        <v>3850</v>
      </c>
      <c r="B811" s="17"/>
      <c r="C811" s="17"/>
      <c r="D811" s="401" t="s">
        <v>3851</v>
      </c>
      <c r="E811" s="17"/>
      <c r="F811" s="126"/>
      <c r="G811" s="933"/>
      <c r="H811" s="933"/>
    </row>
    <row r="812" spans="1:8">
      <c r="A812" s="91"/>
      <c r="B812" s="67"/>
      <c r="C812" s="67"/>
      <c r="D812" s="457"/>
      <c r="E812" s="67"/>
      <c r="F812" s="67"/>
      <c r="G812" s="932"/>
      <c r="H812" s="932"/>
    </row>
    <row r="813" spans="1:8">
      <c r="A813" s="97" t="s">
        <v>3852</v>
      </c>
      <c r="B813" s="17"/>
      <c r="C813" s="123"/>
      <c r="D813" s="401" t="s">
        <v>4167</v>
      </c>
      <c r="E813" s="17" t="s">
        <v>14</v>
      </c>
      <c r="F813" s="126">
        <v>7</v>
      </c>
      <c r="G813" s="933"/>
      <c r="H813" s="933"/>
    </row>
    <row r="814" spans="1:8">
      <c r="A814" s="91"/>
      <c r="B814" s="67"/>
      <c r="C814" s="67"/>
      <c r="D814" s="457"/>
      <c r="E814" s="67"/>
      <c r="F814" s="67"/>
      <c r="G814" s="932"/>
      <c r="H814" s="932"/>
    </row>
    <row r="815" spans="1:8">
      <c r="A815" s="97" t="s">
        <v>3853</v>
      </c>
      <c r="B815" s="17"/>
      <c r="C815" s="17"/>
      <c r="D815" s="401" t="s">
        <v>4168</v>
      </c>
      <c r="E815" s="17" t="s">
        <v>14</v>
      </c>
      <c r="F815" s="126">
        <v>7</v>
      </c>
      <c r="G815" s="933"/>
      <c r="H815" s="933"/>
    </row>
    <row r="816" spans="1:8">
      <c r="A816" s="91"/>
      <c r="B816" s="67"/>
      <c r="C816" s="67"/>
      <c r="D816" s="457"/>
      <c r="E816" s="67"/>
      <c r="F816" s="67"/>
      <c r="G816" s="932"/>
      <c r="H816" s="932"/>
    </row>
    <row r="817" spans="1:8">
      <c r="A817" s="97" t="s">
        <v>3854</v>
      </c>
      <c r="B817" s="17"/>
      <c r="C817" s="17"/>
      <c r="D817" s="401" t="s">
        <v>4169</v>
      </c>
      <c r="E817" s="17" t="s">
        <v>14</v>
      </c>
      <c r="F817" s="126">
        <v>9</v>
      </c>
      <c r="G817" s="933"/>
      <c r="H817" s="933"/>
    </row>
    <row r="818" spans="1:8">
      <c r="A818" s="91"/>
      <c r="B818" s="67"/>
      <c r="C818" s="67"/>
      <c r="D818" s="457"/>
      <c r="E818" s="67"/>
      <c r="F818" s="67"/>
      <c r="G818" s="932"/>
      <c r="H818" s="932"/>
    </row>
    <row r="819" spans="1:8">
      <c r="A819" s="97" t="s">
        <v>3855</v>
      </c>
      <c r="B819" s="17"/>
      <c r="C819" s="17"/>
      <c r="D819" s="401" t="s">
        <v>4170</v>
      </c>
      <c r="E819" s="17" t="s">
        <v>14</v>
      </c>
      <c r="F819" s="126">
        <v>9</v>
      </c>
      <c r="G819" s="933"/>
      <c r="H819" s="933"/>
    </row>
    <row r="820" spans="1:8">
      <c r="A820" s="91"/>
      <c r="B820" s="67"/>
      <c r="C820" s="67"/>
      <c r="D820" s="457"/>
      <c r="E820" s="67"/>
      <c r="F820" s="67"/>
      <c r="G820" s="932"/>
      <c r="H820" s="932"/>
    </row>
    <row r="821" spans="1:8">
      <c r="A821" s="97" t="s">
        <v>3856</v>
      </c>
      <c r="B821" s="17"/>
      <c r="C821" s="123"/>
      <c r="D821" s="401" t="s">
        <v>4171</v>
      </c>
      <c r="E821" s="17" t="s">
        <v>14</v>
      </c>
      <c r="F821" s="17">
        <v>5</v>
      </c>
      <c r="G821" s="933"/>
      <c r="H821" s="933"/>
    </row>
    <row r="822" spans="1:8">
      <c r="A822" s="91"/>
      <c r="B822" s="67"/>
      <c r="C822" s="67"/>
      <c r="D822" s="457"/>
      <c r="E822" s="67"/>
      <c r="F822" s="67"/>
      <c r="G822" s="932"/>
      <c r="H822" s="932"/>
    </row>
    <row r="823" spans="1:8">
      <c r="A823" s="97" t="s">
        <v>3857</v>
      </c>
      <c r="B823" s="17"/>
      <c r="C823" s="17"/>
      <c r="D823" s="401" t="s">
        <v>4172</v>
      </c>
      <c r="E823" s="17" t="s">
        <v>14</v>
      </c>
      <c r="F823" s="126">
        <v>5</v>
      </c>
      <c r="G823" s="933"/>
      <c r="H823" s="933"/>
    </row>
    <row r="824" spans="1:8">
      <c r="A824" s="91"/>
      <c r="B824" s="67"/>
      <c r="C824" s="67"/>
      <c r="D824" s="457"/>
      <c r="E824" s="67"/>
      <c r="F824" s="67"/>
      <c r="G824" s="932"/>
      <c r="H824" s="932"/>
    </row>
    <row r="825" spans="1:8">
      <c r="A825" s="97" t="s">
        <v>3858</v>
      </c>
      <c r="B825" s="17"/>
      <c r="C825" s="17"/>
      <c r="D825" s="401" t="s">
        <v>4173</v>
      </c>
      <c r="E825" s="17" t="s">
        <v>14</v>
      </c>
      <c r="F825" s="126">
        <v>15</v>
      </c>
      <c r="G825" s="933"/>
      <c r="H825" s="933"/>
    </row>
    <row r="826" spans="1:8">
      <c r="A826" s="91"/>
      <c r="B826" s="67"/>
      <c r="C826" s="67"/>
      <c r="D826" s="457"/>
      <c r="E826" s="67"/>
      <c r="F826" s="67"/>
      <c r="G826" s="932"/>
      <c r="H826" s="932"/>
    </row>
    <row r="827" spans="1:8">
      <c r="A827" s="97" t="s">
        <v>3859</v>
      </c>
      <c r="B827" s="17"/>
      <c r="C827" s="17"/>
      <c r="D827" s="401" t="s">
        <v>4174</v>
      </c>
      <c r="E827" s="17" t="s">
        <v>14</v>
      </c>
      <c r="F827" s="126">
        <v>15</v>
      </c>
      <c r="G827" s="933"/>
      <c r="H827" s="933"/>
    </row>
    <row r="828" spans="1:8">
      <c r="A828" s="91"/>
      <c r="B828" s="67"/>
      <c r="C828" s="67"/>
      <c r="D828" s="457"/>
      <c r="E828" s="67"/>
      <c r="F828" s="67"/>
      <c r="G828" s="932"/>
      <c r="H828" s="932"/>
    </row>
    <row r="829" spans="1:8">
      <c r="A829" s="97" t="s">
        <v>3860</v>
      </c>
      <c r="B829" s="17"/>
      <c r="C829" s="17"/>
      <c r="D829" s="401" t="s">
        <v>4175</v>
      </c>
      <c r="E829" s="17" t="s">
        <v>14</v>
      </c>
      <c r="F829" s="126">
        <v>20</v>
      </c>
      <c r="G829" s="933"/>
      <c r="H829" s="933"/>
    </row>
    <row r="830" spans="1:8">
      <c r="A830" s="91"/>
      <c r="B830" s="67"/>
      <c r="C830" s="67"/>
      <c r="D830" s="457"/>
      <c r="E830" s="67"/>
      <c r="F830" s="67"/>
      <c r="G830" s="932"/>
      <c r="H830" s="932"/>
    </row>
    <row r="831" spans="1:8">
      <c r="A831" s="97" t="s">
        <v>3861</v>
      </c>
      <c r="B831" s="17"/>
      <c r="C831" s="17"/>
      <c r="D831" s="401" t="s">
        <v>4176</v>
      </c>
      <c r="E831" s="17" t="s">
        <v>14</v>
      </c>
      <c r="F831" s="126">
        <v>20</v>
      </c>
      <c r="G831" s="933"/>
      <c r="H831" s="933"/>
    </row>
    <row r="832" spans="1:8">
      <c r="A832" s="91"/>
      <c r="B832" s="67"/>
      <c r="C832" s="67"/>
      <c r="D832" s="457"/>
      <c r="E832" s="67"/>
      <c r="F832" s="67"/>
      <c r="G832" s="932"/>
      <c r="H832" s="932"/>
    </row>
    <row r="833" spans="1:8">
      <c r="A833" s="97" t="s">
        <v>3862</v>
      </c>
      <c r="B833" s="17"/>
      <c r="C833" s="17"/>
      <c r="D833" s="401" t="s">
        <v>4177</v>
      </c>
      <c r="E833" s="17" t="s">
        <v>14</v>
      </c>
      <c r="F833" s="126">
        <v>20</v>
      </c>
      <c r="G833" s="933"/>
      <c r="H833" s="933"/>
    </row>
    <row r="834" spans="1:8">
      <c r="A834" s="91"/>
      <c r="B834" s="67"/>
      <c r="C834" s="67"/>
      <c r="D834" s="457"/>
      <c r="E834" s="67"/>
      <c r="F834" s="67"/>
      <c r="G834" s="932"/>
      <c r="H834" s="932"/>
    </row>
    <row r="835" spans="1:8">
      <c r="A835" s="97" t="s">
        <v>3863</v>
      </c>
      <c r="B835" s="17"/>
      <c r="C835" s="17"/>
      <c r="D835" s="401" t="s">
        <v>4178</v>
      </c>
      <c r="E835" s="17" t="s">
        <v>14</v>
      </c>
      <c r="F835" s="126">
        <v>20</v>
      </c>
      <c r="G835" s="933"/>
      <c r="H835" s="933"/>
    </row>
    <row r="836" spans="1:8">
      <c r="A836" s="91"/>
      <c r="B836" s="67"/>
      <c r="C836" s="67"/>
      <c r="D836" s="457"/>
      <c r="E836" s="67"/>
      <c r="F836" s="67"/>
      <c r="G836" s="932"/>
      <c r="H836" s="932"/>
    </row>
    <row r="837" spans="1:8">
      <c r="A837" s="97"/>
      <c r="B837" s="17"/>
      <c r="C837" s="17"/>
      <c r="D837" s="401" t="s">
        <v>3864</v>
      </c>
      <c r="E837" s="17"/>
      <c r="F837" s="126"/>
      <c r="G837" s="933"/>
      <c r="H837" s="933"/>
    </row>
    <row r="838" spans="1:8">
      <c r="A838" s="91"/>
      <c r="B838" s="67"/>
      <c r="C838" s="67"/>
      <c r="D838" s="457"/>
      <c r="E838" s="67"/>
      <c r="F838" s="67"/>
      <c r="G838" s="932"/>
      <c r="H838" s="932"/>
    </row>
    <row r="839" spans="1:8" ht="27">
      <c r="A839" s="97" t="s">
        <v>3865</v>
      </c>
      <c r="B839" s="17"/>
      <c r="C839" s="17" t="s">
        <v>2868</v>
      </c>
      <c r="D839" s="401" t="s">
        <v>3866</v>
      </c>
      <c r="E839" s="17" t="s">
        <v>12</v>
      </c>
      <c r="F839" s="126">
        <v>150</v>
      </c>
      <c r="G839" s="933"/>
      <c r="H839" s="933"/>
    </row>
    <row r="840" spans="1:8">
      <c r="A840" s="91"/>
      <c r="B840" s="67"/>
      <c r="C840" s="67"/>
      <c r="D840" s="457"/>
      <c r="E840" s="67"/>
      <c r="F840" s="67"/>
      <c r="G840" s="932"/>
      <c r="H840" s="932"/>
    </row>
    <row r="841" spans="1:8">
      <c r="A841" s="97" t="s">
        <v>3867</v>
      </c>
      <c r="B841" s="17"/>
      <c r="C841" s="17"/>
      <c r="D841" s="401" t="s">
        <v>3868</v>
      </c>
      <c r="E841" s="17" t="s">
        <v>12</v>
      </c>
      <c r="F841" s="126">
        <v>150</v>
      </c>
      <c r="G841" s="933"/>
      <c r="H841" s="933"/>
    </row>
    <row r="842" spans="1:8">
      <c r="A842" s="91"/>
      <c r="B842" s="67"/>
      <c r="C842" s="67"/>
      <c r="D842" s="457"/>
      <c r="E842" s="67"/>
      <c r="F842" s="67"/>
      <c r="G842" s="932"/>
      <c r="H842" s="932"/>
    </row>
    <row r="843" spans="1:8">
      <c r="A843" s="880"/>
      <c r="B843" s="34"/>
      <c r="C843" s="34"/>
      <c r="D843" s="881" t="s">
        <v>3869</v>
      </c>
      <c r="E843" s="34"/>
      <c r="F843" s="34"/>
      <c r="G843" s="940"/>
      <c r="H843" s="940"/>
    </row>
    <row r="844" spans="1:8">
      <c r="A844" s="91"/>
      <c r="B844" s="67"/>
      <c r="C844" s="67"/>
      <c r="D844" s="457"/>
      <c r="E844" s="67"/>
      <c r="F844" s="67"/>
      <c r="G844" s="932"/>
      <c r="H844" s="932"/>
    </row>
    <row r="845" spans="1:8">
      <c r="A845" s="97" t="s">
        <v>3870</v>
      </c>
      <c r="B845" s="17"/>
      <c r="C845" s="17"/>
      <c r="D845" s="401" t="s">
        <v>2821</v>
      </c>
      <c r="E845" s="17" t="s">
        <v>12</v>
      </c>
      <c r="F845" s="126">
        <v>200</v>
      </c>
      <c r="G845" s="933"/>
      <c r="H845" s="933"/>
    </row>
    <row r="846" spans="1:8">
      <c r="A846" s="91"/>
      <c r="B846" s="67"/>
      <c r="C846" s="67"/>
      <c r="D846" s="457"/>
      <c r="E846" s="67"/>
      <c r="F846" s="67"/>
      <c r="G846" s="932"/>
      <c r="H846" s="932"/>
    </row>
    <row r="847" spans="1:8">
      <c r="A847" s="97" t="s">
        <v>3871</v>
      </c>
      <c r="B847" s="17"/>
      <c r="C847" s="17"/>
      <c r="D847" s="401" t="s">
        <v>2822</v>
      </c>
      <c r="E847" s="17" t="s">
        <v>171</v>
      </c>
      <c r="F847" s="126">
        <v>8</v>
      </c>
      <c r="G847" s="933"/>
      <c r="H847" s="933"/>
    </row>
    <row r="848" spans="1:8">
      <c r="A848" s="91"/>
      <c r="B848" s="67"/>
      <c r="C848" s="67"/>
      <c r="D848" s="457"/>
      <c r="E848" s="67"/>
      <c r="F848" s="67"/>
      <c r="G848" s="932"/>
      <c r="H848" s="932"/>
    </row>
    <row r="849" spans="1:8">
      <c r="A849" s="97" t="s">
        <v>3872</v>
      </c>
      <c r="B849" s="17"/>
      <c r="C849" s="17"/>
      <c r="D849" s="401" t="s">
        <v>2823</v>
      </c>
      <c r="E849" s="17" t="s">
        <v>12</v>
      </c>
      <c r="F849" s="126">
        <v>20</v>
      </c>
      <c r="G849" s="933"/>
      <c r="H849" s="933"/>
    </row>
    <row r="850" spans="1:8">
      <c r="A850" s="91"/>
      <c r="B850" s="67"/>
      <c r="C850" s="67"/>
      <c r="D850" s="457"/>
      <c r="E850" s="67"/>
      <c r="F850" s="67"/>
      <c r="G850" s="932"/>
      <c r="H850" s="932"/>
    </row>
    <row r="851" spans="1:8">
      <c r="A851" s="97" t="s">
        <v>3873</v>
      </c>
      <c r="B851" s="17"/>
      <c r="C851" s="17"/>
      <c r="D851" s="401" t="s">
        <v>2824</v>
      </c>
      <c r="E851" s="17" t="s">
        <v>171</v>
      </c>
      <c r="F851" s="126">
        <v>4</v>
      </c>
      <c r="G851" s="933"/>
      <c r="H851" s="933"/>
    </row>
    <row r="852" spans="1:8">
      <c r="A852" s="91"/>
      <c r="B852" s="67"/>
      <c r="C852" s="67"/>
      <c r="D852" s="457"/>
      <c r="E852" s="67"/>
      <c r="F852" s="67"/>
      <c r="G852" s="932"/>
      <c r="H852" s="932"/>
    </row>
    <row r="853" spans="1:8">
      <c r="A853" s="97" t="s">
        <v>3874</v>
      </c>
      <c r="B853" s="17"/>
      <c r="C853" s="17"/>
      <c r="D853" s="401" t="s">
        <v>3875</v>
      </c>
      <c r="E853" s="17" t="s">
        <v>171</v>
      </c>
      <c r="F853" s="126">
        <v>8</v>
      </c>
      <c r="G853" s="933"/>
      <c r="H853" s="933"/>
    </row>
    <row r="854" spans="1:8" ht="15.75" thickBot="1">
      <c r="A854" s="91"/>
      <c r="B854" s="67"/>
      <c r="C854" s="67"/>
      <c r="D854" s="457"/>
      <c r="E854" s="67"/>
      <c r="F854" s="67"/>
      <c r="G854" s="932"/>
      <c r="H854" s="932"/>
    </row>
    <row r="855" spans="1:8" ht="15.75" thickBot="1">
      <c r="A855" s="1104" t="s">
        <v>39</v>
      </c>
      <c r="B855" s="1104"/>
      <c r="C855" s="1104"/>
      <c r="D855" s="1104"/>
      <c r="E855" s="1104"/>
      <c r="F855" s="1104"/>
      <c r="G855" s="1104"/>
      <c r="H855" s="36"/>
    </row>
    <row r="856" spans="1:8" ht="15.75" thickBot="1">
      <c r="A856" s="1105" t="s">
        <v>21</v>
      </c>
      <c r="B856" s="1106"/>
      <c r="C856" s="1106"/>
      <c r="D856" s="1106"/>
      <c r="E856" s="1106"/>
      <c r="F856" s="1106"/>
      <c r="G856" s="1107"/>
      <c r="H856" s="37"/>
    </row>
    <row r="857" spans="1:8">
      <c r="A857" s="97" t="s">
        <v>3876</v>
      </c>
      <c r="B857" s="17"/>
      <c r="C857" s="123"/>
      <c r="D857" s="401" t="s">
        <v>3877</v>
      </c>
      <c r="E857" s="17" t="s">
        <v>12</v>
      </c>
      <c r="F857" s="17">
        <v>20</v>
      </c>
      <c r="G857" s="933"/>
      <c r="H857" s="933"/>
    </row>
    <row r="858" spans="1:8">
      <c r="A858" s="91"/>
      <c r="B858" s="67"/>
      <c r="C858" s="67"/>
      <c r="D858" s="457"/>
      <c r="E858" s="67"/>
      <c r="F858" s="67"/>
      <c r="G858" s="932"/>
      <c r="H858" s="932"/>
    </row>
    <row r="859" spans="1:8">
      <c r="A859" s="97" t="s">
        <v>3878</v>
      </c>
      <c r="B859" s="17"/>
      <c r="C859" s="17"/>
      <c r="D859" s="401" t="s">
        <v>3879</v>
      </c>
      <c r="E859" s="17" t="s">
        <v>171</v>
      </c>
      <c r="F859" s="126">
        <v>4</v>
      </c>
      <c r="G859" s="933"/>
      <c r="H859" s="933"/>
    </row>
    <row r="860" spans="1:8">
      <c r="A860" s="91"/>
      <c r="B860" s="67"/>
      <c r="C860" s="67"/>
      <c r="D860" s="457"/>
      <c r="E860" s="67"/>
      <c r="F860" s="67"/>
      <c r="G860" s="932"/>
      <c r="H860" s="932"/>
    </row>
    <row r="861" spans="1:8">
      <c r="A861" s="97" t="s">
        <v>3880</v>
      </c>
      <c r="B861" s="17"/>
      <c r="C861" s="17"/>
      <c r="D861" s="401" t="s">
        <v>3881</v>
      </c>
      <c r="E861" s="17" t="s">
        <v>12</v>
      </c>
      <c r="F861" s="17">
        <v>40</v>
      </c>
      <c r="G861" s="933"/>
      <c r="H861" s="933"/>
    </row>
    <row r="862" spans="1:8">
      <c r="A862" s="91"/>
      <c r="B862" s="67"/>
      <c r="C862" s="67"/>
      <c r="D862" s="457"/>
      <c r="E862" s="67"/>
      <c r="F862" s="67"/>
      <c r="G862" s="932"/>
      <c r="H862" s="932"/>
    </row>
    <row r="863" spans="1:8">
      <c r="A863" s="97" t="s">
        <v>3882</v>
      </c>
      <c r="B863" s="17"/>
      <c r="C863" s="17"/>
      <c r="D863" s="401" t="s">
        <v>3883</v>
      </c>
      <c r="E863" s="17" t="s">
        <v>171</v>
      </c>
      <c r="F863" s="126">
        <v>8</v>
      </c>
      <c r="G863" s="933"/>
      <c r="H863" s="933"/>
    </row>
    <row r="864" spans="1:8">
      <c r="A864" s="91"/>
      <c r="B864" s="67"/>
      <c r="C864" s="67"/>
      <c r="D864" s="457"/>
      <c r="E864" s="67"/>
      <c r="F864" s="67"/>
      <c r="G864" s="932"/>
      <c r="H864" s="932"/>
    </row>
    <row r="865" spans="1:8" ht="45" customHeight="1">
      <c r="A865" s="97" t="s">
        <v>3884</v>
      </c>
      <c r="B865" s="17"/>
      <c r="C865" s="17"/>
      <c r="D865" s="401" t="s">
        <v>3885</v>
      </c>
      <c r="E865" s="17" t="s">
        <v>34</v>
      </c>
      <c r="F865" s="126">
        <v>1</v>
      </c>
      <c r="G865" s="933"/>
      <c r="H865" s="933"/>
    </row>
    <row r="866" spans="1:8">
      <c r="A866" s="91"/>
      <c r="B866" s="67"/>
      <c r="C866" s="67"/>
      <c r="D866" s="457"/>
      <c r="E866" s="67"/>
      <c r="F866" s="67"/>
      <c r="G866" s="932"/>
      <c r="H866" s="932"/>
    </row>
    <row r="867" spans="1:8">
      <c r="A867" s="97"/>
      <c r="B867" s="17"/>
      <c r="C867" s="9"/>
      <c r="D867" s="400" t="s">
        <v>3886</v>
      </c>
      <c r="E867" s="17"/>
      <c r="F867" s="126"/>
      <c r="G867" s="933"/>
      <c r="H867" s="933"/>
    </row>
    <row r="868" spans="1:8">
      <c r="A868" s="91"/>
      <c r="B868" s="67"/>
      <c r="C868" s="67"/>
      <c r="D868" s="457"/>
      <c r="E868" s="67"/>
      <c r="F868" s="67"/>
      <c r="G868" s="932"/>
      <c r="H868" s="932"/>
    </row>
    <row r="869" spans="1:8">
      <c r="A869" s="97"/>
      <c r="B869" s="123"/>
      <c r="C869" s="123"/>
      <c r="D869" s="401" t="s">
        <v>3887</v>
      </c>
      <c r="E869" s="17"/>
      <c r="F869" s="126"/>
      <c r="G869" s="933"/>
      <c r="H869" s="933"/>
    </row>
    <row r="870" spans="1:8">
      <c r="A870" s="91"/>
      <c r="B870" s="149"/>
      <c r="C870" s="149"/>
      <c r="D870" s="457"/>
      <c r="E870" s="67"/>
      <c r="F870" s="67"/>
      <c r="G870" s="935"/>
      <c r="H870" s="935"/>
    </row>
    <row r="871" spans="1:8" ht="99.75" customHeight="1">
      <c r="A871" s="97"/>
      <c r="B871" s="123"/>
      <c r="C871" s="123"/>
      <c r="D871" s="401" t="s">
        <v>3888</v>
      </c>
      <c r="E871" s="17"/>
      <c r="F871" s="126"/>
      <c r="G871" s="933"/>
      <c r="H871" s="933"/>
    </row>
    <row r="872" spans="1:8">
      <c r="A872" s="91"/>
      <c r="B872" s="149"/>
      <c r="C872" s="149"/>
      <c r="D872" s="457"/>
      <c r="E872" s="67"/>
      <c r="F872" s="67"/>
      <c r="G872" s="935"/>
      <c r="H872" s="935"/>
    </row>
    <row r="873" spans="1:8">
      <c r="A873" s="97" t="s">
        <v>3889</v>
      </c>
      <c r="B873" s="17"/>
      <c r="C873" s="123"/>
      <c r="D873" s="401" t="s">
        <v>3890</v>
      </c>
      <c r="E873" s="17" t="s">
        <v>34</v>
      </c>
      <c r="F873" s="126"/>
      <c r="G873" s="939"/>
      <c r="H873" s="936"/>
    </row>
    <row r="874" spans="1:8">
      <c r="A874" s="91"/>
      <c r="B874" s="67"/>
      <c r="C874" s="67"/>
      <c r="D874" s="457"/>
      <c r="E874" s="67"/>
      <c r="F874" s="67"/>
      <c r="G874" s="937"/>
      <c r="H874" s="938"/>
    </row>
    <row r="875" spans="1:8" ht="55.5" customHeight="1">
      <c r="A875" s="97" t="s">
        <v>3891</v>
      </c>
      <c r="B875" s="17"/>
      <c r="C875" s="17"/>
      <c r="D875" s="401" t="s">
        <v>3892</v>
      </c>
      <c r="E875" s="17" t="s">
        <v>34</v>
      </c>
      <c r="F875" s="17">
        <v>1</v>
      </c>
      <c r="G875" s="939"/>
      <c r="H875" s="933"/>
    </row>
    <row r="876" spans="1:8">
      <c r="A876" s="91"/>
      <c r="B876" s="67"/>
      <c r="C876" s="67"/>
      <c r="D876" s="457"/>
      <c r="E876" s="67"/>
      <c r="F876" s="67"/>
      <c r="G876" s="937"/>
      <c r="H876" s="938"/>
    </row>
    <row r="877" spans="1:8" ht="58.5" customHeight="1">
      <c r="A877" s="97" t="s">
        <v>3893</v>
      </c>
      <c r="B877" s="17"/>
      <c r="C877" s="17"/>
      <c r="D877" s="401" t="s">
        <v>3894</v>
      </c>
      <c r="E877" s="17" t="s">
        <v>57</v>
      </c>
      <c r="F877" s="126">
        <v>1</v>
      </c>
      <c r="G877" s="933">
        <v>55000</v>
      </c>
      <c r="H877" s="933">
        <f>F877*G877</f>
        <v>55000</v>
      </c>
    </row>
    <row r="878" spans="1:8">
      <c r="A878" s="91"/>
      <c r="B878" s="67"/>
      <c r="C878" s="67"/>
      <c r="D878" s="457"/>
      <c r="E878" s="67"/>
      <c r="F878" s="67"/>
      <c r="G878" s="932"/>
      <c r="H878" s="932"/>
    </row>
    <row r="879" spans="1:8">
      <c r="A879" s="97" t="s">
        <v>3895</v>
      </c>
      <c r="B879" s="17"/>
      <c r="C879" s="17"/>
      <c r="D879" s="401" t="s">
        <v>4179</v>
      </c>
      <c r="E879" s="17"/>
      <c r="F879" s="126" t="s">
        <v>59</v>
      </c>
      <c r="G879" s="933"/>
      <c r="H879" s="933"/>
    </row>
    <row r="880" spans="1:8">
      <c r="A880" s="91"/>
      <c r="B880" s="67"/>
      <c r="C880" s="67"/>
      <c r="D880" s="457"/>
      <c r="E880" s="67"/>
      <c r="F880" s="67"/>
      <c r="G880" s="932"/>
      <c r="H880" s="932"/>
    </row>
    <row r="881" spans="1:8" ht="38.25">
      <c r="A881" s="97" t="s">
        <v>3896</v>
      </c>
      <c r="B881" s="17"/>
      <c r="C881" s="17"/>
      <c r="D881" s="401" t="s">
        <v>3897</v>
      </c>
      <c r="E881" s="17" t="s">
        <v>34</v>
      </c>
      <c r="F881" s="126">
        <v>1</v>
      </c>
      <c r="G881" s="933"/>
      <c r="H881" s="933"/>
    </row>
    <row r="882" spans="1:8">
      <c r="A882" s="91"/>
      <c r="B882" s="67"/>
      <c r="C882" s="67"/>
      <c r="D882" s="457"/>
      <c r="E882" s="67"/>
      <c r="F882" s="67"/>
      <c r="G882" s="932"/>
      <c r="H882" s="932"/>
    </row>
    <row r="883" spans="1:8" ht="81" customHeight="1">
      <c r="A883" s="97" t="s">
        <v>3898</v>
      </c>
      <c r="B883" s="17"/>
      <c r="C883" s="17"/>
      <c r="D883" s="401" t="s">
        <v>3899</v>
      </c>
      <c r="E883" s="17" t="s">
        <v>34</v>
      </c>
      <c r="F883" s="126">
        <v>1</v>
      </c>
      <c r="G883" s="933"/>
      <c r="H883" s="933"/>
    </row>
    <row r="884" spans="1:8">
      <c r="A884" s="91"/>
      <c r="B884" s="67"/>
      <c r="C884" s="67"/>
      <c r="D884" s="457"/>
      <c r="E884" s="67"/>
      <c r="F884" s="67"/>
      <c r="G884" s="932"/>
      <c r="H884" s="932"/>
    </row>
    <row r="885" spans="1:8">
      <c r="A885" s="97" t="s">
        <v>3900</v>
      </c>
      <c r="B885" s="17"/>
      <c r="C885" s="123"/>
      <c r="D885" s="401" t="s">
        <v>3901</v>
      </c>
      <c r="E885" s="17"/>
      <c r="F885" s="126"/>
      <c r="G885" s="933"/>
      <c r="H885" s="933"/>
    </row>
    <row r="886" spans="1:8">
      <c r="A886" s="91"/>
      <c r="B886" s="67"/>
      <c r="C886" s="67"/>
      <c r="D886" s="457"/>
      <c r="E886" s="67"/>
      <c r="F886" s="67"/>
      <c r="G886" s="932"/>
      <c r="H886" s="932"/>
    </row>
    <row r="887" spans="1:8" ht="99.75" customHeight="1">
      <c r="A887" s="97"/>
      <c r="B887" s="17"/>
      <c r="C887" s="17"/>
      <c r="D887" s="401" t="s">
        <v>3902</v>
      </c>
      <c r="E887" s="17"/>
      <c r="F887" s="126"/>
      <c r="G887" s="933"/>
      <c r="H887" s="933"/>
    </row>
    <row r="888" spans="1:8">
      <c r="A888" s="91"/>
      <c r="B888" s="67"/>
      <c r="C888" s="67"/>
      <c r="D888" s="457"/>
      <c r="E888" s="67"/>
      <c r="F888" s="67"/>
      <c r="G888" s="932"/>
      <c r="H888" s="932"/>
    </row>
    <row r="889" spans="1:8">
      <c r="A889" s="97" t="s">
        <v>3903</v>
      </c>
      <c r="B889" s="17"/>
      <c r="C889" s="17"/>
      <c r="D889" s="401" t="s">
        <v>3904</v>
      </c>
      <c r="E889" s="17" t="s">
        <v>12</v>
      </c>
      <c r="F889" s="126">
        <v>40</v>
      </c>
      <c r="G889" s="933"/>
      <c r="H889" s="933"/>
    </row>
    <row r="890" spans="1:8">
      <c r="A890" s="91"/>
      <c r="B890" s="67"/>
      <c r="C890" s="67"/>
      <c r="D890" s="457"/>
      <c r="E890" s="67"/>
      <c r="F890" s="67"/>
      <c r="G890" s="932"/>
      <c r="H890" s="932"/>
    </row>
    <row r="891" spans="1:8">
      <c r="A891" s="97" t="s">
        <v>3905</v>
      </c>
      <c r="B891" s="17"/>
      <c r="C891" s="17"/>
      <c r="D891" s="401" t="s">
        <v>3906</v>
      </c>
      <c r="E891" s="17" t="s">
        <v>171</v>
      </c>
      <c r="F891" s="126">
        <v>4</v>
      </c>
      <c r="G891" s="933"/>
      <c r="H891" s="933"/>
    </row>
    <row r="892" spans="1:8">
      <c r="A892" s="91"/>
      <c r="B892" s="67"/>
      <c r="C892" s="67"/>
      <c r="D892" s="457"/>
      <c r="E892" s="67"/>
      <c r="F892" s="67"/>
      <c r="G892" s="932"/>
      <c r="H892" s="932"/>
    </row>
    <row r="893" spans="1:8">
      <c r="A893" s="97" t="s">
        <v>3907</v>
      </c>
      <c r="B893" s="17"/>
      <c r="C893" s="123"/>
      <c r="D893" s="401" t="s">
        <v>3908</v>
      </c>
      <c r="E893" s="17" t="s">
        <v>12</v>
      </c>
      <c r="F893" s="17">
        <v>40</v>
      </c>
      <c r="G893" s="933"/>
      <c r="H893" s="933"/>
    </row>
    <row r="894" spans="1:8">
      <c r="A894" s="91"/>
      <c r="B894" s="67"/>
      <c r="C894" s="67"/>
      <c r="D894" s="457"/>
      <c r="E894" s="67"/>
      <c r="F894" s="67"/>
      <c r="G894" s="932"/>
      <c r="H894" s="932"/>
    </row>
    <row r="895" spans="1:8">
      <c r="A895" s="97" t="s">
        <v>3909</v>
      </c>
      <c r="B895" s="17"/>
      <c r="C895" s="17"/>
      <c r="D895" s="401" t="s">
        <v>3910</v>
      </c>
      <c r="E895" s="17" t="s">
        <v>171</v>
      </c>
      <c r="F895" s="126">
        <v>4</v>
      </c>
      <c r="G895" s="933"/>
      <c r="H895" s="933"/>
    </row>
    <row r="896" spans="1:8">
      <c r="A896" s="91"/>
      <c r="B896" s="67"/>
      <c r="C896" s="67"/>
      <c r="D896" s="457"/>
      <c r="E896" s="67"/>
      <c r="F896" s="67"/>
      <c r="G896" s="932"/>
      <c r="H896" s="932"/>
    </row>
    <row r="897" spans="1:8">
      <c r="A897" s="97" t="s">
        <v>3911</v>
      </c>
      <c r="B897" s="17"/>
      <c r="C897" s="17"/>
      <c r="D897" s="401" t="s">
        <v>3912</v>
      </c>
      <c r="E897" s="17" t="s">
        <v>12</v>
      </c>
      <c r="F897" s="126">
        <v>40</v>
      </c>
      <c r="G897" s="933"/>
      <c r="H897" s="933"/>
    </row>
    <row r="898" spans="1:8">
      <c r="A898" s="91"/>
      <c r="B898" s="67"/>
      <c r="C898" s="67"/>
      <c r="D898" s="457"/>
      <c r="E898" s="67"/>
      <c r="F898" s="67"/>
      <c r="G898" s="932"/>
      <c r="H898" s="932"/>
    </row>
    <row r="899" spans="1:8">
      <c r="A899" s="97" t="s">
        <v>3913</v>
      </c>
      <c r="B899" s="17"/>
      <c r="C899" s="17"/>
      <c r="D899" s="401" t="s">
        <v>3914</v>
      </c>
      <c r="E899" s="17" t="s">
        <v>171</v>
      </c>
      <c r="F899" s="126">
        <v>4</v>
      </c>
      <c r="G899" s="933"/>
      <c r="H899" s="933"/>
    </row>
    <row r="900" spans="1:8">
      <c r="A900" s="91"/>
      <c r="B900" s="67"/>
      <c r="C900" s="67"/>
      <c r="D900" s="457"/>
      <c r="E900" s="67"/>
      <c r="F900" s="67"/>
      <c r="G900" s="932"/>
      <c r="H900" s="932"/>
    </row>
    <row r="901" spans="1:8">
      <c r="A901" s="97" t="s">
        <v>3915</v>
      </c>
      <c r="B901" s="17"/>
      <c r="C901" s="17"/>
      <c r="D901" s="401" t="s">
        <v>3916</v>
      </c>
      <c r="E901" s="17" t="s">
        <v>12</v>
      </c>
      <c r="F901" s="126">
        <v>40</v>
      </c>
      <c r="G901" s="933"/>
      <c r="H901" s="933"/>
    </row>
    <row r="902" spans="1:8" ht="15.75" thickBot="1">
      <c r="A902" s="91"/>
      <c r="B902" s="67"/>
      <c r="C902" s="67"/>
      <c r="D902" s="457"/>
      <c r="E902" s="67"/>
      <c r="F902" s="67"/>
      <c r="G902" s="932"/>
      <c r="H902" s="932"/>
    </row>
    <row r="903" spans="1:8" ht="15.75" thickBot="1">
      <c r="A903" s="1104" t="s">
        <v>39</v>
      </c>
      <c r="B903" s="1104"/>
      <c r="C903" s="1104"/>
      <c r="D903" s="1104"/>
      <c r="E903" s="1104"/>
      <c r="F903" s="1104"/>
      <c r="G903" s="1104"/>
      <c r="H903" s="36"/>
    </row>
    <row r="904" spans="1:8" ht="15.75" thickBot="1">
      <c r="A904" s="1105" t="s">
        <v>21</v>
      </c>
      <c r="B904" s="1106"/>
      <c r="C904" s="1106"/>
      <c r="D904" s="1106"/>
      <c r="E904" s="1106"/>
      <c r="F904" s="1106"/>
      <c r="G904" s="1107"/>
      <c r="H904" s="37"/>
    </row>
    <row r="905" spans="1:8">
      <c r="A905" s="97" t="s">
        <v>3917</v>
      </c>
      <c r="B905" s="17"/>
      <c r="C905" s="123"/>
      <c r="D905" s="401" t="s">
        <v>3918</v>
      </c>
      <c r="E905" s="17" t="s">
        <v>171</v>
      </c>
      <c r="F905" s="17">
        <v>4</v>
      </c>
      <c r="G905" s="933"/>
      <c r="H905" s="933"/>
    </row>
    <row r="906" spans="1:8">
      <c r="A906" s="91"/>
      <c r="B906" s="67"/>
      <c r="C906" s="67"/>
      <c r="D906" s="457"/>
      <c r="E906" s="67"/>
      <c r="F906" s="67"/>
      <c r="G906" s="932"/>
      <c r="H906" s="932"/>
    </row>
    <row r="907" spans="1:8">
      <c r="A907" s="97" t="s">
        <v>3919</v>
      </c>
      <c r="B907" s="17"/>
      <c r="C907" s="17"/>
      <c r="D907" s="399" t="s">
        <v>3920</v>
      </c>
      <c r="E907" s="17"/>
      <c r="F907" s="126"/>
      <c r="G907" s="933"/>
      <c r="H907" s="933"/>
    </row>
    <row r="908" spans="1:8">
      <c r="A908" s="91"/>
      <c r="B908" s="67"/>
      <c r="C908" s="67"/>
      <c r="D908" s="457"/>
      <c r="E908" s="67"/>
      <c r="F908" s="67"/>
      <c r="G908" s="932"/>
      <c r="H908" s="932"/>
    </row>
    <row r="909" spans="1:8" ht="25.5">
      <c r="A909" s="97"/>
      <c r="B909" s="17"/>
      <c r="C909" s="17"/>
      <c r="D909" s="401" t="s">
        <v>2721</v>
      </c>
      <c r="E909" s="17"/>
      <c r="F909" s="17"/>
      <c r="G909" s="933"/>
      <c r="H909" s="933"/>
    </row>
    <row r="910" spans="1:8">
      <c r="A910" s="91"/>
      <c r="B910" s="67"/>
      <c r="C910" s="67"/>
      <c r="D910" s="457"/>
      <c r="E910" s="67"/>
      <c r="F910" s="67"/>
      <c r="G910" s="932"/>
      <c r="H910" s="932"/>
    </row>
    <row r="911" spans="1:8">
      <c r="A911" s="97" t="s">
        <v>3921</v>
      </c>
      <c r="B911" s="17"/>
      <c r="C911" s="17"/>
      <c r="D911" s="401" t="s">
        <v>3922</v>
      </c>
      <c r="E911" s="17" t="s">
        <v>171</v>
      </c>
      <c r="F911" s="126">
        <v>4</v>
      </c>
      <c r="G911" s="933"/>
      <c r="H911" s="933"/>
    </row>
    <row r="912" spans="1:8">
      <c r="A912" s="91"/>
      <c r="B912" s="67"/>
      <c r="C912" s="67"/>
      <c r="D912" s="457"/>
      <c r="E912" s="67"/>
      <c r="F912" s="67"/>
      <c r="G912" s="932"/>
      <c r="H912" s="932"/>
    </row>
    <row r="913" spans="1:8">
      <c r="A913" s="97" t="s">
        <v>3923</v>
      </c>
      <c r="B913" s="17"/>
      <c r="C913" s="17"/>
      <c r="D913" s="401" t="s">
        <v>3924</v>
      </c>
      <c r="E913" s="17" t="s">
        <v>171</v>
      </c>
      <c r="F913" s="126">
        <v>4</v>
      </c>
      <c r="G913" s="933"/>
      <c r="H913" s="933"/>
    </row>
    <row r="914" spans="1:8">
      <c r="A914" s="91"/>
      <c r="B914" s="67"/>
      <c r="C914" s="67"/>
      <c r="D914" s="457"/>
      <c r="E914" s="67"/>
      <c r="F914" s="67"/>
      <c r="G914" s="932"/>
      <c r="H914" s="932"/>
    </row>
    <row r="915" spans="1:8" ht="33" customHeight="1">
      <c r="A915" s="97" t="s">
        <v>3925</v>
      </c>
      <c r="B915" s="17"/>
      <c r="C915" s="9"/>
      <c r="D915" s="400" t="s">
        <v>3926</v>
      </c>
      <c r="E915" s="17" t="s">
        <v>171</v>
      </c>
      <c r="F915" s="126">
        <v>1</v>
      </c>
      <c r="G915" s="933"/>
      <c r="H915" s="933"/>
    </row>
    <row r="916" spans="1:8">
      <c r="A916" s="91"/>
      <c r="B916" s="67"/>
      <c r="C916" s="67"/>
      <c r="D916" s="457"/>
      <c r="E916" s="67"/>
      <c r="F916" s="67"/>
      <c r="G916" s="932"/>
      <c r="H916" s="932"/>
    </row>
    <row r="917" spans="1:8" ht="35.25" customHeight="1">
      <c r="A917" s="97" t="s">
        <v>3927</v>
      </c>
      <c r="B917" s="123"/>
      <c r="C917" s="123"/>
      <c r="D917" s="401" t="s">
        <v>3928</v>
      </c>
      <c r="E917" s="17"/>
      <c r="F917" s="126"/>
      <c r="G917" s="933"/>
      <c r="H917" s="933"/>
    </row>
    <row r="918" spans="1:8">
      <c r="A918" s="91"/>
      <c r="B918" s="149"/>
      <c r="C918" s="149"/>
      <c r="D918" s="457"/>
      <c r="E918" s="67"/>
      <c r="F918" s="67"/>
      <c r="G918" s="935"/>
      <c r="H918" s="935"/>
    </row>
    <row r="919" spans="1:8">
      <c r="A919" s="97" t="s">
        <v>3929</v>
      </c>
      <c r="B919" s="123"/>
      <c r="C919" s="123"/>
      <c r="D919" s="401" t="s">
        <v>3930</v>
      </c>
      <c r="E919" s="17" t="s">
        <v>12</v>
      </c>
      <c r="F919" s="126">
        <v>90</v>
      </c>
      <c r="G919" s="933"/>
      <c r="H919" s="933"/>
    </row>
    <row r="920" spans="1:8">
      <c r="A920" s="91"/>
      <c r="B920" s="149"/>
      <c r="C920" s="149"/>
      <c r="D920" s="457"/>
      <c r="E920" s="67"/>
      <c r="F920" s="67"/>
      <c r="G920" s="935"/>
      <c r="H920" s="935"/>
    </row>
    <row r="921" spans="1:8">
      <c r="A921" s="97" t="s">
        <v>3931</v>
      </c>
      <c r="B921" s="17"/>
      <c r="C921" s="123"/>
      <c r="D921" s="401" t="s">
        <v>3932</v>
      </c>
      <c r="E921" s="17" t="s">
        <v>171</v>
      </c>
      <c r="F921" s="126">
        <v>20</v>
      </c>
      <c r="G921" s="933"/>
      <c r="H921" s="933"/>
    </row>
    <row r="922" spans="1:8">
      <c r="A922" s="91"/>
      <c r="B922" s="67"/>
      <c r="C922" s="67"/>
      <c r="D922" s="457"/>
      <c r="E922" s="67"/>
      <c r="F922" s="67"/>
      <c r="G922" s="937"/>
      <c r="H922" s="938"/>
    </row>
    <row r="923" spans="1:8">
      <c r="A923" s="97" t="s">
        <v>3933</v>
      </c>
      <c r="B923" s="17"/>
      <c r="C923" s="17"/>
      <c r="D923" s="401" t="s">
        <v>3934</v>
      </c>
      <c r="E923" s="17" t="s">
        <v>12</v>
      </c>
      <c r="F923" s="17">
        <v>40</v>
      </c>
      <c r="G923" s="933"/>
      <c r="H923" s="933"/>
    </row>
    <row r="924" spans="1:8">
      <c r="A924" s="91"/>
      <c r="B924" s="67"/>
      <c r="C924" s="67"/>
      <c r="D924" s="457"/>
      <c r="E924" s="67"/>
      <c r="F924" s="67"/>
      <c r="G924" s="937"/>
      <c r="H924" s="938"/>
    </row>
    <row r="925" spans="1:8">
      <c r="A925" s="97" t="s">
        <v>3935</v>
      </c>
      <c r="B925" s="17"/>
      <c r="C925" s="17"/>
      <c r="D925" s="401" t="s">
        <v>3936</v>
      </c>
      <c r="E925" s="17" t="s">
        <v>171</v>
      </c>
      <c r="F925" s="126">
        <v>8</v>
      </c>
      <c r="G925" s="933"/>
      <c r="H925" s="933"/>
    </row>
    <row r="926" spans="1:8">
      <c r="A926" s="91"/>
      <c r="B926" s="67"/>
      <c r="C926" s="67"/>
      <c r="D926" s="457"/>
      <c r="E926" s="67"/>
      <c r="F926" s="67"/>
      <c r="G926" s="932"/>
      <c r="H926" s="932"/>
    </row>
    <row r="927" spans="1:8">
      <c r="A927" s="97" t="s">
        <v>3937</v>
      </c>
      <c r="B927" s="17"/>
      <c r="C927" s="17"/>
      <c r="D927" s="401" t="s">
        <v>3938</v>
      </c>
      <c r="E927" s="17" t="s">
        <v>12</v>
      </c>
      <c r="F927" s="126">
        <v>25</v>
      </c>
      <c r="G927" s="933"/>
      <c r="H927" s="933"/>
    </row>
    <row r="928" spans="1:8">
      <c r="A928" s="91"/>
      <c r="B928" s="67"/>
      <c r="C928" s="67"/>
      <c r="D928" s="457"/>
      <c r="E928" s="67"/>
      <c r="F928" s="67"/>
      <c r="G928" s="932"/>
      <c r="H928" s="932"/>
    </row>
    <row r="929" spans="1:8">
      <c r="A929" s="97" t="s">
        <v>3939</v>
      </c>
      <c r="B929" s="17"/>
      <c r="C929" s="17"/>
      <c r="D929" s="401" t="s">
        <v>3940</v>
      </c>
      <c r="E929" s="17" t="s">
        <v>171</v>
      </c>
      <c r="F929" s="126">
        <v>4</v>
      </c>
      <c r="G929" s="933"/>
      <c r="H929" s="933"/>
    </row>
    <row r="930" spans="1:8">
      <c r="A930" s="91"/>
      <c r="B930" s="67"/>
      <c r="C930" s="67"/>
      <c r="D930" s="457"/>
      <c r="E930" s="67"/>
      <c r="F930" s="67"/>
      <c r="G930" s="932"/>
      <c r="H930" s="932"/>
    </row>
    <row r="931" spans="1:8">
      <c r="A931" s="97" t="s">
        <v>3941</v>
      </c>
      <c r="B931" s="17"/>
      <c r="C931" s="17"/>
      <c r="D931" s="401" t="s">
        <v>3942</v>
      </c>
      <c r="E931" s="17" t="s">
        <v>12</v>
      </c>
      <c r="F931" s="126">
        <v>20</v>
      </c>
      <c r="G931" s="933"/>
      <c r="H931" s="933"/>
    </row>
    <row r="932" spans="1:8">
      <c r="A932" s="91"/>
      <c r="B932" s="67"/>
      <c r="C932" s="67"/>
      <c r="D932" s="457"/>
      <c r="E932" s="67"/>
      <c r="F932" s="67"/>
      <c r="G932" s="932"/>
      <c r="H932" s="932"/>
    </row>
    <row r="933" spans="1:8" ht="25.5">
      <c r="A933" s="97" t="s">
        <v>3943</v>
      </c>
      <c r="B933" s="17"/>
      <c r="C933" s="123"/>
      <c r="D933" s="401" t="s">
        <v>3944</v>
      </c>
      <c r="E933" s="17" t="s">
        <v>171</v>
      </c>
      <c r="F933" s="126">
        <v>16</v>
      </c>
      <c r="G933" s="933"/>
      <c r="H933" s="933"/>
    </row>
    <row r="934" spans="1:8">
      <c r="A934" s="91"/>
      <c r="B934" s="67"/>
      <c r="C934" s="67"/>
      <c r="D934" s="457"/>
      <c r="E934" s="67"/>
      <c r="F934" s="67"/>
      <c r="G934" s="932"/>
      <c r="H934" s="932"/>
    </row>
    <row r="935" spans="1:8" ht="25.5">
      <c r="A935" s="97" t="s">
        <v>3945</v>
      </c>
      <c r="B935" s="17"/>
      <c r="C935" s="17"/>
      <c r="D935" s="401" t="s">
        <v>3946</v>
      </c>
      <c r="E935" s="17" t="s">
        <v>14</v>
      </c>
      <c r="F935" s="126">
        <v>2</v>
      </c>
      <c r="G935" s="933"/>
      <c r="H935" s="933"/>
    </row>
    <row r="936" spans="1:8">
      <c r="A936" s="91"/>
      <c r="B936" s="67"/>
      <c r="C936" s="67"/>
      <c r="D936" s="457"/>
      <c r="E936" s="67"/>
      <c r="F936" s="67"/>
      <c r="G936" s="932"/>
      <c r="H936" s="932"/>
    </row>
    <row r="937" spans="1:8">
      <c r="A937" s="97"/>
      <c r="B937" s="17"/>
      <c r="C937" s="17"/>
      <c r="D937" s="401" t="s">
        <v>3947</v>
      </c>
      <c r="E937" s="17"/>
      <c r="F937" s="126"/>
      <c r="G937" s="933"/>
      <c r="H937" s="933"/>
    </row>
    <row r="938" spans="1:8">
      <c r="A938" s="91"/>
      <c r="B938" s="67"/>
      <c r="C938" s="67"/>
      <c r="D938" s="457"/>
      <c r="E938" s="67"/>
      <c r="F938" s="67"/>
      <c r="G938" s="932"/>
      <c r="H938" s="932"/>
    </row>
    <row r="939" spans="1:8">
      <c r="A939" s="97"/>
      <c r="B939" s="17"/>
      <c r="C939" s="17"/>
      <c r="D939" s="401" t="s">
        <v>3948</v>
      </c>
      <c r="E939" s="17"/>
      <c r="F939" s="126"/>
      <c r="G939" s="933"/>
      <c r="H939" s="933"/>
    </row>
    <row r="940" spans="1:8">
      <c r="A940" s="91"/>
      <c r="B940" s="67"/>
      <c r="C940" s="67"/>
      <c r="D940" s="457"/>
      <c r="E940" s="67"/>
      <c r="F940" s="67"/>
      <c r="G940" s="932"/>
      <c r="H940" s="932"/>
    </row>
    <row r="941" spans="1:8" ht="123" customHeight="1">
      <c r="A941" s="97"/>
      <c r="B941" s="17"/>
      <c r="C941" s="123"/>
      <c r="D941" s="401" t="s">
        <v>3949</v>
      </c>
      <c r="E941" s="17"/>
      <c r="F941" s="17"/>
      <c r="G941" s="933"/>
      <c r="H941" s="933"/>
    </row>
    <row r="942" spans="1:8" ht="18" customHeight="1">
      <c r="A942" s="91"/>
      <c r="B942" s="67"/>
      <c r="C942" s="67"/>
      <c r="D942" s="457"/>
      <c r="E942" s="67"/>
      <c r="F942" s="67"/>
      <c r="G942" s="932"/>
      <c r="H942" s="932"/>
    </row>
    <row r="943" spans="1:8" ht="63.75">
      <c r="A943" s="97" t="s">
        <v>3950</v>
      </c>
      <c r="B943" s="17"/>
      <c r="C943" s="17"/>
      <c r="D943" s="401" t="s">
        <v>3951</v>
      </c>
      <c r="E943" s="17" t="s">
        <v>171</v>
      </c>
      <c r="F943" s="126">
        <v>1</v>
      </c>
      <c r="G943" s="933"/>
      <c r="H943" s="933"/>
    </row>
    <row r="944" spans="1:8">
      <c r="A944" s="91"/>
      <c r="B944" s="67"/>
      <c r="C944" s="67"/>
      <c r="D944" s="457"/>
      <c r="E944" s="67"/>
      <c r="F944" s="67"/>
      <c r="G944" s="932"/>
      <c r="H944" s="932"/>
    </row>
    <row r="945" spans="1:8" ht="73.5" customHeight="1">
      <c r="A945" s="97" t="s">
        <v>3952</v>
      </c>
      <c r="B945" s="17"/>
      <c r="C945" s="17"/>
      <c r="D945" s="401" t="s">
        <v>3953</v>
      </c>
      <c r="E945" s="17" t="s">
        <v>14</v>
      </c>
      <c r="F945" s="126">
        <v>1</v>
      </c>
      <c r="G945" s="933"/>
      <c r="H945" s="933"/>
    </row>
    <row r="946" spans="1:8">
      <c r="A946" s="91"/>
      <c r="B946" s="67"/>
      <c r="C946" s="67"/>
      <c r="D946" s="457"/>
      <c r="E946" s="67"/>
      <c r="F946" s="67"/>
      <c r="G946" s="932"/>
      <c r="H946" s="932"/>
    </row>
    <row r="947" spans="1:8">
      <c r="A947" s="97" t="s">
        <v>3954</v>
      </c>
      <c r="B947" s="17"/>
      <c r="C947" s="17"/>
      <c r="D947" s="401" t="s">
        <v>3955</v>
      </c>
      <c r="E947" s="17" t="s">
        <v>14</v>
      </c>
      <c r="F947" s="126">
        <v>1</v>
      </c>
      <c r="G947" s="933"/>
      <c r="H947" s="933"/>
    </row>
    <row r="948" spans="1:8">
      <c r="A948" s="91"/>
      <c r="B948" s="67"/>
      <c r="C948" s="67"/>
      <c r="D948" s="457"/>
      <c r="E948" s="67"/>
      <c r="F948" s="67"/>
      <c r="G948" s="932"/>
      <c r="H948" s="932"/>
    </row>
    <row r="949" spans="1:8" ht="52.5" customHeight="1">
      <c r="A949" s="97" t="s">
        <v>3956</v>
      </c>
      <c r="B949" s="17"/>
      <c r="C949" s="17"/>
      <c r="D949" s="401" t="s">
        <v>3957</v>
      </c>
      <c r="E949" s="17" t="s">
        <v>34</v>
      </c>
      <c r="F949" s="126">
        <v>2</v>
      </c>
      <c r="G949" s="933"/>
      <c r="H949" s="933"/>
    </row>
    <row r="950" spans="1:8">
      <c r="A950" s="91"/>
      <c r="B950" s="67"/>
      <c r="C950" s="67"/>
      <c r="D950" s="457"/>
      <c r="E950" s="67"/>
      <c r="F950" s="67"/>
      <c r="G950" s="932"/>
      <c r="H950" s="932"/>
    </row>
    <row r="951" spans="1:8" ht="25.5">
      <c r="A951" s="97" t="s">
        <v>3958</v>
      </c>
      <c r="B951" s="17"/>
      <c r="C951" s="17"/>
      <c r="D951" s="401" t="s">
        <v>3959</v>
      </c>
      <c r="E951" s="17" t="s">
        <v>14</v>
      </c>
      <c r="F951" s="126">
        <v>1</v>
      </c>
      <c r="G951" s="933"/>
      <c r="H951" s="933"/>
    </row>
    <row r="952" spans="1:8">
      <c r="A952" s="91"/>
      <c r="B952" s="67"/>
      <c r="C952" s="67"/>
      <c r="D952" s="457"/>
      <c r="E952" s="67"/>
      <c r="F952" s="67"/>
      <c r="G952" s="932"/>
      <c r="H952" s="932"/>
    </row>
    <row r="953" spans="1:8" ht="25.5">
      <c r="A953" s="97" t="s">
        <v>3960</v>
      </c>
      <c r="B953" s="17"/>
      <c r="C953" s="17"/>
      <c r="D953" s="401" t="s">
        <v>3961</v>
      </c>
      <c r="E953" s="17" t="s">
        <v>14</v>
      </c>
      <c r="F953" s="126">
        <v>1</v>
      </c>
      <c r="G953" s="933"/>
      <c r="H953" s="933"/>
    </row>
    <row r="954" spans="1:8" ht="15.75" thickBot="1">
      <c r="A954" s="91"/>
      <c r="B954" s="67"/>
      <c r="C954" s="67"/>
      <c r="D954" s="457"/>
      <c r="E954" s="67"/>
      <c r="F954" s="67"/>
      <c r="G954" s="932"/>
      <c r="H954" s="932"/>
    </row>
    <row r="955" spans="1:8" ht="15.75" thickBot="1">
      <c r="A955" s="1104" t="s">
        <v>39</v>
      </c>
      <c r="B955" s="1104"/>
      <c r="C955" s="1104"/>
      <c r="D955" s="1104"/>
      <c r="E955" s="1104"/>
      <c r="F955" s="1104"/>
      <c r="G955" s="1104"/>
      <c r="H955" s="36"/>
    </row>
    <row r="956" spans="1:8" ht="15.75" thickBot="1">
      <c r="A956" s="1105" t="s">
        <v>21</v>
      </c>
      <c r="B956" s="1106"/>
      <c r="C956" s="1106"/>
      <c r="D956" s="1106"/>
      <c r="E956" s="1106"/>
      <c r="F956" s="1106"/>
      <c r="G956" s="1107"/>
      <c r="H956" s="37"/>
    </row>
    <row r="957" spans="1:8">
      <c r="A957" s="97"/>
      <c r="B957" s="17"/>
      <c r="C957" s="123"/>
      <c r="D957" s="401" t="s">
        <v>3962</v>
      </c>
      <c r="E957" s="17"/>
      <c r="F957" s="17"/>
      <c r="G957" s="933"/>
      <c r="H957" s="933"/>
    </row>
    <row r="958" spans="1:8">
      <c r="A958" s="91"/>
      <c r="B958" s="67"/>
      <c r="C958" s="67"/>
      <c r="D958" s="457"/>
      <c r="E958" s="67"/>
      <c r="F958" s="67"/>
      <c r="G958" s="932"/>
      <c r="H958" s="932"/>
    </row>
    <row r="959" spans="1:8" ht="39" customHeight="1">
      <c r="A959" s="97" t="s">
        <v>3963</v>
      </c>
      <c r="B959" s="17"/>
      <c r="C959" s="17"/>
      <c r="D959" s="401" t="s">
        <v>3964</v>
      </c>
      <c r="E959" s="17" t="s">
        <v>34</v>
      </c>
      <c r="F959" s="126">
        <v>1</v>
      </c>
      <c r="G959" s="933"/>
      <c r="H959" s="933"/>
    </row>
    <row r="960" spans="1:8">
      <c r="A960" s="91"/>
      <c r="B960" s="67"/>
      <c r="C960" s="67"/>
      <c r="D960" s="457"/>
      <c r="E960" s="67"/>
      <c r="F960" s="67"/>
      <c r="G960" s="932"/>
      <c r="H960" s="932"/>
    </row>
    <row r="961" spans="1:8">
      <c r="A961" s="97"/>
      <c r="B961" s="17"/>
      <c r="C961" s="17"/>
      <c r="D961" s="401" t="s">
        <v>3965</v>
      </c>
      <c r="E961" s="17"/>
      <c r="F961" s="17"/>
      <c r="G961" s="933"/>
      <c r="H961" s="933"/>
    </row>
    <row r="962" spans="1:8">
      <c r="A962" s="91"/>
      <c r="B962" s="67"/>
      <c r="C962" s="67"/>
      <c r="D962" s="457"/>
      <c r="E962" s="67"/>
      <c r="F962" s="67"/>
      <c r="G962" s="932"/>
      <c r="H962" s="932"/>
    </row>
    <row r="963" spans="1:8">
      <c r="A963" s="97"/>
      <c r="B963" s="17"/>
      <c r="C963" s="17"/>
      <c r="D963" s="401" t="s">
        <v>3966</v>
      </c>
      <c r="E963" s="17"/>
      <c r="F963" s="126"/>
      <c r="G963" s="933"/>
      <c r="H963" s="933"/>
    </row>
    <row r="964" spans="1:8">
      <c r="A964" s="91"/>
      <c r="B964" s="67"/>
      <c r="C964" s="67"/>
      <c r="D964" s="457"/>
      <c r="E964" s="67"/>
      <c r="F964" s="67"/>
      <c r="G964" s="932"/>
      <c r="H964" s="932"/>
    </row>
    <row r="965" spans="1:8">
      <c r="A965" s="97"/>
      <c r="B965" s="17"/>
      <c r="C965" s="17"/>
      <c r="D965" s="401" t="s">
        <v>3967</v>
      </c>
      <c r="E965" s="17"/>
      <c r="F965" s="126"/>
      <c r="G965" s="933"/>
      <c r="H965" s="933"/>
    </row>
    <row r="966" spans="1:8">
      <c r="A966" s="91"/>
      <c r="B966" s="67"/>
      <c r="C966" s="67"/>
      <c r="D966" s="457"/>
      <c r="E966" s="67"/>
      <c r="F966" s="67"/>
      <c r="G966" s="932"/>
      <c r="H966" s="932"/>
    </row>
    <row r="967" spans="1:8">
      <c r="A967" s="97"/>
      <c r="B967" s="17"/>
      <c r="C967" s="9"/>
      <c r="D967" s="400" t="s">
        <v>3802</v>
      </c>
      <c r="E967" s="17"/>
      <c r="F967" s="126"/>
      <c r="G967" s="933"/>
      <c r="H967" s="933"/>
    </row>
    <row r="968" spans="1:8">
      <c r="A968" s="91"/>
      <c r="B968" s="67"/>
      <c r="C968" s="67"/>
      <c r="D968" s="457"/>
      <c r="E968" s="67"/>
      <c r="F968" s="67"/>
      <c r="G968" s="932"/>
      <c r="H968" s="932"/>
    </row>
    <row r="969" spans="1:8">
      <c r="A969" s="97" t="s">
        <v>3968</v>
      </c>
      <c r="B969" s="123"/>
      <c r="C969" s="123"/>
      <c r="D969" s="401" t="s">
        <v>3969</v>
      </c>
      <c r="E969" s="17" t="s">
        <v>3970</v>
      </c>
      <c r="F969" s="126">
        <v>1</v>
      </c>
      <c r="G969" s="933">
        <v>200000</v>
      </c>
      <c r="H969" s="933">
        <f>F969*G969</f>
        <v>200000</v>
      </c>
    </row>
    <row r="970" spans="1:8">
      <c r="A970" s="91"/>
      <c r="B970" s="149"/>
      <c r="C970" s="149"/>
      <c r="D970" s="457"/>
      <c r="E970" s="67"/>
      <c r="F970" s="67"/>
      <c r="G970" s="935"/>
      <c r="H970" s="935"/>
    </row>
    <row r="971" spans="1:8">
      <c r="A971" s="97" t="s">
        <v>3971</v>
      </c>
      <c r="B971" s="123"/>
      <c r="C971" s="123"/>
      <c r="D971" s="401" t="s">
        <v>4180</v>
      </c>
      <c r="E971" s="17" t="s">
        <v>59</v>
      </c>
      <c r="F971" s="126" t="s">
        <v>3972</v>
      </c>
      <c r="G971" s="933"/>
      <c r="H971" s="933"/>
    </row>
    <row r="972" spans="1:8">
      <c r="A972" s="91"/>
      <c r="B972" s="149"/>
      <c r="C972" s="149"/>
      <c r="D972" s="457"/>
      <c r="E972" s="67"/>
      <c r="F972" s="67"/>
      <c r="G972" s="935"/>
      <c r="H972" s="935"/>
    </row>
    <row r="973" spans="1:8" ht="25.5" customHeight="1">
      <c r="A973" s="97"/>
      <c r="B973" s="17"/>
      <c r="C973" s="123"/>
      <c r="D973" s="399" t="s">
        <v>2734</v>
      </c>
      <c r="E973" s="17"/>
      <c r="F973" s="126"/>
      <c r="G973" s="939"/>
      <c r="H973" s="936"/>
    </row>
    <row r="974" spans="1:8">
      <c r="A974" s="91"/>
      <c r="B974" s="67"/>
      <c r="C974" s="67"/>
      <c r="D974" s="457"/>
      <c r="E974" s="67"/>
      <c r="F974" s="67"/>
      <c r="G974" s="937"/>
      <c r="H974" s="938"/>
    </row>
    <row r="975" spans="1:8">
      <c r="A975" s="97" t="s">
        <v>3973</v>
      </c>
      <c r="B975" s="17"/>
      <c r="C975" s="17"/>
      <c r="D975" s="401" t="s">
        <v>3974</v>
      </c>
      <c r="E975" s="17"/>
      <c r="F975" s="17"/>
      <c r="G975" s="939"/>
      <c r="H975" s="936"/>
    </row>
    <row r="976" spans="1:8">
      <c r="A976" s="91"/>
      <c r="B976" s="67"/>
      <c r="C976" s="67"/>
      <c r="D976" s="457"/>
      <c r="E976" s="67"/>
      <c r="F976" s="67"/>
      <c r="G976" s="937"/>
      <c r="H976" s="938"/>
    </row>
    <row r="977" spans="1:8">
      <c r="A977" s="97" t="s">
        <v>3975</v>
      </c>
      <c r="B977" s="17"/>
      <c r="C977" s="17"/>
      <c r="D977" s="401" t="s">
        <v>3976</v>
      </c>
      <c r="E977" s="17"/>
      <c r="F977" s="126"/>
      <c r="G977" s="933"/>
      <c r="H977" s="933"/>
    </row>
    <row r="978" spans="1:8">
      <c r="A978" s="91"/>
      <c r="B978" s="67"/>
      <c r="C978" s="67"/>
      <c r="D978" s="457"/>
      <c r="E978" s="67"/>
      <c r="F978" s="67"/>
      <c r="G978" s="932"/>
      <c r="H978" s="932"/>
    </row>
    <row r="979" spans="1:8">
      <c r="A979" s="97" t="s">
        <v>3977</v>
      </c>
      <c r="B979" s="17"/>
      <c r="C979" s="17"/>
      <c r="D979" s="401" t="s">
        <v>3978</v>
      </c>
      <c r="E979" s="17" t="s">
        <v>171</v>
      </c>
      <c r="F979" s="126">
        <v>4</v>
      </c>
      <c r="G979" s="933"/>
      <c r="H979" s="933"/>
    </row>
    <row r="980" spans="1:8">
      <c r="A980" s="91"/>
      <c r="B980" s="67"/>
      <c r="C980" s="67"/>
      <c r="D980" s="457"/>
      <c r="E980" s="67"/>
      <c r="F980" s="67"/>
      <c r="G980" s="932"/>
      <c r="H980" s="932"/>
    </row>
    <row r="981" spans="1:8">
      <c r="A981" s="97" t="s">
        <v>3979</v>
      </c>
      <c r="B981" s="17"/>
      <c r="C981" s="17"/>
      <c r="D981" s="401" t="s">
        <v>3980</v>
      </c>
      <c r="E981" s="17" t="s">
        <v>171</v>
      </c>
      <c r="F981" s="126">
        <v>8</v>
      </c>
      <c r="G981" s="933"/>
      <c r="H981" s="933"/>
    </row>
    <row r="982" spans="1:8">
      <c r="A982" s="91"/>
      <c r="B982" s="67"/>
      <c r="C982" s="67"/>
      <c r="D982" s="457"/>
      <c r="E982" s="67"/>
      <c r="F982" s="67"/>
      <c r="G982" s="932"/>
      <c r="H982" s="932"/>
    </row>
    <row r="983" spans="1:8">
      <c r="A983" s="97" t="s">
        <v>3981</v>
      </c>
      <c r="B983" s="17"/>
      <c r="C983" s="17"/>
      <c r="D983" s="401" t="s">
        <v>3982</v>
      </c>
      <c r="E983" s="17" t="s">
        <v>171</v>
      </c>
      <c r="F983" s="126">
        <v>1</v>
      </c>
      <c r="G983" s="933"/>
      <c r="H983" s="933"/>
    </row>
    <row r="984" spans="1:8">
      <c r="A984" s="91"/>
      <c r="B984" s="67"/>
      <c r="C984" s="67"/>
      <c r="D984" s="457"/>
      <c r="E984" s="67"/>
      <c r="F984" s="67"/>
      <c r="G984" s="932"/>
      <c r="H984" s="932"/>
    </row>
    <row r="985" spans="1:8">
      <c r="A985" s="97" t="s">
        <v>3983</v>
      </c>
      <c r="B985" s="17"/>
      <c r="C985" s="123"/>
      <c r="D985" s="401" t="s">
        <v>3984</v>
      </c>
      <c r="E985" s="17" t="s">
        <v>171</v>
      </c>
      <c r="F985" s="126">
        <v>8</v>
      </c>
      <c r="G985" s="933"/>
      <c r="H985" s="933"/>
    </row>
    <row r="986" spans="1:8">
      <c r="A986" s="91"/>
      <c r="B986" s="67"/>
      <c r="C986" s="67"/>
      <c r="D986" s="457"/>
      <c r="E986" s="67"/>
      <c r="F986" s="67"/>
      <c r="G986" s="932"/>
      <c r="H986" s="932"/>
    </row>
    <row r="987" spans="1:8">
      <c r="A987" s="97" t="s">
        <v>3985</v>
      </c>
      <c r="B987" s="17"/>
      <c r="C987" s="17"/>
      <c r="D987" s="401" t="s">
        <v>3986</v>
      </c>
      <c r="E987" s="17" t="s">
        <v>171</v>
      </c>
      <c r="F987" s="126">
        <v>4</v>
      </c>
      <c r="G987" s="933"/>
      <c r="H987" s="933"/>
    </row>
    <row r="988" spans="1:8">
      <c r="A988" s="91"/>
      <c r="B988" s="67"/>
      <c r="C988" s="67"/>
      <c r="D988" s="457"/>
      <c r="E988" s="67"/>
      <c r="F988" s="67"/>
      <c r="G988" s="932"/>
      <c r="H988" s="932"/>
    </row>
    <row r="989" spans="1:8" ht="25.5">
      <c r="A989" s="97" t="s">
        <v>3987</v>
      </c>
      <c r="B989" s="17"/>
      <c r="C989" s="17"/>
      <c r="D989" s="401" t="s">
        <v>3988</v>
      </c>
      <c r="E989" s="17" t="s">
        <v>34</v>
      </c>
      <c r="F989" s="126">
        <v>4</v>
      </c>
      <c r="G989" s="933"/>
      <c r="H989" s="933"/>
    </row>
    <row r="990" spans="1:8">
      <c r="A990" s="91"/>
      <c r="B990" s="67"/>
      <c r="C990" s="67"/>
      <c r="D990" s="457"/>
      <c r="E990" s="67"/>
      <c r="F990" s="67"/>
      <c r="G990" s="932"/>
      <c r="H990" s="932"/>
    </row>
    <row r="991" spans="1:8">
      <c r="A991" s="97" t="s">
        <v>3989</v>
      </c>
      <c r="B991" s="17"/>
      <c r="C991" s="17"/>
      <c r="D991" s="401" t="s">
        <v>3990</v>
      </c>
      <c r="E991" s="17" t="s">
        <v>171</v>
      </c>
      <c r="F991" s="126">
        <v>4</v>
      </c>
      <c r="G991" s="933"/>
      <c r="H991" s="933"/>
    </row>
    <row r="992" spans="1:8">
      <c r="A992" s="91"/>
      <c r="B992" s="67"/>
      <c r="C992" s="67"/>
      <c r="D992" s="457"/>
      <c r="E992" s="67"/>
      <c r="F992" s="67"/>
      <c r="G992" s="932"/>
      <c r="H992" s="932"/>
    </row>
    <row r="993" spans="1:8" ht="23.25" customHeight="1">
      <c r="A993" s="97" t="s">
        <v>3991</v>
      </c>
      <c r="B993" s="17"/>
      <c r="C993" s="123"/>
      <c r="D993" s="401" t="s">
        <v>3992</v>
      </c>
      <c r="E993" s="17" t="s">
        <v>171</v>
      </c>
      <c r="F993" s="17">
        <v>4</v>
      </c>
      <c r="G993" s="933"/>
      <c r="H993" s="933"/>
    </row>
    <row r="994" spans="1:8">
      <c r="A994" s="91"/>
      <c r="B994" s="67"/>
      <c r="C994" s="67"/>
      <c r="D994" s="457"/>
      <c r="E994" s="67"/>
      <c r="F994" s="67"/>
      <c r="G994" s="932"/>
      <c r="H994" s="932"/>
    </row>
    <row r="995" spans="1:8" ht="25.5">
      <c r="A995" s="97" t="s">
        <v>3993</v>
      </c>
      <c r="B995" s="17"/>
      <c r="C995" s="17"/>
      <c r="D995" s="401" t="s">
        <v>3994</v>
      </c>
      <c r="E995" s="17" t="s">
        <v>171</v>
      </c>
      <c r="F995" s="126">
        <v>4</v>
      </c>
      <c r="G995" s="933"/>
      <c r="H995" s="933"/>
    </row>
    <row r="996" spans="1:8">
      <c r="A996" s="91"/>
      <c r="B996" s="67"/>
      <c r="C996" s="67"/>
      <c r="D996" s="457"/>
      <c r="E996" s="67"/>
      <c r="F996" s="67"/>
      <c r="G996" s="932"/>
      <c r="H996" s="932"/>
    </row>
    <row r="997" spans="1:8">
      <c r="A997" s="97" t="s">
        <v>3995</v>
      </c>
      <c r="B997" s="17"/>
      <c r="C997" s="17"/>
      <c r="D997" s="401" t="s">
        <v>3996</v>
      </c>
      <c r="E997" s="17" t="s">
        <v>171</v>
      </c>
      <c r="F997" s="126">
        <v>4</v>
      </c>
      <c r="G997" s="933"/>
      <c r="H997" s="933"/>
    </row>
    <row r="998" spans="1:8">
      <c r="A998" s="91"/>
      <c r="B998" s="67"/>
      <c r="C998" s="67"/>
      <c r="D998" s="457"/>
      <c r="E998" s="67"/>
      <c r="F998" s="67"/>
      <c r="G998" s="932"/>
      <c r="H998" s="932"/>
    </row>
    <row r="999" spans="1:8">
      <c r="A999" s="97" t="s">
        <v>3997</v>
      </c>
      <c r="B999" s="17"/>
      <c r="C999" s="17"/>
      <c r="D999" s="401" t="s">
        <v>3998</v>
      </c>
      <c r="E999" s="17" t="s">
        <v>171</v>
      </c>
      <c r="F999" s="126">
        <v>4</v>
      </c>
      <c r="G999" s="933"/>
      <c r="H999" s="933"/>
    </row>
    <row r="1000" spans="1:8">
      <c r="A1000" s="91"/>
      <c r="B1000" s="67"/>
      <c r="C1000" s="67"/>
      <c r="D1000" s="457"/>
      <c r="E1000" s="67"/>
      <c r="F1000" s="67"/>
      <c r="G1000" s="932"/>
      <c r="H1000" s="932"/>
    </row>
    <row r="1001" spans="1:8">
      <c r="A1001" s="97" t="s">
        <v>3999</v>
      </c>
      <c r="B1001" s="17"/>
      <c r="C1001" s="17"/>
      <c r="D1001" s="401" t="s">
        <v>4000</v>
      </c>
      <c r="E1001" s="17" t="s">
        <v>171</v>
      </c>
      <c r="F1001" s="126">
        <v>4</v>
      </c>
      <c r="G1001" s="933"/>
      <c r="H1001" s="933"/>
    </row>
    <row r="1002" spans="1:8">
      <c r="A1002" s="91"/>
      <c r="B1002" s="67"/>
      <c r="C1002" s="67"/>
      <c r="D1002" s="457"/>
      <c r="E1002" s="67"/>
      <c r="F1002" s="67"/>
      <c r="G1002" s="932"/>
      <c r="H1002" s="932"/>
    </row>
    <row r="1003" spans="1:8">
      <c r="A1003" s="97" t="s">
        <v>4001</v>
      </c>
      <c r="B1003" s="17"/>
      <c r="C1003" s="17"/>
      <c r="D1003" s="401" t="s">
        <v>4002</v>
      </c>
      <c r="E1003" s="17" t="s">
        <v>171</v>
      </c>
      <c r="F1003" s="126">
        <v>4</v>
      </c>
      <c r="G1003" s="933"/>
      <c r="H1003" s="933"/>
    </row>
    <row r="1004" spans="1:8">
      <c r="A1004" s="91"/>
      <c r="B1004" s="67"/>
      <c r="C1004" s="67"/>
      <c r="D1004" s="457"/>
      <c r="E1004" s="67"/>
      <c r="F1004" s="67"/>
      <c r="G1004" s="932"/>
      <c r="H1004" s="932"/>
    </row>
    <row r="1005" spans="1:8">
      <c r="A1005" s="97" t="s">
        <v>4003</v>
      </c>
      <c r="B1005" s="17"/>
      <c r="C1005" s="17"/>
      <c r="D1005" s="399" t="s">
        <v>4004</v>
      </c>
      <c r="E1005" s="17"/>
      <c r="F1005" s="126"/>
      <c r="G1005" s="933"/>
      <c r="H1005" s="933"/>
    </row>
    <row r="1006" spans="1:8">
      <c r="A1006" s="91"/>
      <c r="B1006" s="67"/>
      <c r="C1006" s="67"/>
      <c r="D1006" s="457"/>
      <c r="E1006" s="67"/>
      <c r="F1006" s="67"/>
      <c r="G1006" s="932"/>
      <c r="H1006" s="932"/>
    </row>
    <row r="1007" spans="1:8" ht="25.5">
      <c r="A1007" s="97" t="s">
        <v>4005</v>
      </c>
      <c r="B1007" s="17"/>
      <c r="C1007" s="17"/>
      <c r="D1007" s="401" t="s">
        <v>4006</v>
      </c>
      <c r="E1007" s="17"/>
      <c r="F1007" s="126"/>
      <c r="G1007" s="933"/>
      <c r="H1007" s="933"/>
    </row>
    <row r="1008" spans="1:8">
      <c r="A1008" s="91"/>
      <c r="B1008" s="67"/>
      <c r="C1008" s="67"/>
      <c r="D1008" s="457"/>
      <c r="E1008" s="67"/>
      <c r="F1008" s="67"/>
      <c r="G1008" s="932"/>
      <c r="H1008" s="932"/>
    </row>
    <row r="1009" spans="1:8" ht="25.5">
      <c r="A1009" s="97" t="s">
        <v>4007</v>
      </c>
      <c r="B1009" s="17"/>
      <c r="C1009" s="17"/>
      <c r="D1009" s="401" t="s">
        <v>4008</v>
      </c>
      <c r="E1009" s="17"/>
      <c r="F1009" s="126"/>
      <c r="G1009" s="933"/>
      <c r="H1009" s="933"/>
    </row>
    <row r="1010" spans="1:8">
      <c r="A1010" s="91"/>
      <c r="B1010" s="67"/>
      <c r="C1010" s="67"/>
      <c r="D1010" s="457"/>
      <c r="E1010" s="67"/>
      <c r="F1010" s="67"/>
      <c r="G1010" s="932"/>
      <c r="H1010" s="932"/>
    </row>
    <row r="1011" spans="1:8">
      <c r="A1011" s="97" t="s">
        <v>4009</v>
      </c>
      <c r="B1011" s="17"/>
      <c r="C1011" s="17"/>
      <c r="D1011" s="401" t="s">
        <v>4010</v>
      </c>
      <c r="E1011" s="17" t="s">
        <v>14</v>
      </c>
      <c r="F1011" s="126">
        <v>40</v>
      </c>
      <c r="G1011" s="933"/>
      <c r="H1011" s="933"/>
    </row>
    <row r="1012" spans="1:8">
      <c r="A1012" s="91"/>
      <c r="B1012" s="67"/>
      <c r="C1012" s="67"/>
      <c r="D1012" s="457"/>
      <c r="E1012" s="67"/>
      <c r="F1012" s="67"/>
      <c r="G1012" s="932"/>
      <c r="H1012" s="932"/>
    </row>
    <row r="1013" spans="1:8">
      <c r="A1013" s="97" t="s">
        <v>4011</v>
      </c>
      <c r="B1013" s="17"/>
      <c r="C1013" s="17"/>
      <c r="D1013" s="401" t="s">
        <v>4012</v>
      </c>
      <c r="E1013" s="17" t="s">
        <v>14</v>
      </c>
      <c r="F1013" s="126">
        <v>40</v>
      </c>
      <c r="G1013" s="933"/>
      <c r="H1013" s="933"/>
    </row>
    <row r="1014" spans="1:8">
      <c r="A1014" s="91"/>
      <c r="B1014" s="67"/>
      <c r="C1014" s="67"/>
      <c r="D1014" s="457"/>
      <c r="E1014" s="67"/>
      <c r="F1014" s="67"/>
      <c r="G1014" s="932"/>
      <c r="H1014" s="932"/>
    </row>
    <row r="1015" spans="1:8" ht="25.5">
      <c r="A1015" s="97" t="s">
        <v>4013</v>
      </c>
      <c r="B1015" s="17"/>
      <c r="C1015" s="17"/>
      <c r="D1015" s="401" t="s">
        <v>4014</v>
      </c>
      <c r="E1015" s="17" t="s">
        <v>14</v>
      </c>
      <c r="F1015" s="126">
        <v>32</v>
      </c>
      <c r="G1015" s="933"/>
      <c r="H1015" s="933"/>
    </row>
    <row r="1016" spans="1:8" ht="15.75" thickBot="1">
      <c r="A1016" s="91"/>
      <c r="B1016" s="67"/>
      <c r="C1016" s="67"/>
      <c r="D1016" s="457"/>
      <c r="E1016" s="67"/>
      <c r="F1016" s="67"/>
      <c r="G1016" s="932"/>
      <c r="H1016" s="932"/>
    </row>
    <row r="1017" spans="1:8" ht="15.75" thickBot="1">
      <c r="A1017" s="1104" t="s">
        <v>39</v>
      </c>
      <c r="B1017" s="1104"/>
      <c r="C1017" s="1104"/>
      <c r="D1017" s="1104"/>
      <c r="E1017" s="1104"/>
      <c r="F1017" s="1104"/>
      <c r="G1017" s="1104"/>
      <c r="H1017" s="36"/>
    </row>
    <row r="1018" spans="1:8" ht="15.75" thickBot="1">
      <c r="A1018" s="1105" t="s">
        <v>21</v>
      </c>
      <c r="B1018" s="1106"/>
      <c r="C1018" s="1106"/>
      <c r="D1018" s="1106"/>
      <c r="E1018" s="1106"/>
      <c r="F1018" s="1106"/>
      <c r="G1018" s="1107"/>
      <c r="H1018" s="37"/>
    </row>
    <row r="1019" spans="1:8">
      <c r="A1019" s="97" t="s">
        <v>4015</v>
      </c>
      <c r="B1019" s="17"/>
      <c r="C1019" s="123"/>
      <c r="D1019" s="401" t="s">
        <v>4016</v>
      </c>
      <c r="E1019" s="17" t="s">
        <v>12</v>
      </c>
      <c r="F1019" s="17">
        <v>160</v>
      </c>
      <c r="G1019" s="933"/>
      <c r="H1019" s="933"/>
    </row>
    <row r="1020" spans="1:8">
      <c r="A1020" s="91"/>
      <c r="B1020" s="67"/>
      <c r="C1020" s="67"/>
      <c r="D1020" s="457"/>
      <c r="E1020" s="67"/>
      <c r="F1020" s="67"/>
      <c r="G1020" s="932"/>
      <c r="H1020" s="932"/>
    </row>
    <row r="1021" spans="1:8">
      <c r="A1021" s="97" t="s">
        <v>4017</v>
      </c>
      <c r="B1021" s="17"/>
      <c r="C1021" s="17"/>
      <c r="D1021" s="401" t="s">
        <v>4018</v>
      </c>
      <c r="E1021" s="17" t="s">
        <v>34</v>
      </c>
      <c r="F1021" s="126">
        <v>1</v>
      </c>
      <c r="G1021" s="933"/>
      <c r="H1021" s="933"/>
    </row>
    <row r="1022" spans="1:8">
      <c r="A1022" s="91"/>
      <c r="B1022" s="67"/>
      <c r="C1022" s="67"/>
      <c r="D1022" s="457"/>
      <c r="E1022" s="67"/>
      <c r="F1022" s="67"/>
      <c r="G1022" s="932"/>
      <c r="H1022" s="932"/>
    </row>
    <row r="1023" spans="1:8" ht="38.25">
      <c r="A1023" s="97" t="s">
        <v>4019</v>
      </c>
      <c r="B1023" s="17"/>
      <c r="C1023" s="17"/>
      <c r="D1023" s="401" t="s">
        <v>4020</v>
      </c>
      <c r="E1023" s="17"/>
      <c r="F1023" s="17"/>
      <c r="G1023" s="933"/>
      <c r="H1023" s="933"/>
    </row>
    <row r="1024" spans="1:8">
      <c r="A1024" s="91"/>
      <c r="B1024" s="67"/>
      <c r="C1024" s="67"/>
      <c r="D1024" s="457"/>
      <c r="E1024" s="67"/>
      <c r="F1024" s="67"/>
      <c r="G1024" s="932"/>
      <c r="H1024" s="932"/>
    </row>
    <row r="1025" spans="1:8">
      <c r="A1025" s="97" t="s">
        <v>4021</v>
      </c>
      <c r="B1025" s="17"/>
      <c r="C1025" s="17"/>
      <c r="D1025" s="401" t="s">
        <v>4022</v>
      </c>
      <c r="E1025" s="17" t="s">
        <v>171</v>
      </c>
      <c r="F1025" s="126">
        <v>4</v>
      </c>
      <c r="G1025" s="933"/>
      <c r="H1025" s="933"/>
    </row>
    <row r="1026" spans="1:8">
      <c r="A1026" s="91"/>
      <c r="B1026" s="67"/>
      <c r="C1026" s="67"/>
      <c r="D1026" s="457"/>
      <c r="E1026" s="67"/>
      <c r="F1026" s="67"/>
      <c r="G1026" s="932"/>
      <c r="H1026" s="932"/>
    </row>
    <row r="1027" spans="1:8">
      <c r="A1027" s="97" t="s">
        <v>4023</v>
      </c>
      <c r="B1027" s="17"/>
      <c r="C1027" s="17"/>
      <c r="D1027" s="401" t="s">
        <v>4024</v>
      </c>
      <c r="E1027" s="17" t="s">
        <v>171</v>
      </c>
      <c r="F1027" s="126">
        <v>4</v>
      </c>
      <c r="G1027" s="933"/>
      <c r="H1027" s="933"/>
    </row>
    <row r="1028" spans="1:8">
      <c r="A1028" s="91"/>
      <c r="B1028" s="67"/>
      <c r="C1028" s="67"/>
      <c r="D1028" s="457"/>
      <c r="E1028" s="67"/>
      <c r="F1028" s="67"/>
      <c r="G1028" s="932"/>
      <c r="H1028" s="932"/>
    </row>
    <row r="1029" spans="1:8">
      <c r="A1029" s="97" t="s">
        <v>4025</v>
      </c>
      <c r="B1029" s="17"/>
      <c r="C1029" s="9"/>
      <c r="D1029" s="400" t="s">
        <v>4026</v>
      </c>
      <c r="E1029" s="17" t="s">
        <v>171</v>
      </c>
      <c r="F1029" s="126">
        <v>4</v>
      </c>
      <c r="G1029" s="933"/>
      <c r="H1029" s="933"/>
    </row>
    <row r="1030" spans="1:8">
      <c r="A1030" s="91"/>
      <c r="B1030" s="67"/>
      <c r="C1030" s="67"/>
      <c r="D1030" s="457"/>
      <c r="E1030" s="67"/>
      <c r="F1030" s="67"/>
      <c r="G1030" s="932"/>
      <c r="H1030" s="932"/>
    </row>
    <row r="1031" spans="1:8" ht="43.5" customHeight="1">
      <c r="A1031" s="97" t="s">
        <v>4027</v>
      </c>
      <c r="B1031" s="123"/>
      <c r="C1031" s="123"/>
      <c r="D1031" s="401" t="s">
        <v>4028</v>
      </c>
      <c r="E1031" s="17"/>
      <c r="F1031" s="126"/>
      <c r="G1031" s="933"/>
      <c r="H1031" s="933"/>
    </row>
    <row r="1032" spans="1:8">
      <c r="A1032" s="91"/>
      <c r="B1032" s="149"/>
      <c r="C1032" s="149"/>
      <c r="D1032" s="457"/>
      <c r="E1032" s="67"/>
      <c r="F1032" s="67"/>
      <c r="G1032" s="935"/>
      <c r="H1032" s="935"/>
    </row>
    <row r="1033" spans="1:8">
      <c r="A1033" s="97" t="s">
        <v>4029</v>
      </c>
      <c r="B1033" s="123"/>
      <c r="C1033" s="123"/>
      <c r="D1033" s="401" t="s">
        <v>4030</v>
      </c>
      <c r="E1033" s="17" t="s">
        <v>12</v>
      </c>
      <c r="F1033" s="126">
        <v>40</v>
      </c>
      <c r="G1033" s="933"/>
      <c r="H1033" s="933"/>
    </row>
    <row r="1034" spans="1:8">
      <c r="A1034" s="91"/>
      <c r="B1034" s="149"/>
      <c r="C1034" s="149"/>
      <c r="D1034" s="457"/>
      <c r="E1034" s="67"/>
      <c r="F1034" s="67"/>
      <c r="G1034" s="935"/>
      <c r="H1034" s="935"/>
    </row>
    <row r="1035" spans="1:8">
      <c r="A1035" s="97" t="s">
        <v>4031</v>
      </c>
      <c r="B1035" s="17"/>
      <c r="C1035" s="123"/>
      <c r="D1035" s="401" t="s">
        <v>4032</v>
      </c>
      <c r="E1035" s="17" t="s">
        <v>12</v>
      </c>
      <c r="F1035" s="126">
        <v>40</v>
      </c>
      <c r="G1035" s="933"/>
      <c r="H1035" s="933"/>
    </row>
    <row r="1036" spans="1:8">
      <c r="A1036" s="91"/>
      <c r="B1036" s="67"/>
      <c r="C1036" s="67"/>
      <c r="D1036" s="457"/>
      <c r="E1036" s="67"/>
      <c r="F1036" s="67"/>
      <c r="G1036" s="937"/>
      <c r="H1036" s="938"/>
    </row>
    <row r="1037" spans="1:8">
      <c r="A1037" s="97" t="s">
        <v>4033</v>
      </c>
      <c r="B1037" s="17"/>
      <c r="C1037" s="17"/>
      <c r="D1037" s="401" t="s">
        <v>4034</v>
      </c>
      <c r="E1037" s="17" t="s">
        <v>12</v>
      </c>
      <c r="F1037" s="17">
        <v>160</v>
      </c>
      <c r="G1037" s="933"/>
      <c r="H1037" s="933"/>
    </row>
    <row r="1038" spans="1:8">
      <c r="A1038" s="91"/>
      <c r="B1038" s="67"/>
      <c r="C1038" s="67"/>
      <c r="D1038" s="457"/>
      <c r="E1038" s="67"/>
      <c r="F1038" s="67"/>
      <c r="G1038" s="937"/>
      <c r="H1038" s="938"/>
    </row>
    <row r="1039" spans="1:8">
      <c r="A1039" s="97" t="s">
        <v>4035</v>
      </c>
      <c r="B1039" s="17"/>
      <c r="C1039" s="17"/>
      <c r="D1039" s="401" t="s">
        <v>4036</v>
      </c>
      <c r="E1039" s="17" t="s">
        <v>12</v>
      </c>
      <c r="F1039" s="126">
        <v>80</v>
      </c>
      <c r="G1039" s="933"/>
      <c r="H1039" s="933"/>
    </row>
    <row r="1040" spans="1:8">
      <c r="A1040" s="91"/>
      <c r="B1040" s="67"/>
      <c r="C1040" s="67"/>
      <c r="D1040" s="457"/>
      <c r="E1040" s="67"/>
      <c r="F1040" s="67"/>
      <c r="G1040" s="932"/>
      <c r="H1040" s="932"/>
    </row>
    <row r="1041" spans="1:8">
      <c r="A1041" s="97" t="s">
        <v>4037</v>
      </c>
      <c r="B1041" s="17"/>
      <c r="C1041" s="17"/>
      <c r="D1041" s="401" t="s">
        <v>4038</v>
      </c>
      <c r="E1041" s="17" t="s">
        <v>171</v>
      </c>
      <c r="F1041" s="126">
        <v>40</v>
      </c>
      <c r="G1041" s="933"/>
      <c r="H1041" s="933"/>
    </row>
    <row r="1042" spans="1:8">
      <c r="A1042" s="91"/>
      <c r="B1042" s="67"/>
      <c r="C1042" s="67"/>
      <c r="D1042" s="457"/>
      <c r="E1042" s="67"/>
      <c r="F1042" s="67"/>
      <c r="G1042" s="932"/>
      <c r="H1042" s="932"/>
    </row>
    <row r="1043" spans="1:8">
      <c r="A1043" s="97" t="s">
        <v>4039</v>
      </c>
      <c r="B1043" s="17"/>
      <c r="C1043" s="17"/>
      <c r="D1043" s="401" t="s">
        <v>4040</v>
      </c>
      <c r="E1043" s="17" t="s">
        <v>171</v>
      </c>
      <c r="F1043" s="126">
        <v>40</v>
      </c>
      <c r="G1043" s="933"/>
      <c r="H1043" s="933"/>
    </row>
    <row r="1044" spans="1:8">
      <c r="A1044" s="91"/>
      <c r="B1044" s="67"/>
      <c r="C1044" s="67"/>
      <c r="D1044" s="457"/>
      <c r="E1044" s="67"/>
      <c r="F1044" s="67"/>
      <c r="G1044" s="932"/>
      <c r="H1044" s="932"/>
    </row>
    <row r="1045" spans="1:8">
      <c r="A1045" s="97" t="s">
        <v>4041</v>
      </c>
      <c r="B1045" s="17"/>
      <c r="C1045" s="17"/>
      <c r="D1045" s="401" t="s">
        <v>4042</v>
      </c>
      <c r="E1045" s="17" t="s">
        <v>171</v>
      </c>
      <c r="F1045" s="126">
        <v>60</v>
      </c>
      <c r="G1045" s="933"/>
      <c r="H1045" s="933"/>
    </row>
    <row r="1046" spans="1:8">
      <c r="A1046" s="91"/>
      <c r="B1046" s="67"/>
      <c r="C1046" s="67"/>
      <c r="D1046" s="457"/>
      <c r="E1046" s="67"/>
      <c r="F1046" s="67"/>
      <c r="G1046" s="932"/>
      <c r="H1046" s="932"/>
    </row>
    <row r="1047" spans="1:8">
      <c r="A1047" s="97" t="s">
        <v>4043</v>
      </c>
      <c r="B1047" s="17"/>
      <c r="C1047" s="123"/>
      <c r="D1047" s="401" t="s">
        <v>4044</v>
      </c>
      <c r="E1047" s="17" t="s">
        <v>12</v>
      </c>
      <c r="F1047" s="126">
        <v>200</v>
      </c>
      <c r="G1047" s="933"/>
      <c r="H1047" s="933"/>
    </row>
    <row r="1048" spans="1:8">
      <c r="A1048" s="91"/>
      <c r="B1048" s="67"/>
      <c r="C1048" s="67"/>
      <c r="D1048" s="457"/>
      <c r="E1048" s="67"/>
      <c r="F1048" s="67"/>
      <c r="G1048" s="932"/>
      <c r="H1048" s="932"/>
    </row>
    <row r="1049" spans="1:8">
      <c r="A1049" s="97" t="s">
        <v>4045</v>
      </c>
      <c r="B1049" s="17"/>
      <c r="C1049" s="17"/>
      <c r="D1049" s="401" t="s">
        <v>4046</v>
      </c>
      <c r="E1049" s="17" t="s">
        <v>12</v>
      </c>
      <c r="F1049" s="126">
        <v>200</v>
      </c>
      <c r="G1049" s="933"/>
      <c r="H1049" s="933"/>
    </row>
    <row r="1050" spans="1:8">
      <c r="A1050" s="91"/>
      <c r="B1050" s="67"/>
      <c r="C1050" s="67"/>
      <c r="D1050" s="457"/>
      <c r="E1050" s="67"/>
      <c r="F1050" s="67"/>
      <c r="G1050" s="932"/>
      <c r="H1050" s="932"/>
    </row>
    <row r="1051" spans="1:8">
      <c r="A1051" s="97" t="s">
        <v>4047</v>
      </c>
      <c r="B1051" s="17"/>
      <c r="C1051" s="17"/>
      <c r="D1051" s="401" t="s">
        <v>4048</v>
      </c>
      <c r="E1051" s="17" t="s">
        <v>12</v>
      </c>
      <c r="F1051" s="126">
        <v>200</v>
      </c>
      <c r="G1051" s="933"/>
      <c r="H1051" s="933"/>
    </row>
    <row r="1052" spans="1:8">
      <c r="A1052" s="91"/>
      <c r="B1052" s="67"/>
      <c r="C1052" s="67"/>
      <c r="D1052" s="457"/>
      <c r="E1052" s="67"/>
      <c r="F1052" s="67"/>
      <c r="G1052" s="932"/>
      <c r="H1052" s="932"/>
    </row>
    <row r="1053" spans="1:8">
      <c r="A1053" s="97" t="s">
        <v>4049</v>
      </c>
      <c r="B1053" s="17"/>
      <c r="C1053" s="17"/>
      <c r="D1053" s="401" t="s">
        <v>4050</v>
      </c>
      <c r="E1053" s="17" t="s">
        <v>12</v>
      </c>
      <c r="F1053" s="126">
        <v>120</v>
      </c>
      <c r="G1053" s="933"/>
      <c r="H1053" s="933"/>
    </row>
    <row r="1054" spans="1:8">
      <c r="A1054" s="91"/>
      <c r="B1054" s="67"/>
      <c r="C1054" s="67"/>
      <c r="D1054" s="457"/>
      <c r="E1054" s="67"/>
      <c r="F1054" s="67"/>
      <c r="G1054" s="932"/>
      <c r="H1054" s="932"/>
    </row>
    <row r="1055" spans="1:8" ht="25.5">
      <c r="A1055" s="97" t="s">
        <v>4051</v>
      </c>
      <c r="B1055" s="17"/>
      <c r="C1055" s="123"/>
      <c r="D1055" s="401" t="s">
        <v>4052</v>
      </c>
      <c r="E1055" s="17" t="s">
        <v>12</v>
      </c>
      <c r="F1055" s="17">
        <v>160</v>
      </c>
      <c r="G1055" s="933"/>
      <c r="H1055" s="933"/>
    </row>
    <row r="1056" spans="1:8">
      <c r="A1056" s="91"/>
      <c r="B1056" s="67"/>
      <c r="C1056" s="67"/>
      <c r="D1056" s="457"/>
      <c r="E1056" s="67"/>
      <c r="F1056" s="67"/>
      <c r="G1056" s="932"/>
      <c r="H1056" s="932"/>
    </row>
    <row r="1057" spans="1:8" ht="25.5">
      <c r="A1057" s="97" t="s">
        <v>4053</v>
      </c>
      <c r="B1057" s="17"/>
      <c r="C1057" s="17"/>
      <c r="D1057" s="401" t="s">
        <v>4054</v>
      </c>
      <c r="E1057" s="17"/>
      <c r="F1057" s="126"/>
      <c r="G1057" s="933"/>
      <c r="H1057" s="933"/>
    </row>
    <row r="1058" spans="1:8">
      <c r="A1058" s="91"/>
      <c r="B1058" s="67"/>
      <c r="C1058" s="67"/>
      <c r="D1058" s="457"/>
      <c r="E1058" s="67"/>
      <c r="F1058" s="67"/>
      <c r="G1058" s="932"/>
      <c r="H1058" s="932"/>
    </row>
    <row r="1059" spans="1:8">
      <c r="A1059" s="97" t="s">
        <v>4055</v>
      </c>
      <c r="B1059" s="17"/>
      <c r="C1059" s="17"/>
      <c r="D1059" s="401" t="s">
        <v>4056</v>
      </c>
      <c r="E1059" s="17" t="s">
        <v>171</v>
      </c>
      <c r="F1059" s="126">
        <v>32</v>
      </c>
      <c r="G1059" s="933"/>
      <c r="H1059" s="933"/>
    </row>
    <row r="1060" spans="1:8">
      <c r="A1060" s="91"/>
      <c r="B1060" s="67"/>
      <c r="C1060" s="67"/>
      <c r="D1060" s="457"/>
      <c r="E1060" s="67"/>
      <c r="F1060" s="67"/>
      <c r="G1060" s="932"/>
      <c r="H1060" s="932"/>
    </row>
    <row r="1061" spans="1:8" ht="29.25" customHeight="1">
      <c r="A1061" s="97" t="s">
        <v>4057</v>
      </c>
      <c r="B1061" s="17"/>
      <c r="C1061" s="17"/>
      <c r="D1061" s="401" t="s">
        <v>2755</v>
      </c>
      <c r="E1061" s="17" t="s">
        <v>171</v>
      </c>
      <c r="F1061" s="126">
        <v>16</v>
      </c>
      <c r="G1061" s="933"/>
      <c r="H1061" s="933"/>
    </row>
    <row r="1062" spans="1:8" ht="18.75" customHeight="1">
      <c r="A1062" s="91"/>
      <c r="B1062" s="67"/>
      <c r="C1062" s="67"/>
      <c r="D1062" s="457"/>
      <c r="E1062" s="67"/>
      <c r="F1062" s="67"/>
      <c r="G1062" s="932"/>
      <c r="H1062" s="932"/>
    </row>
    <row r="1063" spans="1:8">
      <c r="A1063" s="97" t="s">
        <v>4058</v>
      </c>
      <c r="B1063" s="17"/>
      <c r="C1063" s="17"/>
      <c r="D1063" s="401" t="s">
        <v>4059</v>
      </c>
      <c r="E1063" s="17" t="s">
        <v>171</v>
      </c>
      <c r="F1063" s="126">
        <v>16</v>
      </c>
      <c r="G1063" s="933"/>
      <c r="H1063" s="933"/>
    </row>
    <row r="1064" spans="1:8">
      <c r="A1064" s="91"/>
      <c r="B1064" s="67"/>
      <c r="C1064" s="67"/>
      <c r="D1064" s="457"/>
      <c r="E1064" s="67"/>
      <c r="F1064" s="67"/>
      <c r="G1064" s="932"/>
      <c r="H1064" s="932"/>
    </row>
    <row r="1065" spans="1:8" ht="29.25" customHeight="1">
      <c r="A1065" s="97"/>
      <c r="B1065" s="17"/>
      <c r="C1065" s="17"/>
      <c r="D1065" s="401" t="s">
        <v>4060</v>
      </c>
      <c r="E1065" s="17"/>
      <c r="F1065" s="126"/>
      <c r="G1065" s="933"/>
      <c r="H1065" s="933"/>
    </row>
    <row r="1066" spans="1:8">
      <c r="A1066" s="91"/>
      <c r="B1066" s="67"/>
      <c r="C1066" s="67"/>
      <c r="D1066" s="457"/>
      <c r="E1066" s="67"/>
      <c r="F1066" s="67"/>
      <c r="G1066" s="932"/>
      <c r="H1066" s="932"/>
    </row>
    <row r="1067" spans="1:8">
      <c r="A1067" s="97" t="s">
        <v>4061</v>
      </c>
      <c r="B1067" s="17"/>
      <c r="C1067" s="17"/>
      <c r="D1067" s="401" t="s">
        <v>4062</v>
      </c>
      <c r="E1067" s="17" t="s">
        <v>171</v>
      </c>
      <c r="F1067" s="126">
        <v>32</v>
      </c>
      <c r="G1067" s="933"/>
      <c r="H1067" s="933"/>
    </row>
    <row r="1068" spans="1:8">
      <c r="A1068" s="91"/>
      <c r="B1068" s="67"/>
      <c r="C1068" s="67"/>
      <c r="D1068" s="457"/>
      <c r="E1068" s="67"/>
      <c r="F1068" s="67"/>
      <c r="G1068" s="932"/>
      <c r="H1068" s="932"/>
    </row>
    <row r="1069" spans="1:8">
      <c r="A1069" s="97" t="s">
        <v>4063</v>
      </c>
      <c r="B1069" s="17"/>
      <c r="C1069" s="17"/>
      <c r="D1069" s="401" t="s">
        <v>4064</v>
      </c>
      <c r="E1069" s="17" t="s">
        <v>14</v>
      </c>
      <c r="F1069" s="126">
        <v>16</v>
      </c>
      <c r="G1069" s="933"/>
      <c r="H1069" s="933"/>
    </row>
    <row r="1070" spans="1:8">
      <c r="A1070" s="91"/>
      <c r="B1070" s="67"/>
      <c r="C1070" s="67"/>
      <c r="D1070" s="457"/>
      <c r="E1070" s="67"/>
      <c r="F1070" s="67"/>
      <c r="G1070" s="932"/>
      <c r="H1070" s="932"/>
    </row>
    <row r="1071" spans="1:8">
      <c r="A1071" s="97" t="s">
        <v>4065</v>
      </c>
      <c r="B1071" s="17"/>
      <c r="C1071" s="17"/>
      <c r="D1071" s="401" t="s">
        <v>4066</v>
      </c>
      <c r="E1071" s="17" t="s">
        <v>171</v>
      </c>
      <c r="F1071" s="126">
        <v>16</v>
      </c>
      <c r="G1071" s="933"/>
      <c r="H1071" s="933"/>
    </row>
    <row r="1072" spans="1:8">
      <c r="A1072" s="91"/>
      <c r="B1072" s="67"/>
      <c r="C1072" s="67"/>
      <c r="D1072" s="457"/>
      <c r="E1072" s="67"/>
      <c r="F1072" s="67"/>
      <c r="G1072" s="932"/>
      <c r="H1072" s="932"/>
    </row>
    <row r="1073" spans="1:8">
      <c r="A1073" s="97"/>
      <c r="B1073" s="17"/>
      <c r="C1073" s="17"/>
      <c r="D1073" s="401" t="s">
        <v>4067</v>
      </c>
      <c r="E1073" s="17"/>
      <c r="F1073" s="126"/>
      <c r="G1073" s="933"/>
      <c r="H1073" s="933"/>
    </row>
    <row r="1074" spans="1:8">
      <c r="A1074" s="91"/>
      <c r="B1074" s="67"/>
      <c r="C1074" s="67"/>
      <c r="D1074" s="457"/>
      <c r="E1074" s="67"/>
      <c r="F1074" s="67"/>
      <c r="G1074" s="932"/>
      <c r="H1074" s="932"/>
    </row>
    <row r="1075" spans="1:8">
      <c r="A1075" s="97" t="s">
        <v>4068</v>
      </c>
      <c r="B1075" s="17"/>
      <c r="C1075" s="17"/>
      <c r="D1075" s="401" t="s">
        <v>4069</v>
      </c>
      <c r="E1075" s="17" t="s">
        <v>171</v>
      </c>
      <c r="F1075" s="126">
        <v>2</v>
      </c>
      <c r="G1075" s="933"/>
      <c r="H1075" s="933"/>
    </row>
    <row r="1076" spans="1:8">
      <c r="A1076" s="91"/>
      <c r="B1076" s="67"/>
      <c r="C1076" s="67"/>
      <c r="D1076" s="457"/>
      <c r="E1076" s="67"/>
      <c r="F1076" s="67"/>
      <c r="G1076" s="932"/>
      <c r="H1076" s="932"/>
    </row>
    <row r="1077" spans="1:8">
      <c r="A1077" s="97" t="s">
        <v>4070</v>
      </c>
      <c r="B1077" s="17"/>
      <c r="C1077" s="17"/>
      <c r="D1077" s="401" t="s">
        <v>4071</v>
      </c>
      <c r="E1077" s="17" t="s">
        <v>171</v>
      </c>
      <c r="F1077" s="126">
        <v>2</v>
      </c>
      <c r="G1077" s="933"/>
      <c r="H1077" s="933"/>
    </row>
    <row r="1078" spans="1:8" ht="15.75" thickBot="1">
      <c r="A1078" s="91"/>
      <c r="B1078" s="67"/>
      <c r="C1078" s="67"/>
      <c r="D1078" s="457"/>
      <c r="E1078" s="67"/>
      <c r="F1078" s="67"/>
      <c r="G1078" s="932"/>
      <c r="H1078" s="932"/>
    </row>
    <row r="1079" spans="1:8" ht="15.75" thickBot="1">
      <c r="A1079" s="1104" t="s">
        <v>39</v>
      </c>
      <c r="B1079" s="1104"/>
      <c r="C1079" s="1104"/>
      <c r="D1079" s="1104"/>
      <c r="E1079" s="1104"/>
      <c r="F1079" s="1104"/>
      <c r="G1079" s="1104"/>
      <c r="H1079" s="36"/>
    </row>
    <row r="1080" spans="1:8" ht="15.75" thickBot="1">
      <c r="A1080" s="1105" t="s">
        <v>21</v>
      </c>
      <c r="B1080" s="1106"/>
      <c r="C1080" s="1106"/>
      <c r="D1080" s="1106"/>
      <c r="E1080" s="1106"/>
      <c r="F1080" s="1106"/>
      <c r="G1080" s="1107"/>
      <c r="H1080" s="37"/>
    </row>
    <row r="1081" spans="1:8">
      <c r="A1081" s="97" t="s">
        <v>4072</v>
      </c>
      <c r="B1081" s="17"/>
      <c r="C1081" s="123"/>
      <c r="D1081" s="401" t="s">
        <v>4073</v>
      </c>
      <c r="E1081" s="17"/>
      <c r="F1081" s="17"/>
      <c r="G1081" s="933"/>
      <c r="H1081" s="933"/>
    </row>
    <row r="1082" spans="1:8">
      <c r="A1082" s="91"/>
      <c r="B1082" s="67"/>
      <c r="C1082" s="67"/>
      <c r="D1082" s="457"/>
      <c r="E1082" s="67"/>
      <c r="F1082" s="67"/>
      <c r="G1082" s="932"/>
      <c r="H1082" s="932"/>
    </row>
    <row r="1083" spans="1:8">
      <c r="A1083" s="97"/>
      <c r="B1083" s="17"/>
      <c r="C1083" s="17"/>
      <c r="D1083" s="401" t="s">
        <v>4074</v>
      </c>
      <c r="E1083" s="17"/>
      <c r="F1083" s="126"/>
      <c r="G1083" s="933"/>
      <c r="H1083" s="933"/>
    </row>
    <row r="1084" spans="1:8">
      <c r="A1084" s="91"/>
      <c r="B1084" s="67"/>
      <c r="C1084" s="67"/>
      <c r="D1084" s="457"/>
      <c r="E1084" s="67"/>
      <c r="F1084" s="67"/>
      <c r="G1084" s="932"/>
      <c r="H1084" s="932"/>
    </row>
    <row r="1085" spans="1:8">
      <c r="A1085" s="97" t="s">
        <v>4075</v>
      </c>
      <c r="B1085" s="17"/>
      <c r="C1085" s="17"/>
      <c r="D1085" s="401" t="s">
        <v>2840</v>
      </c>
      <c r="E1085" s="17" t="s">
        <v>171</v>
      </c>
      <c r="F1085" s="17">
        <v>4</v>
      </c>
      <c r="G1085" s="933"/>
      <c r="H1085" s="933"/>
    </row>
    <row r="1086" spans="1:8">
      <c r="A1086" s="91"/>
      <c r="B1086" s="67"/>
      <c r="C1086" s="67"/>
      <c r="D1086" s="457"/>
      <c r="E1086" s="67"/>
      <c r="F1086" s="67"/>
      <c r="G1086" s="932"/>
      <c r="H1086" s="932"/>
    </row>
    <row r="1087" spans="1:8">
      <c r="A1087" s="97" t="s">
        <v>4076</v>
      </c>
      <c r="B1087" s="17"/>
      <c r="C1087" s="17"/>
      <c r="D1087" s="401" t="s">
        <v>4077</v>
      </c>
      <c r="E1087" s="17" t="s">
        <v>171</v>
      </c>
      <c r="F1087" s="126">
        <v>1</v>
      </c>
      <c r="G1087" s="933"/>
      <c r="H1087" s="933"/>
    </row>
    <row r="1088" spans="1:8">
      <c r="A1088" s="91"/>
      <c r="B1088" s="67"/>
      <c r="C1088" s="67"/>
      <c r="D1088" s="457"/>
      <c r="E1088" s="67"/>
      <c r="F1088" s="67"/>
      <c r="G1088" s="932"/>
      <c r="H1088" s="932"/>
    </row>
    <row r="1089" spans="1:8">
      <c r="A1089" s="97" t="s">
        <v>4078</v>
      </c>
      <c r="B1089" s="17"/>
      <c r="C1089" s="17"/>
      <c r="D1089" s="401" t="s">
        <v>2841</v>
      </c>
      <c r="E1089" s="17" t="s">
        <v>171</v>
      </c>
      <c r="F1089" s="126">
        <v>4</v>
      </c>
      <c r="G1089" s="933"/>
      <c r="H1089" s="933"/>
    </row>
    <row r="1090" spans="1:8">
      <c r="A1090" s="91"/>
      <c r="B1090" s="67"/>
      <c r="C1090" s="67"/>
      <c r="D1090" s="457"/>
      <c r="E1090" s="67"/>
      <c r="F1090" s="67"/>
      <c r="G1090" s="932"/>
      <c r="H1090" s="932"/>
    </row>
    <row r="1091" spans="1:8">
      <c r="A1091" s="97" t="s">
        <v>4079</v>
      </c>
      <c r="B1091" s="17"/>
      <c r="C1091" s="9"/>
      <c r="D1091" s="400" t="s">
        <v>2842</v>
      </c>
      <c r="E1091" s="17" t="s">
        <v>14</v>
      </c>
      <c r="F1091" s="126">
        <v>4</v>
      </c>
      <c r="G1091" s="933"/>
      <c r="H1091" s="933"/>
    </row>
    <row r="1092" spans="1:8">
      <c r="A1092" s="91"/>
      <c r="B1092" s="67"/>
      <c r="C1092" s="67"/>
      <c r="D1092" s="457"/>
      <c r="E1092" s="67"/>
      <c r="F1092" s="67"/>
      <c r="G1092" s="932"/>
      <c r="H1092" s="932"/>
    </row>
    <row r="1093" spans="1:8">
      <c r="A1093" s="97" t="s">
        <v>4080</v>
      </c>
      <c r="B1093" s="123"/>
      <c r="C1093" s="123"/>
      <c r="D1093" s="401" t="s">
        <v>3100</v>
      </c>
      <c r="E1093" s="17" t="s">
        <v>14</v>
      </c>
      <c r="F1093" s="126">
        <v>4</v>
      </c>
      <c r="G1093" s="933"/>
      <c r="H1093" s="933"/>
    </row>
    <row r="1094" spans="1:8">
      <c r="A1094" s="91"/>
      <c r="B1094" s="149"/>
      <c r="C1094" s="149"/>
      <c r="D1094" s="457"/>
      <c r="E1094" s="67"/>
      <c r="F1094" s="67"/>
      <c r="G1094" s="935"/>
      <c r="H1094" s="935"/>
    </row>
    <row r="1095" spans="1:8">
      <c r="A1095" s="97" t="s">
        <v>4081</v>
      </c>
      <c r="B1095" s="123"/>
      <c r="C1095" s="123"/>
      <c r="D1095" s="401" t="s">
        <v>4082</v>
      </c>
      <c r="E1095" s="17" t="s">
        <v>14</v>
      </c>
      <c r="F1095" s="126">
        <v>10</v>
      </c>
      <c r="G1095" s="933"/>
      <c r="H1095" s="933"/>
    </row>
    <row r="1096" spans="1:8">
      <c r="A1096" s="91"/>
      <c r="B1096" s="149"/>
      <c r="C1096" s="149"/>
      <c r="D1096" s="457"/>
      <c r="E1096" s="67"/>
      <c r="F1096" s="67"/>
      <c r="G1096" s="935"/>
      <c r="H1096" s="935"/>
    </row>
    <row r="1097" spans="1:8">
      <c r="A1097" s="97" t="s">
        <v>4083</v>
      </c>
      <c r="B1097" s="17"/>
      <c r="C1097" s="123"/>
      <c r="D1097" s="401" t="s">
        <v>4084</v>
      </c>
      <c r="E1097" s="17" t="s">
        <v>34</v>
      </c>
      <c r="F1097" s="126">
        <v>1</v>
      </c>
      <c r="G1097" s="933"/>
      <c r="H1097" s="933"/>
    </row>
    <row r="1098" spans="1:8">
      <c r="A1098" s="91"/>
      <c r="B1098" s="67"/>
      <c r="C1098" s="67"/>
      <c r="D1098" s="457"/>
      <c r="E1098" s="67"/>
      <c r="F1098" s="67"/>
      <c r="G1098" s="937"/>
      <c r="H1098" s="938"/>
    </row>
    <row r="1099" spans="1:8" ht="25.5">
      <c r="A1099" s="97" t="s">
        <v>4085</v>
      </c>
      <c r="B1099" s="17"/>
      <c r="C1099" s="17"/>
      <c r="D1099" s="401" t="s">
        <v>4086</v>
      </c>
      <c r="E1099" s="17" t="s">
        <v>34</v>
      </c>
      <c r="F1099" s="17">
        <v>1</v>
      </c>
      <c r="G1099" s="939"/>
      <c r="H1099" s="936"/>
    </row>
    <row r="1100" spans="1:8">
      <c r="A1100" s="91"/>
      <c r="B1100" s="67"/>
      <c r="C1100" s="67"/>
      <c r="D1100" s="457"/>
      <c r="E1100" s="67"/>
      <c r="F1100" s="67"/>
      <c r="G1100" s="937"/>
      <c r="H1100" s="938"/>
    </row>
    <row r="1101" spans="1:8" ht="25.5">
      <c r="A1101" s="97"/>
      <c r="B1101" s="17"/>
      <c r="C1101" s="17"/>
      <c r="D1101" s="401" t="s">
        <v>4087</v>
      </c>
      <c r="E1101" s="17"/>
      <c r="F1101" s="126"/>
      <c r="G1101" s="933"/>
      <c r="H1101" s="933"/>
    </row>
    <row r="1102" spans="1:8">
      <c r="A1102" s="91"/>
      <c r="B1102" s="67"/>
      <c r="C1102" s="67"/>
      <c r="D1102" s="457"/>
      <c r="E1102" s="67"/>
      <c r="F1102" s="67"/>
      <c r="G1102" s="932"/>
      <c r="H1102" s="932"/>
    </row>
    <row r="1103" spans="1:8">
      <c r="A1103" s="97"/>
      <c r="B1103" s="17"/>
      <c r="C1103" s="17"/>
      <c r="D1103" s="401" t="s">
        <v>2946</v>
      </c>
      <c r="E1103" s="17"/>
      <c r="F1103" s="126"/>
      <c r="G1103" s="933"/>
      <c r="H1103" s="933"/>
    </row>
    <row r="1104" spans="1:8">
      <c r="A1104" s="91"/>
      <c r="B1104" s="67"/>
      <c r="C1104" s="67"/>
      <c r="D1104" s="457"/>
      <c r="E1104" s="67"/>
      <c r="F1104" s="67"/>
      <c r="G1104" s="932"/>
      <c r="H1104" s="932"/>
    </row>
    <row r="1105" spans="1:8" ht="45" customHeight="1">
      <c r="A1105" s="97" t="s">
        <v>4088</v>
      </c>
      <c r="B1105" s="17"/>
      <c r="C1105" s="17"/>
      <c r="D1105" s="401" t="s">
        <v>4089</v>
      </c>
      <c r="E1105" s="17" t="s">
        <v>34</v>
      </c>
      <c r="F1105" s="126">
        <v>1</v>
      </c>
      <c r="G1105" s="933"/>
      <c r="H1105" s="933"/>
    </row>
    <row r="1106" spans="1:8">
      <c r="A1106" s="91"/>
      <c r="B1106" s="67"/>
      <c r="C1106" s="67"/>
      <c r="D1106" s="457"/>
      <c r="E1106" s="67"/>
      <c r="F1106" s="67"/>
      <c r="G1106" s="932"/>
      <c r="H1106" s="932"/>
    </row>
    <row r="1107" spans="1:8" ht="25.5">
      <c r="A1107" s="97" t="s">
        <v>4090</v>
      </c>
      <c r="B1107" s="17"/>
      <c r="C1107" s="17"/>
      <c r="D1107" s="401" t="s">
        <v>4091</v>
      </c>
      <c r="E1107" s="17" t="s">
        <v>34</v>
      </c>
      <c r="F1107" s="126">
        <v>1</v>
      </c>
      <c r="G1107" s="933"/>
      <c r="H1107" s="933"/>
    </row>
    <row r="1108" spans="1:8">
      <c r="A1108" s="91"/>
      <c r="B1108" s="67"/>
      <c r="C1108" s="67"/>
      <c r="D1108" s="457"/>
      <c r="E1108" s="67"/>
      <c r="F1108" s="67"/>
      <c r="G1108" s="932"/>
      <c r="H1108" s="932"/>
    </row>
    <row r="1109" spans="1:8">
      <c r="A1109" s="97"/>
      <c r="B1109" s="17"/>
      <c r="C1109" s="123"/>
      <c r="D1109" s="401" t="s">
        <v>4092</v>
      </c>
      <c r="E1109" s="17"/>
      <c r="F1109" s="126"/>
      <c r="G1109" s="933"/>
      <c r="H1109" s="933"/>
    </row>
    <row r="1110" spans="1:8">
      <c r="A1110" s="91"/>
      <c r="B1110" s="67"/>
      <c r="C1110" s="67"/>
      <c r="D1110" s="457"/>
      <c r="E1110" s="67"/>
      <c r="F1110" s="67"/>
      <c r="G1110" s="932"/>
      <c r="H1110" s="932"/>
    </row>
    <row r="1111" spans="1:8" ht="25.5">
      <c r="A1111" s="97" t="s">
        <v>4093</v>
      </c>
      <c r="B1111" s="17"/>
      <c r="C1111" s="17"/>
      <c r="D1111" s="401" t="s">
        <v>4094</v>
      </c>
      <c r="E1111" s="17" t="s">
        <v>34</v>
      </c>
      <c r="F1111" s="126">
        <v>1</v>
      </c>
      <c r="G1111" s="933"/>
      <c r="H1111" s="933"/>
    </row>
    <row r="1112" spans="1:8">
      <c r="A1112" s="91"/>
      <c r="B1112" s="67"/>
      <c r="C1112" s="67"/>
      <c r="D1112" s="457"/>
      <c r="E1112" s="67"/>
      <c r="F1112" s="67"/>
      <c r="G1112" s="932"/>
      <c r="H1112" s="932"/>
    </row>
    <row r="1113" spans="1:8">
      <c r="A1113" s="97"/>
      <c r="B1113" s="17"/>
      <c r="C1113" s="17"/>
      <c r="D1113" s="401" t="s">
        <v>4095</v>
      </c>
      <c r="E1113" s="17"/>
      <c r="F1113" s="126"/>
      <c r="G1113" s="933"/>
      <c r="H1113" s="933"/>
    </row>
    <row r="1114" spans="1:8">
      <c r="A1114" s="91"/>
      <c r="B1114" s="67"/>
      <c r="C1114" s="67"/>
      <c r="D1114" s="457"/>
      <c r="E1114" s="67"/>
      <c r="F1114" s="67"/>
      <c r="G1114" s="932"/>
      <c r="H1114" s="932"/>
    </row>
    <row r="1115" spans="1:8">
      <c r="A1115" s="97"/>
      <c r="B1115" s="17"/>
      <c r="C1115" s="17"/>
      <c r="D1115" s="401" t="s">
        <v>4096</v>
      </c>
      <c r="E1115" s="17"/>
      <c r="F1115" s="126"/>
      <c r="G1115" s="933"/>
      <c r="H1115" s="933"/>
    </row>
    <row r="1116" spans="1:8">
      <c r="A1116" s="91"/>
      <c r="B1116" s="67"/>
      <c r="C1116" s="67"/>
      <c r="D1116" s="457"/>
      <c r="E1116" s="67"/>
      <c r="F1116" s="67"/>
      <c r="G1116" s="932"/>
      <c r="H1116" s="932"/>
    </row>
    <row r="1117" spans="1:8">
      <c r="A1117" s="97"/>
      <c r="B1117" s="17"/>
      <c r="C1117" s="123"/>
      <c r="D1117" s="401" t="s">
        <v>4097</v>
      </c>
      <c r="E1117" s="17"/>
      <c r="F1117" s="17"/>
      <c r="G1117" s="933"/>
      <c r="H1117" s="933"/>
    </row>
    <row r="1118" spans="1:8">
      <c r="A1118" s="91"/>
      <c r="B1118" s="67"/>
      <c r="C1118" s="67"/>
      <c r="D1118" s="457"/>
      <c r="E1118" s="67"/>
      <c r="F1118" s="67"/>
      <c r="G1118" s="932"/>
      <c r="H1118" s="932"/>
    </row>
    <row r="1119" spans="1:8" ht="29.25" customHeight="1">
      <c r="A1119" s="97"/>
      <c r="B1119" s="17"/>
      <c r="C1119" s="17"/>
      <c r="D1119" s="401" t="s">
        <v>4098</v>
      </c>
      <c r="E1119" s="17"/>
      <c r="F1119" s="126"/>
      <c r="G1119" s="933"/>
      <c r="H1119" s="933"/>
    </row>
    <row r="1120" spans="1:8">
      <c r="A1120" s="91"/>
      <c r="B1120" s="67"/>
      <c r="C1120" s="67"/>
      <c r="D1120" s="457"/>
      <c r="E1120" s="67"/>
      <c r="F1120" s="67"/>
      <c r="G1120" s="932"/>
      <c r="H1120" s="932"/>
    </row>
    <row r="1121" spans="1:8">
      <c r="A1121" s="97"/>
      <c r="B1121" s="17"/>
      <c r="C1121" s="17"/>
      <c r="D1121" s="401" t="s">
        <v>4099</v>
      </c>
      <c r="E1121" s="17"/>
      <c r="F1121" s="126"/>
      <c r="G1121" s="933"/>
      <c r="H1121" s="933"/>
    </row>
    <row r="1122" spans="1:8">
      <c r="A1122" s="91"/>
      <c r="B1122" s="67"/>
      <c r="C1122" s="67"/>
      <c r="D1122" s="457"/>
      <c r="E1122" s="67"/>
      <c r="F1122" s="67"/>
      <c r="G1122" s="932"/>
      <c r="H1122" s="932"/>
    </row>
    <row r="1123" spans="1:8">
      <c r="A1123" s="97"/>
      <c r="B1123" s="17"/>
      <c r="C1123" s="17"/>
      <c r="D1123" s="401" t="s">
        <v>4100</v>
      </c>
      <c r="E1123" s="17"/>
      <c r="F1123" s="126"/>
      <c r="G1123" s="933"/>
      <c r="H1123" s="933"/>
    </row>
    <row r="1124" spans="1:8">
      <c r="A1124" s="91"/>
      <c r="B1124" s="67"/>
      <c r="C1124" s="67"/>
      <c r="D1124" s="457"/>
      <c r="E1124" s="67"/>
      <c r="F1124" s="67"/>
      <c r="G1124" s="932"/>
      <c r="H1124" s="932"/>
    </row>
    <row r="1125" spans="1:8">
      <c r="A1125" s="97"/>
      <c r="B1125" s="17"/>
      <c r="C1125" s="17"/>
      <c r="D1125" s="401" t="s">
        <v>4101</v>
      </c>
      <c r="E1125" s="17"/>
      <c r="F1125" s="126"/>
      <c r="G1125" s="933"/>
      <c r="H1125" s="933"/>
    </row>
    <row r="1126" spans="1:8">
      <c r="A1126" s="91"/>
      <c r="B1126" s="67"/>
      <c r="C1126" s="67"/>
      <c r="D1126" s="457"/>
      <c r="E1126" s="67"/>
      <c r="F1126" s="67"/>
      <c r="G1126" s="932"/>
      <c r="H1126" s="932"/>
    </row>
    <row r="1127" spans="1:8">
      <c r="A1127" s="97"/>
      <c r="B1127" s="17"/>
      <c r="C1127" s="17"/>
      <c r="D1127" s="401" t="s">
        <v>2810</v>
      </c>
      <c r="E1127" s="17"/>
      <c r="F1127" s="126"/>
      <c r="G1127" s="933"/>
      <c r="H1127" s="933"/>
    </row>
    <row r="1128" spans="1:8">
      <c r="A1128" s="91"/>
      <c r="B1128" s="67"/>
      <c r="C1128" s="67"/>
      <c r="D1128" s="457"/>
      <c r="E1128" s="67"/>
      <c r="F1128" s="67"/>
      <c r="G1128" s="932"/>
      <c r="H1128" s="932"/>
    </row>
    <row r="1129" spans="1:8" ht="38.25">
      <c r="A1129" s="97" t="s">
        <v>4102</v>
      </c>
      <c r="B1129" s="17"/>
      <c r="C1129" s="17"/>
      <c r="D1129" s="401" t="s">
        <v>4103</v>
      </c>
      <c r="E1129" s="17" t="s">
        <v>34</v>
      </c>
      <c r="F1129" s="126">
        <v>1</v>
      </c>
      <c r="G1129" s="933"/>
      <c r="H1129" s="933"/>
    </row>
    <row r="1130" spans="1:8">
      <c r="A1130" s="91"/>
      <c r="B1130" s="67"/>
      <c r="C1130" s="67"/>
      <c r="D1130" s="457"/>
      <c r="E1130" s="67"/>
      <c r="F1130" s="67"/>
      <c r="G1130" s="932"/>
      <c r="H1130" s="932"/>
    </row>
    <row r="1131" spans="1:8">
      <c r="A1131" s="97"/>
      <c r="B1131" s="17"/>
      <c r="C1131" s="17"/>
      <c r="D1131" s="401" t="s">
        <v>2812</v>
      </c>
      <c r="E1131" s="17"/>
      <c r="F1131" s="126"/>
      <c r="G1131" s="933"/>
      <c r="H1131" s="933"/>
    </row>
    <row r="1132" spans="1:8">
      <c r="A1132" s="91"/>
      <c r="B1132" s="67"/>
      <c r="C1132" s="67"/>
      <c r="D1132" s="457"/>
      <c r="E1132" s="67"/>
      <c r="F1132" s="67"/>
      <c r="G1132" s="932"/>
      <c r="H1132" s="932"/>
    </row>
    <row r="1133" spans="1:8" ht="25.5">
      <c r="A1133" s="97"/>
      <c r="B1133" s="17"/>
      <c r="C1133" s="17"/>
      <c r="D1133" s="401" t="s">
        <v>2813</v>
      </c>
      <c r="E1133" s="17"/>
      <c r="F1133" s="126"/>
      <c r="G1133" s="933"/>
      <c r="H1133" s="933"/>
    </row>
    <row r="1134" spans="1:8">
      <c r="A1134" s="91"/>
      <c r="B1134" s="67"/>
      <c r="C1134" s="67"/>
      <c r="D1134" s="457"/>
      <c r="E1134" s="67"/>
      <c r="F1134" s="67"/>
      <c r="G1134" s="932"/>
      <c r="H1134" s="932"/>
    </row>
    <row r="1135" spans="1:8" ht="36.75" customHeight="1">
      <c r="A1135" s="97" t="s">
        <v>4104</v>
      </c>
      <c r="B1135" s="17"/>
      <c r="C1135" s="17"/>
      <c r="D1135" s="401" t="s">
        <v>4105</v>
      </c>
      <c r="E1135" s="17" t="s">
        <v>34</v>
      </c>
      <c r="F1135" s="126">
        <v>1</v>
      </c>
      <c r="G1135" s="933"/>
      <c r="H1135" s="933"/>
    </row>
    <row r="1136" spans="1:8">
      <c r="A1136" s="91"/>
      <c r="B1136" s="67"/>
      <c r="C1136" s="67"/>
      <c r="D1136" s="457"/>
      <c r="E1136" s="67"/>
      <c r="F1136" s="67"/>
      <c r="G1136" s="932"/>
      <c r="H1136" s="932"/>
    </row>
    <row r="1137" spans="1:8" ht="40.5" customHeight="1">
      <c r="A1137" s="97"/>
      <c r="B1137" s="17"/>
      <c r="C1137" s="17"/>
      <c r="D1137" s="401" t="s">
        <v>4106</v>
      </c>
      <c r="E1137" s="17"/>
      <c r="F1137" s="126"/>
      <c r="G1137" s="933"/>
      <c r="H1137" s="933"/>
    </row>
    <row r="1138" spans="1:8">
      <c r="A1138" s="91"/>
      <c r="B1138" s="67"/>
      <c r="C1138" s="67"/>
      <c r="D1138" s="457"/>
      <c r="E1138" s="67"/>
      <c r="F1138" s="67"/>
      <c r="G1138" s="932"/>
      <c r="H1138" s="932"/>
    </row>
    <row r="1139" spans="1:8">
      <c r="A1139" s="97"/>
      <c r="B1139" s="17"/>
      <c r="C1139" s="17"/>
      <c r="D1139" s="401"/>
      <c r="E1139" s="17"/>
      <c r="F1139" s="126"/>
      <c r="G1139" s="933"/>
      <c r="H1139" s="933"/>
    </row>
    <row r="1140" spans="1:8" ht="15.75" thickBot="1">
      <c r="A1140" s="91"/>
      <c r="B1140" s="67"/>
      <c r="C1140" s="67"/>
      <c r="D1140" s="457"/>
      <c r="E1140" s="67"/>
      <c r="F1140" s="67"/>
      <c r="G1140" s="932"/>
      <c r="H1140" s="932"/>
    </row>
    <row r="1141" spans="1:8" ht="15.75" thickBot="1">
      <c r="A1141" s="1104" t="s">
        <v>39</v>
      </c>
      <c r="B1141" s="1104"/>
      <c r="C1141" s="1104"/>
      <c r="D1141" s="1104"/>
      <c r="E1141" s="1104"/>
      <c r="F1141" s="1104"/>
      <c r="G1141" s="1104"/>
      <c r="H1141" s="36"/>
    </row>
    <row r="1142" spans="1:8" ht="15.75" thickBot="1">
      <c r="A1142" s="1105" t="s">
        <v>21</v>
      </c>
      <c r="B1142" s="1106"/>
      <c r="C1142" s="1106"/>
      <c r="D1142" s="1106"/>
      <c r="E1142" s="1106"/>
      <c r="F1142" s="1106"/>
      <c r="G1142" s="1107"/>
      <c r="H1142" s="37"/>
    </row>
    <row r="1143" spans="1:8">
      <c r="A1143" s="97" t="s">
        <v>4107</v>
      </c>
      <c r="B1143" s="17"/>
      <c r="C1143" s="123"/>
      <c r="D1143" s="401" t="s">
        <v>3947</v>
      </c>
      <c r="E1143" s="17"/>
      <c r="F1143" s="17"/>
      <c r="G1143" s="933"/>
      <c r="H1143" s="933"/>
    </row>
    <row r="1144" spans="1:8">
      <c r="A1144" s="91"/>
      <c r="B1144" s="67"/>
      <c r="C1144" s="67"/>
      <c r="D1144" s="457"/>
      <c r="E1144" s="67"/>
      <c r="F1144" s="67"/>
      <c r="G1144" s="932"/>
      <c r="H1144" s="932"/>
    </row>
    <row r="1145" spans="1:8">
      <c r="A1145" s="97"/>
      <c r="B1145" s="17"/>
      <c r="C1145" s="17"/>
      <c r="D1145" s="401" t="s">
        <v>3948</v>
      </c>
      <c r="E1145" s="17"/>
      <c r="F1145" s="126"/>
      <c r="G1145" s="933"/>
      <c r="H1145" s="933"/>
    </row>
    <row r="1146" spans="1:8">
      <c r="A1146" s="91"/>
      <c r="B1146" s="67"/>
      <c r="C1146" s="67"/>
      <c r="D1146" s="457"/>
      <c r="E1146" s="67"/>
      <c r="F1146" s="67"/>
      <c r="G1146" s="932"/>
      <c r="H1146" s="932"/>
    </row>
    <row r="1147" spans="1:8" ht="114.75" customHeight="1">
      <c r="A1147" s="97"/>
      <c r="B1147" s="17"/>
      <c r="C1147" s="17"/>
      <c r="D1147" s="401" t="s">
        <v>3949</v>
      </c>
      <c r="E1147" s="17"/>
      <c r="F1147" s="17"/>
      <c r="G1147" s="933"/>
      <c r="H1147" s="933"/>
    </row>
    <row r="1148" spans="1:8">
      <c r="A1148" s="91"/>
      <c r="B1148" s="67"/>
      <c r="C1148" s="67"/>
      <c r="D1148" s="457"/>
      <c r="E1148" s="67"/>
      <c r="F1148" s="67"/>
      <c r="G1148" s="932"/>
      <c r="H1148" s="932"/>
    </row>
    <row r="1149" spans="1:8" ht="63.75">
      <c r="A1149" s="97" t="s">
        <v>4108</v>
      </c>
      <c r="B1149" s="17"/>
      <c r="C1149" s="17"/>
      <c r="D1149" s="401" t="s">
        <v>3951</v>
      </c>
      <c r="E1149" s="17" t="s">
        <v>171</v>
      </c>
      <c r="F1149" s="126">
        <v>1</v>
      </c>
      <c r="G1149" s="933"/>
      <c r="H1149" s="933"/>
    </row>
    <row r="1150" spans="1:8">
      <c r="A1150" s="91"/>
      <c r="B1150" s="67"/>
      <c r="C1150" s="67"/>
      <c r="D1150" s="457"/>
      <c r="E1150" s="67"/>
      <c r="F1150" s="67"/>
      <c r="G1150" s="932"/>
      <c r="H1150" s="932"/>
    </row>
    <row r="1151" spans="1:8" ht="83.25" customHeight="1">
      <c r="A1151" s="97" t="s">
        <v>4109</v>
      </c>
      <c r="B1151" s="17"/>
      <c r="C1151" s="17"/>
      <c r="D1151" s="401" t="s">
        <v>3953</v>
      </c>
      <c r="E1151" s="17" t="s">
        <v>14</v>
      </c>
      <c r="F1151" s="126">
        <v>3</v>
      </c>
      <c r="G1151" s="933"/>
      <c r="H1151" s="933"/>
    </row>
    <row r="1152" spans="1:8">
      <c r="A1152" s="91"/>
      <c r="B1152" s="67"/>
      <c r="C1152" s="67"/>
      <c r="D1152" s="457"/>
      <c r="E1152" s="67"/>
      <c r="F1152" s="67"/>
      <c r="G1152" s="932"/>
      <c r="H1152" s="932"/>
    </row>
    <row r="1153" spans="1:8">
      <c r="A1153" s="97" t="s">
        <v>4110</v>
      </c>
      <c r="B1153" s="17"/>
      <c r="C1153" s="9"/>
      <c r="D1153" s="400" t="s">
        <v>3955</v>
      </c>
      <c r="E1153" s="17" t="s">
        <v>14</v>
      </c>
      <c r="F1153" s="126">
        <v>4</v>
      </c>
      <c r="G1153" s="933"/>
      <c r="H1153" s="933"/>
    </row>
    <row r="1154" spans="1:8">
      <c r="A1154" s="91"/>
      <c r="B1154" s="67"/>
      <c r="C1154" s="67"/>
      <c r="D1154" s="457"/>
      <c r="E1154" s="67"/>
      <c r="F1154" s="67"/>
      <c r="G1154" s="932"/>
      <c r="H1154" s="932"/>
    </row>
    <row r="1155" spans="1:8" ht="57" customHeight="1">
      <c r="A1155" s="97" t="s">
        <v>4111</v>
      </c>
      <c r="B1155" s="123"/>
      <c r="C1155" s="123"/>
      <c r="D1155" s="401" t="s">
        <v>3957</v>
      </c>
      <c r="E1155" s="17" t="s">
        <v>34</v>
      </c>
      <c r="F1155" s="126">
        <v>2</v>
      </c>
      <c r="G1155" s="933"/>
      <c r="H1155" s="933"/>
    </row>
    <row r="1156" spans="1:8">
      <c r="A1156" s="91"/>
      <c r="B1156" s="149"/>
      <c r="C1156" s="149"/>
      <c r="D1156" s="457"/>
      <c r="E1156" s="67"/>
      <c r="F1156" s="67"/>
      <c r="G1156" s="935"/>
      <c r="H1156" s="935"/>
    </row>
    <row r="1157" spans="1:8" ht="25.5">
      <c r="A1157" s="97" t="s">
        <v>4112</v>
      </c>
      <c r="B1157" s="123"/>
      <c r="C1157" s="123"/>
      <c r="D1157" s="401" t="s">
        <v>3959</v>
      </c>
      <c r="E1157" s="17" t="s">
        <v>14</v>
      </c>
      <c r="F1157" s="126">
        <v>4</v>
      </c>
      <c r="G1157" s="933"/>
      <c r="H1157" s="933"/>
    </row>
    <row r="1158" spans="1:8">
      <c r="A1158" s="91"/>
      <c r="B1158" s="149"/>
      <c r="C1158" s="149"/>
      <c r="D1158" s="457"/>
      <c r="E1158" s="67"/>
      <c r="F1158" s="67"/>
      <c r="G1158" s="935"/>
      <c r="H1158" s="935"/>
    </row>
    <row r="1159" spans="1:8" ht="25.5">
      <c r="A1159" s="97" t="s">
        <v>4113</v>
      </c>
      <c r="B1159" s="17"/>
      <c r="C1159" s="123"/>
      <c r="D1159" s="401" t="s">
        <v>3961</v>
      </c>
      <c r="E1159" s="17" t="s">
        <v>14</v>
      </c>
      <c r="F1159" s="126">
        <v>4</v>
      </c>
      <c r="G1159" s="939"/>
      <c r="H1159" s="936"/>
    </row>
    <row r="1160" spans="1:8">
      <c r="A1160" s="91"/>
      <c r="B1160" s="67"/>
      <c r="C1160" s="67"/>
      <c r="D1160" s="457"/>
      <c r="E1160" s="67"/>
      <c r="F1160" s="67"/>
      <c r="G1160" s="937"/>
      <c r="H1160" s="938"/>
    </row>
    <row r="1161" spans="1:8" ht="51">
      <c r="A1161" s="97"/>
      <c r="B1161" s="17"/>
      <c r="C1161" s="17"/>
      <c r="D1161" s="401" t="s">
        <v>4114</v>
      </c>
      <c r="E1161" s="17"/>
      <c r="F1161" s="17"/>
      <c r="G1161" s="939"/>
      <c r="H1161" s="936"/>
    </row>
    <row r="1162" spans="1:8">
      <c r="A1162" s="91"/>
      <c r="B1162" s="67"/>
      <c r="C1162" s="67"/>
      <c r="D1162" s="457"/>
      <c r="E1162" s="67"/>
      <c r="F1162" s="67"/>
      <c r="G1162" s="937"/>
      <c r="H1162" s="938"/>
    </row>
    <row r="1163" spans="1:8" ht="75.75" customHeight="1">
      <c r="A1163" s="97" t="s">
        <v>4115</v>
      </c>
      <c r="B1163" s="17"/>
      <c r="C1163" s="17"/>
      <c r="D1163" s="401" t="s">
        <v>4116</v>
      </c>
      <c r="E1163" s="17" t="s">
        <v>57</v>
      </c>
      <c r="F1163" s="126">
        <v>1</v>
      </c>
      <c r="G1163" s="933">
        <v>175000</v>
      </c>
      <c r="H1163" s="933">
        <v>175000</v>
      </c>
    </row>
    <row r="1164" spans="1:8">
      <c r="A1164" s="91"/>
      <c r="B1164" s="67"/>
      <c r="C1164" s="67"/>
      <c r="D1164" s="457"/>
      <c r="E1164" s="67"/>
      <c r="F1164" s="67"/>
      <c r="G1164" s="932"/>
      <c r="H1164" s="932"/>
    </row>
    <row r="1165" spans="1:8">
      <c r="A1165" s="97" t="s">
        <v>4117</v>
      </c>
      <c r="B1165" s="17"/>
      <c r="C1165" s="17"/>
      <c r="D1165" s="401" t="s">
        <v>4182</v>
      </c>
      <c r="E1165" s="17" t="s">
        <v>59</v>
      </c>
      <c r="F1165" s="126">
        <v>175000</v>
      </c>
      <c r="G1165" s="933"/>
      <c r="H1165" s="933"/>
    </row>
    <row r="1166" spans="1:8">
      <c r="A1166" s="91"/>
      <c r="B1166" s="67"/>
      <c r="C1166" s="67"/>
      <c r="D1166" s="457"/>
      <c r="E1166" s="67"/>
      <c r="F1166" s="67"/>
      <c r="G1166" s="932"/>
      <c r="H1166" s="932"/>
    </row>
    <row r="1167" spans="1:8" ht="46.5" customHeight="1">
      <c r="A1167" s="97" t="s">
        <v>4118</v>
      </c>
      <c r="B1167" s="17"/>
      <c r="C1167" s="17"/>
      <c r="D1167" s="401" t="s">
        <v>4119</v>
      </c>
      <c r="E1167" s="17" t="s">
        <v>34</v>
      </c>
      <c r="F1167" s="126">
        <v>1</v>
      </c>
      <c r="G1167" s="933">
        <v>75000</v>
      </c>
      <c r="H1167" s="933">
        <v>75000</v>
      </c>
    </row>
    <row r="1168" spans="1:8">
      <c r="A1168" s="91"/>
      <c r="B1168" s="67"/>
      <c r="C1168" s="67"/>
      <c r="D1168" s="457"/>
      <c r="E1168" s="67"/>
      <c r="F1168" s="67"/>
      <c r="G1168" s="932"/>
      <c r="H1168" s="932"/>
    </row>
    <row r="1169" spans="1:8">
      <c r="A1169" s="97" t="s">
        <v>4120</v>
      </c>
      <c r="B1169" s="17"/>
      <c r="C1169" s="17"/>
      <c r="D1169" s="401" t="s">
        <v>4181</v>
      </c>
      <c r="E1169" s="17" t="s">
        <v>59</v>
      </c>
      <c r="F1169" s="126">
        <v>75000</v>
      </c>
      <c r="G1169" s="933"/>
      <c r="H1169" s="933"/>
    </row>
    <row r="1170" spans="1:8">
      <c r="A1170" s="91"/>
      <c r="B1170" s="67"/>
      <c r="C1170" s="67"/>
      <c r="D1170" s="457"/>
      <c r="E1170" s="67"/>
      <c r="F1170" s="67"/>
      <c r="G1170" s="932"/>
      <c r="H1170" s="932"/>
    </row>
    <row r="1171" spans="1:8">
      <c r="A1171" s="97" t="s">
        <v>4121</v>
      </c>
      <c r="B1171" s="17"/>
      <c r="C1171" s="123"/>
      <c r="D1171" s="401" t="s">
        <v>4122</v>
      </c>
      <c r="E1171" s="17" t="s">
        <v>34</v>
      </c>
      <c r="F1171" s="126">
        <v>4</v>
      </c>
      <c r="G1171" s="933"/>
      <c r="H1171" s="933"/>
    </row>
    <row r="1172" spans="1:8">
      <c r="A1172" s="91"/>
      <c r="B1172" s="67"/>
      <c r="C1172" s="67"/>
      <c r="D1172" s="457"/>
      <c r="E1172" s="67"/>
      <c r="F1172" s="67"/>
      <c r="G1172" s="932"/>
      <c r="H1172" s="932"/>
    </row>
    <row r="1173" spans="1:8" ht="45.75" customHeight="1">
      <c r="A1173" s="97" t="s">
        <v>4123</v>
      </c>
      <c r="B1173" s="17"/>
      <c r="C1173" s="17"/>
      <c r="D1173" s="401" t="s">
        <v>4124</v>
      </c>
      <c r="E1173" s="17" t="s">
        <v>34</v>
      </c>
      <c r="F1173" s="126">
        <v>1</v>
      </c>
      <c r="G1173" s="933"/>
      <c r="H1173" s="933"/>
    </row>
    <row r="1174" spans="1:8">
      <c r="A1174" s="91"/>
      <c r="B1174" s="67"/>
      <c r="C1174" s="67"/>
      <c r="D1174" s="457"/>
      <c r="E1174" s="67"/>
      <c r="F1174" s="67"/>
      <c r="G1174" s="932"/>
      <c r="H1174" s="932"/>
    </row>
    <row r="1175" spans="1:8">
      <c r="A1175" s="97"/>
      <c r="B1175" s="17"/>
      <c r="C1175" s="17"/>
      <c r="D1175" s="401"/>
      <c r="E1175" s="17"/>
      <c r="F1175" s="126"/>
      <c r="G1175" s="933"/>
      <c r="H1175" s="933"/>
    </row>
    <row r="1176" spans="1:8">
      <c r="A1176" s="91"/>
      <c r="B1176" s="67"/>
      <c r="C1176" s="67"/>
      <c r="D1176" s="457"/>
      <c r="E1176" s="67"/>
      <c r="F1176" s="67"/>
      <c r="G1176" s="932"/>
      <c r="H1176" s="932"/>
    </row>
    <row r="1177" spans="1:8">
      <c r="A1177" s="97"/>
      <c r="B1177" s="17"/>
      <c r="C1177" s="17"/>
      <c r="D1177" s="401"/>
      <c r="E1177" s="17"/>
      <c r="F1177" s="126"/>
      <c r="G1177" s="933"/>
      <c r="H1177" s="933"/>
    </row>
    <row r="1178" spans="1:8">
      <c r="A1178" s="91"/>
      <c r="B1178" s="67"/>
      <c r="C1178" s="67"/>
      <c r="D1178" s="457"/>
      <c r="E1178" s="67"/>
      <c r="F1178" s="67"/>
      <c r="G1178" s="932"/>
      <c r="H1178" s="932"/>
    </row>
    <row r="1179" spans="1:8">
      <c r="A1179" s="97"/>
      <c r="B1179" s="17"/>
      <c r="C1179" s="123"/>
      <c r="D1179" s="401"/>
      <c r="E1179" s="17"/>
      <c r="F1179" s="17"/>
      <c r="G1179" s="933"/>
      <c r="H1179" s="933"/>
    </row>
    <row r="1180" spans="1:8">
      <c r="A1180" s="91"/>
      <c r="B1180" s="67"/>
      <c r="C1180" s="67"/>
      <c r="D1180" s="457"/>
      <c r="E1180" s="67"/>
      <c r="F1180" s="67"/>
      <c r="G1180" s="932"/>
      <c r="H1180" s="932"/>
    </row>
    <row r="1181" spans="1:8">
      <c r="A1181" s="97"/>
      <c r="B1181" s="17"/>
      <c r="C1181" s="17"/>
      <c r="D1181" s="401"/>
      <c r="E1181" s="17"/>
      <c r="F1181" s="126"/>
      <c r="G1181" s="933"/>
      <c r="H1181" s="933"/>
    </row>
    <row r="1182" spans="1:8">
      <c r="A1182" s="91"/>
      <c r="B1182" s="67"/>
      <c r="C1182" s="67"/>
      <c r="D1182" s="457"/>
      <c r="E1182" s="67"/>
      <c r="F1182" s="67"/>
      <c r="G1182" s="932"/>
      <c r="H1182" s="932"/>
    </row>
    <row r="1183" spans="1:8">
      <c r="A1183" s="97"/>
      <c r="B1183" s="17"/>
      <c r="C1183" s="17"/>
      <c r="D1183" s="401"/>
      <c r="E1183" s="17"/>
      <c r="F1183" s="126"/>
      <c r="G1183" s="933"/>
      <c r="H1183" s="933"/>
    </row>
    <row r="1184" spans="1:8">
      <c r="A1184" s="91"/>
      <c r="B1184" s="67"/>
      <c r="C1184" s="67"/>
      <c r="D1184" s="457"/>
      <c r="E1184" s="67"/>
      <c r="F1184" s="67"/>
      <c r="G1184" s="932"/>
      <c r="H1184" s="932"/>
    </row>
    <row r="1185" spans="1:8">
      <c r="A1185" s="97"/>
      <c r="B1185" s="17"/>
      <c r="C1185" s="17"/>
      <c r="D1185" s="401"/>
      <c r="E1185" s="17"/>
      <c r="F1185" s="126"/>
      <c r="G1185" s="933"/>
      <c r="H1185" s="933"/>
    </row>
    <row r="1186" spans="1:8" ht="15.75" thickBot="1">
      <c r="A1186" s="91"/>
      <c r="B1186" s="67"/>
      <c r="C1186" s="67"/>
      <c r="D1186" s="457"/>
      <c r="E1186" s="67"/>
      <c r="F1186" s="67"/>
      <c r="G1186" s="932"/>
      <c r="H1186" s="932"/>
    </row>
    <row r="1187" spans="1:8" ht="15.75" thickBot="1">
      <c r="A1187" s="1104" t="s">
        <v>39</v>
      </c>
      <c r="B1187" s="1104"/>
      <c r="C1187" s="1104"/>
      <c r="D1187" s="1104"/>
      <c r="E1187" s="1104"/>
      <c r="F1187" s="1104"/>
      <c r="G1187" s="1104"/>
      <c r="H1187" s="36"/>
    </row>
  </sheetData>
  <sheetProtection algorithmName="SHA-512" hashValue="EPlBWJ2rENaq1Of+tuZZWFci1H1O5rOJ1/y20o6DkOwSyNDO1Wd9YKGwBivMPZFgggO0EVTSyWiPCBze4ULtsA==" saltValue="V8JkLOh/l9teqAP2ESOYmA==" spinCount="100000" sheet="1" objects="1" scenarios="1"/>
  <mergeCells count="53">
    <mergeCell ref="A144:G144"/>
    <mergeCell ref="A1:B1"/>
    <mergeCell ref="C1:H1"/>
    <mergeCell ref="A2:B2"/>
    <mergeCell ref="C2:H2"/>
    <mergeCell ref="A3:B3"/>
    <mergeCell ref="C3:H3"/>
    <mergeCell ref="A38:G38"/>
    <mergeCell ref="A39:G39"/>
    <mergeCell ref="A93:G93"/>
    <mergeCell ref="A94:G94"/>
    <mergeCell ref="A143:G143"/>
    <mergeCell ref="A385:G385"/>
    <mergeCell ref="A194:G194"/>
    <mergeCell ref="A195:G195"/>
    <mergeCell ref="A229:G229"/>
    <mergeCell ref="A230:G230"/>
    <mergeCell ref="A258:G258"/>
    <mergeCell ref="A259:G259"/>
    <mergeCell ref="A299:G299"/>
    <mergeCell ref="A300:G300"/>
    <mergeCell ref="A341:G341"/>
    <mergeCell ref="A342:G342"/>
    <mergeCell ref="A384:G384"/>
    <mergeCell ref="A660:G660"/>
    <mergeCell ref="A416:G416"/>
    <mergeCell ref="A417:G417"/>
    <mergeCell ref="A468:G468"/>
    <mergeCell ref="A469:G469"/>
    <mergeCell ref="A502:G502"/>
    <mergeCell ref="A503:G503"/>
    <mergeCell ref="A554:G554"/>
    <mergeCell ref="A555:G555"/>
    <mergeCell ref="A601:G601"/>
    <mergeCell ref="A602:G602"/>
    <mergeCell ref="A659:G659"/>
    <mergeCell ref="A1018:G1018"/>
    <mergeCell ref="A721:G721"/>
    <mergeCell ref="A722:G722"/>
    <mergeCell ref="A783:G783"/>
    <mergeCell ref="A784:G784"/>
    <mergeCell ref="A855:G855"/>
    <mergeCell ref="A856:G856"/>
    <mergeCell ref="A903:G903"/>
    <mergeCell ref="A904:G904"/>
    <mergeCell ref="A955:G955"/>
    <mergeCell ref="A956:G956"/>
    <mergeCell ref="A1017:G1017"/>
    <mergeCell ref="A1079:G1079"/>
    <mergeCell ref="A1080:G1080"/>
    <mergeCell ref="A1141:G1141"/>
    <mergeCell ref="A1142:G1142"/>
    <mergeCell ref="A1187:G1187"/>
  </mergeCells>
  <pageMargins left="0.70866141732283472" right="0.70866141732283472" top="0.74803149606299213" bottom="0.74803149606299213" header="0.31496062992125984" footer="0.31496062992125984"/>
  <pageSetup paperSize="9" scale="43" firstPageNumber="19" fitToHeight="0" orientation="portrait" r:id="rId1"/>
  <headerFooter>
    <oddFooter xml:space="preserve">&amp;RC. &amp;P
</oddFooter>
  </headerFooter>
  <rowBreaks count="23" manualBreakCount="23">
    <brk id="38" max="7" man="1"/>
    <brk id="93" max="7" man="1"/>
    <brk id="143" max="7" man="1"/>
    <brk id="194" max="7" man="1"/>
    <brk id="229" max="7" man="1"/>
    <brk id="258" max="7" man="1"/>
    <brk id="299" max="7" man="1"/>
    <brk id="341" max="7" man="1"/>
    <brk id="384" max="7" man="1"/>
    <brk id="416" max="7" man="1"/>
    <brk id="468" max="7" man="1"/>
    <brk id="502" max="7" man="1"/>
    <brk id="554" max="7" man="1"/>
    <brk id="601" max="7" man="1"/>
    <brk id="659" max="7" man="1"/>
    <brk id="721" max="7" man="1"/>
    <brk id="783" max="7" man="1"/>
    <brk id="855" max="7" man="1"/>
    <brk id="903" max="7" man="1"/>
    <brk id="955" max="7" man="1"/>
    <brk id="1017" max="7" man="1"/>
    <brk id="1079" max="7" man="1"/>
    <brk id="1141" max="7" man="1"/>
  </rowBreaks>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17F656-35C7-4D06-8B23-8BF462ECBA1D}">
  <sheetPr>
    <pageSetUpPr fitToPage="1"/>
  </sheetPr>
  <dimension ref="A1:G51"/>
  <sheetViews>
    <sheetView view="pageBreakPreview" topLeftCell="A19" zoomScaleNormal="100" zoomScaleSheetLayoutView="100" workbookViewId="0">
      <selection activeCell="G87" sqref="A87:H120"/>
    </sheetView>
  </sheetViews>
  <sheetFormatPr defaultRowHeight="15"/>
  <cols>
    <col min="1" max="1" width="22.28515625" customWidth="1"/>
    <col min="2" max="2" width="62.7109375" customWidth="1"/>
    <col min="3" max="3" width="25.5703125" customWidth="1"/>
    <col min="4" max="4" width="14.28515625" customWidth="1"/>
    <col min="5" max="5" width="18.7109375" customWidth="1"/>
    <col min="6" max="6" width="16.140625" bestFit="1" customWidth="1"/>
    <col min="7" max="7" width="15.7109375" customWidth="1"/>
  </cols>
  <sheetData>
    <row r="1" spans="1:6" ht="38.25" customHeight="1">
      <c r="A1" s="774" t="s">
        <v>2401</v>
      </c>
      <c r="B1" s="1189" t="s">
        <v>3283</v>
      </c>
      <c r="C1" s="1189"/>
      <c r="D1" s="745"/>
      <c r="E1" s="745"/>
      <c r="F1" s="745"/>
    </row>
    <row r="2" spans="1:6" ht="18" customHeight="1">
      <c r="A2" s="774" t="s">
        <v>1184</v>
      </c>
      <c r="B2" s="1190"/>
      <c r="C2" s="1190"/>
      <c r="D2" s="454"/>
      <c r="E2" s="746"/>
      <c r="F2" s="454"/>
    </row>
    <row r="3" spans="1:6" ht="15" customHeight="1">
      <c r="A3" s="1191" t="s">
        <v>1718</v>
      </c>
      <c r="B3" s="1191"/>
      <c r="C3" s="1191"/>
    </row>
    <row r="4" spans="1:6" ht="16.5">
      <c r="A4" s="747" t="s">
        <v>1719</v>
      </c>
      <c r="B4" s="747" t="s">
        <v>3</v>
      </c>
      <c r="C4" s="747" t="s">
        <v>1720</v>
      </c>
    </row>
    <row r="5" spans="1:6" s="333" customFormat="1" ht="12.75">
      <c r="A5" s="748">
        <v>1</v>
      </c>
      <c r="B5" s="749" t="str">
        <f>'[68]1; P&amp;G '!C3</f>
        <v>SCHEDULE 1: GENERAL</v>
      </c>
      <c r="C5" s="848"/>
      <c r="E5" s="750"/>
      <c r="F5" s="750"/>
    </row>
    <row r="6" spans="1:6" s="333" customFormat="1" ht="14.45" customHeight="1">
      <c r="A6" s="748">
        <v>2</v>
      </c>
      <c r="B6" s="749" t="str">
        <f>'[68]2. Ertwrks(Pipe)'!D5</f>
        <v>SCHEDULE 2: EARTHWORKS (PIPE TRENCHES)</v>
      </c>
      <c r="C6" s="849"/>
      <c r="E6" s="751"/>
      <c r="F6" s="750"/>
    </row>
    <row r="7" spans="1:6" s="333" customFormat="1" ht="12.75">
      <c r="A7" s="748">
        <v>3</v>
      </c>
      <c r="B7" s="749" t="str">
        <f>'[68]3; BED'!D5</f>
        <v>SCHEDULE 3: BEDDING (PIPES)</v>
      </c>
      <c r="C7" s="848"/>
      <c r="E7" s="752"/>
      <c r="F7" s="750"/>
    </row>
    <row r="8" spans="1:6" s="333" customFormat="1" ht="12.75">
      <c r="A8" s="748">
        <v>4</v>
      </c>
      <c r="B8" s="749" t="str">
        <f>'[68]4. SEWER'!D5</f>
        <v>SCHEDULE 4: SEWERS</v>
      </c>
      <c r="C8" s="850"/>
    </row>
    <row r="9" spans="1:6" s="333" customFormat="1" ht="12.75">
      <c r="A9" s="748">
        <v>5</v>
      </c>
      <c r="B9" s="749" t="str">
        <f>'[68]5; Gabions'!C3</f>
        <v>SCHEDULE 5: GABIONS AND PITCHING</v>
      </c>
      <c r="C9" s="851"/>
    </row>
    <row r="10" spans="1:6" s="333" customFormat="1" ht="12.75">
      <c r="A10" s="748">
        <v>6</v>
      </c>
      <c r="B10" s="749" t="str">
        <f>'[68]6. Jack'!C3</f>
        <v xml:space="preserve">SCHEDULE 6: PIPE JACKING </v>
      </c>
      <c r="C10" s="848"/>
      <c r="E10" s="750"/>
    </row>
    <row r="11" spans="1:6" s="333" customFormat="1" ht="12.75">
      <c r="A11" s="748">
        <v>7</v>
      </c>
      <c r="B11" s="809" t="str">
        <f>'[68]7. Swr HH Conn'!D5</f>
        <v>SCHEDULE 7: SEWER HOUSEHOLD CONNECTIONS</v>
      </c>
      <c r="C11" s="851"/>
    </row>
    <row r="12" spans="1:6" s="333" customFormat="1" ht="12.75">
      <c r="A12" s="748">
        <v>8</v>
      </c>
      <c r="B12" s="749" t="str">
        <f>'[68]8; Aeration'!C3</f>
        <v>SCHEDULE 8: AREATION BASIN</v>
      </c>
      <c r="C12" s="848"/>
      <c r="E12" s="750"/>
    </row>
    <row r="13" spans="1:6" s="333" customFormat="1" ht="12.75">
      <c r="A13" s="748">
        <v>9</v>
      </c>
      <c r="B13" s="749" t="str">
        <f>'[68]9; Upper inlet'!C3</f>
        <v>SCHEDULE 9: UPPER INLET</v>
      </c>
      <c r="C13" s="851"/>
    </row>
    <row r="14" spans="1:6" s="333" customFormat="1" ht="12.75">
      <c r="A14" s="748">
        <v>10</v>
      </c>
      <c r="B14" s="749" t="str">
        <f>'[68]10; Lower inlet'!C3</f>
        <v>SCHEDULE 10: LOWER INLET</v>
      </c>
      <c r="C14" s="848"/>
    </row>
    <row r="15" spans="1:6" s="333" customFormat="1" ht="12.75">
      <c r="A15" s="748">
        <v>11</v>
      </c>
      <c r="B15" s="749" t="str">
        <f>'[68]11; Pipes WWTW'!C3</f>
        <v>SCHEDULE 11: MEDIUM PRESSURE PIPELINES</v>
      </c>
      <c r="C15" s="851"/>
      <c r="E15" s="852"/>
    </row>
    <row r="16" spans="1:6" s="333" customFormat="1" ht="12.75">
      <c r="A16" s="748">
        <v>12</v>
      </c>
      <c r="B16" s="749" t="str">
        <f>'[68]12; Ertwrks WWTW'!C3</f>
        <v>SCHEDULE 12: EARTHWORKS (PIPE TRENCHES)</v>
      </c>
      <c r="C16" s="848"/>
      <c r="E16" s="852"/>
    </row>
    <row r="17" spans="1:7" s="333" customFormat="1" ht="12.75">
      <c r="A17" s="748">
        <v>13</v>
      </c>
      <c r="B17" s="749" t="str">
        <f>'[68]13; Bed WWTW'!C3</f>
        <v>SCHEDULE 13: BEDDING (PIPES)</v>
      </c>
      <c r="C17" s="851"/>
      <c r="E17" s="852"/>
    </row>
    <row r="18" spans="1:7" s="333" customFormat="1" ht="12.75">
      <c r="A18" s="748">
        <v>14</v>
      </c>
      <c r="B18" s="813" t="str">
        <f>'[68]14. SST Ertwrks'!D5</f>
        <v>SCHEDULE 14: SECONDARY SEDIMENTATION TANKS</v>
      </c>
      <c r="C18" s="848"/>
      <c r="E18" s="852"/>
    </row>
    <row r="19" spans="1:7" s="333" customFormat="1" ht="12.75">
      <c r="A19" s="748">
        <v>15</v>
      </c>
      <c r="B19" s="814" t="str">
        <f>'[68]15. SST Concr'!C3</f>
        <v>SCHEDULE 15: CONCRETE STRUCTURAL</v>
      </c>
      <c r="C19" s="851"/>
      <c r="E19" s="852"/>
    </row>
    <row r="20" spans="1:7" s="333" customFormat="1" ht="12.75">
      <c r="A20" s="748">
        <v>16</v>
      </c>
      <c r="B20" s="749" t="str">
        <f>'[68]16 SST Steel'!C3</f>
        <v>SCHEDULE 16: SST STRUCTURAL STEELWORK</v>
      </c>
      <c r="C20" s="848"/>
      <c r="E20" s="852"/>
    </row>
    <row r="21" spans="1:7" s="333" customFormat="1" ht="12.75">
      <c r="A21" s="748">
        <v>17</v>
      </c>
      <c r="B21" s="749" t="str">
        <f>'[68]17 SST MPP'!C3</f>
        <v>SCHEDULE 17: SST MEDIUM PRESSURE PIPE LINES</v>
      </c>
      <c r="C21" s="851"/>
      <c r="E21" s="852"/>
    </row>
    <row r="22" spans="1:7" s="333" customFormat="1" ht="12.75">
      <c r="A22" s="748">
        <v>18</v>
      </c>
      <c r="B22" s="749" t="str">
        <f>'[68]18 Road&amp;Prkg'!C3</f>
        <v>SCHEDULE 18: ACCESS ROAD AND PARKING</v>
      </c>
      <c r="C22" s="848"/>
      <c r="E22" s="852" t="s">
        <v>4125</v>
      </c>
    </row>
    <row r="23" spans="1:7" s="333" customFormat="1" ht="12.75">
      <c r="A23" s="748">
        <v>19</v>
      </c>
      <c r="B23" s="749" t="str">
        <f>'[68]19; Conc'!C3</f>
        <v xml:space="preserve">SCHEDULE 19: CONCRETE </v>
      </c>
      <c r="C23" s="848"/>
      <c r="E23" s="852"/>
    </row>
    <row r="24" spans="1:7" s="333" customFormat="1" ht="12.75">
      <c r="A24" s="748">
        <v>20</v>
      </c>
      <c r="B24" s="749" t="str">
        <f>'[68]20; SuperStr'!C3</f>
        <v>SCHEDULE 20: SUPERSTRUCTURE</v>
      </c>
      <c r="C24" s="848"/>
      <c r="E24" s="852"/>
    </row>
    <row r="25" spans="1:7" s="333" customFormat="1" ht="12.75">
      <c r="A25" s="748">
        <v>21</v>
      </c>
      <c r="B25" s="749" t="str">
        <f>'[68]21; RAS &amp; WAS'!C3</f>
        <v>SCHEDULE 21: RETURN ACTIVATED SLUDGE PUMPSTATION</v>
      </c>
      <c r="C25" s="848"/>
      <c r="E25" s="852"/>
    </row>
    <row r="26" spans="1:7" s="333" customFormat="1" ht="12.75">
      <c r="A26" s="748">
        <v>22</v>
      </c>
      <c r="B26" s="749" t="str">
        <f>'[68]22 Bldg Ref'!C3</f>
        <v>SCHEDULE 22: BUILDING REFURBISHMENT</v>
      </c>
      <c r="C26" s="848"/>
      <c r="E26" s="852"/>
    </row>
    <row r="27" spans="1:7" s="333" customFormat="1" ht="12.75">
      <c r="A27" s="748">
        <v>23</v>
      </c>
      <c r="B27" s="749" t="str">
        <f>'[68]23 Bndry Wall'!C3</f>
        <v>SCHEDULE 23: BOUNDARY WALL</v>
      </c>
      <c r="C27" s="848"/>
      <c r="E27" s="797"/>
    </row>
    <row r="28" spans="1:7" s="333" customFormat="1" ht="12.75">
      <c r="A28" s="748">
        <v>24</v>
      </c>
      <c r="B28" s="749" t="str">
        <f>'[68]24 Dewater'!C3</f>
        <v>SECTION 24: DEWATERING PRESS</v>
      </c>
      <c r="C28" s="849"/>
      <c r="E28" s="797"/>
    </row>
    <row r="29" spans="1:7" s="333" customFormat="1" ht="12.75">
      <c r="A29" s="748">
        <v>25</v>
      </c>
      <c r="B29" s="749" t="str">
        <f>'[68]25; BLOWER'!C3</f>
        <v>SCHEDULE 25: BLOWER ROOM</v>
      </c>
      <c r="C29" s="849"/>
      <c r="E29" s="797"/>
    </row>
    <row r="30" spans="1:7" s="333" customFormat="1" ht="12.75">
      <c r="A30" s="748">
        <v>26</v>
      </c>
      <c r="B30" s="749" t="str">
        <f>'[68]26;RET WALL'!C3</f>
        <v>SCHEDULE 26: RETAINING WALL</v>
      </c>
      <c r="C30" s="849"/>
      <c r="G30" s="750"/>
    </row>
    <row r="31" spans="1:7" s="333" customFormat="1" ht="12.75">
      <c r="A31" s="748">
        <v>27</v>
      </c>
      <c r="B31" s="749" t="str">
        <f>'[68]27; CL2'!C3</f>
        <v>SCHEDULE 27: CHLORINE DOSING</v>
      </c>
      <c r="C31" s="849"/>
      <c r="G31" s="810"/>
    </row>
    <row r="32" spans="1:7" s="333" customFormat="1" ht="12.75">
      <c r="A32" s="748">
        <v>28</v>
      </c>
      <c r="B32" s="749" t="str">
        <f>'[68]28 E&amp;I WWTW'!D5</f>
        <v>SCHEDULE 28 : WWTW ELECTRICAL AND INSTRUMENTATION</v>
      </c>
      <c r="C32" s="849"/>
      <c r="G32" s="810"/>
    </row>
    <row r="33" spans="1:7" s="333" customFormat="1" ht="12.75">
      <c r="A33" s="748">
        <v>29</v>
      </c>
      <c r="B33" s="749" t="str">
        <f>'[68]29; E&amp;M Gen'!D5</f>
        <v>SCHEDULE 29 : E&amp;M STANDBY GENERATORS AND TRANSFORMERS</v>
      </c>
      <c r="C33" s="851"/>
      <c r="G33" s="810"/>
    </row>
    <row r="34" spans="1:7" s="333" customFormat="1" ht="12.75">
      <c r="A34" s="748">
        <v>30</v>
      </c>
      <c r="B34" s="749" t="str">
        <f>'[68]30; E&amp;M Site'!D5</f>
        <v>SCHEDULE 30 : ELECTRICAL SITE LIGHTING, GENERAL &amp; PROV SUMS</v>
      </c>
      <c r="C34" s="851"/>
      <c r="G34" s="810"/>
    </row>
    <row r="35" spans="1:7" s="333" customFormat="1" ht="12.75">
      <c r="A35" s="748">
        <v>31</v>
      </c>
      <c r="B35" s="749" t="str">
        <f>'[68]31 PC Sums'!D5</f>
        <v>SCHEDULE 31: PROVISIONAL ITEMS</v>
      </c>
      <c r="C35" s="851"/>
      <c r="G35" s="810"/>
    </row>
    <row r="36" spans="1:7" s="333" customFormat="1" ht="12.75">
      <c r="A36" s="748">
        <v>32</v>
      </c>
      <c r="B36" s="813" t="str">
        <f>'32. Ext 3A'!D5</f>
        <v>SCHEDULE 32: EXTENSION 3A PUMPSTATION</v>
      </c>
      <c r="C36" s="851"/>
      <c r="G36" s="810"/>
    </row>
    <row r="37" spans="1:7" s="333" customFormat="1" ht="12.75">
      <c r="A37" s="748"/>
      <c r="B37" s="813"/>
      <c r="C37" s="851"/>
      <c r="G37" s="810"/>
    </row>
    <row r="38" spans="1:7" s="333" customFormat="1" ht="12.75">
      <c r="A38" s="753"/>
      <c r="B38" s="749" t="s">
        <v>1724</v>
      </c>
      <c r="C38" s="849"/>
      <c r="G38" s="810"/>
    </row>
    <row r="39" spans="1:7" s="333" customFormat="1" ht="12.75">
      <c r="A39" s="749"/>
      <c r="B39" s="749"/>
      <c r="C39" s="850"/>
      <c r="G39" s="811"/>
    </row>
    <row r="40" spans="1:7" s="333" customFormat="1" ht="12.75">
      <c r="A40" s="753"/>
      <c r="B40" s="753" t="s">
        <v>1725</v>
      </c>
      <c r="C40" s="849"/>
      <c r="G40" s="810"/>
    </row>
    <row r="41" spans="1:7" s="333" customFormat="1" ht="15.75" customHeight="1">
      <c r="A41" s="749"/>
      <c r="B41" s="749"/>
      <c r="C41" s="850"/>
      <c r="G41" s="811"/>
    </row>
    <row r="42" spans="1:7" s="333" customFormat="1" ht="15.75" customHeight="1">
      <c r="A42" s="749"/>
      <c r="B42" s="749" t="s">
        <v>1726</v>
      </c>
      <c r="C42" s="849"/>
      <c r="G42" s="810"/>
    </row>
    <row r="43" spans="1:7" s="333" customFormat="1" ht="15.75" customHeight="1">
      <c r="A43" s="749"/>
      <c r="B43" s="749"/>
      <c r="C43" s="850"/>
    </row>
    <row r="44" spans="1:7" s="333" customFormat="1" ht="15.75" customHeight="1">
      <c r="A44" s="749"/>
      <c r="B44" s="753" t="s">
        <v>3489</v>
      </c>
      <c r="C44" s="849"/>
    </row>
    <row r="45" spans="1:7" s="333" customFormat="1" ht="15.75" customHeight="1">
      <c r="A45" s="749"/>
      <c r="B45" s="749"/>
      <c r="C45" s="850"/>
    </row>
    <row r="46" spans="1:7" s="333" customFormat="1" ht="12.75">
      <c r="A46" s="753"/>
      <c r="B46" s="749" t="s">
        <v>1727</v>
      </c>
      <c r="C46" s="849"/>
      <c r="D46" s="750"/>
    </row>
    <row r="47" spans="1:7" s="333" customFormat="1" ht="12.75">
      <c r="A47" s="749"/>
      <c r="B47" s="749"/>
      <c r="C47" s="850"/>
    </row>
    <row r="48" spans="1:7" s="333" customFormat="1" ht="12.75">
      <c r="A48" s="753"/>
      <c r="B48" s="749" t="s">
        <v>1728</v>
      </c>
      <c r="C48" s="849"/>
    </row>
    <row r="49" spans="1:4" s="333" customFormat="1" ht="15.75" customHeight="1">
      <c r="A49" s="753"/>
      <c r="B49" s="753"/>
      <c r="C49" s="850"/>
    </row>
    <row r="50" spans="1:4" s="333" customFormat="1" ht="19.5" customHeight="1">
      <c r="B50" s="815" t="s">
        <v>1729</v>
      </c>
      <c r="C50" s="849"/>
      <c r="D50" s="750"/>
    </row>
    <row r="51" spans="1:4" ht="11.25" customHeight="1"/>
  </sheetData>
  <mergeCells count="3">
    <mergeCell ref="B1:C1"/>
    <mergeCell ref="B2:C2"/>
    <mergeCell ref="A3:C3"/>
  </mergeCells>
  <pageMargins left="0.70866141732283472" right="0.70866141732283472" top="0.74803149606299213" bottom="0.74803149606299213" header="0.31496062992125984" footer="0.31496062992125984"/>
  <pageSetup paperSize="9" scale="78" firstPageNumber="19" fitToHeight="0" orientation="portrait" r:id="rId1"/>
  <headerFooter>
    <oddFooter xml:space="preserve">&amp;RC. &amp;P
</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9269FC-2773-4BFB-94E2-1023F09FB230}">
  <dimension ref="A1"/>
  <sheetViews>
    <sheetView workbookViewId="0"/>
  </sheetViews>
  <sheetFormatPr defaultRowHeight="15"/>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30E83E-BC39-4D37-8935-583810EEFE06}">
  <sheetPr>
    <pageSetUpPr fitToPage="1"/>
  </sheetPr>
  <dimension ref="A1:O49"/>
  <sheetViews>
    <sheetView view="pageBreakPreview" topLeftCell="B1" zoomScaleNormal="100" zoomScaleSheetLayoutView="100" workbookViewId="0">
      <selection activeCell="C14" sqref="C14"/>
    </sheetView>
  </sheetViews>
  <sheetFormatPr defaultRowHeight="15"/>
  <cols>
    <col min="1" max="1" width="22.28515625" customWidth="1"/>
    <col min="2" max="2" width="62.7109375" customWidth="1"/>
    <col min="3" max="3" width="25.5703125" customWidth="1"/>
    <col min="4" max="4" width="14.28515625" customWidth="1"/>
    <col min="5" max="5" width="18.7109375" customWidth="1"/>
    <col min="6" max="6" width="16.140625" bestFit="1" customWidth="1"/>
  </cols>
  <sheetData>
    <row r="1" spans="1:11" ht="38.25" customHeight="1">
      <c r="A1" s="774" t="s">
        <v>2401</v>
      </c>
      <c r="B1" s="1189" t="s">
        <v>3283</v>
      </c>
      <c r="C1" s="1189"/>
      <c r="D1" s="745"/>
      <c r="E1" s="745"/>
      <c r="F1" s="745"/>
    </row>
    <row r="2" spans="1:11" ht="18" customHeight="1">
      <c r="A2" s="774" t="s">
        <v>1184</v>
      </c>
      <c r="B2" s="1190"/>
      <c r="C2" s="1190"/>
      <c r="D2" s="454"/>
      <c r="E2" s="746"/>
      <c r="F2" s="454"/>
    </row>
    <row r="3" spans="1:11" ht="15" customHeight="1">
      <c r="A3" s="1191" t="s">
        <v>1718</v>
      </c>
      <c r="B3" s="1191"/>
      <c r="C3" s="1191"/>
    </row>
    <row r="4" spans="1:11" ht="16.5">
      <c r="A4" s="747" t="s">
        <v>1719</v>
      </c>
      <c r="B4" s="747" t="s">
        <v>3</v>
      </c>
      <c r="C4" s="747" t="s">
        <v>1720</v>
      </c>
    </row>
    <row r="5" spans="1:11" s="333" customFormat="1" ht="12.75">
      <c r="A5" s="748">
        <v>1</v>
      </c>
      <c r="B5" s="749" t="str">
        <f>'1; P&amp;G '!C3</f>
        <v>SCHEDULE 1: GENERAL</v>
      </c>
      <c r="C5" s="809">
        <f>'1; P&amp;G '!H188</f>
        <v>0</v>
      </c>
      <c r="D5" s="333" t="s">
        <v>1721</v>
      </c>
      <c r="E5" s="750">
        <f>0.1*SUM(C6:C35)</f>
        <v>0</v>
      </c>
      <c r="F5" s="750" t="e">
        <f>C6+#REF!</f>
        <v>#REF!</v>
      </c>
      <c r="K5" s="333" t="s">
        <v>3239</v>
      </c>
    </row>
    <row r="6" spans="1:11" s="333" customFormat="1" ht="14.45" customHeight="1">
      <c r="A6" s="748">
        <v>2</v>
      </c>
      <c r="B6" s="749" t="str">
        <f>'2. Ertwrks(Pipe)'!D5</f>
        <v>SCHEDULE 2: EARTHWORKS (PIPE TRENCHES)</v>
      </c>
      <c r="C6" s="810">
        <f>'2. Ertwrks(Pipe)'!H270</f>
        <v>0</v>
      </c>
      <c r="D6" s="333" t="s">
        <v>1722</v>
      </c>
      <c r="E6" s="751" t="e">
        <f>(C6+#REF!)/SUM(C10:C22)</f>
        <v>#REF!</v>
      </c>
      <c r="F6" s="750" t="e">
        <f>C6+#REF!-F7</f>
        <v>#REF!</v>
      </c>
    </row>
    <row r="7" spans="1:11" s="333" customFormat="1" ht="12.75">
      <c r="A7" s="748">
        <v>3</v>
      </c>
      <c r="B7" s="749" t="str">
        <f>'3; BED'!D5</f>
        <v>SCHEDULE 3: BEDDING (PIPES)</v>
      </c>
      <c r="C7" s="809">
        <f>'3; BED'!H46</f>
        <v>0</v>
      </c>
      <c r="D7" s="333" t="s">
        <v>1723</v>
      </c>
      <c r="E7" s="752">
        <v>0.15</v>
      </c>
      <c r="F7" s="750">
        <f>SUM(C6:C32)*E7</f>
        <v>0</v>
      </c>
    </row>
    <row r="8" spans="1:11" s="333" customFormat="1" ht="12.75">
      <c r="A8" s="748">
        <v>4</v>
      </c>
      <c r="B8" s="749" t="str">
        <f>'4. SEWER'!D5</f>
        <v>SCHEDULE 4: SEWERS</v>
      </c>
      <c r="C8" s="811">
        <f>'4. SEWER'!H93</f>
        <v>0</v>
      </c>
    </row>
    <row r="9" spans="1:11" s="333" customFormat="1" ht="12.75">
      <c r="A9" s="748">
        <v>5</v>
      </c>
      <c r="B9" s="749" t="str">
        <f>'5; Gabions'!C3</f>
        <v>SCHEDULE 5: GABIONS AND PITCHING</v>
      </c>
      <c r="C9" s="812">
        <f>'5; Gabions'!H37</f>
        <v>0</v>
      </c>
    </row>
    <row r="10" spans="1:11" s="333" customFormat="1" ht="12.75">
      <c r="A10" s="748">
        <v>6</v>
      </c>
      <c r="B10" s="749" t="str">
        <f>'6. Jack'!C3</f>
        <v xml:space="preserve">SCHEDULE 6: PIPE JACKING </v>
      </c>
      <c r="C10" s="809">
        <f>'6. Jack'!H95</f>
        <v>0</v>
      </c>
      <c r="E10" s="750">
        <f>SUM(C10:C33)</f>
        <v>0</v>
      </c>
    </row>
    <row r="11" spans="1:11" s="333" customFormat="1" ht="12.75">
      <c r="A11" s="748">
        <v>7</v>
      </c>
      <c r="B11" s="809" t="str">
        <f>'7. Swr HH Conn'!D5</f>
        <v>SCHEDULE 7: SEWER HOUSEHOLD CONNECTIONS</v>
      </c>
      <c r="C11" s="812">
        <f>'7. Swr HH Conn'!H256</f>
        <v>0</v>
      </c>
    </row>
    <row r="12" spans="1:11" s="333" customFormat="1" ht="12.75">
      <c r="A12" s="748">
        <v>8</v>
      </c>
      <c r="B12" s="749" t="str">
        <f>'8; Aeration'!C3</f>
        <v>SCHEDULE 8: AREATION BASIN</v>
      </c>
      <c r="C12" s="809">
        <f>'8; Aeration'!H107</f>
        <v>0</v>
      </c>
      <c r="E12" s="750">
        <f>E7*E10</f>
        <v>0</v>
      </c>
    </row>
    <row r="13" spans="1:11" s="333" customFormat="1" ht="12.75">
      <c r="A13" s="748">
        <v>9</v>
      </c>
      <c r="B13" s="749" t="str">
        <f>'9; Upper inlet'!C3</f>
        <v>SCHEDULE 9: UPPER INLET</v>
      </c>
      <c r="C13" s="812">
        <f>'9; Upper inlet'!H102</f>
        <v>0</v>
      </c>
    </row>
    <row r="14" spans="1:11" s="333" customFormat="1" ht="12.75">
      <c r="A14" s="748">
        <v>10</v>
      </c>
      <c r="B14" s="749" t="str">
        <f>'10; Lower inlet'!C3</f>
        <v>SCHEDULE 10: LOWER INLET</v>
      </c>
      <c r="C14" s="809">
        <f>'10; Lower inlet'!H38</f>
        <v>0</v>
      </c>
    </row>
    <row r="15" spans="1:11" s="333" customFormat="1" ht="12.75">
      <c r="A15" s="748">
        <v>11</v>
      </c>
      <c r="B15" s="749" t="str">
        <f>'11; Pipes WWTW'!C3</f>
        <v>SCHEDULE 11: MEDIUM PRESSURE PIPELINES</v>
      </c>
      <c r="C15" s="812">
        <f>'11; Pipes WWTW'!H79</f>
        <v>0</v>
      </c>
      <c r="E15" s="796"/>
    </row>
    <row r="16" spans="1:11" s="333" customFormat="1" ht="12.75">
      <c r="A16" s="748">
        <v>12</v>
      </c>
      <c r="B16" s="749" t="str">
        <f>'12; Ertwrks WWTW'!C3</f>
        <v>SCHEDULE 12: EARTHWORKS (PIPE TRENCHES)</v>
      </c>
      <c r="C16" s="809">
        <f>'12; Ertwrks WWTW'!H83</f>
        <v>0</v>
      </c>
      <c r="E16" s="796"/>
    </row>
    <row r="17" spans="1:15" s="333" customFormat="1" ht="12.75">
      <c r="A17" s="748">
        <v>13</v>
      </c>
      <c r="B17" s="749" t="str">
        <f>'13; Bed WWTW'!C3</f>
        <v>SCHEDULE 13: BEDDING (PIPES)</v>
      </c>
      <c r="C17" s="812">
        <f>'13; Bed WWTW'!H46</f>
        <v>0</v>
      </c>
      <c r="D17" s="333" t="s">
        <v>3237</v>
      </c>
      <c r="E17" s="796">
        <f>(222118395.82-4336776.83-21683884.14)*1.15</f>
        <v>225512395.07749996</v>
      </c>
    </row>
    <row r="18" spans="1:15" s="333" customFormat="1" ht="12.75">
      <c r="A18" s="748">
        <v>14</v>
      </c>
      <c r="B18" s="813" t="str">
        <f>'14. SST Ertwrks'!D5</f>
        <v>SCHEDULE 14: SECONDARY SEDIMENTATION TANKS</v>
      </c>
      <c r="C18" s="809">
        <f>'14. SST Ertwrks'!H100</f>
        <v>0</v>
      </c>
      <c r="E18" s="796"/>
      <c r="O18" s="333" t="s">
        <v>3272</v>
      </c>
    </row>
    <row r="19" spans="1:15" s="333" customFormat="1" ht="12.75">
      <c r="A19" s="748">
        <v>15</v>
      </c>
      <c r="B19" s="814" t="str">
        <f>'15. SST Concr'!C3</f>
        <v>SCHEDULE 15: CONCRETE STRUCTURAL</v>
      </c>
      <c r="C19" s="812">
        <f>'15. SST Concr'!H260</f>
        <v>0</v>
      </c>
      <c r="D19" s="333" t="s">
        <v>3238</v>
      </c>
      <c r="E19" s="796">
        <f>E17-C49</f>
        <v>225512395.07749996</v>
      </c>
    </row>
    <row r="20" spans="1:15" s="333" customFormat="1" ht="12.75">
      <c r="A20" s="748">
        <v>16</v>
      </c>
      <c r="B20" s="749" t="str">
        <f>'16 SST Steel'!C3</f>
        <v>SCHEDULE 16: SST STRUCTURAL STEELWORK</v>
      </c>
      <c r="C20" s="809">
        <f>'16 SST Steel'!H72</f>
        <v>0</v>
      </c>
      <c r="E20" s="796"/>
    </row>
    <row r="21" spans="1:15" s="333" customFormat="1" ht="12.75">
      <c r="A21" s="748">
        <v>17</v>
      </c>
      <c r="B21" s="749" t="str">
        <f>'17 SST MPP'!C3</f>
        <v>SCHEDULE 17: SST MEDIUM PRESSURE PIPE LINES</v>
      </c>
      <c r="C21" s="812">
        <f>'17 SST MPP'!H95</f>
        <v>0</v>
      </c>
      <c r="E21" s="796"/>
    </row>
    <row r="22" spans="1:15" s="333" customFormat="1" ht="12.75">
      <c r="A22" s="748">
        <v>18</v>
      </c>
      <c r="B22" s="749" t="str">
        <f>'18 Road&amp;Prkg'!C3</f>
        <v>SCHEDULE 18: ACCESS ROAD AND PARKING</v>
      </c>
      <c r="C22" s="809">
        <f>'18 Road&amp;Prkg'!H613</f>
        <v>0</v>
      </c>
      <c r="E22" s="796"/>
    </row>
    <row r="23" spans="1:15" s="333" customFormat="1" ht="12.75">
      <c r="A23" s="748">
        <v>19</v>
      </c>
      <c r="B23" s="749" t="str">
        <f>'19; Conc'!C3</f>
        <v xml:space="preserve">SCHEDULE 19: CONCRETE </v>
      </c>
      <c r="C23" s="809">
        <f>'19; Conc'!H166</f>
        <v>0</v>
      </c>
      <c r="E23" s="796"/>
    </row>
    <row r="24" spans="1:15" s="333" customFormat="1" ht="12.75">
      <c r="A24" s="748">
        <v>20</v>
      </c>
      <c r="B24" s="749" t="str">
        <f>'20; SuperStr'!C3</f>
        <v>SCHEDULE 20: SUPERSTRUCTURE</v>
      </c>
      <c r="C24" s="809">
        <f>'20; SuperStr'!H88</f>
        <v>0</v>
      </c>
      <c r="E24" s="796"/>
    </row>
    <row r="25" spans="1:15" s="333" customFormat="1" ht="12.75">
      <c r="A25" s="748">
        <v>21</v>
      </c>
      <c r="B25" s="749" t="str">
        <f>'21; RAS &amp; WAS'!C3</f>
        <v>SCHEDULE 21: RETURN ACTIVATED SLUDGE PUMPSTATION</v>
      </c>
      <c r="C25" s="809">
        <f>'21; RAS &amp; WAS'!H152</f>
        <v>0</v>
      </c>
      <c r="E25" s="796"/>
    </row>
    <row r="26" spans="1:15" s="333" customFormat="1" ht="12.75">
      <c r="A26" s="748">
        <v>22</v>
      </c>
      <c r="B26" s="749" t="str">
        <f>'22 Bldg Ref'!C3</f>
        <v>SCHEDULE 22: BUILDING REFURBISHMENT</v>
      </c>
      <c r="C26" s="809">
        <f>'22 Bldg Ref'!H529</f>
        <v>0</v>
      </c>
      <c r="E26" s="796"/>
    </row>
    <row r="27" spans="1:15" s="333" customFormat="1" ht="12.75">
      <c r="A27" s="748">
        <v>23</v>
      </c>
      <c r="B27" s="749" t="str">
        <f>'23 Bndry Wall'!C3</f>
        <v>SCHEDULE 23: BOUNDARY WALL</v>
      </c>
      <c r="C27" s="809">
        <f>'23 Bndry Wall'!H121</f>
        <v>0</v>
      </c>
      <c r="E27" s="797"/>
    </row>
    <row r="28" spans="1:15" s="333" customFormat="1" ht="12.75">
      <c r="A28" s="748">
        <v>24</v>
      </c>
      <c r="B28" s="749" t="str">
        <f>'24 Dewater'!C3</f>
        <v>SECTION 24: DEWATERING PRESS</v>
      </c>
      <c r="C28" s="810">
        <f>'24 Dewater'!H93</f>
        <v>0</v>
      </c>
      <c r="E28" s="797"/>
    </row>
    <row r="29" spans="1:15" s="333" customFormat="1" ht="12.75">
      <c r="A29" s="748">
        <v>25</v>
      </c>
      <c r="B29" s="749" t="str">
        <f>'25; BLOWER'!C3</f>
        <v>SCHEDULE 25: BLOWER ROOM</v>
      </c>
      <c r="C29" s="810">
        <f>'25; BLOWER'!H116</f>
        <v>0</v>
      </c>
      <c r="E29" s="797"/>
    </row>
    <row r="30" spans="1:15" s="333" customFormat="1" ht="12.75">
      <c r="A30" s="748">
        <v>26</v>
      </c>
      <c r="B30" s="749" t="str">
        <f>'26;RET WALL'!C3</f>
        <v>SCHEDULE 26: RETAINING WALL</v>
      </c>
      <c r="C30" s="810">
        <f>'26;RET WALL'!H42</f>
        <v>0</v>
      </c>
    </row>
    <row r="31" spans="1:15" s="333" customFormat="1" ht="12.75">
      <c r="A31" s="748">
        <v>27</v>
      </c>
      <c r="B31" s="749" t="str">
        <f>'27; CL2'!C3</f>
        <v>SCHEDULE 27: CHLORINE DOSING</v>
      </c>
      <c r="C31" s="810">
        <f>'27; CL2'!H125</f>
        <v>0</v>
      </c>
    </row>
    <row r="32" spans="1:15" s="333" customFormat="1" ht="12.75">
      <c r="A32" s="748">
        <v>28</v>
      </c>
      <c r="B32" s="749" t="str">
        <f>'28 E&amp;I WWTW'!D5</f>
        <v>SCHEDULE 28 : WWTW ELECTRICAL AND INSTRUMENTATION</v>
      </c>
      <c r="C32" s="810">
        <f>'28 E&amp;I WWTW'!H481</f>
        <v>0</v>
      </c>
    </row>
    <row r="33" spans="1:4" s="333" customFormat="1" ht="12.75">
      <c r="A33" s="748">
        <v>29</v>
      </c>
      <c r="B33" s="749" t="str">
        <f>'29; E&amp;M Gen'!D5</f>
        <v>SCHEDULE 29 : E&amp;M STANDBY GENERATORS AND TRANSFORMERS</v>
      </c>
      <c r="C33" s="812">
        <f>'29; E&amp;M Gen'!H119</f>
        <v>0</v>
      </c>
    </row>
    <row r="34" spans="1:4" s="333" customFormat="1" ht="12.75">
      <c r="A34" s="748">
        <v>30</v>
      </c>
      <c r="B34" s="749" t="str">
        <f>'30; E&amp;M Site'!D5</f>
        <v>SCHEDULE 30 : ELECTRICAL SITE LIGHTING, GENERAL &amp; PROV SUMS</v>
      </c>
      <c r="C34" s="812">
        <f>'30; E&amp;M Site'!H83</f>
        <v>0</v>
      </c>
    </row>
    <row r="35" spans="1:4" s="333" customFormat="1" ht="12.75">
      <c r="A35" s="748">
        <v>31</v>
      </c>
      <c r="B35" s="749" t="str">
        <f>'31 PC Sums'!D5</f>
        <v>SCHEDULE 31: PROVISIONAL ITEMS</v>
      </c>
      <c r="C35" s="812">
        <f>'31 PC Sums'!H143</f>
        <v>0</v>
      </c>
    </row>
    <row r="36" spans="1:4" s="333" customFormat="1" ht="12.75">
      <c r="A36" s="748"/>
      <c r="B36" s="749"/>
      <c r="C36" s="812"/>
    </row>
    <row r="37" spans="1:4" s="333" customFormat="1" ht="12.75">
      <c r="A37" s="753"/>
      <c r="B37" s="749" t="s">
        <v>1724</v>
      </c>
      <c r="C37" s="810">
        <f>SUM(C5:C35)</f>
        <v>0</v>
      </c>
    </row>
    <row r="38" spans="1:4" s="333" customFormat="1" ht="12.75" hidden="1">
      <c r="A38" s="749"/>
      <c r="B38" s="749"/>
      <c r="C38" s="811"/>
    </row>
    <row r="39" spans="1:4" s="333" customFormat="1" ht="12.75">
      <c r="A39" s="753"/>
      <c r="B39" s="753" t="s">
        <v>1725</v>
      </c>
      <c r="C39" s="810">
        <f>C37*0.1</f>
        <v>0</v>
      </c>
    </row>
    <row r="40" spans="1:4" s="333" customFormat="1" ht="15.75" hidden="1" customHeight="1">
      <c r="A40" s="749"/>
      <c r="B40" s="749"/>
      <c r="C40" s="811"/>
    </row>
    <row r="41" spans="1:4" s="333" customFormat="1" ht="15.75" customHeight="1">
      <c r="A41" s="749"/>
      <c r="B41" s="749" t="s">
        <v>1726</v>
      </c>
      <c r="C41" s="810">
        <f>C37+C39</f>
        <v>0</v>
      </c>
    </row>
    <row r="42" spans="1:4" s="333" customFormat="1" ht="15.75" hidden="1" customHeight="1">
      <c r="A42" s="749"/>
      <c r="B42" s="749"/>
      <c r="C42" s="811"/>
    </row>
    <row r="43" spans="1:4" s="333" customFormat="1" ht="15.75" customHeight="1">
      <c r="A43" s="749"/>
      <c r="B43" s="753" t="s">
        <v>3269</v>
      </c>
      <c r="C43" s="810">
        <f>C41*0.08</f>
        <v>0</v>
      </c>
    </row>
    <row r="44" spans="1:4" s="333" customFormat="1" ht="15.75" hidden="1" customHeight="1">
      <c r="A44" s="749"/>
      <c r="B44" s="749"/>
      <c r="C44" s="811"/>
    </row>
    <row r="45" spans="1:4" s="333" customFormat="1" ht="12.75">
      <c r="A45" s="753"/>
      <c r="B45" s="749" t="s">
        <v>1727</v>
      </c>
      <c r="C45" s="810">
        <f>C41+C43</f>
        <v>0</v>
      </c>
      <c r="D45" s="750"/>
    </row>
    <row r="46" spans="1:4" s="333" customFormat="1" ht="12.75" hidden="1">
      <c r="A46" s="749"/>
      <c r="B46" s="749"/>
      <c r="C46" s="811"/>
    </row>
    <row r="47" spans="1:4" s="333" customFormat="1" ht="12.75">
      <c r="A47" s="753"/>
      <c r="B47" s="749" t="s">
        <v>1728</v>
      </c>
      <c r="C47" s="810">
        <f>C45*0.15</f>
        <v>0</v>
      </c>
    </row>
    <row r="48" spans="1:4" s="333" customFormat="1" ht="15.75" hidden="1" customHeight="1">
      <c r="A48" s="753"/>
      <c r="B48" s="753"/>
      <c r="C48" s="811"/>
    </row>
    <row r="49" spans="2:4" s="333" customFormat="1" ht="20.100000000000001" customHeight="1">
      <c r="B49" s="815" t="s">
        <v>1729</v>
      </c>
      <c r="C49" s="810">
        <f>C45+C47</f>
        <v>0</v>
      </c>
      <c r="D49" s="750"/>
    </row>
  </sheetData>
  <mergeCells count="3">
    <mergeCell ref="A3:C3"/>
    <mergeCell ref="B1:C1"/>
    <mergeCell ref="B2:C2"/>
  </mergeCells>
  <pageMargins left="0.70866141732283472" right="0.70866141732283472" top="0.74803149606299213" bottom="0.74803149606299213" header="0.31496062992125984" footer="0.31496062992125984"/>
  <pageSetup paperSize="9" scale="78" firstPageNumber="19" fitToHeight="0" orientation="portrait" r:id="rId1"/>
  <headerFooter>
    <oddFooter xml:space="preserve">&amp;RC. &amp;P
</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5B715A-3378-4FF0-A742-4AFD5C5AB07E}">
  <sheetPr>
    <pageSetUpPr fitToPage="1"/>
  </sheetPr>
  <dimension ref="A1:P56"/>
  <sheetViews>
    <sheetView view="pageBreakPreview" zoomScale="60" zoomScaleNormal="100" workbookViewId="0">
      <selection activeCell="C14" sqref="C14"/>
    </sheetView>
  </sheetViews>
  <sheetFormatPr defaultColWidth="9.140625" defaultRowHeight="12.75"/>
  <cols>
    <col min="1" max="1" width="28" style="276" bestFit="1" customWidth="1"/>
    <col min="2" max="2" width="9" style="276" bestFit="1" customWidth="1"/>
    <col min="3" max="3" width="9.5703125" style="276" customWidth="1"/>
    <col min="4" max="4" width="9.140625" style="276"/>
    <col min="5" max="5" width="9.28515625" style="276" customWidth="1"/>
    <col min="6" max="6" width="9.140625" style="275"/>
    <col min="7" max="7" width="24.85546875" style="276" bestFit="1" customWidth="1"/>
    <col min="8" max="8" width="12.28515625" style="276" bestFit="1" customWidth="1"/>
    <col min="9" max="9" width="6.5703125" style="276" bestFit="1" customWidth="1"/>
    <col min="10" max="10" width="8.5703125" style="276" bestFit="1" customWidth="1"/>
    <col min="11" max="11" width="14.5703125" style="276" bestFit="1" customWidth="1"/>
    <col min="12" max="12" width="13.42578125" style="276" bestFit="1" customWidth="1"/>
    <col min="13" max="14" width="14" style="276" bestFit="1" customWidth="1"/>
    <col min="15" max="16" width="13.85546875" style="276" bestFit="1" customWidth="1"/>
    <col min="17" max="16384" width="9.140625" style="276"/>
  </cols>
  <sheetData>
    <row r="1" spans="1:16">
      <c r="A1" s="1197" t="s">
        <v>724</v>
      </c>
      <c r="B1" s="1197"/>
      <c r="C1" s="1197"/>
      <c r="D1" s="1197"/>
      <c r="E1" s="1197"/>
      <c r="G1" s="1197" t="s">
        <v>725</v>
      </c>
      <c r="H1" s="1197"/>
      <c r="I1" s="1197"/>
      <c r="J1" s="1197"/>
      <c r="K1" s="1197"/>
      <c r="L1" s="1197"/>
      <c r="M1" s="1197"/>
      <c r="N1" s="1197"/>
      <c r="O1" s="1197"/>
      <c r="P1" s="1197"/>
    </row>
    <row r="2" spans="1:16">
      <c r="A2" s="1192" t="s">
        <v>726</v>
      </c>
      <c r="B2" s="1192"/>
      <c r="C2" s="1192" t="s">
        <v>727</v>
      </c>
      <c r="D2" s="1192"/>
      <c r="E2" s="1192"/>
      <c r="G2" s="278" t="s">
        <v>728</v>
      </c>
      <c r="H2" s="278" t="s">
        <v>124</v>
      </c>
      <c r="I2" s="278" t="s">
        <v>151</v>
      </c>
      <c r="J2" s="278" t="s">
        <v>729</v>
      </c>
      <c r="K2" s="279" t="s">
        <v>730</v>
      </c>
    </row>
    <row r="3" spans="1:16">
      <c r="A3" s="280" t="s">
        <v>731</v>
      </c>
      <c r="B3" s="280" t="s">
        <v>173</v>
      </c>
      <c r="C3" s="280">
        <v>0.45</v>
      </c>
      <c r="D3" s="280">
        <v>0.6</v>
      </c>
      <c r="E3" s="280">
        <v>0.75</v>
      </c>
      <c r="G3" s="281"/>
      <c r="H3" s="282">
        <v>30</v>
      </c>
      <c r="I3" s="282">
        <v>19.600000000000001</v>
      </c>
      <c r="J3" s="283">
        <f>I3+1.2</f>
        <v>20.8</v>
      </c>
      <c r="K3" s="284">
        <f>(H3*J3)+L3</f>
        <v>679</v>
      </c>
      <c r="L3" s="276">
        <f>5*11</f>
        <v>55</v>
      </c>
      <c r="M3" s="285"/>
      <c r="N3" s="285"/>
      <c r="O3" s="285"/>
    </row>
    <row r="4" spans="1:16">
      <c r="A4" s="280" t="s">
        <v>124</v>
      </c>
      <c r="B4" s="280">
        <f>C4+D4</f>
        <v>51</v>
      </c>
      <c r="C4" s="286">
        <v>0</v>
      </c>
      <c r="D4" s="286">
        <v>51</v>
      </c>
      <c r="E4" s="286">
        <v>0</v>
      </c>
      <c r="G4" s="287"/>
      <c r="H4" s="288"/>
      <c r="I4" s="288"/>
      <c r="J4" s="288"/>
      <c r="K4" s="288"/>
      <c r="L4" s="288"/>
      <c r="M4" s="285"/>
      <c r="N4" s="289"/>
      <c r="O4" s="289"/>
    </row>
    <row r="5" spans="1:16">
      <c r="A5" s="280" t="s">
        <v>151</v>
      </c>
      <c r="B5" s="280"/>
      <c r="C5" s="284">
        <f>C3+0.6</f>
        <v>1.05</v>
      </c>
      <c r="D5" s="284">
        <f>D3+0.6</f>
        <v>1.2</v>
      </c>
      <c r="E5" s="284">
        <f>E3+0.6</f>
        <v>1.35</v>
      </c>
      <c r="G5" s="290" t="s">
        <v>732</v>
      </c>
      <c r="H5" s="280"/>
      <c r="I5" s="277"/>
      <c r="J5" s="277" t="s">
        <v>733</v>
      </c>
      <c r="K5" s="277" t="s">
        <v>734</v>
      </c>
      <c r="L5" s="277" t="s">
        <v>735</v>
      </c>
      <c r="M5" s="277" t="s">
        <v>736</v>
      </c>
      <c r="N5" s="291" t="s">
        <v>737</v>
      </c>
      <c r="O5" s="277" t="s">
        <v>738</v>
      </c>
      <c r="P5" s="277" t="s">
        <v>739</v>
      </c>
    </row>
    <row r="6" spans="1:16">
      <c r="A6" s="280" t="s">
        <v>137</v>
      </c>
      <c r="B6" s="280"/>
      <c r="C6" s="284">
        <f>1.2+C3</f>
        <v>1.65</v>
      </c>
      <c r="D6" s="284">
        <f t="shared" ref="D6:E6" si="0">1.2+D3</f>
        <v>1.7999999999999998</v>
      </c>
      <c r="E6" s="284">
        <f t="shared" si="0"/>
        <v>1.95</v>
      </c>
      <c r="G6" s="292">
        <f>G3</f>
        <v>0</v>
      </c>
      <c r="H6" s="284" t="s">
        <v>151</v>
      </c>
      <c r="I6" s="284"/>
      <c r="J6" s="284">
        <f>K6+2*J7</f>
        <v>21.000000000000004</v>
      </c>
      <c r="K6" s="284">
        <f>L6+2*K7</f>
        <v>20.700000000000003</v>
      </c>
      <c r="L6" s="284">
        <f>M6+2*L7</f>
        <v>20.400000000000002</v>
      </c>
      <c r="M6" s="284">
        <f>N6+2*M7</f>
        <v>20.100000000000001</v>
      </c>
      <c r="N6" s="284">
        <f>O6+2*N7</f>
        <v>20.100000000000001</v>
      </c>
      <c r="O6" s="284">
        <f>P6</f>
        <v>19.600000000000001</v>
      </c>
      <c r="P6" s="284">
        <f>I3</f>
        <v>19.600000000000001</v>
      </c>
    </row>
    <row r="7" spans="1:16">
      <c r="A7" s="280" t="s">
        <v>726</v>
      </c>
      <c r="B7" s="293">
        <f>SUM(C7:E7)</f>
        <v>110.15999999999998</v>
      </c>
      <c r="C7" s="294">
        <f>C4*C5*C6</f>
        <v>0</v>
      </c>
      <c r="D7" s="294">
        <f>D4*D5*D6</f>
        <v>110.15999999999998</v>
      </c>
      <c r="E7" s="294">
        <f>E4*E5*E6</f>
        <v>0</v>
      </c>
      <c r="G7" s="292"/>
      <c r="H7" s="284" t="s">
        <v>137</v>
      </c>
      <c r="I7" s="284"/>
      <c r="J7" s="286">
        <v>0.15</v>
      </c>
      <c r="K7" s="286">
        <v>0.15</v>
      </c>
      <c r="L7" s="286">
        <v>0.15</v>
      </c>
      <c r="M7" s="286">
        <v>0</v>
      </c>
      <c r="N7" s="286">
        <v>0.25</v>
      </c>
      <c r="O7" s="286">
        <v>0.03</v>
      </c>
      <c r="P7" s="284"/>
    </row>
    <row r="8" spans="1:16">
      <c r="A8" s="1192" t="s">
        <v>740</v>
      </c>
      <c r="B8" s="1192"/>
      <c r="C8" s="294"/>
      <c r="D8" s="294"/>
      <c r="E8" s="294"/>
      <c r="G8" s="292"/>
      <c r="H8" s="292" t="s">
        <v>173</v>
      </c>
      <c r="I8" s="284"/>
      <c r="J8" s="284">
        <f t="shared" ref="J8:O8" si="1">J6*J7*$H$3</f>
        <v>94.500000000000014</v>
      </c>
      <c r="K8" s="284">
        <f t="shared" si="1"/>
        <v>93.15</v>
      </c>
      <c r="L8" s="284">
        <f t="shared" si="1"/>
        <v>91.8</v>
      </c>
      <c r="M8" s="284">
        <f t="shared" si="1"/>
        <v>0</v>
      </c>
      <c r="N8" s="284">
        <f t="shared" si="1"/>
        <v>150.75</v>
      </c>
      <c r="O8" s="284">
        <f t="shared" si="1"/>
        <v>17.64</v>
      </c>
      <c r="P8" s="292"/>
    </row>
    <row r="9" spans="1:16">
      <c r="A9" s="280" t="s">
        <v>137</v>
      </c>
      <c r="B9" s="280"/>
      <c r="C9" s="294">
        <f>C3/2+0.1</f>
        <v>0.32500000000000001</v>
      </c>
      <c r="D9" s="294">
        <f>D3/2+0.1</f>
        <v>0.4</v>
      </c>
      <c r="E9" s="294">
        <f>E3/2+0.1</f>
        <v>0.47499999999999998</v>
      </c>
      <c r="G9" s="290"/>
      <c r="H9" s="280" t="s">
        <v>741</v>
      </c>
      <c r="I9" s="295"/>
      <c r="J9" s="295">
        <f>J8</f>
        <v>94.500000000000014</v>
      </c>
      <c r="K9" s="295">
        <f t="shared" ref="K9:M9" si="2">K8</f>
        <v>93.15</v>
      </c>
      <c r="L9" s="295">
        <f t="shared" si="2"/>
        <v>91.8</v>
      </c>
      <c r="M9" s="295">
        <f t="shared" si="2"/>
        <v>0</v>
      </c>
      <c r="N9" s="295">
        <f>N8</f>
        <v>150.75</v>
      </c>
      <c r="O9" s="295">
        <f>O8</f>
        <v>17.64</v>
      </c>
      <c r="P9" s="277"/>
    </row>
    <row r="10" spans="1:16">
      <c r="A10" s="280" t="s">
        <v>173</v>
      </c>
      <c r="B10" s="280">
        <f>SUM(C10:E10)</f>
        <v>24.48</v>
      </c>
      <c r="C10" s="284">
        <f>C4*(C5*C9)</f>
        <v>0</v>
      </c>
      <c r="D10" s="284">
        <f>D4*(D5*D9)</f>
        <v>24.48</v>
      </c>
      <c r="E10" s="284">
        <f>E4*(E5*E9)</f>
        <v>0</v>
      </c>
    </row>
    <row r="11" spans="1:16">
      <c r="A11" s="1192" t="s">
        <v>742</v>
      </c>
      <c r="B11" s="1192"/>
      <c r="C11" s="294"/>
      <c r="D11" s="294"/>
      <c r="E11" s="294"/>
      <c r="G11" s="296" t="s">
        <v>743</v>
      </c>
      <c r="H11" s="297">
        <v>0.04</v>
      </c>
      <c r="I11" s="292"/>
      <c r="J11" s="292"/>
      <c r="K11" s="298"/>
      <c r="L11" s="298"/>
      <c r="M11" s="298"/>
      <c r="N11" s="298"/>
      <c r="O11" s="298"/>
    </row>
    <row r="12" spans="1:16">
      <c r="A12" s="280" t="s">
        <v>137</v>
      </c>
      <c r="B12" s="280"/>
      <c r="C12" s="294">
        <f>0.3+C3/2</f>
        <v>0.52500000000000002</v>
      </c>
      <c r="D12" s="294">
        <f>0.3+D3/2</f>
        <v>0.6</v>
      </c>
      <c r="E12" s="294">
        <f>0.3+E3/2</f>
        <v>0.67500000000000004</v>
      </c>
      <c r="G12" s="296" t="s">
        <v>744</v>
      </c>
      <c r="H12" s="296">
        <v>1600</v>
      </c>
      <c r="I12" s="290"/>
      <c r="J12" s="290"/>
      <c r="K12" s="299"/>
    </row>
    <row r="13" spans="1:16" s="310" customFormat="1" ht="25.5">
      <c r="A13" s="300" t="s">
        <v>173</v>
      </c>
      <c r="B13" s="301">
        <f>SUM(C13:E13)</f>
        <v>22.307399999999998</v>
      </c>
      <c r="C13" s="302">
        <f>C4*(C5*C12-(3.14*C3^2/4))</f>
        <v>0</v>
      </c>
      <c r="D13" s="302">
        <f>D4*(D5*D12-(3.14*D3^2/4))</f>
        <v>22.307399999999998</v>
      </c>
      <c r="E13" s="302">
        <f>E4*(E5*E12-(3.14*E3^2/4))</f>
        <v>0</v>
      </c>
      <c r="F13" s="303"/>
      <c r="G13" s="304" t="s">
        <v>745</v>
      </c>
      <c r="H13" s="305"/>
      <c r="I13" s="306">
        <f>H11*K9*H12/1000</f>
        <v>5.9616000000000007</v>
      </c>
      <c r="J13" s="307"/>
      <c r="K13" s="308"/>
      <c r="L13" s="307" t="s">
        <v>746</v>
      </c>
      <c r="M13" s="309">
        <f>O9*I15</f>
        <v>45.864000000000004</v>
      </c>
      <c r="N13" s="307">
        <v>0</v>
      </c>
      <c r="O13" s="307">
        <f>M13*N13</f>
        <v>0</v>
      </c>
    </row>
    <row r="14" spans="1:16" ht="12.75" customHeight="1">
      <c r="A14" s="1192" t="s">
        <v>747</v>
      </c>
      <c r="B14" s="1192"/>
      <c r="C14" s="311"/>
      <c r="D14" s="311"/>
      <c r="E14" s="311"/>
      <c r="G14" s="312" t="s">
        <v>748</v>
      </c>
      <c r="H14" s="313">
        <v>20</v>
      </c>
      <c r="I14" s="314">
        <f>H3*N6*H14/1000</f>
        <v>12.06</v>
      </c>
      <c r="J14" s="292"/>
      <c r="L14" s="292" t="s">
        <v>749</v>
      </c>
      <c r="M14" s="315">
        <f>O13/M15</f>
        <v>0</v>
      </c>
      <c r="N14" s="292"/>
      <c r="O14" s="292"/>
    </row>
    <row r="15" spans="1:16" ht="25.5">
      <c r="A15" s="280" t="s">
        <v>173</v>
      </c>
      <c r="B15" s="293">
        <f>SUM(C15:E15)</f>
        <v>63.372599999999977</v>
      </c>
      <c r="C15" s="294">
        <f>C7-C10-C13</f>
        <v>0</v>
      </c>
      <c r="D15" s="294">
        <f>D7-D10-D13</f>
        <v>63.372599999999977</v>
      </c>
      <c r="E15" s="294">
        <f>E7-E10-E13</f>
        <v>0</v>
      </c>
      <c r="G15" s="284" t="s">
        <v>750</v>
      </c>
      <c r="H15" s="284"/>
      <c r="I15" s="284">
        <v>2.6</v>
      </c>
      <c r="J15" s="284"/>
      <c r="L15" s="292" t="s">
        <v>751</v>
      </c>
      <c r="M15" s="315">
        <f>H3*I3</f>
        <v>588</v>
      </c>
      <c r="N15" s="292"/>
      <c r="O15" s="292"/>
    </row>
    <row r="16" spans="1:16" ht="14.25">
      <c r="A16" s="280" t="s">
        <v>752</v>
      </c>
      <c r="B16" s="293">
        <f>SUM(C16:E16)</f>
        <v>0</v>
      </c>
      <c r="C16" s="294">
        <v>0</v>
      </c>
      <c r="D16" s="294">
        <v>0</v>
      </c>
      <c r="E16" s="294">
        <v>0</v>
      </c>
      <c r="G16" s="284" t="s">
        <v>753</v>
      </c>
      <c r="H16" s="284"/>
      <c r="I16" s="284">
        <v>0.75</v>
      </c>
      <c r="J16" s="284" t="s">
        <v>754</v>
      </c>
      <c r="L16" s="313" t="s">
        <v>755</v>
      </c>
      <c r="M16" s="316">
        <f>I16*M15</f>
        <v>441</v>
      </c>
      <c r="N16" s="313"/>
      <c r="O16" s="313"/>
    </row>
    <row r="17" spans="1:15" ht="14.25">
      <c r="A17" s="280" t="s">
        <v>756</v>
      </c>
      <c r="B17" s="293">
        <f>SUM(C17:E17)</f>
        <v>4</v>
      </c>
      <c r="C17" s="294"/>
      <c r="D17" s="294"/>
      <c r="E17" s="294">
        <v>4</v>
      </c>
      <c r="G17" s="284" t="s">
        <v>757</v>
      </c>
      <c r="H17" s="284"/>
      <c r="I17" s="284">
        <v>0.55000000000000004</v>
      </c>
      <c r="J17" s="284" t="s">
        <v>754</v>
      </c>
      <c r="L17" s="313" t="s">
        <v>755</v>
      </c>
      <c r="M17" s="315">
        <f>I17*M15</f>
        <v>323.40000000000003</v>
      </c>
      <c r="N17" s="292"/>
      <c r="O17" s="292"/>
    </row>
    <row r="19" spans="1:15">
      <c r="A19" s="317" t="s">
        <v>756</v>
      </c>
      <c r="B19" s="317">
        <v>0</v>
      </c>
      <c r="G19" s="284" t="s">
        <v>758</v>
      </c>
      <c r="H19" s="294">
        <f>N9+L9+M9+K9</f>
        <v>335.70000000000005</v>
      </c>
      <c r="I19" s="284"/>
      <c r="K19" s="276">
        <v>443.65499999999997</v>
      </c>
    </row>
    <row r="20" spans="1:15">
      <c r="A20" s="317" t="s">
        <v>759</v>
      </c>
      <c r="B20" s="317">
        <v>7</v>
      </c>
      <c r="G20" s="284" t="s">
        <v>760</v>
      </c>
      <c r="H20" s="284">
        <f>H19*I20</f>
        <v>117.495</v>
      </c>
      <c r="I20" s="318">
        <v>0.35</v>
      </c>
    </row>
    <row r="21" spans="1:15">
      <c r="A21" s="317" t="s">
        <v>761</v>
      </c>
      <c r="B21" s="317">
        <v>0</v>
      </c>
      <c r="C21" s="276">
        <v>40</v>
      </c>
      <c r="D21" s="276" t="s">
        <v>762</v>
      </c>
      <c r="G21" s="280" t="s">
        <v>763</v>
      </c>
      <c r="H21" s="293">
        <f>K19</f>
        <v>443.65499999999997</v>
      </c>
      <c r="I21" s="284"/>
    </row>
    <row r="22" spans="1:15">
      <c r="A22" s="317" t="s">
        <v>764</v>
      </c>
      <c r="B22" s="317">
        <v>0</v>
      </c>
    </row>
    <row r="23" spans="1:15">
      <c r="A23" s="317" t="s">
        <v>765</v>
      </c>
      <c r="B23" s="317">
        <v>3</v>
      </c>
      <c r="G23" s="284" t="s">
        <v>766</v>
      </c>
      <c r="H23" s="284">
        <f>H19*I23</f>
        <v>100.71000000000001</v>
      </c>
      <c r="I23" s="318">
        <v>0.3</v>
      </c>
      <c r="K23" s="276">
        <v>21.234999999999999</v>
      </c>
    </row>
    <row r="24" spans="1:15">
      <c r="A24" s="317" t="s">
        <v>767</v>
      </c>
      <c r="B24" s="317">
        <v>2</v>
      </c>
      <c r="G24" s="280" t="s">
        <v>768</v>
      </c>
      <c r="H24" s="293">
        <f>K23</f>
        <v>21.234999999999999</v>
      </c>
      <c r="I24" s="284"/>
    </row>
    <row r="25" spans="1:15">
      <c r="A25" s="317" t="s">
        <v>769</v>
      </c>
      <c r="B25" s="317">
        <v>0</v>
      </c>
    </row>
    <row r="26" spans="1:15">
      <c r="A26" s="319"/>
      <c r="B26" s="319"/>
      <c r="G26" s="280" t="s">
        <v>770</v>
      </c>
      <c r="H26" s="294">
        <f>H24</f>
        <v>21.234999999999999</v>
      </c>
    </row>
    <row r="27" spans="1:15" ht="12.75" customHeight="1">
      <c r="A27" s="1193" t="s">
        <v>771</v>
      </c>
      <c r="B27" s="1194"/>
      <c r="C27" s="320"/>
      <c r="D27" s="320"/>
      <c r="E27" s="321"/>
      <c r="G27" s="280" t="s">
        <v>772</v>
      </c>
      <c r="H27" s="294">
        <f>H21-H24</f>
        <v>422.41999999999996</v>
      </c>
    </row>
    <row r="28" spans="1:15" ht="12.75" customHeight="1">
      <c r="A28" s="322" t="s">
        <v>124</v>
      </c>
      <c r="B28" s="304">
        <v>50</v>
      </c>
      <c r="C28" s="320"/>
      <c r="D28" s="320"/>
      <c r="E28" s="321"/>
    </row>
    <row r="29" spans="1:15" ht="12.75" customHeight="1">
      <c r="A29" s="322" t="s">
        <v>151</v>
      </c>
      <c r="B29" s="304">
        <v>0.3</v>
      </c>
      <c r="C29" s="320"/>
      <c r="D29" s="320"/>
      <c r="E29" s="321"/>
    </row>
    <row r="30" spans="1:15" ht="12.75" customHeight="1">
      <c r="A30" s="322" t="s">
        <v>137</v>
      </c>
      <c r="B30" s="304">
        <v>1</v>
      </c>
      <c r="C30" s="320"/>
      <c r="D30" s="320"/>
      <c r="E30" s="321"/>
    </row>
    <row r="31" spans="1:15" ht="12.75" customHeight="1">
      <c r="A31" s="322" t="s">
        <v>773</v>
      </c>
      <c r="B31" s="304">
        <f>B28*B29*B30</f>
        <v>15</v>
      </c>
      <c r="C31" s="320"/>
      <c r="D31" s="320"/>
      <c r="E31" s="321"/>
    </row>
    <row r="32" spans="1:15" ht="12.75" customHeight="1">
      <c r="A32" s="322" t="s">
        <v>774</v>
      </c>
      <c r="B32" s="304">
        <f>D32*B28</f>
        <v>13.5</v>
      </c>
      <c r="C32" s="322" t="s">
        <v>730</v>
      </c>
      <c r="D32" s="304">
        <v>0.27</v>
      </c>
    </row>
    <row r="33" spans="1:4" ht="12.75" customHeight="1">
      <c r="A33" s="322" t="s">
        <v>775</v>
      </c>
      <c r="B33" s="304">
        <f>D33*B28</f>
        <v>130</v>
      </c>
      <c r="C33" s="322" t="s">
        <v>776</v>
      </c>
      <c r="D33" s="304">
        <v>2.6</v>
      </c>
    </row>
    <row r="35" spans="1:4">
      <c r="A35" s="1195" t="s">
        <v>777</v>
      </c>
      <c r="B35" s="1196"/>
    </row>
    <row r="36" spans="1:4">
      <c r="A36" s="300" t="s">
        <v>726</v>
      </c>
      <c r="B36" s="323"/>
    </row>
    <row r="37" spans="1:4">
      <c r="A37" s="300" t="s">
        <v>73</v>
      </c>
      <c r="B37" s="324">
        <v>537</v>
      </c>
    </row>
    <row r="38" spans="1:4">
      <c r="A38" s="300" t="s">
        <v>74</v>
      </c>
      <c r="B38" s="323">
        <v>1</v>
      </c>
    </row>
    <row r="39" spans="1:4">
      <c r="A39" s="300" t="s">
        <v>778</v>
      </c>
      <c r="B39" s="323">
        <v>0.2</v>
      </c>
    </row>
    <row r="40" spans="1:4">
      <c r="A40" s="300" t="s">
        <v>779</v>
      </c>
      <c r="B40" s="323">
        <f>B37*B38*B39</f>
        <v>107.4</v>
      </c>
    </row>
    <row r="41" spans="1:4">
      <c r="A41" s="300"/>
      <c r="B41" s="323"/>
    </row>
    <row r="42" spans="1:4">
      <c r="A42" s="300" t="s">
        <v>780</v>
      </c>
      <c r="B42" s="323"/>
    </row>
    <row r="43" spans="1:4">
      <c r="A43" s="300" t="s">
        <v>73</v>
      </c>
      <c r="B43" s="323">
        <f>B37</f>
        <v>537</v>
      </c>
    </row>
    <row r="44" spans="1:4">
      <c r="A44" s="300" t="s">
        <v>74</v>
      </c>
      <c r="B44" s="323">
        <v>1</v>
      </c>
    </row>
    <row r="45" spans="1:4">
      <c r="A45" s="300" t="s">
        <v>778</v>
      </c>
      <c r="B45" s="323">
        <v>0.2</v>
      </c>
    </row>
    <row r="46" spans="1:4">
      <c r="A46" s="300" t="s">
        <v>779</v>
      </c>
      <c r="B46" s="323">
        <f>B43*B44*B45</f>
        <v>107.4</v>
      </c>
    </row>
    <row r="47" spans="1:4">
      <c r="A47" s="300"/>
      <c r="B47" s="323"/>
    </row>
    <row r="48" spans="1:4">
      <c r="A48" s="300" t="s">
        <v>781</v>
      </c>
      <c r="B48" s="323"/>
    </row>
    <row r="49" spans="1:3">
      <c r="A49" s="300" t="s">
        <v>782</v>
      </c>
      <c r="B49" s="302">
        <v>1.92</v>
      </c>
    </row>
    <row r="50" spans="1:3">
      <c r="A50" s="300" t="s">
        <v>783</v>
      </c>
      <c r="B50" s="323">
        <f>B43*B44*B49</f>
        <v>1031.04</v>
      </c>
    </row>
    <row r="51" spans="1:3">
      <c r="A51" s="310"/>
      <c r="B51" s="310"/>
    </row>
    <row r="52" spans="1:3">
      <c r="A52" s="300" t="s">
        <v>784</v>
      </c>
      <c r="B52" s="323">
        <v>3</v>
      </c>
    </row>
    <row r="54" spans="1:3">
      <c r="A54" s="300" t="s">
        <v>785</v>
      </c>
      <c r="B54" s="323">
        <v>2.2000000000000002</v>
      </c>
      <c r="C54" s="323" t="s">
        <v>12</v>
      </c>
    </row>
    <row r="55" spans="1:3">
      <c r="A55" s="300" t="s">
        <v>171</v>
      </c>
      <c r="B55" s="323">
        <v>17</v>
      </c>
      <c r="C55" s="323"/>
    </row>
    <row r="56" spans="1:3">
      <c r="A56" s="300" t="s">
        <v>173</v>
      </c>
      <c r="B56" s="323">
        <f>B54*B55</f>
        <v>37.400000000000006</v>
      </c>
      <c r="C56" s="323"/>
    </row>
  </sheetData>
  <mergeCells count="9">
    <mergeCell ref="A14:B14"/>
    <mergeCell ref="A27:B27"/>
    <mergeCell ref="A35:B35"/>
    <mergeCell ref="A1:E1"/>
    <mergeCell ref="G1:P1"/>
    <mergeCell ref="A2:B2"/>
    <mergeCell ref="C2:E2"/>
    <mergeCell ref="A8:B8"/>
    <mergeCell ref="A11:B11"/>
  </mergeCells>
  <pageMargins left="0.70866141732283472" right="0.70866141732283472" top="0.74803149606299213" bottom="0.74803149606299213" header="0.31496062992125984" footer="0.31496062992125984"/>
  <pageSetup paperSize="9" scale="41" firstPageNumber="19" fitToHeight="0" orientation="portrait" r:id="rId1"/>
  <headerFooter>
    <oddFooter xml:space="preserve">&amp;RC. &amp;P
</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F766C5-E837-4720-B34E-F10DB3296C65}">
  <sheetPr>
    <pageSetUpPr fitToPage="1"/>
  </sheetPr>
  <dimension ref="A1"/>
  <sheetViews>
    <sheetView workbookViewId="0">
      <selection activeCell="C14" sqref="C14"/>
    </sheetView>
  </sheetViews>
  <sheetFormatPr defaultRowHeight="15"/>
  <sheetData/>
  <pageMargins left="0.70866141732283472" right="0.70866141732283472" top="0.74803149606299213" bottom="0.74803149606299213" header="0.31496062992125984" footer="0.31496062992125984"/>
  <pageSetup paperSize="9" firstPageNumber="19" fitToHeight="0" orientation="portrait" r:id="rId1"/>
  <headerFooter>
    <oddFooter xml:space="preserve">&amp;RC. &amp;P
</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FFBE8F-B99A-46DB-A20E-2A13A7A5E080}">
  <sheetPr>
    <pageSetUpPr fitToPage="1"/>
  </sheetPr>
  <dimension ref="A1:AA56"/>
  <sheetViews>
    <sheetView view="pageBreakPreview" zoomScale="60" zoomScaleNormal="100" workbookViewId="0">
      <selection activeCell="C14" sqref="C14"/>
    </sheetView>
  </sheetViews>
  <sheetFormatPr defaultColWidth="9.140625" defaultRowHeight="12.75"/>
  <cols>
    <col min="1" max="1" width="28" style="276" bestFit="1" customWidth="1"/>
    <col min="2" max="2" width="9" style="276" bestFit="1" customWidth="1"/>
    <col min="3" max="3" width="9.5703125" style="276" customWidth="1"/>
    <col min="4" max="4" width="9.140625" style="276"/>
    <col min="5" max="5" width="9.28515625" style="276" customWidth="1"/>
    <col min="6" max="6" width="9.140625" style="275"/>
    <col min="7" max="7" width="24.85546875" style="276" bestFit="1" customWidth="1"/>
    <col min="8" max="8" width="12.28515625" style="276" bestFit="1" customWidth="1"/>
    <col min="9" max="9" width="6.5703125" style="276" bestFit="1" customWidth="1"/>
    <col min="10" max="10" width="8.5703125" style="276" bestFit="1" customWidth="1"/>
    <col min="11" max="11" width="14.5703125" style="276" bestFit="1" customWidth="1"/>
    <col min="12" max="12" width="13.42578125" style="276" bestFit="1" customWidth="1"/>
    <col min="13" max="14" width="14" style="276" bestFit="1" customWidth="1"/>
    <col min="15" max="16" width="13.85546875" style="276" bestFit="1" customWidth="1"/>
    <col min="17" max="23" width="13.85546875" style="276" customWidth="1"/>
    <col min="24" max="16384" width="9.140625" style="276"/>
  </cols>
  <sheetData>
    <row r="1" spans="1:27">
      <c r="A1" s="1197" t="s">
        <v>724</v>
      </c>
      <c r="B1" s="1197"/>
      <c r="C1" s="1197"/>
      <c r="D1" s="1197"/>
      <c r="E1" s="1197"/>
      <c r="G1" s="1197" t="s">
        <v>725</v>
      </c>
      <c r="H1" s="1197"/>
      <c r="I1" s="1197"/>
      <c r="J1" s="1197"/>
      <c r="K1" s="1197"/>
      <c r="L1" s="1197"/>
      <c r="M1" s="1197"/>
      <c r="N1" s="1197"/>
      <c r="O1" s="1197"/>
      <c r="P1" s="1197"/>
      <c r="Q1" s="775"/>
      <c r="R1" s="775"/>
      <c r="S1" s="775"/>
      <c r="T1" s="775"/>
      <c r="U1" s="775"/>
      <c r="V1" s="775"/>
      <c r="W1" s="775"/>
    </row>
    <row r="2" spans="1:27">
      <c r="A2" s="1192" t="s">
        <v>726</v>
      </c>
      <c r="B2" s="1192"/>
      <c r="C2" s="1192" t="s">
        <v>727</v>
      </c>
      <c r="D2" s="1192"/>
      <c r="E2" s="1192"/>
      <c r="G2" s="278" t="s">
        <v>728</v>
      </c>
      <c r="H2" s="278" t="s">
        <v>124</v>
      </c>
      <c r="I2" s="278" t="s">
        <v>151</v>
      </c>
      <c r="J2" s="278" t="s">
        <v>729</v>
      </c>
      <c r="K2" s="279" t="s">
        <v>730</v>
      </c>
      <c r="R2" s="278" t="s">
        <v>728</v>
      </c>
      <c r="S2" s="278" t="s">
        <v>124</v>
      </c>
      <c r="T2" s="278" t="s">
        <v>151</v>
      </c>
      <c r="U2" s="278" t="s">
        <v>729</v>
      </c>
      <c r="V2" s="279" t="s">
        <v>730</v>
      </c>
    </row>
    <row r="3" spans="1:27">
      <c r="A3" s="280" t="s">
        <v>731</v>
      </c>
      <c r="B3" s="280" t="s">
        <v>173</v>
      </c>
      <c r="C3" s="280">
        <v>0.45</v>
      </c>
      <c r="D3" s="280">
        <v>0.6</v>
      </c>
      <c r="E3" s="280">
        <v>0.75</v>
      </c>
      <c r="G3" s="281" t="s">
        <v>2452</v>
      </c>
      <c r="H3" s="282">
        <f>537+63+12+40</f>
        <v>652</v>
      </c>
      <c r="I3" s="282">
        <v>5</v>
      </c>
      <c r="J3" s="283">
        <f>I3+1.2</f>
        <v>6.2</v>
      </c>
      <c r="K3" s="284">
        <f>H3*J3</f>
        <v>4042.4</v>
      </c>
      <c r="M3" s="285"/>
      <c r="N3" s="285"/>
      <c r="O3" s="285"/>
      <c r="R3" s="281" t="s">
        <v>2451</v>
      </c>
      <c r="S3" s="282">
        <f>36+67+93+58+31</f>
        <v>285</v>
      </c>
      <c r="T3" s="282">
        <v>4</v>
      </c>
      <c r="U3" s="283">
        <f>T3+1.2</f>
        <v>5.2</v>
      </c>
      <c r="V3" s="284">
        <f>S3*U3</f>
        <v>1482</v>
      </c>
    </row>
    <row r="4" spans="1:27">
      <c r="A4" s="280" t="s">
        <v>124</v>
      </c>
      <c r="B4" s="280">
        <f>C4+D4</f>
        <v>91</v>
      </c>
      <c r="C4" s="286">
        <v>0</v>
      </c>
      <c r="D4" s="286">
        <v>91</v>
      </c>
      <c r="E4" s="286">
        <v>0</v>
      </c>
      <c r="G4" s="287" t="s">
        <v>173</v>
      </c>
      <c r="H4" s="288">
        <f>H3+S3</f>
        <v>937</v>
      </c>
      <c r="I4" s="288"/>
      <c r="J4" s="288"/>
      <c r="K4" s="288">
        <f>K3+V3</f>
        <v>5524.4</v>
      </c>
      <c r="L4" s="288"/>
      <c r="M4" s="285"/>
      <c r="N4" s="289"/>
      <c r="O4" s="289"/>
    </row>
    <row r="5" spans="1:27">
      <c r="A5" s="280" t="s">
        <v>151</v>
      </c>
      <c r="B5" s="280"/>
      <c r="C5" s="284">
        <f>C3+0.6</f>
        <v>1.05</v>
      </c>
      <c r="D5" s="284">
        <f>D3+0.6</f>
        <v>1.2</v>
      </c>
      <c r="E5" s="284">
        <f>E3+0.6</f>
        <v>1.35</v>
      </c>
      <c r="G5" s="290" t="s">
        <v>732</v>
      </c>
      <c r="H5" s="280"/>
      <c r="I5" s="277"/>
      <c r="J5" s="277" t="s">
        <v>733</v>
      </c>
      <c r="K5" s="277" t="s">
        <v>734</v>
      </c>
      <c r="L5" s="277" t="s">
        <v>735</v>
      </c>
      <c r="M5" s="277" t="s">
        <v>736</v>
      </c>
      <c r="N5" s="291" t="s">
        <v>786</v>
      </c>
      <c r="O5" s="277" t="s">
        <v>780</v>
      </c>
      <c r="P5" s="277" t="s">
        <v>739</v>
      </c>
      <c r="Q5" s="776"/>
      <c r="R5" s="290" t="s">
        <v>732</v>
      </c>
      <c r="S5" s="280"/>
      <c r="T5" s="277"/>
      <c r="U5" s="277" t="s">
        <v>733</v>
      </c>
      <c r="V5" s="277" t="s">
        <v>734</v>
      </c>
      <c r="W5" s="277" t="s">
        <v>735</v>
      </c>
      <c r="X5" s="277" t="s">
        <v>736</v>
      </c>
      <c r="Y5" s="291" t="s">
        <v>786</v>
      </c>
      <c r="Z5" s="277" t="s">
        <v>780</v>
      </c>
      <c r="AA5" s="277" t="s">
        <v>739</v>
      </c>
    </row>
    <row r="6" spans="1:27">
      <c r="A6" s="280" t="s">
        <v>137</v>
      </c>
      <c r="B6" s="280"/>
      <c r="C6" s="284">
        <f>1.2+C3</f>
        <v>1.65</v>
      </c>
      <c r="D6" s="284">
        <f>1.2+D3</f>
        <v>1.7999999999999998</v>
      </c>
      <c r="E6" s="284">
        <f>1.2+E3</f>
        <v>1.95</v>
      </c>
      <c r="G6" s="292" t="str">
        <f>G3</f>
        <v>Margate WWTW</v>
      </c>
      <c r="H6" s="284" t="s">
        <v>151</v>
      </c>
      <c r="I6" s="284"/>
      <c r="J6" s="284">
        <f>K6+2*J7</f>
        <v>6.1999999999999993</v>
      </c>
      <c r="K6" s="284">
        <f>L6+2*K7</f>
        <v>5.8999999999999995</v>
      </c>
      <c r="L6" s="284">
        <f>M6+2*L7</f>
        <v>5.6</v>
      </c>
      <c r="M6" s="284">
        <f>N6+2*M7</f>
        <v>5.3</v>
      </c>
      <c r="N6" s="284">
        <f>O6+2*N7</f>
        <v>5.3</v>
      </c>
      <c r="O6" s="284">
        <f>P6</f>
        <v>5</v>
      </c>
      <c r="P6" s="284">
        <f>I3</f>
        <v>5</v>
      </c>
      <c r="R6" s="292" t="str">
        <f>R3</f>
        <v>Additional</v>
      </c>
      <c r="S6" s="284" t="s">
        <v>151</v>
      </c>
      <c r="T6" s="284"/>
      <c r="U6" s="284">
        <f>V6+2*U7</f>
        <v>5.1999999999999993</v>
      </c>
      <c r="V6" s="284">
        <f>W6+2*V7</f>
        <v>4.8999999999999995</v>
      </c>
      <c r="W6" s="284">
        <f>X6+2*W7</f>
        <v>4.5999999999999996</v>
      </c>
      <c r="X6" s="284">
        <f>Y6+2*X7</f>
        <v>4.3</v>
      </c>
      <c r="Y6" s="284">
        <f>Z6+2*Y7</f>
        <v>4.3</v>
      </c>
      <c r="Z6" s="284">
        <f>AA6</f>
        <v>4</v>
      </c>
      <c r="AA6" s="284">
        <f>T3</f>
        <v>4</v>
      </c>
    </row>
    <row r="7" spans="1:27">
      <c r="A7" s="280" t="s">
        <v>726</v>
      </c>
      <c r="B7" s="293">
        <f>SUM(C7:E7)</f>
        <v>196.55999999999997</v>
      </c>
      <c r="C7" s="294">
        <f>C4*C5*C6</f>
        <v>0</v>
      </c>
      <c r="D7" s="294">
        <f>D4*D5*D6</f>
        <v>196.55999999999997</v>
      </c>
      <c r="E7" s="294">
        <f>E4*E5*E6</f>
        <v>0</v>
      </c>
      <c r="G7" s="292"/>
      <c r="H7" s="284" t="s">
        <v>137</v>
      </c>
      <c r="I7" s="284"/>
      <c r="J7" s="286">
        <v>0.15</v>
      </c>
      <c r="K7" s="286">
        <v>0.15</v>
      </c>
      <c r="L7" s="286">
        <v>0.15</v>
      </c>
      <c r="M7" s="286">
        <v>0</v>
      </c>
      <c r="N7" s="286">
        <v>0.15</v>
      </c>
      <c r="O7" s="286">
        <v>0.17</v>
      </c>
      <c r="P7" s="284"/>
      <c r="R7" s="292"/>
      <c r="S7" s="284" t="s">
        <v>137</v>
      </c>
      <c r="T7" s="284"/>
      <c r="U7" s="286">
        <v>0.15</v>
      </c>
      <c r="V7" s="286">
        <v>0.15</v>
      </c>
      <c r="W7" s="286">
        <v>0.15</v>
      </c>
      <c r="X7" s="286">
        <v>0</v>
      </c>
      <c r="Y7" s="286">
        <v>0.15</v>
      </c>
      <c r="Z7" s="286">
        <v>0.17</v>
      </c>
      <c r="AA7" s="284"/>
    </row>
    <row r="8" spans="1:27">
      <c r="A8" s="1192" t="s">
        <v>740</v>
      </c>
      <c r="B8" s="1192"/>
      <c r="C8" s="294"/>
      <c r="D8" s="294"/>
      <c r="E8" s="294"/>
      <c r="G8" s="292"/>
      <c r="H8" s="292" t="s">
        <v>173</v>
      </c>
      <c r="I8" s="284"/>
      <c r="J8" s="284">
        <f t="shared" ref="J8:O8" si="0">J6*J7*$H$3</f>
        <v>606.3599999999999</v>
      </c>
      <c r="K8" s="284">
        <f t="shared" si="0"/>
        <v>577.02</v>
      </c>
      <c r="L8" s="284">
        <f t="shared" si="0"/>
        <v>547.67999999999995</v>
      </c>
      <c r="M8" s="284">
        <f t="shared" si="0"/>
        <v>0</v>
      </c>
      <c r="N8" s="284">
        <f t="shared" si="0"/>
        <v>518.33999999999992</v>
      </c>
      <c r="O8" s="284">
        <f t="shared" si="0"/>
        <v>554.20000000000005</v>
      </c>
      <c r="P8" s="292"/>
      <c r="Q8" s="298"/>
      <c r="R8" s="292"/>
      <c r="S8" s="292" t="s">
        <v>173</v>
      </c>
      <c r="T8" s="284"/>
      <c r="U8" s="284">
        <f>U6*U7*$S$3</f>
        <v>222.29999999999998</v>
      </c>
      <c r="V8" s="284">
        <f>V6*V7*$S$3</f>
        <v>209.47499999999997</v>
      </c>
      <c r="W8" s="284">
        <f t="shared" ref="W8:Z8" si="1">W6*W7*$S$3</f>
        <v>196.64999999999998</v>
      </c>
      <c r="X8" s="284">
        <f t="shared" si="1"/>
        <v>0</v>
      </c>
      <c r="Y8" s="284">
        <f t="shared" si="1"/>
        <v>183.82499999999996</v>
      </c>
      <c r="Z8" s="284">
        <f t="shared" si="1"/>
        <v>193.8</v>
      </c>
      <c r="AA8" s="292"/>
    </row>
    <row r="9" spans="1:27">
      <c r="A9" s="280" t="s">
        <v>137</v>
      </c>
      <c r="B9" s="280"/>
      <c r="C9" s="294">
        <f>C3/2+0.1</f>
        <v>0.32500000000000001</v>
      </c>
      <c r="D9" s="294">
        <f>D3/2+0.1</f>
        <v>0.4</v>
      </c>
      <c r="E9" s="294">
        <f>E3/2+0.1</f>
        <v>0.47499999999999998</v>
      </c>
      <c r="G9" s="290"/>
      <c r="H9" s="280" t="s">
        <v>741</v>
      </c>
      <c r="I9" s="295"/>
      <c r="J9" s="295">
        <f>J8+U8</f>
        <v>828.65999999999985</v>
      </c>
      <c r="K9" s="295">
        <f t="shared" ref="K9:O9" si="2">K8+V8</f>
        <v>786.49499999999989</v>
      </c>
      <c r="L9" s="295">
        <f t="shared" si="2"/>
        <v>744.32999999999993</v>
      </c>
      <c r="M9" s="295">
        <f t="shared" si="2"/>
        <v>0</v>
      </c>
      <c r="N9" s="295">
        <f t="shared" si="2"/>
        <v>702.16499999999985</v>
      </c>
      <c r="O9" s="295">
        <f t="shared" si="2"/>
        <v>748</v>
      </c>
      <c r="P9" s="277"/>
      <c r="Q9" s="776"/>
      <c r="R9" s="776"/>
      <c r="S9" s="776"/>
      <c r="T9" s="776"/>
      <c r="U9" s="776"/>
      <c r="V9" s="776"/>
      <c r="W9" s="776"/>
    </row>
    <row r="10" spans="1:27">
      <c r="A10" s="280" t="s">
        <v>173</v>
      </c>
      <c r="B10" s="280">
        <f>SUM(C10:E10)</f>
        <v>43.68</v>
      </c>
      <c r="C10" s="284">
        <f>C4*(C5*C9)</f>
        <v>0</v>
      </c>
      <c r="D10" s="284">
        <f>D4*(D5*D9)</f>
        <v>43.68</v>
      </c>
      <c r="E10" s="284">
        <f>E4*(E5*E9)</f>
        <v>0</v>
      </c>
    </row>
    <row r="11" spans="1:27">
      <c r="A11" s="1192" t="s">
        <v>742</v>
      </c>
      <c r="B11" s="1192"/>
      <c r="C11" s="294"/>
      <c r="D11" s="294"/>
      <c r="E11" s="294"/>
      <c r="G11" s="296" t="s">
        <v>743</v>
      </c>
      <c r="H11" s="297">
        <v>0.04</v>
      </c>
      <c r="I11" s="292"/>
      <c r="J11" s="292"/>
      <c r="K11" s="298"/>
      <c r="L11" s="298"/>
      <c r="M11" s="298"/>
      <c r="N11" s="298"/>
      <c r="O11" s="298"/>
    </row>
    <row r="12" spans="1:27">
      <c r="A12" s="280" t="s">
        <v>137</v>
      </c>
      <c r="B12" s="280"/>
      <c r="C12" s="294">
        <f>0.3+C3/2</f>
        <v>0.52500000000000002</v>
      </c>
      <c r="D12" s="294">
        <f>0.3+D3/2</f>
        <v>0.6</v>
      </c>
      <c r="E12" s="294">
        <f>0.3+E3/2</f>
        <v>0.67500000000000004</v>
      </c>
      <c r="G12" s="296" t="s">
        <v>744</v>
      </c>
      <c r="H12" s="296">
        <v>1600</v>
      </c>
      <c r="I12" s="290"/>
      <c r="J12" s="290"/>
      <c r="K12" s="299"/>
    </row>
    <row r="13" spans="1:27" s="310" customFormat="1" ht="25.5">
      <c r="A13" s="300" t="s">
        <v>173</v>
      </c>
      <c r="B13" s="301">
        <f>SUM(C13:E13)</f>
        <v>39.803399999999996</v>
      </c>
      <c r="C13" s="302">
        <f>C4*(C5*C12-(3.14*C3^2/4))</f>
        <v>0</v>
      </c>
      <c r="D13" s="302">
        <f>D4*(D5*D12-(3.14*D3^2/4))</f>
        <v>39.803399999999996</v>
      </c>
      <c r="E13" s="302">
        <f>E4*(E5*E12-(3.14*E3^2/4))</f>
        <v>0</v>
      </c>
      <c r="F13" s="303"/>
      <c r="G13" s="304" t="s">
        <v>745</v>
      </c>
      <c r="H13" s="305"/>
      <c r="I13" s="306">
        <f>H11*K9*H12/1000</f>
        <v>50.335679999999996</v>
      </c>
      <c r="J13" s="307"/>
      <c r="K13" s="308"/>
      <c r="L13" s="307" t="s">
        <v>746</v>
      </c>
      <c r="M13" s="309">
        <f>O9*I15</f>
        <v>1944.8</v>
      </c>
      <c r="N13" s="307">
        <v>0</v>
      </c>
      <c r="O13" s="307">
        <f>M13*N13</f>
        <v>0</v>
      </c>
    </row>
    <row r="14" spans="1:27" ht="12.75" customHeight="1">
      <c r="A14" s="1192" t="s">
        <v>747</v>
      </c>
      <c r="B14" s="1192"/>
      <c r="C14" s="311"/>
      <c r="D14" s="311"/>
      <c r="E14" s="311"/>
      <c r="G14" s="312" t="s">
        <v>748</v>
      </c>
      <c r="H14" s="313">
        <v>20</v>
      </c>
      <c r="I14" s="314">
        <f>H4*N6*H14/1000</f>
        <v>99.321999999999989</v>
      </c>
      <c r="J14" s="292"/>
      <c r="L14" s="292" t="s">
        <v>749</v>
      </c>
      <c r="M14" s="315">
        <f>O13/M15</f>
        <v>0</v>
      </c>
      <c r="N14" s="292"/>
      <c r="O14" s="292"/>
    </row>
    <row r="15" spans="1:27" ht="25.5">
      <c r="A15" s="280" t="s">
        <v>173</v>
      </c>
      <c r="B15" s="293">
        <f>SUM(C15:E15)</f>
        <v>113.07659999999997</v>
      </c>
      <c r="C15" s="294">
        <f>C7-C10-C13</f>
        <v>0</v>
      </c>
      <c r="D15" s="294">
        <f>D7-D10-D13</f>
        <v>113.07659999999997</v>
      </c>
      <c r="E15" s="294">
        <f>E7-E10-E13</f>
        <v>0</v>
      </c>
      <c r="G15" s="284" t="s">
        <v>750</v>
      </c>
      <c r="H15" s="284"/>
      <c r="I15" s="284">
        <v>2.6</v>
      </c>
      <c r="J15" s="284"/>
      <c r="L15" s="292" t="s">
        <v>751</v>
      </c>
      <c r="M15" s="315">
        <f>H3*I3</f>
        <v>3260</v>
      </c>
      <c r="N15" s="292"/>
      <c r="O15" s="292"/>
    </row>
    <row r="16" spans="1:27" ht="14.25">
      <c r="A16" s="280" t="s">
        <v>752</v>
      </c>
      <c r="B16" s="293">
        <f>SUM(C16:E16)</f>
        <v>0</v>
      </c>
      <c r="C16" s="294">
        <v>0</v>
      </c>
      <c r="D16" s="294">
        <v>0</v>
      </c>
      <c r="E16" s="294">
        <v>0</v>
      </c>
      <c r="G16" s="284" t="s">
        <v>753</v>
      </c>
      <c r="H16" s="284"/>
      <c r="I16" s="284">
        <v>0.75</v>
      </c>
      <c r="J16" s="284" t="s">
        <v>754</v>
      </c>
      <c r="L16" s="313" t="s">
        <v>755</v>
      </c>
      <c r="M16" s="316">
        <f>I16*M15</f>
        <v>2445</v>
      </c>
      <c r="N16" s="313"/>
      <c r="O16" s="313"/>
    </row>
    <row r="17" spans="1:15" ht="14.25">
      <c r="A17" s="280" t="s">
        <v>756</v>
      </c>
      <c r="B17" s="293">
        <f>SUM(C17:E17)</f>
        <v>4</v>
      </c>
      <c r="C17" s="294"/>
      <c r="D17" s="294"/>
      <c r="E17" s="294">
        <v>4</v>
      </c>
      <c r="G17" s="284" t="s">
        <v>757</v>
      </c>
      <c r="H17" s="284"/>
      <c r="I17" s="284">
        <v>0.55000000000000004</v>
      </c>
      <c r="J17" s="284" t="s">
        <v>754</v>
      </c>
      <c r="L17" s="313" t="s">
        <v>755</v>
      </c>
      <c r="M17" s="315">
        <f>I17*M15</f>
        <v>1793.0000000000002</v>
      </c>
      <c r="N17" s="292"/>
      <c r="O17" s="292"/>
    </row>
    <row r="19" spans="1:15">
      <c r="A19" s="317" t="s">
        <v>756</v>
      </c>
      <c r="B19" s="317">
        <v>8</v>
      </c>
      <c r="G19" s="284" t="s">
        <v>758</v>
      </c>
      <c r="H19" s="294">
        <f>N9+L9+M9+K9</f>
        <v>2232.9899999999998</v>
      </c>
      <c r="I19" s="284"/>
      <c r="K19" s="276">
        <v>1127.4480000000001</v>
      </c>
    </row>
    <row r="20" spans="1:15">
      <c r="A20" s="317" t="s">
        <v>759</v>
      </c>
      <c r="B20" s="317">
        <v>15</v>
      </c>
      <c r="G20" s="284" t="s">
        <v>760</v>
      </c>
      <c r="H20" s="284">
        <f>H19*I20</f>
        <v>781.54649999999992</v>
      </c>
      <c r="I20" s="318">
        <v>0.35</v>
      </c>
    </row>
    <row r="21" spans="1:15">
      <c r="A21" s="317" t="s">
        <v>761</v>
      </c>
      <c r="B21" s="317">
        <v>0</v>
      </c>
      <c r="C21" s="276">
        <v>40</v>
      </c>
      <c r="D21" s="276" t="s">
        <v>762</v>
      </c>
      <c r="G21" s="280" t="s">
        <v>763</v>
      </c>
      <c r="H21" s="293">
        <f>K19</f>
        <v>1127.4480000000001</v>
      </c>
      <c r="I21" s="284"/>
    </row>
    <row r="22" spans="1:15">
      <c r="A22" s="317" t="s">
        <v>764</v>
      </c>
      <c r="B22" s="317">
        <v>0</v>
      </c>
    </row>
    <row r="23" spans="1:15">
      <c r="A23" s="317" t="s">
        <v>765</v>
      </c>
      <c r="B23" s="317">
        <v>3</v>
      </c>
      <c r="G23" s="284" t="s">
        <v>766</v>
      </c>
      <c r="H23" s="284">
        <f>H19*I23</f>
        <v>669.89699999999993</v>
      </c>
      <c r="I23" s="318">
        <v>0.3</v>
      </c>
      <c r="K23" s="276">
        <v>830.94100000000003</v>
      </c>
    </row>
    <row r="24" spans="1:15">
      <c r="A24" s="317" t="s">
        <v>767</v>
      </c>
      <c r="B24" s="317">
        <v>2</v>
      </c>
      <c r="G24" s="280" t="s">
        <v>768</v>
      </c>
      <c r="H24" s="293">
        <f>K23</f>
        <v>830.94100000000003</v>
      </c>
      <c r="I24" s="284"/>
    </row>
    <row r="25" spans="1:15">
      <c r="A25" s="317" t="s">
        <v>769</v>
      </c>
      <c r="B25" s="317">
        <v>0</v>
      </c>
    </row>
    <row r="26" spans="1:15">
      <c r="A26" s="319"/>
      <c r="B26" s="319"/>
      <c r="G26" s="280" t="s">
        <v>770</v>
      </c>
      <c r="H26" s="294">
        <f>H24</f>
        <v>830.94100000000003</v>
      </c>
    </row>
    <row r="27" spans="1:15" ht="12.75" customHeight="1">
      <c r="A27" s="1193" t="s">
        <v>771</v>
      </c>
      <c r="B27" s="1194"/>
      <c r="C27" s="320"/>
      <c r="D27" s="320"/>
      <c r="E27" s="321"/>
      <c r="G27" s="280" t="s">
        <v>772</v>
      </c>
      <c r="H27" s="294">
        <f>H21-H24</f>
        <v>296.50700000000006</v>
      </c>
    </row>
    <row r="28" spans="1:15" ht="12.75" customHeight="1">
      <c r="A28" s="322" t="s">
        <v>124</v>
      </c>
      <c r="B28" s="304">
        <v>50</v>
      </c>
      <c r="C28" s="320"/>
      <c r="D28" s="320"/>
      <c r="E28" s="321"/>
    </row>
    <row r="29" spans="1:15" ht="12.75" customHeight="1">
      <c r="A29" s="322" t="s">
        <v>151</v>
      </c>
      <c r="B29" s="304">
        <v>0.3</v>
      </c>
      <c r="C29" s="320"/>
      <c r="D29" s="320"/>
      <c r="E29" s="321"/>
      <c r="G29" s="284"/>
      <c r="H29" s="284"/>
      <c r="I29" s="284"/>
      <c r="J29" s="284"/>
    </row>
    <row r="30" spans="1:15" ht="12.75" customHeight="1">
      <c r="A30" s="322" t="s">
        <v>137</v>
      </c>
      <c r="B30" s="304">
        <v>1</v>
      </c>
      <c r="C30" s="320"/>
      <c r="D30" s="320"/>
      <c r="E30" s="321"/>
      <c r="G30" s="284" t="s">
        <v>787</v>
      </c>
      <c r="H30" s="284">
        <f>H31*0.17*5</f>
        <v>19.762499999999999</v>
      </c>
      <c r="I30" s="284"/>
      <c r="J30" s="284">
        <f>H30*1.92</f>
        <v>37.943999999999996</v>
      </c>
    </row>
    <row r="31" spans="1:15" ht="12.75" customHeight="1">
      <c r="A31" s="322" t="s">
        <v>773</v>
      </c>
      <c r="B31" s="304">
        <f>B28*B29*B30</f>
        <v>15</v>
      </c>
      <c r="C31" s="320"/>
      <c r="D31" s="320"/>
      <c r="E31" s="321"/>
      <c r="G31" s="284" t="s">
        <v>788</v>
      </c>
      <c r="H31" s="284">
        <f>15+3+4+1.25</f>
        <v>23.25</v>
      </c>
      <c r="I31" s="284"/>
      <c r="J31" s="284"/>
    </row>
    <row r="32" spans="1:15" ht="12.75" customHeight="1">
      <c r="A32" s="322" t="s">
        <v>774</v>
      </c>
      <c r="B32" s="304">
        <f>D32*B28</f>
        <v>13.5</v>
      </c>
      <c r="C32" s="322" t="s">
        <v>730</v>
      </c>
      <c r="D32" s="304">
        <v>0.27</v>
      </c>
      <c r="G32" s="284" t="s">
        <v>137</v>
      </c>
      <c r="H32" s="284">
        <v>0.2</v>
      </c>
      <c r="I32" s="284"/>
      <c r="J32" s="284"/>
    </row>
    <row r="33" spans="1:10" ht="12.75" customHeight="1">
      <c r="A33" s="322" t="s">
        <v>775</v>
      </c>
      <c r="B33" s="304">
        <f>D33*B28</f>
        <v>130</v>
      </c>
      <c r="C33" s="322" t="s">
        <v>776</v>
      </c>
      <c r="D33" s="304">
        <v>2.6</v>
      </c>
      <c r="G33" s="284" t="s">
        <v>151</v>
      </c>
      <c r="H33" s="284">
        <v>1.5</v>
      </c>
      <c r="I33" s="284"/>
      <c r="J33" s="284"/>
    </row>
    <row r="34" spans="1:10">
      <c r="G34" s="284" t="s">
        <v>789</v>
      </c>
      <c r="H34" s="284">
        <f>(H31*H32*H33)/2</f>
        <v>3.4875000000000003</v>
      </c>
      <c r="I34" s="284"/>
      <c r="J34" s="284"/>
    </row>
    <row r="35" spans="1:10">
      <c r="A35" s="1195" t="s">
        <v>777</v>
      </c>
      <c r="B35" s="1196"/>
      <c r="G35" s="284"/>
      <c r="H35" s="284"/>
      <c r="I35" s="284"/>
      <c r="J35" s="284"/>
    </row>
    <row r="36" spans="1:10">
      <c r="A36" s="300" t="s">
        <v>726</v>
      </c>
      <c r="B36" s="323"/>
      <c r="G36" s="284" t="s">
        <v>790</v>
      </c>
      <c r="H36" s="284">
        <f>15*6</f>
        <v>90</v>
      </c>
      <c r="I36" s="284"/>
      <c r="J36" s="284"/>
    </row>
    <row r="37" spans="1:10">
      <c r="A37" s="300" t="s">
        <v>73</v>
      </c>
      <c r="B37" s="324">
        <v>537</v>
      </c>
      <c r="G37" s="284"/>
      <c r="H37" s="284"/>
      <c r="I37" s="284"/>
      <c r="J37" s="284"/>
    </row>
    <row r="38" spans="1:10">
      <c r="A38" s="300" t="s">
        <v>74</v>
      </c>
      <c r="B38" s="323">
        <v>1</v>
      </c>
      <c r="G38" s="284" t="s">
        <v>791</v>
      </c>
      <c r="H38" s="284">
        <f>'Road Calcs'!J30*20+'Road Calcs'!H34*4000+'Road Calcs'!H36*45</f>
        <v>18758.88</v>
      </c>
      <c r="I38" s="284"/>
      <c r="J38" s="284"/>
    </row>
    <row r="39" spans="1:10">
      <c r="A39" s="300" t="s">
        <v>778</v>
      </c>
      <c r="B39" s="323">
        <v>0.2</v>
      </c>
      <c r="G39" s="284" t="s">
        <v>792</v>
      </c>
      <c r="H39" s="284">
        <v>6000</v>
      </c>
      <c r="I39" s="284"/>
      <c r="J39" s="284"/>
    </row>
    <row r="40" spans="1:10">
      <c r="A40" s="300" t="s">
        <v>779</v>
      </c>
      <c r="B40" s="323">
        <f>B37*B38*B39</f>
        <v>107.4</v>
      </c>
      <c r="G40" s="284"/>
      <c r="H40" s="284">
        <f>H38+H39</f>
        <v>24758.880000000001</v>
      </c>
      <c r="I40" s="284"/>
      <c r="J40" s="284"/>
    </row>
    <row r="41" spans="1:10">
      <c r="A41" s="300"/>
      <c r="B41" s="323"/>
    </row>
    <row r="42" spans="1:10">
      <c r="A42" s="300" t="s">
        <v>780</v>
      </c>
      <c r="B42" s="323"/>
      <c r="G42" s="284" t="s">
        <v>787</v>
      </c>
      <c r="H42" s="284">
        <f>H43*0.17*5</f>
        <v>3.4000000000000004</v>
      </c>
      <c r="J42" s="284">
        <f>H42*1.92</f>
        <v>6.5280000000000005</v>
      </c>
    </row>
    <row r="43" spans="1:10">
      <c r="A43" s="300" t="s">
        <v>73</v>
      </c>
      <c r="B43" s="323">
        <f>B37</f>
        <v>537</v>
      </c>
      <c r="G43" s="284" t="s">
        <v>788</v>
      </c>
      <c r="H43" s="284">
        <f>4</f>
        <v>4</v>
      </c>
    </row>
    <row r="44" spans="1:10">
      <c r="A44" s="300" t="s">
        <v>74</v>
      </c>
      <c r="B44" s="323">
        <v>1</v>
      </c>
      <c r="G44" s="284" t="s">
        <v>137</v>
      </c>
      <c r="H44" s="284">
        <v>0.2</v>
      </c>
    </row>
    <row r="45" spans="1:10">
      <c r="A45" s="300" t="s">
        <v>778</v>
      </c>
      <c r="B45" s="323">
        <v>0.2</v>
      </c>
      <c r="G45" s="284" t="s">
        <v>151</v>
      </c>
      <c r="H45" s="284">
        <v>1.5</v>
      </c>
    </row>
    <row r="46" spans="1:10">
      <c r="A46" s="300" t="s">
        <v>779</v>
      </c>
      <c r="B46" s="323">
        <f>B43*B44*B45</f>
        <v>107.4</v>
      </c>
      <c r="G46" s="284" t="s">
        <v>789</v>
      </c>
      <c r="H46" s="284">
        <f>(H43*H44*H45)/2</f>
        <v>0.60000000000000009</v>
      </c>
    </row>
    <row r="47" spans="1:10">
      <c r="A47" s="300"/>
      <c r="B47" s="323"/>
    </row>
    <row r="48" spans="1:10">
      <c r="A48" s="300" t="s">
        <v>781</v>
      </c>
      <c r="B48" s="323"/>
      <c r="H48" s="276">
        <f>J42*20+H46*4000</f>
        <v>2530.5600000000004</v>
      </c>
    </row>
    <row r="49" spans="1:8">
      <c r="A49" s="300" t="s">
        <v>782</v>
      </c>
      <c r="B49" s="302">
        <v>1.92</v>
      </c>
      <c r="G49" s="276" t="s">
        <v>793</v>
      </c>
      <c r="H49" s="276">
        <v>3000</v>
      </c>
    </row>
    <row r="50" spans="1:8">
      <c r="A50" s="300" t="s">
        <v>783</v>
      </c>
      <c r="B50" s="323">
        <f>B43*B44*B49</f>
        <v>1031.04</v>
      </c>
      <c r="G50" s="276" t="s">
        <v>792</v>
      </c>
      <c r="H50" s="276">
        <v>3000</v>
      </c>
    </row>
    <row r="51" spans="1:8">
      <c r="A51" s="310"/>
      <c r="B51" s="310"/>
      <c r="H51" s="276">
        <f>H48+H50+H49</f>
        <v>8530.5600000000013</v>
      </c>
    </row>
    <row r="52" spans="1:8">
      <c r="A52" s="300" t="s">
        <v>784</v>
      </c>
      <c r="B52" s="323">
        <v>3</v>
      </c>
    </row>
    <row r="54" spans="1:8">
      <c r="A54" s="300" t="s">
        <v>785</v>
      </c>
      <c r="B54" s="323">
        <v>2.2000000000000002</v>
      </c>
      <c r="C54" s="323" t="s">
        <v>12</v>
      </c>
    </row>
    <row r="55" spans="1:8">
      <c r="A55" s="300" t="s">
        <v>171</v>
      </c>
      <c r="B55" s="323">
        <v>17</v>
      </c>
      <c r="C55" s="323"/>
    </row>
    <row r="56" spans="1:8">
      <c r="A56" s="300" t="s">
        <v>173</v>
      </c>
      <c r="B56" s="323">
        <f>B54*B55</f>
        <v>37.400000000000006</v>
      </c>
      <c r="C56" s="323"/>
    </row>
  </sheetData>
  <mergeCells count="9">
    <mergeCell ref="A14:B14"/>
    <mergeCell ref="A27:B27"/>
    <mergeCell ref="A35:B35"/>
    <mergeCell ref="A1:E1"/>
    <mergeCell ref="G1:P1"/>
    <mergeCell ref="A2:B2"/>
    <mergeCell ref="C2:E2"/>
    <mergeCell ref="A8:B8"/>
    <mergeCell ref="A11:B11"/>
  </mergeCells>
  <pageMargins left="0.70866141732283472" right="0.70866141732283472" top="0.74803149606299213" bottom="0.74803149606299213" header="0.31496062992125984" footer="0.31496062992125984"/>
  <pageSetup paperSize="9" scale="24" firstPageNumber="19" fitToHeight="0" orientation="portrait" r:id="rId1"/>
  <headerFooter>
    <oddFooter xml:space="preserve">&amp;RC. &amp;P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141768A38963F46B831B89A8DB5E118" ma:contentTypeVersion="13" ma:contentTypeDescription="Create a new document." ma:contentTypeScope="" ma:versionID="8879cccee16c59e5ae3961e47ee4559e">
  <xsd:schema xmlns:xsd="http://www.w3.org/2001/XMLSchema" xmlns:xs="http://www.w3.org/2001/XMLSchema" xmlns:p="http://schemas.microsoft.com/office/2006/metadata/properties" xmlns:ns2="9c192dab-d734-42cd-bb54-21650cca63c5" xmlns:ns3="dc0d90d3-1e08-426e-8942-008e8c8635a9" targetNamespace="http://schemas.microsoft.com/office/2006/metadata/properties" ma:root="true" ma:fieldsID="eb0f0cd97671668216f45c79d77a8249" ns2:_="" ns3:_="">
    <xsd:import namespace="9c192dab-d734-42cd-bb54-21650cca63c5"/>
    <xsd:import namespace="dc0d90d3-1e08-426e-8942-008e8c8635a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Location"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c192dab-d734-42cd-bb54-21650cca63c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2778b1c0-4f44-4a83-9803-64efe2dd71e8" ma:termSetId="09814cd3-568e-fe90-9814-8d621ff8fb84" ma:anchorId="fba54fb3-c3e1-fe81-a776-ca4b69148c4d" ma:open="true" ma:isKeyword="false">
      <xsd:complexType>
        <xsd:sequence>
          <xsd:element ref="pc:Terms" minOccurs="0" maxOccurs="1"/>
        </xsd:sequence>
      </xsd:complexType>
    </xsd:element>
    <xsd:element name="MediaServiceLocation" ma:index="18" nillable="true" ma:displayName="Location" ma:indexed="true" ma:internalName="MediaServiceLocatio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c0d90d3-1e08-426e-8942-008e8c8635a9"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2ef3bad5-ead3-48d2-ab18-86075517c3c1}" ma:internalName="TaxCatchAll" ma:showField="CatchAllData" ma:web="dc0d90d3-1e08-426e-8942-008e8c8635a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dc0d90d3-1e08-426e-8942-008e8c8635a9" xsi:nil="true"/>
    <lcf76f155ced4ddcb4097134ff3c332f xmlns="9c192dab-d734-42cd-bb54-21650cca63c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9F3CA7F2-FFE4-4EF5-ADF6-8449FE57DFD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c192dab-d734-42cd-bb54-21650cca63c5"/>
    <ds:schemaRef ds:uri="dc0d90d3-1e08-426e-8942-008e8c8635a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3B83F17-4F51-4742-B2AD-2A87DC8B2F1C}">
  <ds:schemaRefs>
    <ds:schemaRef ds:uri="http://schemas.microsoft.com/sharepoint/v3/contenttype/forms"/>
  </ds:schemaRefs>
</ds:datastoreItem>
</file>

<file path=customXml/itemProps3.xml><?xml version="1.0" encoding="utf-8"?>
<ds:datastoreItem xmlns:ds="http://schemas.openxmlformats.org/officeDocument/2006/customXml" ds:itemID="{D0DA7EBF-E719-40CE-A880-FBD0ED74A4A6}">
  <ds:schemaRefs>
    <ds:schemaRef ds:uri="http://purl.org/dc/elements/1.1/"/>
    <ds:schemaRef ds:uri="http://purl.org/dc/terms/"/>
    <ds:schemaRef ds:uri="http://schemas.microsoft.com/office/2006/metadata/properties"/>
    <ds:schemaRef ds:uri="http://www.w3.org/XML/1998/namespace"/>
    <ds:schemaRef ds:uri="http://schemas.microsoft.com/office/infopath/2007/PartnerControls"/>
    <ds:schemaRef ds:uri="9c192dab-d734-42cd-bb54-21650cca63c5"/>
    <ds:schemaRef ds:uri="http://purl.org/dc/dcmitype/"/>
    <ds:schemaRef ds:uri="http://schemas.microsoft.com/office/2006/documentManagement/types"/>
    <ds:schemaRef ds:uri="http://schemas.openxmlformats.org/package/2006/metadata/core-properties"/>
    <ds:schemaRef ds:uri="dc0d90d3-1e08-426e-8942-008e8c8635a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38</vt:i4>
      </vt:variant>
      <vt:variant>
        <vt:lpstr>Named Ranges</vt:lpstr>
      </vt:variant>
      <vt:variant>
        <vt:i4>64</vt:i4>
      </vt:variant>
    </vt:vector>
  </HeadingPairs>
  <TitlesOfParts>
    <vt:vector size="102" baseType="lpstr">
      <vt:lpstr>1; P&amp;G </vt:lpstr>
      <vt:lpstr>2. Ertwrks(Pipe)</vt:lpstr>
      <vt:lpstr>3; BED</vt:lpstr>
      <vt:lpstr>4. SEWER</vt:lpstr>
      <vt:lpstr>5; Gabions</vt:lpstr>
      <vt:lpstr>6. Jack</vt:lpstr>
      <vt:lpstr>7. Swr HH Conn</vt:lpstr>
      <vt:lpstr>8; Aeration</vt:lpstr>
      <vt:lpstr>9; Upper inlet</vt:lpstr>
      <vt:lpstr>10; Lower inlet</vt:lpstr>
      <vt:lpstr>11; Pipes WWTW</vt:lpstr>
      <vt:lpstr>12; Ertwrks WWTW</vt:lpstr>
      <vt:lpstr>13; Bed WWTW</vt:lpstr>
      <vt:lpstr>14. SST Ertwrks</vt:lpstr>
      <vt:lpstr>15. SST Concr</vt:lpstr>
      <vt:lpstr>16 SST Steel</vt:lpstr>
      <vt:lpstr>17 SST MPP</vt:lpstr>
      <vt:lpstr>18 Road&amp;Prkg</vt:lpstr>
      <vt:lpstr>19; Conc</vt:lpstr>
      <vt:lpstr>20; SuperStr</vt:lpstr>
      <vt:lpstr>21; RAS &amp; WAS</vt:lpstr>
      <vt:lpstr>22 Bldg Ref</vt:lpstr>
      <vt:lpstr>23 Bndry Wall</vt:lpstr>
      <vt:lpstr>24 Dewater</vt:lpstr>
      <vt:lpstr>25; BLOWER</vt:lpstr>
      <vt:lpstr>26;RET WALL</vt:lpstr>
      <vt:lpstr>27; CL2</vt:lpstr>
      <vt:lpstr>28 E&amp;I WWTW</vt:lpstr>
      <vt:lpstr>29; E&amp;M Gen</vt:lpstr>
      <vt:lpstr>30; E&amp;M Site</vt:lpstr>
      <vt:lpstr>31 PC Sums</vt:lpstr>
      <vt:lpstr>32. Ext 3A</vt:lpstr>
      <vt:lpstr>BoQ SUMMARY</vt:lpstr>
      <vt:lpstr>Sheet3</vt:lpstr>
      <vt:lpstr>SUMMARY</vt:lpstr>
      <vt:lpstr>Parking</vt:lpstr>
      <vt:lpstr>Sheet2</vt:lpstr>
      <vt:lpstr>Road Calcs</vt:lpstr>
      <vt:lpstr>'1; P&amp;G '!Print_Area</vt:lpstr>
      <vt:lpstr>'10; Lower inlet'!Print_Area</vt:lpstr>
      <vt:lpstr>'11; Pipes WWTW'!Print_Area</vt:lpstr>
      <vt:lpstr>'12; Ertwrks WWTW'!Print_Area</vt:lpstr>
      <vt:lpstr>'13; Bed WWTW'!Print_Area</vt:lpstr>
      <vt:lpstr>'14. SST Ertwrks'!Print_Area</vt:lpstr>
      <vt:lpstr>'15. SST Concr'!Print_Area</vt:lpstr>
      <vt:lpstr>'16 SST Steel'!Print_Area</vt:lpstr>
      <vt:lpstr>'17 SST MPP'!Print_Area</vt:lpstr>
      <vt:lpstr>'18 Road&amp;Prkg'!Print_Area</vt:lpstr>
      <vt:lpstr>'19; Conc'!Print_Area</vt:lpstr>
      <vt:lpstr>'2. Ertwrks(Pipe)'!Print_Area</vt:lpstr>
      <vt:lpstr>'20; SuperStr'!Print_Area</vt:lpstr>
      <vt:lpstr>'21; RAS &amp; WAS'!Print_Area</vt:lpstr>
      <vt:lpstr>'22 Bldg Ref'!Print_Area</vt:lpstr>
      <vt:lpstr>'23 Bndry Wall'!Print_Area</vt:lpstr>
      <vt:lpstr>'24 Dewater'!Print_Area</vt:lpstr>
      <vt:lpstr>'25; BLOWER'!Print_Area</vt:lpstr>
      <vt:lpstr>'26;RET WALL'!Print_Area</vt:lpstr>
      <vt:lpstr>'27; CL2'!Print_Area</vt:lpstr>
      <vt:lpstr>'28 E&amp;I WWTW'!Print_Area</vt:lpstr>
      <vt:lpstr>'29; E&amp;M Gen'!Print_Area</vt:lpstr>
      <vt:lpstr>'3; BED'!Print_Area</vt:lpstr>
      <vt:lpstr>'30; E&amp;M Site'!Print_Area</vt:lpstr>
      <vt:lpstr>'31 PC Sums'!Print_Area</vt:lpstr>
      <vt:lpstr>'32. Ext 3A'!Print_Area</vt:lpstr>
      <vt:lpstr>'4. SEWER'!Print_Area</vt:lpstr>
      <vt:lpstr>'5; Gabions'!Print_Area</vt:lpstr>
      <vt:lpstr>'6. Jack'!Print_Area</vt:lpstr>
      <vt:lpstr>'7. Swr HH Conn'!Print_Area</vt:lpstr>
      <vt:lpstr>'8; Aeration'!Print_Area</vt:lpstr>
      <vt:lpstr>'9; Upper inlet'!Print_Area</vt:lpstr>
      <vt:lpstr>'BoQ SUMMARY'!Print_Area</vt:lpstr>
      <vt:lpstr>SUMMARY!Print_Area</vt:lpstr>
      <vt:lpstr>'1; P&amp;G '!Print_Titles</vt:lpstr>
      <vt:lpstr>'10; Lower inlet'!Print_Titles</vt:lpstr>
      <vt:lpstr>'11; Pipes WWTW'!Print_Titles</vt:lpstr>
      <vt:lpstr>'12; Ertwrks WWTW'!Print_Titles</vt:lpstr>
      <vt:lpstr>'13; Bed WWTW'!Print_Titles</vt:lpstr>
      <vt:lpstr>'14. SST Ertwrks'!Print_Titles</vt:lpstr>
      <vt:lpstr>'15. SST Concr'!Print_Titles</vt:lpstr>
      <vt:lpstr>'16 SST Steel'!Print_Titles</vt:lpstr>
      <vt:lpstr>'17 SST MPP'!Print_Titles</vt:lpstr>
      <vt:lpstr>'18 Road&amp;Prkg'!Print_Titles</vt:lpstr>
      <vt:lpstr>'19; Conc'!Print_Titles</vt:lpstr>
      <vt:lpstr>'2. Ertwrks(Pipe)'!Print_Titles</vt:lpstr>
      <vt:lpstr>'20; SuperStr'!Print_Titles</vt:lpstr>
      <vt:lpstr>'21; RAS &amp; WAS'!Print_Titles</vt:lpstr>
      <vt:lpstr>'22 Bldg Ref'!Print_Titles</vt:lpstr>
      <vt:lpstr>'23 Bndry Wall'!Print_Titles</vt:lpstr>
      <vt:lpstr>'24 Dewater'!Print_Titles</vt:lpstr>
      <vt:lpstr>'25; BLOWER'!Print_Titles</vt:lpstr>
      <vt:lpstr>'26;RET WALL'!Print_Titles</vt:lpstr>
      <vt:lpstr>'27; CL2'!Print_Titles</vt:lpstr>
      <vt:lpstr>'28 E&amp;I WWTW'!Print_Titles</vt:lpstr>
      <vt:lpstr>'29; E&amp;M Gen'!Print_Titles</vt:lpstr>
      <vt:lpstr>'30; E&amp;M Site'!Print_Titles</vt:lpstr>
      <vt:lpstr>'31 PC Sums'!Print_Titles</vt:lpstr>
      <vt:lpstr>'32. Ext 3A'!Print_Titles</vt:lpstr>
      <vt:lpstr>'4. SEWER'!Print_Titles</vt:lpstr>
      <vt:lpstr>'6. Jack'!Print_Titles</vt:lpstr>
      <vt:lpstr>'7. Swr HH Conn'!Print_Titles</vt:lpstr>
      <vt:lpstr>'8; Aeration'!Print_Titles</vt:lpstr>
      <vt:lpstr>'9; Upper inlet'!Print_Titles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Sahseatren Reddy</dc:creator>
  <cp:lastModifiedBy>Sahseatren Reddy</cp:lastModifiedBy>
  <cp:lastPrinted>2026-10-02T12:18:34Z</cp:lastPrinted>
  <dcterms:created xsi:type="dcterms:W3CDTF">2026-08-19T11:38:58Z</dcterms:created>
  <dcterms:modified xsi:type="dcterms:W3CDTF">2026-10-08T10:01:27Z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0x0101008141768A38963F46B831B89A8DB5E118</vt:lpwstr>
  </property>
</Properties>
</file>