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chn\Desktop\"/>
    </mc:Choice>
  </mc:AlternateContent>
  <xr:revisionPtr revIDLastSave="0" documentId="8_{E28C7C99-E55E-4059-946D-84D46EEE1BC7}" xr6:coauthVersionLast="47" xr6:coauthVersionMax="47" xr10:uidLastSave="{00000000-0000-0000-0000-000000000000}"/>
  <bookViews>
    <workbookView xWindow="-120" yWindow="-120" windowWidth="24240" windowHeight="13020" tabRatio="866" xr2:uid="{00000000-000D-0000-FFFF-FFFF00000000}"/>
  </bookViews>
  <sheets>
    <sheet name="RYH HOBBS" sheetId="1" r:id="rId1"/>
    <sheet name="RYH AF LIFE" sheetId="2" r:id="rId2"/>
    <sheet name="RYH AF OH" sheetId="5" r:id="rId3"/>
    <sheet name="RYH MISC 6" sheetId="6" r:id="rId4"/>
    <sheet name="RYH ENG LIFE" sheetId="7" r:id="rId5"/>
    <sheet name="RYH ENG OH" sheetId="8" r:id="rId6"/>
    <sheet name="RYH CATS Part 43" sheetId="13" r:id="rId7"/>
    <sheet name="CA43-03-1" sheetId="29" r:id="rId8"/>
    <sheet name="CA43-03-2" sheetId="30" r:id="rId9"/>
    <sheet name="RYH C of R to S " sheetId="31" r:id="rId10"/>
    <sheet name="RYH AD's" sheetId="26" r:id="rId11"/>
    <sheet name="RYH ASBs" sheetId="11" r:id="rId12"/>
    <sheet name="RYH CEB`s" sheetId="15" r:id="rId13"/>
    <sheet name="RYH M &amp; B" sheetId="21" r:id="rId14"/>
    <sheet name=" RYH Compass Card" sheetId="23" r:id="rId15"/>
    <sheet name="Compass Swing" sheetId="18" r:id="rId16"/>
  </sheets>
  <definedNames>
    <definedName name="\0" localSheetId="9">#REF!</definedName>
    <definedName name="\0" localSheetId="13">#REF!</definedName>
    <definedName name="\0">#REF!</definedName>
    <definedName name="\c" localSheetId="9">#REF!</definedName>
    <definedName name="\c">#REF!</definedName>
    <definedName name="\d">#REF!</definedName>
    <definedName name="\h">#REF!</definedName>
    <definedName name="\i">#REF!</definedName>
    <definedName name="\m">#REF!</definedName>
    <definedName name="\n">#REF!</definedName>
    <definedName name="\o">#REF!</definedName>
    <definedName name="\p">#REF!</definedName>
    <definedName name="\u">#REF!</definedName>
    <definedName name="_0" localSheetId="14">#REF!</definedName>
    <definedName name="_0" localSheetId="15">#REF!</definedName>
    <definedName name="_0">#REF!</definedName>
    <definedName name="_0_1">#REF!</definedName>
    <definedName name="_0_10">#REF!</definedName>
    <definedName name="_0_14">#REF!</definedName>
    <definedName name="_0_9">#REF!</definedName>
    <definedName name="_1Excel_BuiltIn_Print_Area_4">#REF!</definedName>
    <definedName name="_1Excel_BuiltIn_Print_Area_4_1_1">#REF!</definedName>
    <definedName name="_c" localSheetId="14">#REF!</definedName>
    <definedName name="_c" localSheetId="15">#REF!</definedName>
    <definedName name="_c">#REF!</definedName>
    <definedName name="_c_1">#REF!</definedName>
    <definedName name="_c_10">#REF!</definedName>
    <definedName name="_c_14">#REF!</definedName>
    <definedName name="_c_9">#REF!</definedName>
    <definedName name="_d" localSheetId="14">#REF!</definedName>
    <definedName name="_d" localSheetId="15">#REF!</definedName>
    <definedName name="_d">#REF!</definedName>
    <definedName name="_d_1">#REF!</definedName>
    <definedName name="_d_10">#REF!</definedName>
    <definedName name="_d_14">#REF!</definedName>
    <definedName name="_d_9">#REF!</definedName>
    <definedName name="_h" localSheetId="14">#REF!</definedName>
    <definedName name="_h" localSheetId="15">#REF!</definedName>
    <definedName name="_h">#REF!</definedName>
    <definedName name="_h_1">#REF!</definedName>
    <definedName name="_h_10">#REF!</definedName>
    <definedName name="_h_14">#REF!</definedName>
    <definedName name="_h_9">#REF!</definedName>
    <definedName name="_i" localSheetId="14">#REF!</definedName>
    <definedName name="_i" localSheetId="15">#REF!</definedName>
    <definedName name="_i">#REF!</definedName>
    <definedName name="_i_1">#REF!</definedName>
    <definedName name="_i_10">#REF!</definedName>
    <definedName name="_i_14">#REF!</definedName>
    <definedName name="_i_9">#REF!</definedName>
    <definedName name="_m" localSheetId="14">#REF!</definedName>
    <definedName name="_m" localSheetId="15">#REF!</definedName>
    <definedName name="_m">#REF!</definedName>
    <definedName name="_m_1">#REF!</definedName>
    <definedName name="_m_10">#REF!</definedName>
    <definedName name="_m_14">#REF!</definedName>
    <definedName name="_m_9">#REF!</definedName>
    <definedName name="_n" localSheetId="15">#REF!</definedName>
    <definedName name="_n">#REF!</definedName>
    <definedName name="_n_1">#REF!</definedName>
    <definedName name="_n_10">#REF!</definedName>
    <definedName name="_n_9">#REF!</definedName>
    <definedName name="_o" localSheetId="15">#REF!</definedName>
    <definedName name="_o">#REF!</definedName>
    <definedName name="_o_1">#REF!</definedName>
    <definedName name="_o_10">#REF!</definedName>
    <definedName name="_o_9">#REF!</definedName>
    <definedName name="_p" localSheetId="15">#REF!</definedName>
    <definedName name="_p">#REF!</definedName>
    <definedName name="_p_1">#REF!</definedName>
    <definedName name="_p_10">#REF!</definedName>
    <definedName name="_p_9">#REF!</definedName>
    <definedName name="_u" localSheetId="14">#REF!</definedName>
    <definedName name="_u" localSheetId="15">#REF!</definedName>
    <definedName name="_u">#REF!</definedName>
    <definedName name="_u_1">#REF!</definedName>
    <definedName name="_u_10">#REF!</definedName>
    <definedName name="_u_14">#REF!</definedName>
    <definedName name="_u_9">#REF!</definedName>
    <definedName name="Excel_BuiltIn_Print_Area_1" localSheetId="9">#REF!</definedName>
    <definedName name="Excel_BuiltIn_Print_Area_1">'RYH HOBBS'!$A$1:$C$50</definedName>
    <definedName name="Excel_BuiltIn_Print_Area_1_1" localSheetId="14">#REF!</definedName>
    <definedName name="Excel_BuiltIn_Print_Area_1_1" localSheetId="15">#REF!</definedName>
    <definedName name="Excel_BuiltIn_Print_Area_1_1" localSheetId="9">#REF!</definedName>
    <definedName name="Excel_BuiltIn_Print_Area_1_1" localSheetId="13">#REF!</definedName>
    <definedName name="Excel_BuiltIn_Print_Area_1_1">'RYH HOBBS'!$A$3:$C$50</definedName>
    <definedName name="Excel_BuiltIn_Print_Area_1_1_1" localSheetId="14">#REF!</definedName>
    <definedName name="Excel_BuiltIn_Print_Area_1_1_1" localSheetId="9">#REF!</definedName>
    <definedName name="Excel_BuiltIn_Print_Area_1_1_1" localSheetId="13">#REF!</definedName>
    <definedName name="Excel_BuiltIn_Print_Area_1_1_1">#REF!</definedName>
    <definedName name="Excel_BuiltIn_Print_Area_1_1_14" localSheetId="13">#REF!</definedName>
    <definedName name="Excel_BuiltIn_Print_Area_1_1_14">#REF!</definedName>
    <definedName name="Excel_BuiltIn_Print_Area_10_1" localSheetId="13">#REF!</definedName>
    <definedName name="Excel_BuiltIn_Print_Area_10_1">#REF!</definedName>
    <definedName name="Excel_BuiltIn_Print_Area_2_1_1_1_1">NA()</definedName>
    <definedName name="Excel_BuiltIn_Print_Area_3_1" localSheetId="14">#REF!</definedName>
    <definedName name="Excel_BuiltIn_Print_Area_3_1">#REF!</definedName>
    <definedName name="Excel_BuiltIn_Print_Area_3_1_4">#REF!</definedName>
    <definedName name="Excel_BuiltIn_Print_Area_3_1_5" localSheetId="14">#REF!</definedName>
    <definedName name="Excel_BuiltIn_Print_Area_3_1_5">#REF!</definedName>
    <definedName name="Excel_BuiltIn_Print_Area_4">#REF!</definedName>
    <definedName name="Excel_BuiltIn_Print_Area_4_1">#REF!</definedName>
    <definedName name="Excel_BuiltIn_Print_Area_6_1">#REF!</definedName>
    <definedName name="Excel_BuiltIn_Print_Area_7" localSheetId="14">#REF!</definedName>
    <definedName name="Excel_BuiltIn_Print_Area_7">#REF!</definedName>
    <definedName name="ggfgtyyy416655">#REF!</definedName>
    <definedName name="hfhbtyunumjngyumkngm">#REF!</definedName>
    <definedName name="hgg">#REF!</definedName>
    <definedName name="New">#REF!</definedName>
    <definedName name="_xlnm.Print_Area" localSheetId="14">' RYH Compass Card'!$A$1:$M$29</definedName>
    <definedName name="_xlnm.Print_Area" localSheetId="15">'Compass Swing'!$A$1:$I$59</definedName>
    <definedName name="_xlnm.Print_Area" localSheetId="10">'RYH AD''s'!$A$1:$F$56</definedName>
    <definedName name="_xlnm.Print_Area" localSheetId="1">'RYH AF LIFE'!$A$1:$K$54</definedName>
    <definedName name="_xlnm.Print_Area" localSheetId="2">'RYH AF OH'!$A$1:$L$38</definedName>
    <definedName name="_xlnm.Print_Area" localSheetId="11">'RYH ASBs'!$K$1:$U$74</definedName>
    <definedName name="_xlnm.Print_Area" localSheetId="9">'RYH C of R to S '!$B$2:$K$31</definedName>
    <definedName name="_xlnm.Print_Area" localSheetId="6">'RYH CATS Part 43'!$A$1:$M$256</definedName>
    <definedName name="_xlnm.Print_Area" localSheetId="12">'RYH CEB`s'!$A$1:$I$42</definedName>
    <definedName name="_xlnm.Print_Area" localSheetId="4">'RYH ENG LIFE'!$A$1:$Q$29</definedName>
    <definedName name="_xlnm.Print_Area" localSheetId="5">'RYH ENG OH'!$A$1:$L$35</definedName>
    <definedName name="_xlnm.Print_Area" localSheetId="0">'RYH HOBBS'!$A$1:$P$50</definedName>
    <definedName name="_xlnm.Print_Area" localSheetId="13">'RYH M &amp; B'!$B$2:$G$28</definedName>
    <definedName name="_xlnm.Print_Area" localSheetId="3">'RYH MISC 6'!$A$1:$I$32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6" l="1"/>
  <c r="Q13" i="30"/>
  <c r="D20" i="29"/>
  <c r="E23" i="31"/>
  <c r="H29" i="5" l="1"/>
  <c r="L29" i="5" s="1"/>
  <c r="I23" i="6" l="1"/>
  <c r="D6" i="30"/>
  <c r="C13" i="29"/>
  <c r="C11" i="29"/>
  <c r="K8" i="29"/>
  <c r="W6" i="29"/>
  <c r="N6" i="29"/>
  <c r="K13" i="8" l="1"/>
  <c r="K16" i="8" l="1"/>
  <c r="I19" i="6" l="1"/>
  <c r="H9" i="30" s="1"/>
  <c r="K15" i="8" l="1"/>
  <c r="R5" i="11" l="1"/>
  <c r="I27" i="6" l="1"/>
  <c r="B6" i="26" l="1"/>
  <c r="I14" i="6" l="1"/>
  <c r="I28" i="6" l="1"/>
  <c r="G16" i="21" l="1"/>
  <c r="C19" i="1" l="1"/>
  <c r="D6" i="29" s="1"/>
  <c r="B5" i="26" l="1"/>
  <c r="G17" i="21"/>
  <c r="C19" i="23" l="1"/>
  <c r="C2" i="23" l="1"/>
  <c r="I26" i="6" l="1"/>
  <c r="E15" i="21" l="1"/>
  <c r="G15" i="21" s="1"/>
  <c r="G14" i="21"/>
  <c r="G20" i="21" l="1"/>
  <c r="E20" i="21"/>
  <c r="F20" i="21" l="1"/>
  <c r="C36" i="1"/>
  <c r="K12" i="8" l="1"/>
  <c r="B3" i="18" l="1"/>
  <c r="C3" i="2"/>
  <c r="F52" i="2" s="1"/>
  <c r="I21" i="6"/>
  <c r="F5" i="15"/>
  <c r="I32" i="6"/>
  <c r="H28" i="5"/>
  <c r="L28" i="5" s="1"/>
  <c r="I31" i="6"/>
  <c r="I30" i="6"/>
  <c r="C37" i="1" s="1"/>
  <c r="R6" i="11"/>
  <c r="D25" i="13"/>
  <c r="I190" i="13"/>
  <c r="I189" i="13"/>
  <c r="I187" i="13"/>
  <c r="I186" i="13"/>
  <c r="I184" i="13"/>
  <c r="I183" i="13"/>
  <c r="F27" i="13"/>
  <c r="G42" i="13"/>
  <c r="L41" i="13"/>
  <c r="C41" i="13"/>
  <c r="C40" i="13"/>
  <c r="E31" i="13"/>
  <c r="J24" i="13"/>
  <c r="J18" i="13"/>
  <c r="C1" i="6"/>
  <c r="G18" i="13" s="1"/>
  <c r="D18" i="13"/>
  <c r="C4" i="7"/>
  <c r="I17" i="6"/>
  <c r="I18" i="6"/>
  <c r="C27" i="1" s="1"/>
  <c r="A1" i="8"/>
  <c r="C1" i="8"/>
  <c r="A2" i="8"/>
  <c r="A3" i="8"/>
  <c r="C3" i="8"/>
  <c r="A4" i="8"/>
  <c r="C4" i="8"/>
  <c r="C29" i="1"/>
  <c r="I24" i="6"/>
  <c r="C32" i="1" s="1"/>
  <c r="C33" i="1"/>
  <c r="I29" i="6"/>
  <c r="C34" i="1" s="1"/>
  <c r="C35" i="1"/>
  <c r="A1" i="2"/>
  <c r="C1" i="2"/>
  <c r="A2" i="2"/>
  <c r="A3" i="2"/>
  <c r="A4" i="2"/>
  <c r="C4" i="2"/>
  <c r="A1" i="5"/>
  <c r="C1" i="5"/>
  <c r="C3" i="5"/>
  <c r="A1" i="7"/>
  <c r="C1" i="7"/>
  <c r="A2" i="7"/>
  <c r="A3" i="7"/>
  <c r="C3" i="7"/>
  <c r="A4" i="7"/>
  <c r="G25" i="7"/>
  <c r="G26" i="7"/>
  <c r="G27" i="7"/>
  <c r="G28" i="7"/>
  <c r="G29" i="7"/>
  <c r="A1" i="6"/>
  <c r="A2" i="6"/>
  <c r="A3" i="6"/>
  <c r="C3" i="6"/>
  <c r="A4" i="6"/>
  <c r="C4" i="6"/>
  <c r="I13" i="6"/>
  <c r="I15" i="6"/>
  <c r="I16" i="6"/>
  <c r="I25" i="6"/>
  <c r="H26" i="7" l="1"/>
  <c r="H24" i="7"/>
  <c r="C31" i="1"/>
  <c r="C28" i="1"/>
  <c r="I185" i="13"/>
  <c r="H40" i="13"/>
  <c r="H27" i="7"/>
  <c r="H29" i="7"/>
  <c r="I26" i="7"/>
  <c r="F53" i="2"/>
  <c r="C2" i="6"/>
  <c r="C2" i="7"/>
  <c r="C2" i="8"/>
  <c r="D24" i="13"/>
  <c r="I28" i="7"/>
  <c r="I27" i="7"/>
  <c r="I25" i="7"/>
  <c r="I29" i="7"/>
  <c r="H28" i="7"/>
  <c r="F51" i="2"/>
  <c r="C2" i="5"/>
  <c r="H30" i="5" s="1"/>
  <c r="L30" i="5" s="1"/>
  <c r="H25" i="7"/>
  <c r="I52" i="2"/>
  <c r="H52" i="2"/>
  <c r="C2" i="2"/>
  <c r="I35" i="5" l="1"/>
  <c r="C20" i="1" s="1"/>
  <c r="C8" i="29" s="1"/>
  <c r="H33" i="5"/>
  <c r="H12" i="8"/>
  <c r="H13" i="8"/>
  <c r="L13" i="8"/>
  <c r="I24" i="5"/>
  <c r="N13" i="29" s="1"/>
  <c r="I15" i="5"/>
  <c r="N11" i="29" s="1"/>
  <c r="H19" i="5"/>
  <c r="H27" i="5"/>
  <c r="H15" i="8"/>
  <c r="I14" i="8"/>
  <c r="F14" i="7"/>
  <c r="F16" i="7"/>
  <c r="F15" i="7"/>
  <c r="F18" i="7"/>
  <c r="I10" i="8"/>
  <c r="F17" i="7"/>
  <c r="I13" i="8"/>
  <c r="H16" i="8"/>
  <c r="F10" i="7"/>
  <c r="L15" i="8"/>
  <c r="F12" i="7"/>
  <c r="I12" i="7" s="1"/>
  <c r="I53" i="2"/>
  <c r="H53" i="2"/>
  <c r="L16" i="8"/>
  <c r="I11" i="8"/>
  <c r="L12" i="8"/>
  <c r="I12" i="8"/>
  <c r="F11" i="7"/>
  <c r="F13" i="7"/>
  <c r="I51" i="2"/>
  <c r="H51" i="2"/>
  <c r="H50" i="2"/>
  <c r="I50" i="2"/>
  <c r="H31" i="5"/>
  <c r="H26" i="5"/>
  <c r="H14" i="5"/>
  <c r="H20" i="5"/>
  <c r="H16" i="5"/>
  <c r="H25" i="5"/>
  <c r="H12" i="5"/>
  <c r="H13" i="5"/>
  <c r="H18" i="5"/>
  <c r="H24" i="5"/>
  <c r="U13" i="29" s="1"/>
  <c r="H34" i="5"/>
  <c r="H32" i="5"/>
  <c r="H15" i="5"/>
  <c r="U11" i="29" s="1"/>
  <c r="H17" i="5"/>
  <c r="H22" i="5"/>
  <c r="H21" i="5"/>
  <c r="F38" i="2"/>
  <c r="F42" i="2"/>
  <c r="F30" i="2"/>
  <c r="F36" i="2"/>
  <c r="F17" i="2"/>
  <c r="F22" i="2"/>
  <c r="F37" i="2"/>
  <c r="F41" i="2"/>
  <c r="F29" i="2"/>
  <c r="F33" i="2"/>
  <c r="F35" i="2"/>
  <c r="F16" i="2"/>
  <c r="F21" i="2"/>
  <c r="F24" i="2"/>
  <c r="F25" i="2"/>
  <c r="F44" i="2"/>
  <c r="F40" i="2"/>
  <c r="F28" i="2"/>
  <c r="F32" i="2"/>
  <c r="F34" i="2"/>
  <c r="F15" i="2"/>
  <c r="F20" i="2"/>
  <c r="F26" i="2"/>
  <c r="F39" i="2"/>
  <c r="F43" i="2"/>
  <c r="F31" i="2"/>
  <c r="F14" i="2"/>
  <c r="F18" i="2"/>
  <c r="F23" i="2"/>
  <c r="F27" i="2"/>
  <c r="F13" i="2"/>
  <c r="F19" i="2"/>
  <c r="D27" i="13" l="1"/>
  <c r="K27" i="5"/>
  <c r="L27" i="5"/>
  <c r="I15" i="7"/>
  <c r="H15" i="7"/>
  <c r="H16" i="7"/>
  <c r="I16" i="7"/>
  <c r="I14" i="7"/>
  <c r="H14" i="7"/>
  <c r="H12" i="7"/>
  <c r="I17" i="7"/>
  <c r="H17" i="7"/>
  <c r="H13" i="7"/>
  <c r="I13" i="7"/>
  <c r="K15" i="5"/>
  <c r="L15" i="5"/>
  <c r="K18" i="5"/>
  <c r="L18" i="5"/>
  <c r="K25" i="5"/>
  <c r="L25" i="5"/>
  <c r="K20" i="5"/>
  <c r="L20" i="5"/>
  <c r="K31" i="5"/>
  <c r="L31" i="5"/>
  <c r="K21" i="5"/>
  <c r="L21" i="5"/>
  <c r="K32" i="5"/>
  <c r="L32" i="5"/>
  <c r="L13" i="5"/>
  <c r="K13" i="5"/>
  <c r="K16" i="5"/>
  <c r="L16" i="5"/>
  <c r="L23" i="5"/>
  <c r="K23" i="5"/>
  <c r="K22" i="5"/>
  <c r="L22" i="5"/>
  <c r="L34" i="5"/>
  <c r="K34" i="5"/>
  <c r="L12" i="5"/>
  <c r="K12" i="5"/>
  <c r="K14" i="5"/>
  <c r="L14" i="5"/>
  <c r="L17" i="5"/>
  <c r="K17" i="5"/>
  <c r="K24" i="5"/>
  <c r="L24" i="5"/>
  <c r="L19" i="5"/>
  <c r="K19" i="5"/>
  <c r="L33" i="5"/>
  <c r="K33" i="5"/>
  <c r="K26" i="5"/>
  <c r="C38" i="1" s="1"/>
  <c r="L26" i="5"/>
  <c r="I13" i="2"/>
  <c r="H13" i="2"/>
  <c r="H14" i="2"/>
  <c r="I14" i="2"/>
  <c r="I39" i="2"/>
  <c r="H39" i="2"/>
  <c r="I34" i="2"/>
  <c r="H34" i="2"/>
  <c r="I44" i="2"/>
  <c r="H44" i="2"/>
  <c r="I35" i="2"/>
  <c r="H35" i="2"/>
  <c r="I37" i="2"/>
  <c r="H37" i="2"/>
  <c r="H17" i="2"/>
  <c r="I17" i="2"/>
  <c r="I42" i="2"/>
  <c r="H42" i="2"/>
  <c r="H18" i="2"/>
  <c r="I18" i="2"/>
  <c r="I43" i="2"/>
  <c r="H43" i="2"/>
  <c r="I15" i="2"/>
  <c r="H15" i="2"/>
  <c r="I32" i="2"/>
  <c r="H32" i="2"/>
  <c r="I40" i="2"/>
  <c r="H40" i="2"/>
  <c r="H16" i="2"/>
  <c r="I16" i="2"/>
  <c r="I33" i="2"/>
  <c r="H33" i="2"/>
  <c r="I41" i="2"/>
  <c r="H41" i="2"/>
  <c r="I36" i="2"/>
  <c r="H36" i="2"/>
  <c r="H38" i="2"/>
  <c r="I38" i="2"/>
  <c r="C39" i="1" l="1"/>
</calcChain>
</file>

<file path=xl/sharedStrings.xml><?xml version="1.0" encoding="utf-8"?>
<sst xmlns="http://schemas.openxmlformats.org/spreadsheetml/2006/main" count="2376" uniqueCount="1271">
  <si>
    <t>BELL 407</t>
  </si>
  <si>
    <t>NICHOLSON HELICOPTERS</t>
  </si>
  <si>
    <t xml:space="preserve"> </t>
  </si>
  <si>
    <t xml:space="preserve">  </t>
  </si>
  <si>
    <t xml:space="preserve">JOB No:  </t>
  </si>
  <si>
    <t xml:space="preserve">OPENED ON:  </t>
  </si>
  <si>
    <t xml:space="preserve">AIRFRAME SERIAL NO:   </t>
  </si>
  <si>
    <t xml:space="preserve">ENGINE SERIAL NO:   </t>
  </si>
  <si>
    <t xml:space="preserve">AIRCRAFT REGISTRATION :   </t>
  </si>
  <si>
    <t>ZS-RYH</t>
  </si>
  <si>
    <t>APPROVED FLIGHT MANUAL Part No</t>
  </si>
  <si>
    <t>BHT-407-FM1</t>
  </si>
  <si>
    <t>FLIGHT MANUAL REV Date/Number</t>
  </si>
  <si>
    <t xml:space="preserve">REGISTERED OWNER:   </t>
  </si>
  <si>
    <t xml:space="preserve">DATE OF REPORT:   </t>
  </si>
  <si>
    <t xml:space="preserve">DATE OF LAST FLIGHT:   </t>
  </si>
  <si>
    <t xml:space="preserve">AIRFRAME HOURS AT DATE OF REPORT:   </t>
  </si>
  <si>
    <t xml:space="preserve">ENGINE HOURS AT DATE OF REPORT:   </t>
  </si>
  <si>
    <t xml:space="preserve">AIRFRAME RINS AT DATE OF REPORT:   </t>
  </si>
  <si>
    <t xml:space="preserve">AIRFRAME LDGS AT DATE OF REPORT:   </t>
  </si>
  <si>
    <t>KEY</t>
  </si>
  <si>
    <t xml:space="preserve">WEIGHT &amp; BALANCE DUE ON:   </t>
  </si>
  <si>
    <t>LESS THAN 100 Hrs/2 Month REMAINING</t>
  </si>
  <si>
    <t xml:space="preserve">C of A  DUE ON:   </t>
  </si>
  <si>
    <t>Between 100-150Hrs/1 Month REMAINING</t>
  </si>
  <si>
    <t xml:space="preserve">RADIO LICENCE DUE ON:   </t>
  </si>
  <si>
    <t xml:space="preserve">COMPASS SWING DUE ON:   </t>
  </si>
  <si>
    <t xml:space="preserve">FIRE EXTINGUISHER DUE ON:   </t>
  </si>
  <si>
    <t xml:space="preserve">C of R WAS DONE ON:   </t>
  </si>
  <si>
    <t xml:space="preserve">PITOT/STATIC SYSTEM CHECK DUE ON:   </t>
  </si>
  <si>
    <t xml:space="preserve">ELT SYSTEM CHECK DUE ON:   </t>
  </si>
  <si>
    <t xml:space="preserve">TRANSPONDER SYSTEM CHECK DUE ON:   </t>
  </si>
  <si>
    <t xml:space="preserve"> 1. This report provides a detailed record of the remaining time to overhaul </t>
  </si>
  <si>
    <t xml:space="preserve">     and remaining life to retirement of relevant components installed in the </t>
  </si>
  <si>
    <t xml:space="preserve">     above mentioned helicopter.</t>
  </si>
  <si>
    <t xml:space="preserve">2. The report is provided to assist helicopter owners/operators in the forward </t>
  </si>
  <si>
    <t xml:space="preserve">    planning and budgeting relating to helicopter use.</t>
  </si>
  <si>
    <t xml:space="preserve"> 3. While every effort is made to ensure the accuracy of these figures we </t>
  </si>
  <si>
    <t xml:space="preserve">     cannot be held responsible for any errors.</t>
  </si>
  <si>
    <t>AIRFRAME COMPONENTS</t>
  </si>
  <si>
    <t>A. LIFED COMPONENT ITEMS</t>
  </si>
  <si>
    <t>COMPONENT</t>
  </si>
  <si>
    <t>AIRFRAME</t>
  </si>
  <si>
    <t>COMP</t>
  </si>
  <si>
    <t>TIME</t>
  </si>
  <si>
    <t>HOURS</t>
  </si>
  <si>
    <t xml:space="preserve"> REMAINING</t>
  </si>
  <si>
    <t>DUE</t>
  </si>
  <si>
    <t>DESCRIPTION</t>
  </si>
  <si>
    <t>PART NUMBER</t>
  </si>
  <si>
    <t>SER NO.</t>
  </si>
  <si>
    <t>TIME AT</t>
  </si>
  <si>
    <t>TOTAL</t>
  </si>
  <si>
    <t xml:space="preserve"> BETWEEN</t>
  </si>
  <si>
    <t>LIFE</t>
  </si>
  <si>
    <t xml:space="preserve"> hrs TO O/H</t>
  </si>
  <si>
    <t>DATE</t>
  </si>
  <si>
    <t>INST</t>
  </si>
  <si>
    <t>OVERHAULS</t>
  </si>
  <si>
    <t>LIMIT</t>
  </si>
  <si>
    <t>OVERHAUL</t>
  </si>
  <si>
    <t>RETIRE</t>
  </si>
  <si>
    <t>REMAIN</t>
  </si>
  <si>
    <t xml:space="preserve"> COMPONENT</t>
  </si>
  <si>
    <t>GRIP RED</t>
  </si>
  <si>
    <t>406-010-108-131</t>
  </si>
  <si>
    <t>N/A</t>
  </si>
  <si>
    <t>GRIP ORANGE</t>
  </si>
  <si>
    <t>GRIP BLUE</t>
  </si>
  <si>
    <t>GRIP GREEN</t>
  </si>
  <si>
    <t>UPPER PLATE</t>
  </si>
  <si>
    <t>406-010-115-127</t>
  </si>
  <si>
    <t>LOWER PLATE</t>
  </si>
  <si>
    <t>406-010-117-125</t>
  </si>
  <si>
    <t>LOWER CONE SEAT</t>
  </si>
  <si>
    <t>407-010-107-105</t>
  </si>
  <si>
    <t>LK 337</t>
  </si>
  <si>
    <t>406-310-405-103</t>
  </si>
  <si>
    <t>ANTI DRIVE LINK ASSY</t>
  </si>
  <si>
    <t>406-010-432-101</t>
  </si>
  <si>
    <t>CYC LONG. BELLCRANK</t>
  </si>
  <si>
    <t>407-001-526-109</t>
  </si>
  <si>
    <t>COLL TRANS BELLCRANK</t>
  </si>
  <si>
    <t>407-001-524-109</t>
  </si>
  <si>
    <t>CYC LAT TRANS BELLCRANK</t>
  </si>
  <si>
    <t>407-001-528-105</t>
  </si>
  <si>
    <t>ANTI DRIVE LEVER</t>
  </si>
  <si>
    <t>406-010-431-109</t>
  </si>
  <si>
    <t>BELLCRANK SUPPORT</t>
  </si>
  <si>
    <t>407-001-511-101</t>
  </si>
  <si>
    <t>TAIL ROTOR YOKE</t>
  </si>
  <si>
    <t>406-012-102-109</t>
  </si>
  <si>
    <t>MAST</t>
  </si>
  <si>
    <t>INPUT DRIVE SHAFT</t>
  </si>
  <si>
    <t>L/H BEAM</t>
  </si>
  <si>
    <t>407-010-201-105</t>
  </si>
  <si>
    <t>R/H BEAM</t>
  </si>
  <si>
    <t>407-010-203-105</t>
  </si>
  <si>
    <t>PYLON RESTRAINT SPRING</t>
  </si>
  <si>
    <t>407-010-206-103</t>
  </si>
  <si>
    <t>407-030-801-205</t>
  </si>
  <si>
    <t>AIRFRAME HOURS AT DATE OF REPORT:</t>
  </si>
  <si>
    <t>AIRFRAME RINS AT DATE OF REPORT:</t>
  </si>
  <si>
    <t>B. OVERHAULED COMPONENT ITEMS</t>
  </si>
  <si>
    <t xml:space="preserve">    COMPONENT</t>
  </si>
  <si>
    <t xml:space="preserve">COMP </t>
  </si>
  <si>
    <t xml:space="preserve">AIRFRAME </t>
  </si>
  <si>
    <t>A/F HRS</t>
  </si>
  <si>
    <t xml:space="preserve">HRS </t>
  </si>
  <si>
    <t xml:space="preserve">   DESCRIPTION</t>
  </si>
  <si>
    <t xml:space="preserve">   PART NUMBER</t>
  </si>
  <si>
    <t>SERIAL NO.</t>
  </si>
  <si>
    <t>TSN AT</t>
  </si>
  <si>
    <t>TSO AT</t>
  </si>
  <si>
    <t>TSO</t>
  </si>
  <si>
    <t>TBO</t>
  </si>
  <si>
    <t>REMAINING</t>
  </si>
  <si>
    <t>LAST O/H</t>
  </si>
  <si>
    <t>O/H</t>
  </si>
  <si>
    <t>TO O/H</t>
  </si>
  <si>
    <t>MAIN ROTOR HUB</t>
  </si>
  <si>
    <t>407-010-100-123</t>
  </si>
  <si>
    <t>LK 532</t>
  </si>
  <si>
    <t>SWASHPLATE &amp; SUPPORT ASSY</t>
  </si>
  <si>
    <t>406-010-401-117</t>
  </si>
  <si>
    <t>TI 511</t>
  </si>
  <si>
    <t>407-040-011-107</t>
  </si>
  <si>
    <t>TRANSMISSION</t>
  </si>
  <si>
    <t>407-040-006-115</t>
  </si>
  <si>
    <t>A-985</t>
  </si>
  <si>
    <t>407-340-310-101</t>
  </si>
  <si>
    <t>FREEWHEEL SHAFT ASSY.</t>
  </si>
  <si>
    <t>406-040-500-143</t>
  </si>
  <si>
    <t>A-7204</t>
  </si>
  <si>
    <t>ROT0R BRAKE DISK</t>
  </si>
  <si>
    <t>ROT0R BRAKE CALIPER</t>
  </si>
  <si>
    <t>TAIL ROTOR HUB</t>
  </si>
  <si>
    <t>407-012-101-113</t>
  </si>
  <si>
    <t>TAIL ROTOR GEARBOX</t>
  </si>
  <si>
    <t>407-540-400-121</t>
  </si>
  <si>
    <t>A-1890</t>
  </si>
  <si>
    <t>STARTER GENERATOR</t>
  </si>
  <si>
    <t>ROYCO 555</t>
  </si>
  <si>
    <t>528-023-01</t>
  </si>
  <si>
    <t>C. COMPONENT RUN ON RINS</t>
  </si>
  <si>
    <t>A/F</t>
  </si>
  <si>
    <t>RINS AT</t>
  </si>
  <si>
    <t xml:space="preserve">WHEN DUE </t>
  </si>
  <si>
    <t>RINS</t>
  </si>
  <si>
    <t>DRIVE RING SET</t>
  </si>
  <si>
    <t>406-010-126-113</t>
  </si>
  <si>
    <t xml:space="preserve">MISCELLANEOUS ITEMS: </t>
  </si>
  <si>
    <t>D. COMPONENTS WITH CALENDAR LIFE LIMITS</t>
  </si>
  <si>
    <t>TIME BETWEEN</t>
  </si>
  <si>
    <t>SER. NO.</t>
  </si>
  <si>
    <t xml:space="preserve">LIFE </t>
  </si>
  <si>
    <t>INSPECTIONS</t>
  </si>
  <si>
    <t>INSP</t>
  </si>
  <si>
    <t>MAST ASSY</t>
  </si>
  <si>
    <t>5 YEARS</t>
  </si>
  <si>
    <t>MAIN TRANSMISSION</t>
  </si>
  <si>
    <t>FREEWHEEL SHAFT</t>
  </si>
  <si>
    <t>406-040-500-123</t>
  </si>
  <si>
    <t>406-040-400-121</t>
  </si>
  <si>
    <t>COMPASS SWING</t>
  </si>
  <si>
    <t>MAGNETIC</t>
  </si>
  <si>
    <t>C/0</t>
  </si>
  <si>
    <t>RE-WEIGH</t>
  </si>
  <si>
    <t>CURRENCY (C of A)</t>
  </si>
  <si>
    <t>CAR24L</t>
  </si>
  <si>
    <t>RENEW</t>
  </si>
  <si>
    <t>1 YEAR</t>
  </si>
  <si>
    <t>CERTIFICATE OF REGISTRATION</t>
  </si>
  <si>
    <t>CAR47B</t>
  </si>
  <si>
    <t>ANNUAL/100HR MPI</t>
  </si>
  <si>
    <t>RADIO STATION LICENCE</t>
  </si>
  <si>
    <t>FIRE EXTINGUISHER</t>
  </si>
  <si>
    <t>FIRST AID PACK</t>
  </si>
  <si>
    <t>ELT CHECK</t>
  </si>
  <si>
    <t>TEST</t>
  </si>
  <si>
    <t>2 YEARS</t>
  </si>
  <si>
    <t>PITOT/STATIC CHECK</t>
  </si>
  <si>
    <t>CHECK</t>
  </si>
  <si>
    <t>TRANSPONDER TEST</t>
  </si>
  <si>
    <t>A. LIFED COMPONENTS-HOURS</t>
  </si>
  <si>
    <t>ENGINE ASSY</t>
  </si>
  <si>
    <t>250-C47B</t>
  </si>
  <si>
    <t>O/C</t>
  </si>
  <si>
    <t>MODULAR</t>
  </si>
  <si>
    <t>GEARBOX ASSY</t>
  </si>
  <si>
    <t>23063393</t>
  </si>
  <si>
    <t>CAG-48228</t>
  </si>
  <si>
    <t>IMPELLER</t>
  </si>
  <si>
    <t>23065591</t>
  </si>
  <si>
    <t>1ST STG WHEEL</t>
  </si>
  <si>
    <t>2ND STG WHEEL</t>
  </si>
  <si>
    <t>3RD STG WHEEL</t>
  </si>
  <si>
    <t>4TH STG WHEEL</t>
  </si>
  <si>
    <t>23066744</t>
  </si>
  <si>
    <t>OIL CHANGE</t>
  </si>
  <si>
    <t>ROYCO 560</t>
  </si>
  <si>
    <t>B. LIFED COMPONENT-CYCLES</t>
  </si>
  <si>
    <t>ENG.</t>
  </si>
  <si>
    <t>ENG CYCS</t>
  </si>
  <si>
    <t>CYCS AT</t>
  </si>
  <si>
    <t xml:space="preserve"> CYCLES</t>
  </si>
  <si>
    <t xml:space="preserve"> INST</t>
  </si>
  <si>
    <t>CYCLES</t>
  </si>
  <si>
    <t>ENGINE</t>
  </si>
  <si>
    <t>OVERHAULED COMPONENTS</t>
  </si>
  <si>
    <t>PART NO.</t>
  </si>
  <si>
    <t>AT</t>
  </si>
  <si>
    <t>Compressor</t>
  </si>
  <si>
    <t>Turbine</t>
  </si>
  <si>
    <t>Hyd Mechanical unit</t>
  </si>
  <si>
    <t>Fadec control assy</t>
  </si>
  <si>
    <t>Bleed valve</t>
  </si>
  <si>
    <t>Fuel nozzle</t>
  </si>
  <si>
    <t xml:space="preserve">FORECAST OF UPCOMING WORK/ESTIMATES: </t>
  </si>
  <si>
    <t xml:space="preserve">ESTIMATE </t>
  </si>
  <si>
    <t xml:space="preserve">SER. NO. </t>
  </si>
  <si>
    <t xml:space="preserve">REQUIRED </t>
  </si>
  <si>
    <t xml:space="preserve">FAXED TO </t>
  </si>
  <si>
    <t xml:space="preserve">ORDER </t>
  </si>
  <si>
    <t>REMARKS</t>
  </si>
  <si>
    <t>CLIENT</t>
  </si>
  <si>
    <t>NO.</t>
  </si>
  <si>
    <t>YES</t>
  </si>
  <si>
    <t>NICHOLSON HELICOPTERS C.C.</t>
  </si>
  <si>
    <t>or</t>
  </si>
  <si>
    <t xml:space="preserve">on  </t>
  </si>
  <si>
    <r>
      <t>NB</t>
    </r>
    <r>
      <rPr>
        <sz val="14"/>
        <rFont val="Arial"/>
        <family val="2"/>
      </rPr>
      <t xml:space="preserve">   This Certificate of Release to Service shall remain valid providing the </t>
    </r>
  </si>
  <si>
    <t>Certificate of Airworthiness is Valid/Current</t>
  </si>
  <si>
    <t>UPDATED:</t>
  </si>
  <si>
    <t>NUMBER</t>
  </si>
  <si>
    <t>ISSUE</t>
  </si>
  <si>
    <t>REV</t>
  </si>
  <si>
    <t>SUBJECT</t>
  </si>
  <si>
    <t>COMPLIANCE</t>
  </si>
  <si>
    <t>RECUR</t>
  </si>
  <si>
    <t>SIGN</t>
  </si>
  <si>
    <t>BHTC</t>
  </si>
  <si>
    <t>A</t>
  </si>
  <si>
    <t>C</t>
  </si>
  <si>
    <t>B</t>
  </si>
  <si>
    <t>Rescue hoist</t>
  </si>
  <si>
    <t>N/A by P/N</t>
  </si>
  <si>
    <t>407-09-89</t>
  </si>
  <si>
    <t>407-09-90</t>
  </si>
  <si>
    <t>11-03-09</t>
  </si>
  <si>
    <t>Servo inspection</t>
  </si>
  <si>
    <t>C/W at 103.6 hrs</t>
  </si>
  <si>
    <t>407-09-91</t>
  </si>
  <si>
    <t>Fuel hose inspection.</t>
  </si>
  <si>
    <t>C/W Pt I at 103.6 hrs</t>
  </si>
  <si>
    <t>C/W Pt II at 198.3 Hrs</t>
  </si>
  <si>
    <t>407-10-92</t>
  </si>
  <si>
    <t>Tail rotor blades Inspection</t>
  </si>
  <si>
    <t>407-10-93</t>
  </si>
  <si>
    <t>Tail Boom attachment hardware</t>
  </si>
  <si>
    <t>Date</t>
  </si>
  <si>
    <t>Nil</t>
  </si>
  <si>
    <t xml:space="preserve">ENGINE STARTS AT DATE OF REPORT:   </t>
  </si>
  <si>
    <t xml:space="preserve">HOBBS HOURS AT DATE OF REPORT:   </t>
  </si>
  <si>
    <t>his or her approval. However, any deviation from the provisions of this Technical</t>
  </si>
  <si>
    <t>MINIMUM REQUIREMENTS</t>
  </si>
  <si>
    <t>1.</t>
  </si>
  <si>
    <t>General:</t>
  </si>
  <si>
    <t>Registration</t>
  </si>
  <si>
    <t>S/N</t>
  </si>
  <si>
    <t>Engine type (give full designation)</t>
  </si>
  <si>
    <t>Main Rotor type (as applicable)</t>
  </si>
  <si>
    <t>No. 1</t>
  </si>
  <si>
    <t>Tail rotor serial number</t>
  </si>
  <si>
    <t>2.</t>
  </si>
  <si>
    <t>Hours or cycles of operation:</t>
  </si>
  <si>
    <t>Airframe Total time</t>
  </si>
  <si>
    <t>Engine(s) since new or last overhaul and date of last overhaul</t>
  </si>
  <si>
    <t>Hrs</t>
  </si>
  <si>
    <t>Cycles</t>
  </si>
  <si>
    <t>No.2</t>
  </si>
  <si>
    <t>No. 1 Date of O/H</t>
  </si>
  <si>
    <t>Date of O/H</t>
  </si>
  <si>
    <t>3.</t>
  </si>
  <si>
    <t>Mass and balance:</t>
  </si>
  <si>
    <t>Date last established:</t>
  </si>
  <si>
    <t>4.</t>
  </si>
  <si>
    <t>Component overhauls due:</t>
  </si>
  <si>
    <t>(List:)</t>
  </si>
  <si>
    <t>5.</t>
  </si>
  <si>
    <t>Aircraft documentation:</t>
  </si>
  <si>
    <t>C of A No.</t>
  </si>
  <si>
    <t>Currency date:</t>
  </si>
  <si>
    <t>Available and current</t>
  </si>
  <si>
    <t>C of R No.</t>
  </si>
  <si>
    <t>Radio Station Licence</t>
  </si>
  <si>
    <t>No.</t>
  </si>
  <si>
    <t>6.</t>
  </si>
  <si>
    <t>Record of avionics equipment installed (name, type and serial nos.):</t>
  </si>
  <si>
    <t>ADF</t>
  </si>
  <si>
    <t>RADAR</t>
  </si>
  <si>
    <t>DME</t>
  </si>
  <si>
    <t>TXPDR</t>
  </si>
  <si>
    <t>STORMSCOPE</t>
  </si>
  <si>
    <t>OTHER</t>
  </si>
  <si>
    <t>CATS</t>
  </si>
  <si>
    <t>MPI MINIMUM CHECK-LIST</t>
  </si>
  <si>
    <t>must be integrated in the appropriate places for the check-list to be acceptable as an approved</t>
  </si>
  <si>
    <t>SIGNED/CHECKED</t>
  </si>
  <si>
    <t>Before the inspection, remove or open all necessary inspection panels, access doors,</t>
  </si>
  <si>
    <t>fairings and cowlings and thoroughly clean the aircraft, engine, gearbox and rotors.</t>
  </si>
  <si>
    <t>Inspect the metal, Fiberglas or fabric skin for deterioration, distortion, cracks, corrosion</t>
  </si>
  <si>
    <t>Inspect the interior of the fuselage hull, empennage, centre section, rotor blades for</t>
  </si>
  <si>
    <t>deterioration, distortion, cracks, corrosion and other evidence of failure and defective or</t>
  </si>
  <si>
    <t>Inspect fuel tanks for condition, leaks and corrosion on the tanks and in the tank bays.</t>
  </si>
  <si>
    <t>Integral tank interiors for sealing and microbiological growth. Sender units for condition.</t>
  </si>
  <si>
    <t>Inspect registration and other markings for conformity.</t>
  </si>
  <si>
    <t>Where applicable ensure that all water drain holes are open.</t>
  </si>
  <si>
    <t>7.</t>
  </si>
  <si>
    <t>Inspect area beneath floor including, lines, hoses, wires, control cables and pulleys for</t>
  </si>
  <si>
    <t>condition, cleanliness, security, routing and proper functioning.</t>
  </si>
  <si>
    <t>8.</t>
  </si>
  <si>
    <t>Seats for condition and apparent defects, seat rails for condition, wear, locking mecha-</t>
  </si>
  <si>
    <t>nisms and stops. Safety belts and harnesses for wear, attachment and buckles.</t>
  </si>
  <si>
    <t>9.</t>
  </si>
  <si>
    <t>Canopy windshields and windows for cleanliness, distortion, crazing, cracks, delimita-</t>
  </si>
  <si>
    <t>tion, deterioration and breakage.</t>
  </si>
  <si>
    <t>10.</t>
  </si>
  <si>
    <t>Instruments for poor condition, mounting, marking, placarding, where practicable:</t>
  </si>
  <si>
    <t>proper operation.</t>
  </si>
  <si>
    <t>11.</t>
  </si>
  <si>
    <t>Test pitot and static systems with calibrated test equipment for freedom from obstruc-</t>
  </si>
  <si>
    <t>12.</t>
  </si>
  <si>
    <t>specified in Technical Standards 43.02.18.</t>
  </si>
  <si>
    <t>13.</t>
  </si>
  <si>
    <t>Check altimeters and airspeed indicators for accuracy. Carry out a pitot static check</t>
  </si>
  <si>
    <t>with calibrated test equipment. (Note: this check needs to be carried out only once per</t>
  </si>
  <si>
    <t>annum.) See also Technical Standards 43.02.9.</t>
  </si>
  <si>
    <t>14.</t>
  </si>
  <si>
    <t>Batteries, terminals and boxes for condition, corrosion, attachment, installation, venting</t>
  </si>
  <si>
    <t>and proper charge.</t>
  </si>
  <si>
    <t>15.</t>
  </si>
  <si>
    <t>Inspect general condition of all drive belts for wear, serviceability. Drive belts must be</t>
  </si>
  <si>
    <t>replaced on condition or in accordance with the manufacturer's recommendation.</t>
  </si>
  <si>
    <t>16.</t>
  </si>
  <si>
    <t>Main and tail rotor gearboxes, rotorheads, drive trains for condition, corrosion, freedom</t>
  </si>
  <si>
    <t>of movement and balancing as required.</t>
  </si>
  <si>
    <t>17.</t>
  </si>
  <si>
    <t>Inspect main, nose landing gear or skids for wear, play, corrosion, rigging, oleos,</t>
  </si>
  <si>
    <t>latches, torque links, rods, doors and locking mechanisms. Operate landing gear</t>
  </si>
  <si>
    <t>through five fault free cycles or follow the manufacturer's recommendations and record</t>
  </si>
  <si>
    <t>findings, if applicable.</t>
  </si>
  <si>
    <t>18.</t>
  </si>
  <si>
    <t>Inspect tyres for wear, cuts and abrasion. Wheels for condition, wear, damage and cor-</t>
  </si>
  <si>
    <t>rosion. Carry out NDT inspections as required. Brakes for condition, wear, wear pins,</t>
  </si>
  <si>
    <t>pads, drum discs and callipers, as required.</t>
  </si>
  <si>
    <t>19.</t>
  </si>
  <si>
    <t>Flying controls and trim tabs for damage, wear, corrosion, play, freedom of movement</t>
  </si>
  <si>
    <t xml:space="preserve">and condition. Attachment brackets, operating components, rods and rod-ends for </t>
  </si>
  <si>
    <t>damage, wear, play and freedom of movement. Balance weights for security of attach-</t>
  </si>
  <si>
    <t>ment.</t>
  </si>
  <si>
    <t>20.</t>
  </si>
  <si>
    <t>Carry out fuel flow checks:</t>
  </si>
  <si>
    <t>Left:</t>
  </si>
  <si>
    <t>Auxiliary Left</t>
  </si>
  <si>
    <t>Right</t>
  </si>
  <si>
    <t>Auxiliary Right</t>
  </si>
  <si>
    <t>All:</t>
  </si>
  <si>
    <t>Off</t>
  </si>
  <si>
    <t>21.</t>
  </si>
  <si>
    <t xml:space="preserve">Check that the rotor blades have been overhauled within the time limit specified by the </t>
  </si>
  <si>
    <t>manufacturer.</t>
  </si>
  <si>
    <t>22.</t>
  </si>
  <si>
    <t>Record cylinder blow-by for each engine(s):</t>
  </si>
  <si>
    <t>1=</t>
  </si>
  <si>
    <t xml:space="preserve"> /80</t>
  </si>
  <si>
    <t>2=</t>
  </si>
  <si>
    <t>3=</t>
  </si>
  <si>
    <t>4=</t>
  </si>
  <si>
    <t>5=</t>
  </si>
  <si>
    <t>6=</t>
  </si>
  <si>
    <t>23.</t>
  </si>
  <si>
    <t>24.</t>
  </si>
  <si>
    <t>Carry out a systems check flight and operationally check all systems:</t>
  </si>
  <si>
    <t xml:space="preserve">Do you consider the aircraft serviceable: </t>
  </si>
  <si>
    <t>Yes / No</t>
  </si>
  <si>
    <t>If no, give reason(s):</t>
  </si>
  <si>
    <t>Pilot's Name:</t>
  </si>
  <si>
    <t>Licence No..:</t>
  </si>
  <si>
    <t>Signature:</t>
  </si>
  <si>
    <t>Instructions:</t>
  </si>
  <si>
    <t>All flexible hoses shall be renewed as prescribed by the manufacturer. In cases</t>
  </si>
  <si>
    <t>where the manufacturer does not specify the replacement of hoses, all fluid and</t>
  </si>
  <si>
    <t>pneumatic carrying flexible hoses shall be renewed every eight years. Record</t>
  </si>
  <si>
    <t>part numbers of any hoses replaced in the appropriate logbook(s).</t>
  </si>
  <si>
    <t>Ensure that the helicopter empty mass has been established in accordance with</t>
  </si>
  <si>
    <t>the requirements of Regulation 43.02.7, and that the established mass has been re-</t>
  </si>
  <si>
    <t>corded in the flight manual or other approved document on the prescribed from,</t>
  </si>
  <si>
    <t>as detailed in Technical Standard 43.02.7.</t>
  </si>
  <si>
    <t>A helicopter may not be released for service unless the following documentation</t>
  </si>
  <si>
    <t>has been checked for availability, applicability and being up to date:</t>
  </si>
  <si>
    <t>Certificate of registration no.</t>
  </si>
  <si>
    <t>Certificate of airworthiness no.</t>
  </si>
  <si>
    <t>Currency date</t>
  </si>
  <si>
    <t>Radio Station licence</t>
  </si>
  <si>
    <t>Expiry date</t>
  </si>
  <si>
    <t>Certificate of release to service.</t>
  </si>
  <si>
    <t>Approved flight manual P/no.</t>
  </si>
  <si>
    <t>Revision date/number</t>
  </si>
  <si>
    <t>Approved mass and balance data and equipment list.</t>
  </si>
  <si>
    <t>Approved flight folio</t>
  </si>
  <si>
    <t>Approved minimum equipment list, if applicable.</t>
  </si>
  <si>
    <t>Inspection reminder as prescribed in ANNEX A.</t>
  </si>
  <si>
    <t>Airframe and engine(s) logbooks:</t>
  </si>
  <si>
    <t>(a)</t>
  </si>
  <si>
    <t>Record all Airworthiness Directives complied with during this inspection.</t>
  </si>
  <si>
    <t>(b)</t>
  </si>
  <si>
    <t>Record all recurring Airworthiness Directives complied with during this inspection.</t>
  </si>
  <si>
    <t>(c)</t>
  </si>
  <si>
    <t>Record all service bulletins complied with during this inspection.</t>
  </si>
  <si>
    <t>(d)</t>
  </si>
  <si>
    <t>Record of service letters embodied during this inspection.</t>
  </si>
  <si>
    <t>(e)</t>
  </si>
  <si>
    <t>Record of modifications embodied during this inspection.</t>
  </si>
  <si>
    <t>(f)</t>
  </si>
  <si>
    <t>Record of other service instructions embodied during this inspection.</t>
  </si>
  <si>
    <t>(g)</t>
  </si>
  <si>
    <t>Record of all service instructions, considered mandatory by the manufacturer</t>
  </si>
  <si>
    <t>instruction of the owner.</t>
  </si>
  <si>
    <t>I hereby certify that in carrying out the foregoing specified maintenance, all the requirements prescribed</t>
  </si>
  <si>
    <t>Signature</t>
  </si>
  <si>
    <t>LICENCE OR OTHER APPROVAL NO.:</t>
  </si>
  <si>
    <t>AMO Name</t>
  </si>
  <si>
    <t>Licence No.</t>
  </si>
  <si>
    <t>AME Name</t>
  </si>
  <si>
    <r>
      <t>[</t>
    </r>
    <r>
      <rPr>
        <b/>
        <u/>
        <sz val="8"/>
        <rFont val="Arial"/>
        <family val="2"/>
      </rPr>
      <t>Note</t>
    </r>
    <r>
      <rPr>
        <b/>
        <sz val="8"/>
        <rFont val="Arial"/>
        <family val="2"/>
      </rPr>
      <t>:  Only the minimum requirements for an MPI are listed.  The manufacture's check sheets</t>
    </r>
  </si>
  <si>
    <t>Y</t>
  </si>
  <si>
    <t>TSN</t>
  </si>
  <si>
    <t>040</t>
  </si>
  <si>
    <t>ELT C-406-2</t>
  </si>
  <si>
    <t>407-11-94</t>
  </si>
  <si>
    <t>02-08-11</t>
  </si>
  <si>
    <t>Main rotor mast insp.</t>
  </si>
  <si>
    <t>COMPLIANCE   DATE</t>
  </si>
  <si>
    <t>GTX 330</t>
  </si>
  <si>
    <r>
      <t xml:space="preserve">CARGO HOOK-PRIMARY* </t>
    </r>
    <r>
      <rPr>
        <sz val="8"/>
        <rFont val="Arial"/>
        <family val="2"/>
      </rPr>
      <t>NOTE 1</t>
    </r>
  </si>
  <si>
    <r>
      <t xml:space="preserve">CARGO HOOK-SECONDARY* </t>
    </r>
    <r>
      <rPr>
        <sz val="8"/>
        <rFont val="Arial"/>
        <family val="2"/>
      </rPr>
      <t>NB1</t>
    </r>
  </si>
  <si>
    <t>407-11-95</t>
  </si>
  <si>
    <t>407-11-96</t>
  </si>
  <si>
    <t>407-11-97</t>
  </si>
  <si>
    <t>Crew seat clip retainers, Inst</t>
  </si>
  <si>
    <t>Clevis Assy, Hyd Servo Assy</t>
  </si>
  <si>
    <t>N/A by Servo Ser. No's.</t>
  </si>
  <si>
    <t>MANUF.</t>
  </si>
  <si>
    <t>MODEL</t>
  </si>
  <si>
    <t>VHF 1</t>
  </si>
  <si>
    <t>VHF 2</t>
  </si>
  <si>
    <t>SL 40</t>
  </si>
  <si>
    <t>GARMIN</t>
  </si>
  <si>
    <t>GPS 1</t>
  </si>
  <si>
    <t>GPS 2</t>
  </si>
  <si>
    <t>MAP 296</t>
  </si>
  <si>
    <t>ELT ARTEK</t>
  </si>
  <si>
    <t>12 Month Inspection</t>
  </si>
  <si>
    <t>24 Month Inspection.</t>
  </si>
  <si>
    <t>600 Hr Insp.</t>
  </si>
  <si>
    <t>1200 Hr Insp.</t>
  </si>
  <si>
    <t>2500 Hr Insp.</t>
  </si>
  <si>
    <t>ROLLS ROYCE ENGINE CEB`s</t>
  </si>
  <si>
    <t>Rolls Royce</t>
  </si>
  <si>
    <t>X</t>
  </si>
  <si>
    <t>A-72-6033</t>
  </si>
  <si>
    <t>A-72-6037</t>
  </si>
  <si>
    <t>Insp. Of 1st Stage nozzle shield dome</t>
  </si>
  <si>
    <t>A-72-6060</t>
  </si>
  <si>
    <t>A-73-6042</t>
  </si>
  <si>
    <t>A-72-6054</t>
  </si>
  <si>
    <t>PT Wheel overspeed events entries.</t>
  </si>
  <si>
    <t>At each ECU download.</t>
  </si>
  <si>
    <t>AD REF.</t>
  </si>
  <si>
    <t>2006-20-07</t>
  </si>
  <si>
    <t>Pwr Turb. Outer Shaft Insp.</t>
  </si>
  <si>
    <t>73-6048</t>
  </si>
  <si>
    <t>Intro of reversionary Gov.</t>
  </si>
  <si>
    <t>C/W at Manufacture.</t>
  </si>
  <si>
    <t>A-73-6044</t>
  </si>
  <si>
    <t>HMU spline insp. (supersedes 6030)</t>
  </si>
  <si>
    <t>C/W at 2500 Hrs</t>
  </si>
  <si>
    <t>N/A by date of engine manufacture.</t>
  </si>
  <si>
    <t>73-6051</t>
  </si>
  <si>
    <t>HMU relief valve insp.</t>
  </si>
  <si>
    <t>N/A by HMU P/N installed.</t>
  </si>
  <si>
    <t>05-05-09</t>
  </si>
  <si>
    <t>73-6001</t>
  </si>
  <si>
    <t>75-6001</t>
  </si>
  <si>
    <t>New bleed valve.</t>
  </si>
  <si>
    <t>72-6001</t>
  </si>
  <si>
    <t>11a.</t>
  </si>
  <si>
    <t>12a.</t>
  </si>
  <si>
    <t xml:space="preserve">tions and leaks. </t>
  </si>
  <si>
    <t>Drain Pitot/Static water traps</t>
  </si>
  <si>
    <t>Ensure that compass has been swung in accordance with the requirements and periods</t>
  </si>
  <si>
    <t>Inspect compass for discolouration and bubbles, check for freedom of rotation.</t>
  </si>
  <si>
    <t>and other evidence of failure and defective or unsecure attachments.</t>
  </si>
  <si>
    <t>unsecure attachments.</t>
  </si>
  <si>
    <t>407-340-318-101</t>
  </si>
  <si>
    <t>MAST POLE</t>
  </si>
  <si>
    <t>Inc. in Maint Sched-Nov 2010</t>
  </si>
  <si>
    <t>72-6040</t>
  </si>
  <si>
    <t>Replacement of 3rd stage nozzle</t>
  </si>
  <si>
    <t>72-6051</t>
  </si>
  <si>
    <t>New 2nd stage splined adapter.</t>
  </si>
  <si>
    <t>300 Hr Insp(Optional equip.).</t>
  </si>
  <si>
    <t>Check installed avionics equipment for proper operation. See also TS 43.02.6 (when applicable),</t>
  </si>
  <si>
    <t>TS 43.02.10 and TS 43.02.11.</t>
  </si>
  <si>
    <t xml:space="preserve">INCORP. IN   </t>
  </si>
  <si>
    <t>MAINT. SCHED.</t>
  </si>
  <si>
    <t>Helicopter type:</t>
  </si>
  <si>
    <t xml:space="preserve">Landings: </t>
  </si>
  <si>
    <t>Cycles/Rins:</t>
  </si>
  <si>
    <t>CK 93/29016/23</t>
  </si>
  <si>
    <t xml:space="preserve">FOR </t>
  </si>
  <si>
    <t xml:space="preserve">Steer </t>
  </si>
  <si>
    <t>Steer</t>
  </si>
  <si>
    <t>N</t>
  </si>
  <si>
    <t>S</t>
  </si>
  <si>
    <t>045</t>
  </si>
  <si>
    <t>225</t>
  </si>
  <si>
    <t>E</t>
  </si>
  <si>
    <t>W</t>
  </si>
  <si>
    <t>135</t>
  </si>
  <si>
    <t>COMPASS SWING DATE:</t>
  </si>
  <si>
    <r>
      <t xml:space="preserve">Fill in this one </t>
    </r>
    <r>
      <rPr>
        <b/>
        <sz val="10"/>
        <rFont val="Arial"/>
        <family val="2"/>
      </rPr>
      <t>ONLY!</t>
    </r>
    <r>
      <rPr>
        <sz val="10"/>
        <rFont val="Arial"/>
        <family val="2"/>
      </rPr>
      <t xml:space="preserve"> The 2 fill in AUTO</t>
    </r>
  </si>
  <si>
    <r>
      <t xml:space="preserve">FILL IN THIS DATE </t>
    </r>
    <r>
      <rPr>
        <b/>
        <sz val="10"/>
        <rFont val="Arial"/>
        <family val="2"/>
      </rPr>
      <t>ONLY</t>
    </r>
    <r>
      <rPr>
        <sz val="10"/>
        <rFont val="Arial"/>
        <family val="2"/>
      </rPr>
      <t xml:space="preserve"> </t>
    </r>
    <r>
      <rPr>
        <b/>
        <sz val="16"/>
        <rFont val="Arial"/>
        <family val="2"/>
      </rPr>
      <t>&gt;</t>
    </r>
  </si>
  <si>
    <r>
      <t xml:space="preserve">&lt; </t>
    </r>
    <r>
      <rPr>
        <sz val="10"/>
        <rFont val="Arial"/>
        <family val="2"/>
      </rPr>
      <t xml:space="preserve">FILL IN THIS DATE </t>
    </r>
    <r>
      <rPr>
        <b/>
        <sz val="10"/>
        <rFont val="Arial"/>
        <family val="2"/>
      </rPr>
      <t>ONLY</t>
    </r>
  </si>
  <si>
    <t>COMPASS SWING (45° Increments)</t>
  </si>
  <si>
    <t>A/C Reg:</t>
  </si>
  <si>
    <t>DATE:</t>
  </si>
  <si>
    <t>SWUNG BY:</t>
  </si>
  <si>
    <t>1. Set the aircraft on 360 deg as per landing compass.</t>
  </si>
  <si>
    <t>2. Adjust aircraft compass to read 360 deg (N/S adjustment screw)</t>
  </si>
  <si>
    <t>3. Set aircraft on 090 deg on landing compass.</t>
  </si>
  <si>
    <t>4. Adjust aircraft compass to read 090 deg (E/W adjustment screw)</t>
  </si>
  <si>
    <t>5. Set aircraft on 180 deg on aircraft compass.</t>
  </si>
  <si>
    <t>6. Adjust out half landing compass error.</t>
  </si>
  <si>
    <t>7. Set aircraft on 270 deg on landing compass.</t>
  </si>
  <si>
    <t>8. Adjust out half landing compass error.</t>
  </si>
  <si>
    <t>9. Carry out a check swing and fill out below.</t>
  </si>
  <si>
    <t xml:space="preserve">Aircraft </t>
  </si>
  <si>
    <t xml:space="preserve">Landing </t>
  </si>
  <si>
    <t>Dev</t>
  </si>
  <si>
    <t>compass</t>
  </si>
  <si>
    <t>11. Sum of deviation / 8 - "A" error</t>
  </si>
  <si>
    <t>Total</t>
  </si>
  <si>
    <t xml:space="preserve">/8 - </t>
  </si>
  <si>
    <t>("A")</t>
  </si>
  <si>
    <t xml:space="preserve">NOTE: </t>
  </si>
  <si>
    <t>To calculate compass deviation in degrees. This is the difference between a/c &amp; landing</t>
  </si>
  <si>
    <t>compass + if landing compass reading is greater than a/c compass &amp; - if landing</t>
  </si>
  <si>
    <t>compass reading is less than a/c compass.</t>
  </si>
  <si>
    <t>12. If "A" error exist remove it and fill out correction card with residuals errors as outlined below:</t>
  </si>
  <si>
    <t>Less "A"</t>
  </si>
  <si>
    <t>Final</t>
  </si>
  <si>
    <t>Errror adj</t>
  </si>
  <si>
    <t>dev</t>
  </si>
  <si>
    <t>090</t>
  </si>
  <si>
    <t xml:space="preserve">14. Correction card </t>
  </si>
  <si>
    <t>For</t>
  </si>
  <si>
    <t>REMEMBER:</t>
  </si>
  <si>
    <t>Change the sign on the "final deviation" figure and apply to the aircraft compass</t>
  </si>
  <si>
    <t>cardinal heading for the "corrected" heading to steer.</t>
  </si>
  <si>
    <t xml:space="preserve">SIGNED: </t>
  </si>
  <si>
    <t>150hrs</t>
  </si>
  <si>
    <t>C/W at 1749.0 Hrs</t>
  </si>
  <si>
    <t>407-11-98</t>
  </si>
  <si>
    <t>Planetary Pinion Gear inspection</t>
  </si>
  <si>
    <t>3 YEAR</t>
  </si>
  <si>
    <t>407-13-99</t>
  </si>
  <si>
    <t>Chip detectors</t>
  </si>
  <si>
    <t>20 Hrs</t>
  </si>
  <si>
    <t>AMO 040</t>
  </si>
  <si>
    <t>A-72-6075</t>
  </si>
  <si>
    <t>407-13-100</t>
  </si>
  <si>
    <t>407-13-101</t>
  </si>
  <si>
    <t>407-14-102</t>
  </si>
  <si>
    <t>A-73-6059</t>
  </si>
  <si>
    <t>Overspeed adapter, introduction of</t>
  </si>
  <si>
    <t>Incorporated into documentation.</t>
  </si>
  <si>
    <t>30-Jan-03</t>
  </si>
  <si>
    <t>24-Jul-09</t>
  </si>
  <si>
    <t xml:space="preserve"> XMSN/HYD OILS &amp; FILTERS CHANGE DUE AT:   </t>
  </si>
  <si>
    <t>TAILBOOM (INSPECTION)</t>
  </si>
  <si>
    <t>TTSN</t>
  </si>
  <si>
    <t>Accessory Gearbox</t>
  </si>
  <si>
    <t>206-062-200-113</t>
  </si>
  <si>
    <t>Bell 407</t>
  </si>
  <si>
    <t>Rolls Royce 250-C47B</t>
  </si>
  <si>
    <t>D of M</t>
  </si>
  <si>
    <t>407-14-103</t>
  </si>
  <si>
    <t>Spur Adapter</t>
  </si>
  <si>
    <t>Inspection C/O on adapter 3089.1 Hrs</t>
  </si>
  <si>
    <t>A-72-6077</t>
  </si>
  <si>
    <t>Inspection C/O at 3089.1 Hrs</t>
  </si>
  <si>
    <t>C/O at 3181.1</t>
  </si>
  <si>
    <t>Installed 14 July 2014</t>
  </si>
  <si>
    <t>73-6060</t>
  </si>
  <si>
    <t>New ECU software</t>
  </si>
  <si>
    <t>C/W @ 3272.3</t>
  </si>
  <si>
    <t>Engine Chip detectors insp.</t>
  </si>
  <si>
    <t>20-11-13</t>
  </si>
  <si>
    <t>ECU replacement</t>
  </si>
  <si>
    <t>ECU Harness overspeed adapter.</t>
  </si>
  <si>
    <t>21-05-14</t>
  </si>
  <si>
    <t>Eng spurgear adapter insp.</t>
  </si>
  <si>
    <t>407-14-104</t>
  </si>
  <si>
    <t>Inspection of 3rd stage tubine wheels.</t>
  </si>
  <si>
    <t>C/W @ next shop visit.</t>
  </si>
  <si>
    <t>ESKOM HOLDINGS (PTY) Ltd</t>
  </si>
  <si>
    <t>Oil Flow:</t>
  </si>
  <si>
    <t>Pwr Chk:</t>
  </si>
  <si>
    <t xml:space="preserve">ELT BATTERY REPLACEMENT CHECK DUE ON:   </t>
  </si>
  <si>
    <t>ELT BATTERY CHECK (ARTEX)</t>
  </si>
  <si>
    <t>NICHOLSON HELICOPTERS AMO No 040</t>
  </si>
  <si>
    <t>MASS &amp; BALANCE:</t>
  </si>
  <si>
    <r>
      <t>A/C TYPE:</t>
    </r>
    <r>
      <rPr>
        <b/>
        <i/>
        <sz val="12"/>
        <rFont val="Arial"/>
        <family val="2"/>
      </rPr>
      <t xml:space="preserve">    BELL 407</t>
    </r>
  </si>
  <si>
    <r>
      <t>DATUM IS LOCATED</t>
    </r>
    <r>
      <rPr>
        <b/>
        <i/>
        <sz val="12"/>
        <rFont val="Arial"/>
        <family val="2"/>
      </rPr>
      <t>:    100 Inches Fwd of M/R MAST C/Line</t>
    </r>
  </si>
  <si>
    <t>1KG=2.204LBS</t>
  </si>
  <si>
    <t>SUSPENSION METHOD</t>
  </si>
  <si>
    <t>READING(kg)</t>
  </si>
  <si>
    <t>TARE(kg)</t>
  </si>
  <si>
    <t>NET(lbs)</t>
  </si>
  <si>
    <t>ARM(inches)</t>
  </si>
  <si>
    <t>MOMENT</t>
  </si>
  <si>
    <t>C of G</t>
  </si>
  <si>
    <t>Calibrated</t>
  </si>
  <si>
    <t xml:space="preserve"> WEIGHED BY:  GJJ Strydom</t>
  </si>
  <si>
    <t xml:space="preserve"> AME SIGNATURE:     …………………………………………………………………..</t>
  </si>
  <si>
    <t xml:space="preserve"> AMO STAMP:</t>
  </si>
  <si>
    <t xml:space="preserve"> DATE:</t>
  </si>
  <si>
    <r>
      <t>REGISTRATION</t>
    </r>
    <r>
      <rPr>
        <b/>
        <i/>
        <sz val="12"/>
        <rFont val="Arial"/>
        <family val="2"/>
      </rPr>
      <t>:  ZS – RYH</t>
    </r>
  </si>
  <si>
    <r>
      <t xml:space="preserve">    </t>
    </r>
    <r>
      <rPr>
        <b/>
        <i/>
        <u/>
        <sz val="12"/>
        <rFont val="Arial"/>
        <family val="2"/>
      </rPr>
      <t xml:space="preserve"> HELICOPTER SER. NO</t>
    </r>
    <r>
      <rPr>
        <b/>
        <i/>
        <sz val="12"/>
        <rFont val="Arial"/>
        <family val="2"/>
      </rPr>
      <t>:   53950</t>
    </r>
  </si>
  <si>
    <t>03-09-14</t>
  </si>
  <si>
    <t>Compressor front support oil flow</t>
  </si>
  <si>
    <t>407-14-106</t>
  </si>
  <si>
    <t>07-10-14</t>
  </si>
  <si>
    <t>Freewheel oil supply supply blockage</t>
  </si>
  <si>
    <t>Oil flow check C/O @  3460.0 Hrs</t>
  </si>
  <si>
    <t>407-14-105</t>
  </si>
  <si>
    <t>407-15-107</t>
  </si>
  <si>
    <t>407-15-108</t>
  </si>
  <si>
    <t>Fuel vent hose recall</t>
  </si>
  <si>
    <t>Mast 407-040-038-123 inspection</t>
  </si>
  <si>
    <t>Fuel cell recall.</t>
  </si>
  <si>
    <t>N/A by P/N.</t>
  </si>
  <si>
    <t>407-15-109</t>
  </si>
  <si>
    <t>17-Mar-15</t>
  </si>
  <si>
    <t>407-15-110</t>
  </si>
  <si>
    <t>N/A by Ship S/N</t>
  </si>
  <si>
    <t>ANNUAL MAINTENANCE REVIEW REPORT-HELICOPTER</t>
  </si>
  <si>
    <t>Engine</t>
  </si>
  <si>
    <t>CEFA oil Filter</t>
  </si>
  <si>
    <t>Upper Longeron, Insp</t>
  </si>
  <si>
    <t>to</t>
  </si>
  <si>
    <t>315</t>
  </si>
  <si>
    <t>RADIO ON</t>
  </si>
  <si>
    <t>407-15-111</t>
  </si>
  <si>
    <t>05-01-16</t>
  </si>
  <si>
    <t>Seat belt comfort clips</t>
  </si>
  <si>
    <t>All clips removed from seat belts</t>
  </si>
  <si>
    <t>407-16-112</t>
  </si>
  <si>
    <t>N/A (A/C not fitted)</t>
  </si>
  <si>
    <t>407-16-113</t>
  </si>
  <si>
    <t>12-02-16</t>
  </si>
  <si>
    <t>T/R driveshaft coupling inspection</t>
  </si>
  <si>
    <t xml:space="preserve">Pylon Support </t>
  </si>
  <si>
    <t>14-07-15</t>
  </si>
  <si>
    <t>C/O @ 4041.2 Hrs</t>
  </si>
  <si>
    <t>C/W @ A/F hrs 394.3(Re-Torqued 4041.2)</t>
  </si>
  <si>
    <t>CAC-45878</t>
  </si>
  <si>
    <t>CAT-45412</t>
  </si>
  <si>
    <t>1NG05738</t>
  </si>
  <si>
    <t>Main</t>
  </si>
  <si>
    <t>Ballast Removed</t>
  </si>
  <si>
    <t>Camera</t>
  </si>
  <si>
    <t>Camera Table</t>
  </si>
  <si>
    <t xml:space="preserve"> MASSMETER Ser No's.:-  Calculation only</t>
  </si>
  <si>
    <t>Part 43</t>
  </si>
  <si>
    <t xml:space="preserve"> CATS</t>
  </si>
  <si>
    <t xml:space="preserve"> Part 43</t>
  </si>
  <si>
    <t>Inspection C/O @ 4330.1 Hrs</t>
  </si>
  <si>
    <t>NH 19744</t>
  </si>
  <si>
    <t>NH 19771</t>
  </si>
  <si>
    <t>NH 19795</t>
  </si>
  <si>
    <t>NH 19821</t>
  </si>
  <si>
    <t>406-310-404-105</t>
  </si>
  <si>
    <t>407-16-114</t>
  </si>
  <si>
    <t>N/A by A/C S/N.</t>
  </si>
  <si>
    <t>Outer Combustion Case</t>
  </si>
  <si>
    <t>Bearings replaced</t>
  </si>
  <si>
    <t>CHECK LIST</t>
  </si>
  <si>
    <t>181</t>
  </si>
  <si>
    <t>407-17-115</t>
  </si>
  <si>
    <t>M/R blade expanding bolt insp.</t>
  </si>
  <si>
    <t>N/A by installation.</t>
  </si>
  <si>
    <t xml:space="preserve">but, in terms of Section A, subparagraphs 3(5)(c), not embodied at the </t>
  </si>
  <si>
    <t>in the Civil Aviation Regulations, that are applicable thereto have been complied with.</t>
  </si>
  <si>
    <t>LP 6298</t>
  </si>
  <si>
    <t>LP 6345</t>
  </si>
  <si>
    <t>MJ 1238</t>
  </si>
  <si>
    <t>MJ 1258</t>
  </si>
  <si>
    <t xml:space="preserve">CLEVIS </t>
  </si>
  <si>
    <t xml:space="preserve">ROD END BEARING </t>
  </si>
  <si>
    <t>ROD END BEARING</t>
  </si>
  <si>
    <t>DI 4165</t>
  </si>
  <si>
    <t>RXFS 27149</t>
  </si>
  <si>
    <t>RXFS 29214</t>
  </si>
  <si>
    <t>TIFS 1902</t>
  </si>
  <si>
    <t>TI 1834</t>
  </si>
  <si>
    <t>TI2209</t>
  </si>
  <si>
    <t>TI 1757</t>
  </si>
  <si>
    <t>TI 1618</t>
  </si>
  <si>
    <t>TI 1537</t>
  </si>
  <si>
    <t>HBFS 1983</t>
  </si>
  <si>
    <t>N-1677</t>
  </si>
  <si>
    <t>BP-03474</t>
  </si>
  <si>
    <t>BP-03594</t>
  </si>
  <si>
    <t>407-040-038-123</t>
  </si>
  <si>
    <t>C/W @ 4982.9 Hrs</t>
  </si>
  <si>
    <t>A/C S/N:</t>
  </si>
  <si>
    <t>A/C TT</t>
  </si>
  <si>
    <t>Airframe</t>
  </si>
  <si>
    <t>FAA  AD No</t>
  </si>
  <si>
    <t>TITLE</t>
  </si>
  <si>
    <t>ONE TIME</t>
  </si>
  <si>
    <t>RECURRING</t>
  </si>
  <si>
    <t>ACTION TAKEN</t>
  </si>
  <si>
    <t>2015-17-02</t>
  </si>
  <si>
    <t>09/24/2015</t>
  </si>
  <si>
    <t>Main Rotor Drive System</t>
  </si>
  <si>
    <t>N/A by P/N of Driveshaft</t>
  </si>
  <si>
    <t>04/20/2015</t>
  </si>
  <si>
    <t>Fuselage Main, Longeron/Stringer</t>
  </si>
  <si>
    <t>Incorporated into MPI schedule</t>
  </si>
  <si>
    <t>07/28/2014</t>
  </si>
  <si>
    <t>Rotorcraft Tail Boom and Middle Section</t>
  </si>
  <si>
    <t>N/A by P/N of Tailboom</t>
  </si>
  <si>
    <t>2013-22-21</t>
  </si>
  <si>
    <t>12/13/2013</t>
  </si>
  <si>
    <t>Emergency Flotation Section</t>
  </si>
  <si>
    <t>N/A. Floats not fitted.</t>
  </si>
  <si>
    <t>2013-22-01</t>
  </si>
  <si>
    <t>12/05/2013</t>
  </si>
  <si>
    <t>Main Rotor Drive System </t>
  </si>
  <si>
    <t>C/W i.a.w ASB 407-04-66</t>
  </si>
  <si>
    <t>2013-20-05</t>
  </si>
  <si>
    <t>Turbine Section</t>
  </si>
  <si>
    <t>C/W i.a.w ASB 407-05-67</t>
  </si>
  <si>
    <t>2013-18-06</t>
  </si>
  <si>
    <t>10/17/2013</t>
  </si>
  <si>
    <t>Main Rotor Control</t>
  </si>
  <si>
    <t>C/W i.a.w ASB 407-09-88</t>
  </si>
  <si>
    <t>08/01/2013</t>
  </si>
  <si>
    <t>Rotorcraft tailboom</t>
  </si>
  <si>
    <t>2012-18-09</t>
  </si>
  <si>
    <t>10/22/2012</t>
  </si>
  <si>
    <t>Rotorcraft tailboom (New Hardware)</t>
  </si>
  <si>
    <t>C/W i.a.w ASB 407-10-93</t>
  </si>
  <si>
    <t>2012-14-07</t>
  </si>
  <si>
    <t>08/03/2012</t>
  </si>
  <si>
    <t>Rotorcraft Servo System</t>
  </si>
  <si>
    <t>C/W i.a.w ASB 407-11-96</t>
  </si>
  <si>
    <t>2011-25-01</t>
  </si>
  <si>
    <t>01/17/2012</t>
  </si>
  <si>
    <t>Liferafts</t>
  </si>
  <si>
    <t>2010-26-51</t>
  </si>
  <si>
    <t>Upon Receipt</t>
  </si>
  <si>
    <t>Tail Rotor Blades</t>
  </si>
  <si>
    <t>N/A by T/R blade P/N</t>
  </si>
  <si>
    <t>03/25/2011</t>
  </si>
  <si>
    <t>Tail rotor blade</t>
  </si>
  <si>
    <t>2009-25-08</t>
  </si>
  <si>
    <t>12/28/2009</t>
  </si>
  <si>
    <t>Hydraulic pump driveshaft assembly</t>
  </si>
  <si>
    <t>N/A by S/N</t>
  </si>
  <si>
    <t>2009-22-11</t>
  </si>
  <si>
    <t>11/16/2009</t>
  </si>
  <si>
    <t>Swashplate link assembly bearing </t>
  </si>
  <si>
    <t>C/W i.a.w ASB 407-09-87</t>
  </si>
  <si>
    <t>2009-07-52</t>
  </si>
  <si>
    <t>05/01/2009</t>
  </si>
  <si>
    <t>Cyclic control lever assembly</t>
  </si>
  <si>
    <t>Lever assembly</t>
  </si>
  <si>
    <t>2008-14-06</t>
  </si>
  <si>
    <t>08/14/2008</t>
  </si>
  <si>
    <t>Horizontal stabilizers</t>
  </si>
  <si>
    <t>03/17/2005</t>
  </si>
  <si>
    <t>Crosstube assembly</t>
  </si>
  <si>
    <t>06/04/2004</t>
  </si>
  <si>
    <t>Oil cooler blower bearings</t>
  </si>
  <si>
    <t>04/02/2003</t>
  </si>
  <si>
    <t>Swashplate outer ring</t>
  </si>
  <si>
    <t>02/10/2003</t>
  </si>
  <si>
    <t>Tailboom gearbox support castings</t>
  </si>
  <si>
    <t>2002-22-10</t>
  </si>
  <si>
    <t>11/21/2002</t>
  </si>
  <si>
    <t>Horizontal stabilizer slat (slat)</t>
  </si>
  <si>
    <t>2002-20-05</t>
  </si>
  <si>
    <t>11/07/2002</t>
  </si>
  <si>
    <t>Rescue hoists</t>
  </si>
  <si>
    <t>2002-17-03</t>
  </si>
  <si>
    <t>09/20/2002</t>
  </si>
  <si>
    <t>Fuel Filler Cap</t>
  </si>
  <si>
    <t>07/16/2002</t>
  </si>
  <si>
    <t>Forward Bearing Hanger Bracket </t>
  </si>
  <si>
    <t>C/W @ Manufacture</t>
  </si>
  <si>
    <t>2001-13-02</t>
  </si>
  <si>
    <t>08/01/2001</t>
  </si>
  <si>
    <t>Cockpit Warning Horns </t>
  </si>
  <si>
    <t>2000-14-16</t>
  </si>
  <si>
    <t>08/29/2000</t>
  </si>
  <si>
    <t>Tail Rotor System</t>
  </si>
  <si>
    <t>04/12/2000</t>
  </si>
  <si>
    <t>Door Latch Assembly</t>
  </si>
  <si>
    <t>04/05/2000</t>
  </si>
  <si>
    <t>Hydraulic Relief Valve</t>
  </si>
  <si>
    <t>99-23-18</t>
  </si>
  <si>
    <t>11/30/1999</t>
  </si>
  <si>
    <t>Revised Life Limit</t>
  </si>
  <si>
    <t>99-22-13</t>
  </si>
  <si>
    <t>12/02/1999</t>
  </si>
  <si>
    <t>Fin Assembly For Reduced Skin Thickness Inspection</t>
  </si>
  <si>
    <t>98-25-02</t>
  </si>
  <si>
    <t>12/22/1998</t>
  </si>
  <si>
    <t>Top-mounted Antenna </t>
  </si>
  <si>
    <t>98-19-13</t>
  </si>
  <si>
    <t>01/27/1999</t>
  </si>
  <si>
    <t>Driveshaft</t>
  </si>
  <si>
    <t>07/15/1998</t>
  </si>
  <si>
    <t>Tail Rotor Drive System Bearing Supports</t>
  </si>
  <si>
    <t>97-24-17</t>
  </si>
  <si>
    <t>04/16/1998</t>
  </si>
  <si>
    <t>Tail Rotor Drive Coupling Disc Pack</t>
  </si>
  <si>
    <t>N/A. New type couplings fitted</t>
  </si>
  <si>
    <t>11/02/2006</t>
  </si>
  <si>
    <t>Adds an additional life limit for third- and fourth-stage turbine wheels </t>
  </si>
  <si>
    <t>Download C/O at MPI</t>
  </si>
  <si>
    <t>2006-16-04</t>
  </si>
  <si>
    <t>09/07/2006</t>
  </si>
  <si>
    <t>Inspection of the fuel nozzle screen</t>
  </si>
  <si>
    <t>2004-24-04</t>
  </si>
  <si>
    <t>01/03/2005</t>
  </si>
  <si>
    <t>Hydromechanical unit (HMU) Power Lever Angle (PLA) potentiometer</t>
  </si>
  <si>
    <t>05/26/1998</t>
  </si>
  <si>
    <t>Hydromechanical Unit</t>
  </si>
  <si>
    <t>82-24-05</t>
  </si>
  <si>
    <t>11/26/1982</t>
  </si>
  <si>
    <t>Control Assembly and Power Turbine Governor Assembly</t>
  </si>
  <si>
    <t>A-72-6078</t>
  </si>
  <si>
    <t>3rd stage whel inspection</t>
  </si>
  <si>
    <t>C/W at last shop visit (New wheels fitted)</t>
  </si>
  <si>
    <t>26-Feb-16</t>
  </si>
  <si>
    <t>A-72-6079</t>
  </si>
  <si>
    <t>Compressor front support inspection</t>
  </si>
  <si>
    <t>N/A due to S/N</t>
  </si>
  <si>
    <t>A-72-6083</t>
  </si>
  <si>
    <t>A-72-6085</t>
  </si>
  <si>
    <t>No 8 bearing inspection</t>
  </si>
  <si>
    <t>Inspection of OCC</t>
  </si>
  <si>
    <t>A-72-7002</t>
  </si>
  <si>
    <t>11-Sep-17</t>
  </si>
  <si>
    <t>A-72-6080</t>
  </si>
  <si>
    <t xml:space="preserve">No 5 bearing retaining ring </t>
  </si>
  <si>
    <t>Found embodied</t>
  </si>
  <si>
    <t>REPLACE</t>
  </si>
  <si>
    <t>BENCH CHECK</t>
  </si>
  <si>
    <t>091</t>
  </si>
  <si>
    <t>271</t>
  </si>
  <si>
    <t>A-73-6061</t>
  </si>
  <si>
    <t>Fuel Pump Power Unit</t>
  </si>
  <si>
    <t>N/A by Engine model</t>
  </si>
  <si>
    <t>73-6062</t>
  </si>
  <si>
    <t>Electronic Engine Controle</t>
  </si>
  <si>
    <t>73-6063</t>
  </si>
  <si>
    <t>ECU one time inspection</t>
  </si>
  <si>
    <t>To be C/W at next shop visit</t>
  </si>
  <si>
    <t>22-02-2018</t>
  </si>
  <si>
    <t>407-18-117</t>
  </si>
  <si>
    <t>T/R Gearbox pitch change mechanism</t>
  </si>
  <si>
    <t>T/R Driveshaft couplings</t>
  </si>
  <si>
    <t>300 hours</t>
  </si>
  <si>
    <t>Record next inspection due:</t>
  </si>
  <si>
    <t>Hrs:</t>
  </si>
  <si>
    <t>Date:</t>
  </si>
  <si>
    <t>TCDS</t>
  </si>
  <si>
    <t>H2SW</t>
  </si>
  <si>
    <t>07/23/2018</t>
  </si>
  <si>
    <t>2018-10-06</t>
  </si>
  <si>
    <t>18-02-18</t>
  </si>
  <si>
    <t>14-02-17</t>
  </si>
  <si>
    <t>29-08-11</t>
  </si>
  <si>
    <t>30-06-11</t>
  </si>
  <si>
    <t>24-10-12</t>
  </si>
  <si>
    <t>17-12-09</t>
  </si>
  <si>
    <t>13-04-10</t>
  </si>
  <si>
    <t>250cc</t>
  </si>
  <si>
    <t>001</t>
  </si>
  <si>
    <t>227</t>
  </si>
  <si>
    <t>316</t>
  </si>
  <si>
    <t>A-72-6086</t>
  </si>
  <si>
    <t>OCC replacement</t>
  </si>
  <si>
    <t>AD LISTING-BELL 407</t>
  </si>
  <si>
    <t>18-02-19</t>
  </si>
  <si>
    <t xml:space="preserve"> +22</t>
  </si>
  <si>
    <t>190cc</t>
  </si>
  <si>
    <t xml:space="preserve"> +26</t>
  </si>
  <si>
    <t>10-01-19</t>
  </si>
  <si>
    <t>160cc</t>
  </si>
  <si>
    <t>+22</t>
  </si>
  <si>
    <t xml:space="preserve">BARRIER FILTER WASHES:   </t>
  </si>
  <si>
    <t>June 2009</t>
  </si>
  <si>
    <t>407-19-118</t>
  </si>
  <si>
    <t>Oil specs</t>
  </si>
  <si>
    <t>22-02-19</t>
  </si>
  <si>
    <t>407-96-1 to</t>
  </si>
  <si>
    <t>Complied with at Manufacture</t>
  </si>
  <si>
    <t>Annual/600Hr</t>
  </si>
  <si>
    <t>A/F TTSN:</t>
  </si>
  <si>
    <t>ALERT SERVICE BULLETINS</t>
  </si>
  <si>
    <t>FAA AD</t>
  </si>
  <si>
    <t>TCAD</t>
  </si>
  <si>
    <t>03-03-17</t>
  </si>
  <si>
    <t>03-09-15</t>
  </si>
  <si>
    <t>09-02-16</t>
  </si>
  <si>
    <t>03-11-15</t>
  </si>
  <si>
    <t>04-05-16</t>
  </si>
  <si>
    <t>24-07-13</t>
  </si>
  <si>
    <t>30-08-10</t>
  </si>
  <si>
    <t>CF-2010-33</t>
  </si>
  <si>
    <t>2015-05-04</t>
  </si>
  <si>
    <t>CF-2011-42</t>
  </si>
  <si>
    <t>CF-2011-17R1</t>
  </si>
  <si>
    <t>CF-2016-13</t>
  </si>
  <si>
    <t>CF-2018-16</t>
  </si>
  <si>
    <t>CF-2016-21</t>
  </si>
  <si>
    <t>AD LISTING (NO SUPPORTING ASB Etc)</t>
  </si>
  <si>
    <t>AD No.</t>
  </si>
  <si>
    <t>Av. Auth.</t>
  </si>
  <si>
    <t>Rec.</t>
  </si>
  <si>
    <t>Hours</t>
  </si>
  <si>
    <t>CF-96-19R4</t>
  </si>
  <si>
    <t>TC</t>
  </si>
  <si>
    <t>Action reqiured to return fleet back to flight status.</t>
  </si>
  <si>
    <t>Previously complied with at manuf.</t>
  </si>
  <si>
    <t>CF-98-15</t>
  </si>
  <si>
    <t>N/A by config</t>
  </si>
  <si>
    <t>CF-97-20R1</t>
  </si>
  <si>
    <t>Cancellation of 25 hr check on coplings.</t>
  </si>
  <si>
    <t>CF-2001-01R1</t>
  </si>
  <si>
    <t>VNE speed reduction</t>
  </si>
  <si>
    <t>CF-2005-32</t>
  </si>
  <si>
    <t>RFM revision</t>
  </si>
  <si>
    <t>CF-2014-26</t>
  </si>
  <si>
    <t>Emergency floatation</t>
  </si>
  <si>
    <t>CF-1999-04R1</t>
  </si>
  <si>
    <t>Life limited parts.</t>
  </si>
  <si>
    <t>CF2015-0093</t>
  </si>
  <si>
    <t>Attitude ref system.</t>
  </si>
  <si>
    <t>FAA</t>
  </si>
  <si>
    <t>Skywatch antenna</t>
  </si>
  <si>
    <t>RFM update</t>
  </si>
  <si>
    <t>RFM updated.</t>
  </si>
  <si>
    <t>Apical SB 1013-03</t>
  </si>
  <si>
    <t>03-06-19</t>
  </si>
  <si>
    <t>230cc</t>
  </si>
  <si>
    <t>2019-08-10</t>
  </si>
  <si>
    <t xml:space="preserve"> + 25</t>
  </si>
  <si>
    <t>RG407</t>
  </si>
  <si>
    <t>Freewheel Shaft oil supply orifice insp.</t>
  </si>
  <si>
    <t>C/W ASB 407-16-106 15 June 2016</t>
  </si>
  <si>
    <t>BATTERY Cap Check</t>
  </si>
  <si>
    <t>09-04-19</t>
  </si>
  <si>
    <t>XMSN OILS CHANGE</t>
  </si>
  <si>
    <t>407-19-119</t>
  </si>
  <si>
    <t>407-19-120</t>
  </si>
  <si>
    <t>11-07-19</t>
  </si>
  <si>
    <t>Air con fan blower electrical plugs replace</t>
  </si>
  <si>
    <t>Eng fwd firewall plug button insp.</t>
  </si>
  <si>
    <t>180cc</t>
  </si>
  <si>
    <t xml:space="preserve">     CARGO HOOK TIME:</t>
  </si>
  <si>
    <t>C/W at 6071.4 Eng. Hrs</t>
  </si>
  <si>
    <t>JY105549</t>
  </si>
  <si>
    <t>X648763</t>
  </si>
  <si>
    <t>M250-10227</t>
  </si>
  <si>
    <t>M250-10658</t>
  </si>
  <si>
    <t>X667444</t>
  </si>
  <si>
    <t>X619779</t>
  </si>
  <si>
    <t>X620494</t>
  </si>
  <si>
    <t>JG06ALK0177</t>
  </si>
  <si>
    <t>M250-10604</t>
  </si>
  <si>
    <t>UNK</t>
  </si>
  <si>
    <t>24-02-20</t>
  </si>
  <si>
    <t xml:space="preserve"> + 28</t>
  </si>
  <si>
    <t>175cc</t>
  </si>
  <si>
    <t xml:space="preserve"> + 32</t>
  </si>
  <si>
    <t>03-02-20</t>
  </si>
  <si>
    <t>Provided the Maintenance Programme has been drawn up in accordance with this</t>
  </si>
  <si>
    <t>Technical Standard it serves as the approved Aircraft Maintenance Programme for</t>
  </si>
  <si>
    <t>the  particular helicopter, without the need to forward it to the Director for</t>
  </si>
  <si>
    <t>Standard shall require the prior approval of the Director.</t>
  </si>
  <si>
    <t>aircraft maintenance programme for a particular make and type of aircraft.</t>
  </si>
  <si>
    <t>16-03-20</t>
  </si>
  <si>
    <t xml:space="preserve"> + 19</t>
  </si>
  <si>
    <t>220cc</t>
  </si>
  <si>
    <t>CAE 848228</t>
  </si>
  <si>
    <t>.</t>
  </si>
  <si>
    <t>HYDRAULIC OIL AND FILTER CHG</t>
  </si>
  <si>
    <t>AS Fluid 41</t>
  </si>
  <si>
    <t>FF57140</t>
  </si>
  <si>
    <t xml:space="preserve">NEW (''0''Hrs) HOBBS FITTED A/F &amp; ENG Hrs:   </t>
  </si>
  <si>
    <t>25.</t>
  </si>
  <si>
    <t>Check and revise, if required, the Rotorcraft Flight Manual.</t>
  </si>
  <si>
    <t>WITH AN MCM OF 3175 KG OR LESS.</t>
  </si>
  <si>
    <t>MAINTENANCE PROGRAMME FOR HELICOPTERS</t>
  </si>
  <si>
    <t>D</t>
  </si>
  <si>
    <t>21-08-20</t>
  </si>
  <si>
    <t>31-08-20</t>
  </si>
  <si>
    <t>240cc</t>
  </si>
  <si>
    <t xml:space="preserve"> + 30</t>
  </si>
  <si>
    <t xml:space="preserve">  COMP</t>
  </si>
  <si>
    <t>*NOTE 1. CARGO HOOK HOURS RUN TO BE CHECKED AND ADJUSTED AT EACH MPI (REF PAGE RYH AF 1)</t>
  </si>
  <si>
    <t>30-07-20</t>
  </si>
  <si>
    <t>10-07-19</t>
  </si>
  <si>
    <t>Air conditionor blower motor connector</t>
  </si>
  <si>
    <t>092</t>
  </si>
  <si>
    <t>184</t>
  </si>
  <si>
    <t>272</t>
  </si>
  <si>
    <t>407-20-121</t>
  </si>
  <si>
    <t>18-01-21</t>
  </si>
  <si>
    <t>Side body fairing fasteners insp.</t>
  </si>
  <si>
    <t>407-21-122</t>
  </si>
  <si>
    <t>09-02-21</t>
  </si>
  <si>
    <t>M/R Pitch links insp.</t>
  </si>
  <si>
    <t>406-010-416-103</t>
  </si>
  <si>
    <t>29-11-20</t>
  </si>
  <si>
    <t>01-04-21</t>
  </si>
  <si>
    <t>24-05-21</t>
  </si>
  <si>
    <t xml:space="preserve"> + 24</t>
  </si>
  <si>
    <t>170-07642</t>
  </si>
  <si>
    <t>CAE-847747</t>
  </si>
  <si>
    <t>2021-19-01</t>
  </si>
  <si>
    <t xml:space="preserve">C/W ASB 407-15-111 01 Mar 2016 </t>
  </si>
  <si>
    <t>Seat belt comfort clips removal.</t>
  </si>
  <si>
    <t>C/W at 6478.9 Hrs</t>
  </si>
  <si>
    <t>407-21-123</t>
  </si>
  <si>
    <t>407-21-124</t>
  </si>
  <si>
    <t>407-21-125</t>
  </si>
  <si>
    <t>407-21-126</t>
  </si>
  <si>
    <t>14-07-21</t>
  </si>
  <si>
    <t>ALS update for tailboom insp.</t>
  </si>
  <si>
    <t>ALS updated</t>
  </si>
  <si>
    <t>28-09-21</t>
  </si>
  <si>
    <t>Coll pitch transducer</t>
  </si>
  <si>
    <t>N/A by ship S/N</t>
  </si>
  <si>
    <t>Pilot control stick balance</t>
  </si>
  <si>
    <t>06-10-21</t>
  </si>
  <si>
    <t>15-11-21</t>
  </si>
  <si>
    <t>200cc</t>
  </si>
  <si>
    <t xml:space="preserve"> + 36</t>
  </si>
  <si>
    <t>CAE848228</t>
  </si>
  <si>
    <t>CAE-848228</t>
  </si>
  <si>
    <t xml:space="preserve">ENGINE SNo CAE848228 IN AT A/F HRS :    </t>
  </si>
  <si>
    <t>23-12-21</t>
  </si>
  <si>
    <t xml:space="preserve">                              ENG OIL CHANGE DUE AT:</t>
  </si>
  <si>
    <t>Rental</t>
  </si>
  <si>
    <t>Original</t>
  </si>
  <si>
    <t xml:space="preserve"> + 21</t>
  </si>
  <si>
    <t xml:space="preserve">         BATTERY CAP CHECK DUE ON: </t>
  </si>
  <si>
    <t>588/ZS-RYH/1</t>
  </si>
  <si>
    <t>GNS 530W</t>
  </si>
  <si>
    <t>170cc</t>
  </si>
  <si>
    <t>+28</t>
  </si>
  <si>
    <t>Fuel system standpipe</t>
  </si>
  <si>
    <t>13-04-22</t>
  </si>
  <si>
    <t>210cc</t>
  </si>
  <si>
    <t>+23</t>
  </si>
  <si>
    <t>Power assurance archive</t>
  </si>
  <si>
    <t>20-09-22</t>
  </si>
  <si>
    <t>07-2-22</t>
  </si>
  <si>
    <t>01-11-22</t>
  </si>
  <si>
    <t>23078029 Rev A</t>
  </si>
  <si>
    <t>ZS-RYH/5</t>
  </si>
  <si>
    <t>02-02-23</t>
  </si>
  <si>
    <t>+27</t>
  </si>
  <si>
    <t>Beacon ID: 4B28553BB4FFBFF</t>
  </si>
  <si>
    <t>407-22-127</t>
  </si>
  <si>
    <t>407-22-128</t>
  </si>
  <si>
    <t>407-23-130</t>
  </si>
  <si>
    <t>01-02-22</t>
  </si>
  <si>
    <t>09-11-22</t>
  </si>
  <si>
    <t>09-12-22</t>
  </si>
  <si>
    <t>27-03-23</t>
  </si>
  <si>
    <t>Freewheel assy Aft cap insp</t>
  </si>
  <si>
    <t>Tailboom attachment hardware</t>
  </si>
  <si>
    <t>Pilot cyclic stick insp.</t>
  </si>
  <si>
    <t>C/W at 7237.9 Hrs</t>
  </si>
  <si>
    <t>2022-27-08</t>
  </si>
  <si>
    <t>ALS update for Tailboom inspection</t>
  </si>
  <si>
    <t>Spreadsheet updated.</t>
  </si>
  <si>
    <t>CF-2021-34</t>
  </si>
  <si>
    <r>
      <rPr>
        <i/>
        <sz val="7"/>
        <rFont val="Arial"/>
        <family val="2"/>
      </rPr>
      <t xml:space="preserve">Section/division                         </t>
    </r>
    <r>
      <rPr>
        <b/>
        <sz val="7"/>
        <rFont val="Arial"/>
        <family val="2"/>
      </rPr>
      <t xml:space="preserve">AIRWORTHINESS                                                                              </t>
    </r>
    <r>
      <rPr>
        <b/>
        <vertAlign val="superscript"/>
        <sz val="9"/>
        <rFont val="Arial"/>
        <family val="2"/>
      </rPr>
      <t xml:space="preserve">Form Number: CA 43-03
</t>
    </r>
    <r>
      <rPr>
        <i/>
        <sz val="7"/>
        <rFont val="Arial"/>
        <family val="2"/>
      </rPr>
      <t xml:space="preserve">Telephone number:                   </t>
    </r>
    <r>
      <rPr>
        <sz val="7"/>
        <rFont val="Arial MT"/>
        <family val="2"/>
      </rPr>
      <t xml:space="preserve">011-545-1000
</t>
    </r>
    <r>
      <rPr>
        <i/>
        <sz val="7"/>
        <rFont val="Arial"/>
        <family val="2"/>
      </rPr>
      <t xml:space="preserve">Physical address                       </t>
    </r>
    <r>
      <rPr>
        <b/>
        <sz val="7"/>
        <rFont val="Arial"/>
        <family val="2"/>
      </rPr>
      <t xml:space="preserve">Ikhaya Lokundiza, 16 Treur Close, Waterfall Park, Bekker Street, Midrand, Gauteng
</t>
    </r>
    <r>
      <rPr>
        <i/>
        <u/>
        <sz val="7"/>
        <rFont val="Arial"/>
        <family val="2"/>
      </rPr>
      <t>   Postal address:                      </t>
    </r>
    <r>
      <rPr>
        <i/>
        <sz val="7"/>
        <rFont val="Arial"/>
        <family val="2"/>
      </rPr>
      <t xml:space="preserve">   </t>
    </r>
    <r>
      <rPr>
        <b/>
        <sz val="7"/>
        <rFont val="Arial"/>
        <family val="2"/>
      </rPr>
      <t xml:space="preserve">Private Bag X73, Halfway House 1685      </t>
    </r>
    <r>
      <rPr>
        <i/>
        <sz val="7"/>
        <rFont val="Arial"/>
        <family val="2"/>
      </rPr>
      <t xml:space="preserve">Website: </t>
    </r>
    <r>
      <rPr>
        <b/>
        <u/>
        <sz val="7"/>
        <rFont val="Arial"/>
        <family val="2"/>
      </rPr>
      <t>www.caa.co.za</t>
    </r>
  </si>
  <si>
    <r>
      <rPr>
        <sz val="10"/>
        <rFont val="Arial MT"/>
        <family val="2"/>
      </rPr>
      <t>Aircraft Registration</t>
    </r>
  </si>
  <si>
    <r>
      <rPr>
        <b/>
        <sz val="11"/>
        <rFont val="Arial"/>
        <family val="2"/>
      </rPr>
      <t>Z</t>
    </r>
  </si>
  <si>
    <r>
      <rPr>
        <b/>
        <sz val="11"/>
        <rFont val="Arial"/>
        <family val="2"/>
      </rPr>
      <t>―</t>
    </r>
  </si>
  <si>
    <r>
      <rPr>
        <sz val="10"/>
        <rFont val="Arial MT"/>
        <family val="2"/>
      </rPr>
      <t>Airframe serial number</t>
    </r>
  </si>
  <si>
    <r>
      <rPr>
        <sz val="10"/>
        <rFont val="Arial MT"/>
        <family val="2"/>
      </rPr>
      <t>Make/model of helicopter</t>
    </r>
  </si>
  <si>
    <r>
      <rPr>
        <sz val="10"/>
        <rFont val="Arial MT"/>
        <family val="2"/>
      </rPr>
      <t>Make/model of Engine(s)</t>
    </r>
  </si>
  <si>
    <r>
      <rPr>
        <sz val="10"/>
        <rFont val="Arial MT"/>
        <family val="2"/>
      </rPr>
      <t>Current Airframe hours</t>
    </r>
  </si>
  <si>
    <r>
      <rPr>
        <sz val="10"/>
        <rFont val="Arial MT"/>
        <family val="2"/>
      </rPr>
      <t>Current Airframe cycles</t>
    </r>
  </si>
  <si>
    <r>
      <rPr>
        <sz val="10"/>
        <rFont val="Arial MT"/>
        <family val="2"/>
      </rPr>
      <t>Current Hobbs</t>
    </r>
  </si>
  <si>
    <r>
      <rPr>
        <b/>
        <sz val="10"/>
        <rFont val="Arial"/>
        <family val="2"/>
      </rPr>
      <t>Engine serial numbers(s)</t>
    </r>
  </si>
  <si>
    <r>
      <rPr>
        <b/>
        <sz val="10"/>
        <rFont val="Arial"/>
        <family val="2"/>
      </rPr>
      <t>Hours operated since new</t>
    </r>
  </si>
  <si>
    <r>
      <rPr>
        <b/>
        <sz val="10"/>
        <rFont val="Arial"/>
        <family val="2"/>
      </rPr>
      <t>Hours operated since overhaul</t>
    </r>
  </si>
  <si>
    <r>
      <rPr>
        <b/>
        <sz val="10"/>
        <rFont val="Arial"/>
        <family val="2"/>
      </rPr>
      <t>Cycles since new</t>
    </r>
  </si>
  <si>
    <r>
      <rPr>
        <b/>
        <sz val="10"/>
        <rFont val="Arial"/>
        <family val="2"/>
      </rPr>
      <t>Cycles since overhaul</t>
    </r>
  </si>
  <si>
    <r>
      <rPr>
        <b/>
        <sz val="10"/>
        <rFont val="Arial"/>
        <family val="2"/>
      </rPr>
      <t xml:space="preserve">Date of overhaul
</t>
    </r>
    <r>
      <rPr>
        <b/>
        <sz val="10"/>
        <rFont val="Arial"/>
        <family val="2"/>
      </rPr>
      <t>or manufacture</t>
    </r>
  </si>
  <si>
    <r>
      <rPr>
        <sz val="10"/>
        <rFont val="Arial MT"/>
        <family val="2"/>
      </rPr>
      <t>i</t>
    </r>
  </si>
  <si>
    <r>
      <rPr>
        <sz val="10"/>
        <rFont val="Arial MT"/>
        <family val="2"/>
      </rPr>
      <t>ii</t>
    </r>
  </si>
  <si>
    <r>
      <rPr>
        <b/>
        <sz val="10"/>
        <rFont val="Arial"/>
        <family val="2"/>
      </rPr>
      <t>Gearboxes</t>
    </r>
  </si>
  <si>
    <r>
      <rPr>
        <b/>
        <sz val="10"/>
        <rFont val="Arial"/>
        <family val="2"/>
      </rPr>
      <t>Serial Numbers</t>
    </r>
  </si>
  <si>
    <r>
      <rPr>
        <b/>
        <sz val="10"/>
        <rFont val="Arial"/>
        <family val="2"/>
      </rPr>
      <t>Date newly installed</t>
    </r>
  </si>
  <si>
    <r>
      <rPr>
        <b/>
        <sz val="10"/>
        <rFont val="Arial"/>
        <family val="2"/>
      </rPr>
      <t>Time since new</t>
    </r>
  </si>
  <si>
    <r>
      <rPr>
        <b/>
        <sz val="10"/>
        <rFont val="Arial"/>
        <family val="2"/>
      </rPr>
      <t>Time since overhaul</t>
    </r>
  </si>
  <si>
    <r>
      <rPr>
        <sz val="10"/>
        <rFont val="Arial MT"/>
        <family val="2"/>
      </rPr>
      <t>Main rotor</t>
    </r>
  </si>
  <si>
    <r>
      <rPr>
        <sz val="10"/>
        <rFont val="Arial MT"/>
        <family val="2"/>
      </rPr>
      <t>Intermediate</t>
    </r>
  </si>
  <si>
    <r>
      <rPr>
        <sz val="10"/>
        <rFont val="Arial MT"/>
        <family val="2"/>
      </rPr>
      <t>iii</t>
    </r>
  </si>
  <si>
    <r>
      <rPr>
        <sz val="10"/>
        <rFont val="Arial MT"/>
        <family val="2"/>
      </rPr>
      <t>Tail</t>
    </r>
  </si>
  <si>
    <r>
      <rPr>
        <sz val="10"/>
        <rFont val="Arial MT"/>
        <family val="2"/>
      </rPr>
      <t>iv</t>
    </r>
  </si>
  <si>
    <r>
      <rPr>
        <sz val="10"/>
        <rFont val="Arial MT"/>
        <family val="2"/>
      </rPr>
      <t>Combiner</t>
    </r>
  </si>
  <si>
    <t>Type of inspection program                   (Tick applicable)</t>
  </si>
  <si>
    <r>
      <rPr>
        <sz val="10"/>
        <rFont val="Arial MT"/>
        <family val="2"/>
      </rPr>
      <t>Mandatory periodic inspection</t>
    </r>
  </si>
  <si>
    <r>
      <rPr>
        <sz val="10"/>
        <rFont val="Arial MT"/>
        <family val="2"/>
      </rPr>
      <t>Phase inspection</t>
    </r>
  </si>
  <si>
    <r>
      <rPr>
        <sz val="10"/>
        <rFont val="Arial MT"/>
        <family val="2"/>
      </rPr>
      <t>Approved maintenance program</t>
    </r>
  </si>
  <si>
    <r>
      <rPr>
        <sz val="10"/>
        <rFont val="Arial MT"/>
        <family val="2"/>
      </rPr>
      <t>CAA approved maintenance programme ref:</t>
    </r>
  </si>
  <si>
    <r>
      <rPr>
        <sz val="10"/>
        <rFont val="Arial MT"/>
        <family val="2"/>
      </rPr>
      <t>Issue/amendment</t>
    </r>
  </si>
  <si>
    <r>
      <rPr>
        <sz val="10"/>
        <rFont val="Arial MT"/>
        <family val="2"/>
      </rPr>
      <t xml:space="preserve">Since the last C of A renewal/ issue, the following were complied with or carried out </t>
    </r>
    <r>
      <rPr>
        <b/>
        <sz val="10"/>
        <rFont val="Arial"/>
        <family val="2"/>
      </rPr>
      <t>(attach logbook copies or status report):</t>
    </r>
  </si>
  <si>
    <t>Record showing details of major maintenance checks carried out</t>
  </si>
  <si>
    <r>
      <rPr>
        <sz val="10"/>
        <rFont val="Arial MT"/>
        <family val="2"/>
      </rPr>
      <t>Major component changes (serialized life limited components as per OEM chapter 5 or equivalent)</t>
    </r>
  </si>
  <si>
    <r>
      <rPr>
        <sz val="10"/>
        <rFont val="Arial MT"/>
        <family val="2"/>
      </rPr>
      <t>Compass swing</t>
    </r>
  </si>
  <si>
    <r>
      <rPr>
        <sz val="10"/>
        <rFont val="Arial MT"/>
        <family val="2"/>
      </rPr>
      <t>Airworthiness Directive numbers</t>
    </r>
  </si>
  <si>
    <r>
      <rPr>
        <sz val="10"/>
        <rFont val="Arial MT"/>
        <family val="2"/>
      </rPr>
      <t>v</t>
    </r>
  </si>
  <si>
    <r>
      <rPr>
        <sz val="10"/>
        <rFont val="Arial MT"/>
        <family val="2"/>
      </rPr>
      <t>Manufacturer’s recommendations (e.g., SB’s, SI’s, SL’s etc.) numbers</t>
    </r>
  </si>
  <si>
    <r>
      <rPr>
        <sz val="10"/>
        <rFont val="Arial MT"/>
        <family val="2"/>
      </rPr>
      <t>vi</t>
    </r>
  </si>
  <si>
    <r>
      <rPr>
        <sz val="10"/>
        <rFont val="Arial MT"/>
        <family val="2"/>
      </rPr>
      <t>Modification Records</t>
    </r>
  </si>
  <si>
    <r>
      <rPr>
        <sz val="10"/>
        <rFont val="Arial MT"/>
        <family val="2"/>
      </rPr>
      <t>Radio station license (proof of application) available and current</t>
    </r>
  </si>
  <si>
    <r>
      <rPr>
        <b/>
        <sz val="10"/>
        <rFont val="Arial"/>
        <family val="2"/>
      </rPr>
      <t>YES</t>
    </r>
  </si>
  <si>
    <r>
      <rPr>
        <b/>
        <sz val="10"/>
        <rFont val="Arial"/>
        <family val="2"/>
      </rPr>
      <t>NO</t>
    </r>
  </si>
  <si>
    <r>
      <rPr>
        <sz val="10"/>
        <rFont val="Arial MT"/>
        <family val="2"/>
      </rPr>
      <t>Helicopter flight manual available and current</t>
    </r>
  </si>
  <si>
    <r>
      <rPr>
        <sz val="10"/>
        <rFont val="Arial MT"/>
        <family val="2"/>
      </rPr>
      <t>Date of last weighing</t>
    </r>
  </si>
  <si>
    <r>
      <rPr>
        <sz val="10"/>
        <rFont val="Arial MT"/>
        <family val="2"/>
      </rPr>
      <t>Is mass and balance data available / amended to date (if the helicopter has been reweighed attach copy of the weigh report)</t>
    </r>
  </si>
  <si>
    <r>
      <rPr>
        <sz val="10"/>
        <rFont val="Arial MT"/>
        <family val="2"/>
      </rPr>
      <t>Is the equipment list available / amended to date?</t>
    </r>
  </si>
  <si>
    <r>
      <rPr>
        <sz val="10"/>
        <rFont val="Arial MT"/>
        <family val="2"/>
      </rPr>
      <t>Are the engine and propeller models installed, the correct models as required by the aircraft Type Certificate Data Sheet?</t>
    </r>
  </si>
  <si>
    <r>
      <rPr>
        <sz val="10"/>
        <rFont val="Arial MT"/>
        <family val="2"/>
      </rPr>
      <t>CA 43-03</t>
    </r>
  </si>
  <si>
    <r>
      <rPr>
        <sz val="10"/>
        <rFont val="Arial MT"/>
        <family val="2"/>
      </rPr>
      <t>Page 1 of 2</t>
    </r>
  </si>
  <si>
    <r>
      <rPr>
        <sz val="10"/>
        <rFont val="Arial MT"/>
        <family val="2"/>
      </rPr>
      <t>Is the aircraft fitted with a 406 MHZ Emergency Locating Transmitter?</t>
    </r>
  </si>
  <si>
    <r>
      <rPr>
        <b/>
        <sz val="9"/>
        <rFont val="Arial"/>
        <family val="2"/>
      </rPr>
      <t xml:space="preserve">Enter beacon ID Hex code
</t>
    </r>
    <r>
      <rPr>
        <b/>
        <sz val="8"/>
        <rFont val="Arial"/>
        <family val="2"/>
      </rPr>
      <t>(If answered yes)</t>
    </r>
  </si>
  <si>
    <r>
      <rPr>
        <sz val="10"/>
        <rFont val="Arial MT"/>
        <family val="2"/>
      </rPr>
      <t>Are  the  relevant  approved  documents  to  be  carried  in  the  helicopter available as per Part 91 of the CARs?</t>
    </r>
  </si>
  <si>
    <r>
      <rPr>
        <sz val="10"/>
        <rFont val="Arial MT"/>
        <family val="2"/>
      </rPr>
      <t>Flight folio copies attached (most recent page)</t>
    </r>
  </si>
  <si>
    <r>
      <rPr>
        <sz val="10"/>
        <rFont val="Arial MT"/>
        <family val="2"/>
      </rPr>
      <t>Date of last flight</t>
    </r>
  </si>
  <si>
    <r>
      <rPr>
        <sz val="10"/>
        <rFont val="Arial MT"/>
        <family val="2"/>
      </rPr>
      <t>Hours by which inspection was over flown</t>
    </r>
  </si>
  <si>
    <r>
      <rPr>
        <sz val="10"/>
        <rFont val="Arial MT"/>
        <family val="2"/>
      </rPr>
      <t xml:space="preserve">Has the aircraft and engine(s) been maintained in
</t>
    </r>
    <r>
      <rPr>
        <sz val="10"/>
        <rFont val="Arial MT"/>
        <family val="2"/>
      </rPr>
      <t>accordance with the manufacturer’s procedures for storage or preservation protection during inactivity?</t>
    </r>
  </si>
  <si>
    <r>
      <rPr>
        <b/>
        <sz val="10"/>
        <rFont val="Arial"/>
        <family val="2"/>
      </rPr>
      <t>N/A</t>
    </r>
  </si>
  <si>
    <r>
      <rPr>
        <sz val="10"/>
        <rFont val="Arial MT"/>
        <family val="2"/>
      </rPr>
      <t>If “NO”, supply details of alternative procedures</t>
    </r>
  </si>
  <si>
    <r>
      <rPr>
        <sz val="10"/>
        <rFont val="Arial MT"/>
        <family val="2"/>
      </rPr>
      <t>Certificate of Airworthiness expiry date</t>
    </r>
  </si>
  <si>
    <r>
      <rPr>
        <b/>
        <sz val="10"/>
        <rFont val="Arial"/>
        <family val="2"/>
      </rPr>
      <t>COMPLIANCE STATEMENT</t>
    </r>
  </si>
  <si>
    <r>
      <rPr>
        <sz val="10"/>
        <rFont val="Arial MT"/>
        <family val="2"/>
      </rPr>
      <t>I, the undersigned, hereby certify that I have completed the annual maintenance review on helicopter</t>
    </r>
  </si>
  <si>
    <r>
      <rPr>
        <sz val="10"/>
        <rFont val="Arial MT"/>
        <family val="2"/>
      </rPr>
      <t>and that</t>
    </r>
  </si>
  <si>
    <r>
      <rPr>
        <sz val="10"/>
        <rFont val="Arial MT"/>
        <family val="2"/>
      </rPr>
      <t xml:space="preserve">i.  All mandatory overhauls, modifications, and special inspections due in accordance with the approved maintenance programme have been done and are recorded in the applicable logbooks.
</t>
    </r>
    <r>
      <rPr>
        <sz val="10"/>
        <rFont val="Arial MT"/>
        <family val="2"/>
      </rPr>
      <t xml:space="preserve">ii. This helicopter is airworthy, and a maintenance certificate of release is available and current.
</t>
    </r>
    <r>
      <rPr>
        <sz val="10"/>
        <rFont val="Arial MT"/>
        <family val="2"/>
      </rPr>
      <t>iii. The information given on this form is true in every aspect to the best of my knowledge and belief.</t>
    </r>
  </si>
  <si>
    <r>
      <rPr>
        <b/>
        <sz val="10"/>
        <rFont val="Arial"/>
        <family val="2"/>
      </rPr>
      <t>SIGNATURE OF AIRCRAFT MAINTENANCE ENGINEER</t>
    </r>
  </si>
  <si>
    <r>
      <rPr>
        <b/>
        <sz val="10"/>
        <rFont val="Arial"/>
        <family val="2"/>
      </rPr>
      <t>NAME IN BLOCK LETTERS</t>
    </r>
  </si>
  <si>
    <r>
      <rPr>
        <b/>
        <sz val="10"/>
        <rFont val="Arial"/>
        <family val="2"/>
      </rPr>
      <t>DATE</t>
    </r>
  </si>
  <si>
    <r>
      <rPr>
        <b/>
        <sz val="10"/>
        <rFont val="Arial"/>
        <family val="2"/>
      </rPr>
      <t>AME licence number / AMO approval number</t>
    </r>
  </si>
  <si>
    <r>
      <rPr>
        <sz val="10"/>
        <rFont val="Arial MT"/>
        <family val="2"/>
      </rPr>
      <t>Page 2 of 2</t>
    </r>
  </si>
  <si>
    <t>R</t>
  </si>
  <si>
    <t>H</t>
  </si>
  <si>
    <t>F</t>
  </si>
  <si>
    <t>02-05-2023</t>
  </si>
  <si>
    <t>+25</t>
  </si>
  <si>
    <t>HB 460</t>
  </si>
  <si>
    <t>Hex Code: 00AF6C</t>
  </si>
  <si>
    <t>407-23-129</t>
  </si>
  <si>
    <t>29-06-23</t>
  </si>
  <si>
    <t>Electrical harnesses,inspection</t>
  </si>
  <si>
    <t>C/W @ 7338,25</t>
  </si>
  <si>
    <t>RX03410</t>
  </si>
  <si>
    <t>406-310-405-105</t>
  </si>
  <si>
    <t>BEARING-Red</t>
  </si>
  <si>
    <t xml:space="preserve">CLEVIS-Red </t>
  </si>
  <si>
    <t>SUFS 2675</t>
  </si>
  <si>
    <t>CLEVIS-Orange</t>
  </si>
  <si>
    <t>BEARING-Orange</t>
  </si>
  <si>
    <t>RXFS 29734</t>
  </si>
  <si>
    <t>SUFS 3099</t>
  </si>
  <si>
    <t>406-010-416-101</t>
  </si>
  <si>
    <t xml:space="preserve">BEARING-Green </t>
  </si>
  <si>
    <t xml:space="preserve">CLEVIS-Green </t>
  </si>
  <si>
    <t xml:space="preserve">BEARING-Blue  </t>
  </si>
  <si>
    <t>Rev 23/ 24 August 2023</t>
  </si>
  <si>
    <t>KC 2076</t>
  </si>
  <si>
    <t>TI 3676</t>
  </si>
  <si>
    <t>TI 3602</t>
  </si>
  <si>
    <t>AZ 3714</t>
  </si>
  <si>
    <t>AZ 3739</t>
  </si>
  <si>
    <t>A-878</t>
  </si>
  <si>
    <t>427-340-352-113</t>
  </si>
  <si>
    <t>407-23-131</t>
  </si>
  <si>
    <t>30-Oct-23</t>
  </si>
  <si>
    <t xml:space="preserve">Garmin Gsu 75h air data attitude &amp; heading </t>
  </si>
  <si>
    <t>407-23-132</t>
  </si>
  <si>
    <t>14-Aug-23</t>
  </si>
  <si>
    <t>Tail rotor blades inspections</t>
  </si>
  <si>
    <t>407-23-133</t>
  </si>
  <si>
    <t>26-Jan-24</t>
  </si>
  <si>
    <t>Horizontal Stabilizer and Cargo Hook insp</t>
  </si>
  <si>
    <t>C/W @7479.4</t>
  </si>
  <si>
    <t>407-24-134</t>
  </si>
  <si>
    <t>12-Feb-24</t>
  </si>
  <si>
    <t>Tailboom attachment hardware and hardw</t>
  </si>
  <si>
    <t>C/W@7479.4</t>
  </si>
  <si>
    <t>15-4-2024</t>
  </si>
  <si>
    <t>50hr</t>
  </si>
  <si>
    <t>AMO/040</t>
  </si>
  <si>
    <t>Job No. .</t>
  </si>
  <si>
    <r>
      <t xml:space="preserve">      </t>
    </r>
    <r>
      <rPr>
        <b/>
        <u/>
        <sz val="16"/>
        <rFont val="DejaVu Sans"/>
        <family val="2"/>
      </rPr>
      <t>CERTIFICATE of RELEASE to SERVICE</t>
    </r>
  </si>
  <si>
    <t>Nationality and registration marks</t>
  </si>
  <si>
    <t>Aircraft Type:-</t>
  </si>
  <si>
    <t>Serial No:-</t>
  </si>
  <si>
    <t xml:space="preserve">                I hereby certify that I am satisfied that the above mentioned aircraft and all its equipment</t>
  </si>
  <si>
    <t xml:space="preserve">                     are in every way serviceable for flight and that all maintenance has been carried out in accordance </t>
  </si>
  <si>
    <t xml:space="preserve">                     with the Civil Aviation Regulations, 2011 and the aircraft's approved maintenance programme.</t>
  </si>
  <si>
    <t>Maintenance check</t>
  </si>
  <si>
    <t>Completed on</t>
  </si>
  <si>
    <t>Data used:</t>
  </si>
  <si>
    <t>407 MPI chap. 05-40, Eng. O&amp;M manual chap. 72-00-00 Table 603, FAA AD's, TCAD's, Bell ASB's and Engine CEB's</t>
  </si>
  <si>
    <r>
      <t xml:space="preserve">            This certificate </t>
    </r>
    <r>
      <rPr>
        <b/>
        <sz val="10"/>
        <rFont val="DejaVu Sans"/>
        <family val="2"/>
        <charset val="1"/>
      </rPr>
      <t>lapses</t>
    </r>
    <r>
      <rPr>
        <sz val="9"/>
        <rFont val="DejaVu Sans"/>
        <family val="2"/>
        <charset val="1"/>
      </rPr>
      <t xml:space="preserve"> at a total of</t>
    </r>
  </si>
  <si>
    <t>Flight Time</t>
  </si>
  <si>
    <t>Hobbs Time</t>
  </si>
  <si>
    <t>Signature of Aircraft Maintenance Engineer</t>
  </si>
  <si>
    <t>Name in Block letters</t>
  </si>
  <si>
    <t>Date of Issue</t>
  </si>
  <si>
    <t>Identification Stamp</t>
  </si>
  <si>
    <t xml:space="preserve">Date . . </t>
  </si>
  <si>
    <t>Time of Issue</t>
  </si>
  <si>
    <t xml:space="preserve">  	</t>
  </si>
  <si>
    <t>JGALM0866</t>
  </si>
  <si>
    <t>10-06-2024</t>
  </si>
  <si>
    <t>407-24-135</t>
  </si>
  <si>
    <t>21-May-24</t>
  </si>
  <si>
    <t>Cyclic control AFCS kit incorrect hardware</t>
  </si>
  <si>
    <t>+ 25</t>
  </si>
  <si>
    <t>CF-2024-18</t>
  </si>
  <si>
    <t>50 Hr Lubrication</t>
  </si>
  <si>
    <t>300 Hr MPI</t>
  </si>
  <si>
    <t>29-07-2024</t>
  </si>
  <si>
    <t>7823.9</t>
  </si>
  <si>
    <t>G. Kotze</t>
  </si>
  <si>
    <t>Job No. 7628, 7728, 7905, 7955, 8100, 8265, 8353</t>
  </si>
  <si>
    <t>Does the radio equipment list comply with the original aircarft equipment list, or  are  modification  /  STC  approvals  available  for   any  non-standard equipment installed?</t>
  </si>
  <si>
    <t>407-24-136</t>
  </si>
  <si>
    <t>25-Jul-24</t>
  </si>
  <si>
    <t>FWD crosstube inspection</t>
  </si>
  <si>
    <t>To be complied with at 36000 Landings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</si>
</sst>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64" formatCode="dd\ mmmm\ yyyy"/>
    <numFmt numFmtId="165" formatCode="dd\-mmm\-yy_)"/>
    <numFmt numFmtId="166" formatCode="0.0"/>
    <numFmt numFmtId="167" formatCode="#.0"/>
    <numFmt numFmtId="168" formatCode="0_)"/>
    <numFmt numFmtId="169" formatCode="mm/dd/yy"/>
    <numFmt numFmtId="170" formatCode="yyyy\-mm\-dd;@"/>
    <numFmt numFmtId="171" formatCode="[$-1C09]dd\ mmmm\ yyyy;@"/>
    <numFmt numFmtId="172" formatCode="dd\ mmm\ yyyy"/>
    <numFmt numFmtId="173" formatCode="[$-F800]dddd\,\ mmmm\ dd\,\ yyyy"/>
    <numFmt numFmtId="174" formatCode="[$-409]d\-mmm\-yy;@"/>
    <numFmt numFmtId="175" formatCode="[$-409]dd\-mmm\-yy;@"/>
    <numFmt numFmtId="176" formatCode="dd\ mmmm\ yyyy;@"/>
    <numFmt numFmtId="177" formatCode="d\-mmm\-yy;@"/>
    <numFmt numFmtId="178" formatCode="0."/>
    <numFmt numFmtId="179" formatCode="yy/mm/dd"/>
    <numFmt numFmtId="180" formatCode="d\ mmmm\ yyyy"/>
  </numFmts>
  <fonts count="109">
    <font>
      <sz val="10"/>
      <name val="Courier New"/>
      <family val="3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u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2"/>
      <name val="Courier New"/>
      <family val="3"/>
    </font>
    <font>
      <b/>
      <u/>
      <sz val="12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9"/>
      <name val="Courier New"/>
      <family val="3"/>
    </font>
    <font>
      <b/>
      <sz val="14"/>
      <name val="Arial"/>
      <family val="2"/>
    </font>
    <font>
      <b/>
      <sz val="14"/>
      <name val="Courier New"/>
      <family val="3"/>
    </font>
    <font>
      <sz val="14"/>
      <name val="Courier New"/>
      <family val="3"/>
    </font>
    <font>
      <sz val="14"/>
      <name val="Arial"/>
      <family val="2"/>
    </font>
    <font>
      <sz val="12"/>
      <name val="Times New Roman"/>
      <family val="1"/>
    </font>
    <font>
      <sz val="10"/>
      <name val="DejaVu Sans"/>
      <family val="2"/>
      <charset val="1"/>
    </font>
    <font>
      <b/>
      <i/>
      <u val="double"/>
      <sz val="16"/>
      <name val="DejaVu Sans"/>
      <family val="2"/>
      <charset val="1"/>
    </font>
    <font>
      <sz val="12"/>
      <name val="DejaVu Sans"/>
      <family val="2"/>
      <charset val="1"/>
    </font>
    <font>
      <b/>
      <i/>
      <sz val="12"/>
      <name val="DejaVu Sans"/>
      <family val="2"/>
      <charset val="1"/>
    </font>
    <font>
      <b/>
      <sz val="12"/>
      <name val="DejaVu Sans"/>
      <family val="2"/>
      <charset val="1"/>
    </font>
    <font>
      <b/>
      <i/>
      <sz val="11"/>
      <name val="DejaVu Sans"/>
      <family val="2"/>
      <charset val="1"/>
    </font>
    <font>
      <sz val="11"/>
      <name val="DejaVu Sans"/>
      <family val="2"/>
      <charset val="1"/>
    </font>
    <font>
      <sz val="9"/>
      <name val="DejaVu Sans"/>
      <family val="2"/>
      <charset val="1"/>
    </font>
    <font>
      <b/>
      <sz val="10"/>
      <name val="DejaVu Sans"/>
      <family val="2"/>
      <charset val="1"/>
    </font>
    <font>
      <i/>
      <sz val="9"/>
      <name val="DejaVu Sans"/>
      <family val="2"/>
      <charset val="1"/>
    </font>
    <font>
      <i/>
      <sz val="9"/>
      <name val="Arial"/>
      <family val="2"/>
    </font>
    <font>
      <sz val="10.5"/>
      <name val="DejaVu Sans"/>
      <family val="2"/>
      <charset val="1"/>
    </font>
    <font>
      <sz val="8"/>
      <name val="DejaVu Sans"/>
      <family val="2"/>
      <charset val="1"/>
    </font>
    <font>
      <sz val="10.5"/>
      <color indexed="8"/>
      <name val="DejaVu Sans"/>
      <family val="2"/>
      <charset val="1"/>
    </font>
    <font>
      <sz val="8"/>
      <name val="Times New Roman"/>
      <family val="1"/>
    </font>
    <font>
      <b/>
      <u val="double"/>
      <sz val="14"/>
      <name val="Arial"/>
      <family val="2"/>
    </font>
    <font>
      <b/>
      <i/>
      <u/>
      <sz val="16"/>
      <name val="Arial"/>
      <family val="2"/>
    </font>
    <font>
      <b/>
      <i/>
      <u/>
      <sz val="12"/>
      <name val="Arial"/>
      <family val="2"/>
    </font>
    <font>
      <b/>
      <i/>
      <u/>
      <sz val="10"/>
      <name val="Arial"/>
      <family val="2"/>
    </font>
    <font>
      <b/>
      <i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sz val="9"/>
      <name val="Arial"/>
      <family val="2"/>
    </font>
    <font>
      <b/>
      <sz val="14"/>
      <name val="DejaVu Sans"/>
      <family val="2"/>
      <charset val="1"/>
    </font>
    <font>
      <b/>
      <sz val="18"/>
      <name val="Arial"/>
      <family val="2"/>
    </font>
    <font>
      <b/>
      <u/>
      <sz val="10"/>
      <name val="Arial"/>
      <family val="2"/>
    </font>
    <font>
      <sz val="8"/>
      <name val="Courier New"/>
      <family val="3"/>
    </font>
    <font>
      <sz val="10"/>
      <name val="Courier New"/>
      <family val="3"/>
    </font>
    <font>
      <sz val="11"/>
      <color indexed="8"/>
      <name val="Calibri"/>
      <family val="2"/>
    </font>
    <font>
      <sz val="11"/>
      <color indexed="22"/>
      <name val="Calibri"/>
      <family val="2"/>
    </font>
    <font>
      <sz val="11"/>
      <color indexed="20"/>
      <name val="Calibri"/>
      <family val="2"/>
    </font>
    <font>
      <b/>
      <sz val="11"/>
      <color indexed="53"/>
      <name val="Calibri"/>
      <family val="2"/>
    </font>
    <font>
      <b/>
      <sz val="11"/>
      <color indexed="2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i/>
      <sz val="10"/>
      <name val="Arial"/>
      <family val="2"/>
    </font>
    <font>
      <b/>
      <sz val="36"/>
      <name val="Arial"/>
      <family val="2"/>
    </font>
    <font>
      <b/>
      <sz val="11"/>
      <name val="DejaVu Sans"/>
      <family val="2"/>
      <charset val="1"/>
    </font>
    <font>
      <sz val="8"/>
      <name val="Arial"/>
      <family val="2"/>
      <scheme val="major"/>
    </font>
    <font>
      <b/>
      <sz val="12"/>
      <name val="Arial"/>
      <family val="2"/>
      <scheme val="minor"/>
    </font>
    <font>
      <b/>
      <i/>
      <sz val="16"/>
      <name val="Arial"/>
      <family val="2"/>
    </font>
    <font>
      <b/>
      <i/>
      <sz val="20"/>
      <name val="Arial"/>
      <family val="2"/>
    </font>
    <font>
      <b/>
      <i/>
      <u/>
      <sz val="14"/>
      <name val="Arial"/>
      <family val="2"/>
    </font>
    <font>
      <b/>
      <i/>
      <sz val="12"/>
      <name val="Arial"/>
      <family val="2"/>
    </font>
    <font>
      <u/>
      <sz val="10"/>
      <color theme="10"/>
      <name val="Arial"/>
      <family val="2"/>
    </font>
    <font>
      <b/>
      <sz val="22"/>
      <name val="Arial"/>
      <family val="2"/>
    </font>
    <font>
      <b/>
      <i/>
      <sz val="11"/>
      <name val="Arial"/>
      <family val="2"/>
    </font>
    <font>
      <u/>
      <sz val="10"/>
      <color theme="10"/>
      <name val="Courier New"/>
      <family val="3"/>
    </font>
    <font>
      <u/>
      <sz val="8"/>
      <color theme="10"/>
      <name val="Arial"/>
      <family val="2"/>
    </font>
    <font>
      <u/>
      <sz val="8"/>
      <color theme="10"/>
      <name val="Courier New"/>
      <family val="3"/>
    </font>
    <font>
      <u/>
      <sz val="8"/>
      <color rgb="FF3333CC"/>
      <name val="Arial"/>
      <family val="2"/>
    </font>
    <font>
      <b/>
      <sz val="20"/>
      <name val="Arial"/>
      <family val="2"/>
    </font>
    <font>
      <sz val="10"/>
      <color rgb="FF000000"/>
      <name val="Times New Roman"/>
      <family val="1"/>
    </font>
    <font>
      <i/>
      <sz val="7"/>
      <name val="Arial"/>
      <family val="2"/>
    </font>
    <font>
      <b/>
      <sz val="7"/>
      <name val="Arial"/>
      <family val="2"/>
    </font>
    <font>
      <b/>
      <vertAlign val="superscript"/>
      <sz val="9"/>
      <name val="Arial"/>
      <family val="2"/>
    </font>
    <font>
      <sz val="7"/>
      <name val="Arial MT"/>
      <family val="2"/>
    </font>
    <font>
      <i/>
      <u/>
      <sz val="7"/>
      <name val="Arial"/>
      <family val="2"/>
    </font>
    <font>
      <b/>
      <u/>
      <sz val="7"/>
      <name val="Arial"/>
      <family val="2"/>
    </font>
    <font>
      <b/>
      <sz val="10"/>
      <color rgb="FF000000"/>
      <name val="Arial"/>
      <family val="2"/>
    </font>
    <font>
      <sz val="10"/>
      <name val="Arial MT"/>
    </font>
    <font>
      <sz val="10"/>
      <name val="Arial MT"/>
      <family val="2"/>
    </font>
    <font>
      <sz val="9"/>
      <name val="Arial MT"/>
    </font>
    <font>
      <sz val="12"/>
      <color rgb="FF000000"/>
      <name val="Arial MT"/>
      <family val="2"/>
    </font>
    <font>
      <b/>
      <sz val="10"/>
      <color rgb="FF000000"/>
      <name val="Times New Roman"/>
      <family val="1"/>
    </font>
    <font>
      <sz val="10"/>
      <color rgb="FFFF0000"/>
      <name val="Courier New"/>
      <family val="3"/>
    </font>
    <font>
      <b/>
      <sz val="16"/>
      <name val="DejaVu Sans"/>
      <family val="2"/>
    </font>
    <font>
      <b/>
      <u/>
      <sz val="16"/>
      <name val="DejaVu Sans"/>
      <family val="2"/>
    </font>
    <font>
      <b/>
      <sz val="20"/>
      <name val="DejaVu Sans"/>
      <family val="2"/>
      <charset val="1"/>
    </font>
    <font>
      <sz val="10"/>
      <color indexed="8"/>
      <name val="DejaVu Sans"/>
    </font>
    <font>
      <b/>
      <sz val="11"/>
      <color indexed="8"/>
      <name val="DejaVu Sans"/>
      <family val="2"/>
      <charset val="1"/>
    </font>
    <font>
      <b/>
      <sz val="10.5"/>
      <name val="DejaVu Sans"/>
    </font>
  </fonts>
  <fills count="30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7"/>
      </patternFill>
    </fill>
    <fill>
      <patternFill patternType="solid">
        <fgColor indexed="29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2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  <bgColor indexed="41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7"/>
        <bgColor indexed="22"/>
      </patternFill>
    </fill>
    <fill>
      <patternFill patternType="solid">
        <fgColor indexed="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41"/>
      </patternFill>
    </fill>
    <fill>
      <patternFill patternType="solid">
        <fgColor rgb="FFFF00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0"/>
        <bgColor indexed="60"/>
      </patternFill>
    </fill>
  </fills>
  <borders count="1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0" fontId="55" fillId="2" borderId="0" applyNumberFormat="0" applyBorder="0" applyAlignment="0" applyProtection="0"/>
    <xf numFmtId="0" fontId="55" fillId="3" borderId="0" applyNumberFormat="0" applyBorder="0" applyAlignment="0" applyProtection="0"/>
    <xf numFmtId="0" fontId="55" fillId="4" borderId="0" applyNumberFormat="0" applyBorder="0" applyAlignment="0" applyProtection="0"/>
    <xf numFmtId="0" fontId="55" fillId="2" borderId="0" applyNumberFormat="0" applyBorder="0" applyAlignment="0" applyProtection="0"/>
    <xf numFmtId="0" fontId="55" fillId="5" borderId="0" applyNumberFormat="0" applyBorder="0" applyAlignment="0" applyProtection="0"/>
    <xf numFmtId="0" fontId="55" fillId="3" borderId="0" applyNumberFormat="0" applyBorder="0" applyAlignment="0" applyProtection="0"/>
    <xf numFmtId="0" fontId="55" fillId="2" borderId="0" applyNumberFormat="0" applyBorder="0" applyAlignment="0" applyProtection="0"/>
    <xf numFmtId="0" fontId="55" fillId="6" borderId="0" applyNumberFormat="0" applyBorder="0" applyAlignment="0" applyProtection="0"/>
    <xf numFmtId="0" fontId="55" fillId="4" borderId="0" applyNumberFormat="0" applyBorder="0" applyAlignment="0" applyProtection="0"/>
    <xf numFmtId="0" fontId="55" fillId="2" borderId="0" applyNumberFormat="0" applyBorder="0" applyAlignment="0" applyProtection="0"/>
    <xf numFmtId="0" fontId="55" fillId="7" borderId="0" applyNumberFormat="0" applyBorder="0" applyAlignment="0" applyProtection="0"/>
    <xf numFmtId="0" fontId="55" fillId="3" borderId="0" applyNumberFormat="0" applyBorder="0" applyAlignment="0" applyProtection="0"/>
    <xf numFmtId="0" fontId="56" fillId="8" borderId="0" applyNumberFormat="0" applyBorder="0" applyAlignment="0" applyProtection="0"/>
    <xf numFmtId="0" fontId="56" fillId="6" borderId="0" applyNumberFormat="0" applyBorder="0" applyAlignment="0" applyProtection="0"/>
    <xf numFmtId="0" fontId="56" fillId="4" borderId="0" applyNumberFormat="0" applyBorder="0" applyAlignment="0" applyProtection="0"/>
    <xf numFmtId="0" fontId="56" fillId="2" borderId="0" applyNumberFormat="0" applyBorder="0" applyAlignment="0" applyProtection="0"/>
    <xf numFmtId="0" fontId="56" fillId="8" borderId="0" applyNumberFormat="0" applyBorder="0" applyAlignment="0" applyProtection="0"/>
    <xf numFmtId="0" fontId="56" fillId="3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12" borderId="0" applyNumberFormat="0" applyBorder="0" applyAlignment="0" applyProtection="0"/>
    <xf numFmtId="0" fontId="57" fillId="13" borderId="0" applyNumberFormat="0" applyBorder="0" applyAlignment="0" applyProtection="0"/>
    <xf numFmtId="0" fontId="58" fillId="2" borderId="1" applyNumberFormat="0" applyAlignment="0" applyProtection="0"/>
    <xf numFmtId="0" fontId="59" fillId="14" borderId="2" applyNumberFormat="0" applyAlignment="0" applyProtection="0"/>
    <xf numFmtId="0" fontId="60" fillId="0" borderId="0" applyNumberFormat="0" applyFill="0" applyBorder="0" applyAlignment="0" applyProtection="0"/>
    <xf numFmtId="0" fontId="61" fillId="4" borderId="0" applyNumberFormat="0" applyBorder="0" applyAlignment="0" applyProtection="0"/>
    <xf numFmtId="0" fontId="62" fillId="0" borderId="3" applyNumberFormat="0" applyFill="0" applyAlignment="0" applyProtection="0"/>
    <xf numFmtId="0" fontId="63" fillId="0" borderId="4" applyNumberFormat="0" applyFill="0" applyAlignment="0" applyProtection="0"/>
    <xf numFmtId="0" fontId="64" fillId="0" borderId="5" applyNumberFormat="0" applyFill="0" applyAlignment="0" applyProtection="0"/>
    <xf numFmtId="0" fontId="64" fillId="0" borderId="0" applyNumberFormat="0" applyFill="0" applyBorder="0" applyAlignment="0" applyProtection="0"/>
    <xf numFmtId="0" fontId="65" fillId="3" borderId="1" applyNumberFormat="0" applyAlignment="0" applyProtection="0"/>
    <xf numFmtId="0" fontId="66" fillId="0" borderId="6" applyNumberFormat="0" applyFill="0" applyAlignment="0" applyProtection="0"/>
    <xf numFmtId="0" fontId="67" fillId="15" borderId="0" applyNumberFormat="0" applyBorder="0" applyAlignment="0" applyProtection="0"/>
    <xf numFmtId="0" fontId="54" fillId="0" borderId="0"/>
    <xf numFmtId="0" fontId="7" fillId="0" borderId="0"/>
    <xf numFmtId="0" fontId="7" fillId="0" borderId="0"/>
    <xf numFmtId="0" fontId="7" fillId="0" borderId="0"/>
    <xf numFmtId="0" fontId="8" fillId="16" borderId="7" applyNumberFormat="0" applyFont="0" applyAlignment="0" applyProtection="0"/>
    <xf numFmtId="0" fontId="68" fillId="2" borderId="8" applyNumberFormat="0" applyAlignment="0" applyProtection="0"/>
    <xf numFmtId="9" fontId="54" fillId="0" borderId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9" applyNumberFormat="0" applyFill="0" applyAlignment="0" applyProtection="0"/>
    <xf numFmtId="0" fontId="71" fillId="0" borderId="0" applyNumberFormat="0" applyFill="0" applyBorder="0" applyAlignment="0" applyProtection="0"/>
    <xf numFmtId="0" fontId="6" fillId="0" borderId="0"/>
    <xf numFmtId="0" fontId="7" fillId="0" borderId="0"/>
    <xf numFmtId="0" fontId="7" fillId="0" borderId="0"/>
    <xf numFmtId="0" fontId="5" fillId="0" borderId="0"/>
    <xf numFmtId="0" fontId="81" fillId="0" borderId="0" applyNumberFormat="0" applyFill="0" applyBorder="0" applyAlignment="0" applyProtection="0"/>
    <xf numFmtId="0" fontId="4" fillId="0" borderId="0"/>
    <xf numFmtId="0" fontId="84" fillId="0" borderId="0" applyNumberForma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7" fillId="0" borderId="0"/>
    <xf numFmtId="0" fontId="7" fillId="16" borderId="7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9" fillId="0" borderId="0"/>
  </cellStyleXfs>
  <cellXfs count="722">
    <xf numFmtId="0" fontId="0" fillId="0" borderId="0" xfId="0"/>
    <xf numFmtId="0" fontId="9" fillId="0" borderId="0" xfId="0" applyFont="1"/>
    <xf numFmtId="0" fontId="11" fillId="0" borderId="0" xfId="0" applyFont="1" applyAlignment="1">
      <alignment horizontal="left"/>
    </xf>
    <xf numFmtId="0" fontId="11" fillId="0" borderId="0" xfId="0" applyFont="1"/>
    <xf numFmtId="164" fontId="12" fillId="17" borderId="0" xfId="0" applyNumberFormat="1" applyFont="1" applyFill="1" applyAlignment="1">
      <alignment horizontal="left"/>
    </xf>
    <xf numFmtId="0" fontId="12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0" xfId="0" applyFont="1"/>
    <xf numFmtId="165" fontId="0" fillId="0" borderId="0" xfId="0" applyNumberFormat="1"/>
    <xf numFmtId="167" fontId="12" fillId="0" borderId="0" xfId="0" applyNumberFormat="1" applyFont="1" applyAlignment="1">
      <alignment horizontal="left"/>
    </xf>
    <xf numFmtId="167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left" vertical="center"/>
    </xf>
    <xf numFmtId="167" fontId="12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10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8" fillId="0" borderId="13" xfId="0" applyFont="1" applyBorder="1" applyAlignment="1">
      <alignment horizontal="left"/>
    </xf>
    <xf numFmtId="0" fontId="8" fillId="0" borderId="14" xfId="0" applyFont="1" applyBorder="1" applyAlignment="1">
      <alignment horizontal="center"/>
    </xf>
    <xf numFmtId="0" fontId="17" fillId="0" borderId="15" xfId="0" applyFont="1" applyBorder="1"/>
    <xf numFmtId="0" fontId="17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15" xfId="0" applyFont="1" applyBorder="1"/>
    <xf numFmtId="0" fontId="8" fillId="0" borderId="15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18" fillId="0" borderId="18" xfId="0" applyFont="1" applyBorder="1" applyAlignment="1">
      <alignment horizontal="left"/>
    </xf>
    <xf numFmtId="0" fontId="18" fillId="0" borderId="18" xfId="0" applyFont="1" applyBorder="1" applyAlignment="1">
      <alignment horizontal="right"/>
    </xf>
    <xf numFmtId="0" fontId="11" fillId="0" borderId="15" xfId="0" applyFont="1" applyBorder="1"/>
    <xf numFmtId="0" fontId="18" fillId="0" borderId="0" xfId="0" applyFont="1" applyAlignment="1">
      <alignment horizontal="left"/>
    </xf>
    <xf numFmtId="166" fontId="18" fillId="0" borderId="0" xfId="0" applyNumberFormat="1" applyFont="1" applyAlignment="1">
      <alignment horizontal="right"/>
    </xf>
    <xf numFmtId="0" fontId="18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5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5" xfId="0" applyFont="1" applyBorder="1"/>
    <xf numFmtId="0" fontId="11" fillId="0" borderId="12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9" fillId="0" borderId="18" xfId="0" applyFont="1" applyBorder="1" applyAlignment="1">
      <alignment horizontal="left"/>
    </xf>
    <xf numFmtId="0" fontId="20" fillId="0" borderId="18" xfId="0" applyFont="1" applyBorder="1" applyAlignment="1">
      <alignment horizontal="center"/>
    </xf>
    <xf numFmtId="0" fontId="20" fillId="0" borderId="18" xfId="0" applyFont="1" applyBorder="1"/>
    <xf numFmtId="166" fontId="14" fillId="0" borderId="0" xfId="0" applyNumberFormat="1" applyFont="1"/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4" xfId="0" applyFont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2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0" fillId="0" borderId="23" xfId="0" applyBorder="1"/>
    <xf numFmtId="0" fontId="24" fillId="0" borderId="0" xfId="0" applyFont="1"/>
    <xf numFmtId="0" fontId="25" fillId="0" borderId="0" xfId="0" applyFont="1"/>
    <xf numFmtId="0" fontId="19" fillId="0" borderId="2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16" xfId="0" applyFont="1" applyBorder="1"/>
    <xf numFmtId="0" fontId="19" fillId="0" borderId="24" xfId="0" applyFont="1" applyBorder="1" applyAlignment="1">
      <alignment horizontal="center"/>
    </xf>
    <xf numFmtId="168" fontId="18" fillId="0" borderId="18" xfId="0" applyNumberFormat="1" applyFont="1" applyBorder="1" applyAlignment="1">
      <alignment horizontal="center"/>
    </xf>
    <xf numFmtId="168" fontId="18" fillId="0" borderId="20" xfId="0" applyNumberFormat="1" applyFont="1" applyBorder="1" applyAlignment="1">
      <alignment horizontal="center"/>
    </xf>
    <xf numFmtId="168" fontId="18" fillId="0" borderId="18" xfId="0" applyNumberFormat="1" applyFont="1" applyBorder="1" applyAlignment="1">
      <alignment horizontal="left"/>
    </xf>
    <xf numFmtId="0" fontId="0" fillId="0" borderId="25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29" fillId="0" borderId="0" xfId="0" applyFont="1"/>
    <xf numFmtId="0" fontId="27" fillId="0" borderId="0" xfId="0" applyFont="1"/>
    <xf numFmtId="0" fontId="30" fillId="0" borderId="0" xfId="0" applyFont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29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9" fillId="0" borderId="0" xfId="0" applyFont="1"/>
    <xf numFmtId="0" fontId="40" fillId="0" borderId="0" xfId="0" applyFont="1" applyAlignment="1">
      <alignment horizontal="right" vertical="center"/>
    </xf>
    <xf numFmtId="0" fontId="43" fillId="0" borderId="0" xfId="0" applyFont="1"/>
    <xf numFmtId="0" fontId="44" fillId="0" borderId="0" xfId="0" applyFont="1"/>
    <xf numFmtId="0" fontId="11" fillId="0" borderId="0" xfId="0" applyFont="1" applyAlignment="1">
      <alignment horizontal="right"/>
    </xf>
    <xf numFmtId="14" fontId="45" fillId="0" borderId="0" xfId="0" applyNumberFormat="1" applyFont="1"/>
    <xf numFmtId="0" fontId="34" fillId="0" borderId="0" xfId="0" applyFont="1" applyAlignment="1">
      <alignment vertical="center"/>
    </xf>
    <xf numFmtId="166" fontId="18" fillId="0" borderId="18" xfId="0" applyNumberFormat="1" applyFont="1" applyBorder="1" applyAlignment="1">
      <alignment horizontal="right"/>
    </xf>
    <xf numFmtId="0" fontId="11" fillId="0" borderId="0" xfId="0" applyFont="1" applyAlignment="1">
      <alignment vertical="center"/>
    </xf>
    <xf numFmtId="164" fontId="12" fillId="0" borderId="0" xfId="0" applyNumberFormat="1" applyFont="1" applyAlignment="1">
      <alignment horizontal="left"/>
    </xf>
    <xf numFmtId="166" fontId="12" fillId="0" borderId="0" xfId="0" applyNumberFormat="1" applyFont="1" applyAlignment="1">
      <alignment horizontal="left"/>
    </xf>
    <xf numFmtId="0" fontId="7" fillId="0" borderId="0" xfId="38"/>
    <xf numFmtId="0" fontId="11" fillId="0" borderId="0" xfId="38" applyFont="1"/>
    <xf numFmtId="0" fontId="7" fillId="0" borderId="33" xfId="38" applyBorder="1"/>
    <xf numFmtId="49" fontId="19" fillId="0" borderId="0" xfId="38" applyNumberFormat="1" applyFont="1" applyAlignment="1">
      <alignment horizontal="left"/>
    </xf>
    <xf numFmtId="0" fontId="19" fillId="0" borderId="0" xfId="38" applyFont="1"/>
    <xf numFmtId="49" fontId="7" fillId="0" borderId="0" xfId="38" applyNumberFormat="1"/>
    <xf numFmtId="0" fontId="7" fillId="0" borderId="34" xfId="38" applyBorder="1"/>
    <xf numFmtId="49" fontId="11" fillId="0" borderId="0" xfId="38" applyNumberFormat="1" applyFont="1" applyAlignment="1">
      <alignment horizontal="left"/>
    </xf>
    <xf numFmtId="0" fontId="7" fillId="0" borderId="35" xfId="38" applyBorder="1"/>
    <xf numFmtId="0" fontId="7" fillId="0" borderId="0" xfId="38" applyAlignment="1">
      <alignment horizontal="right"/>
    </xf>
    <xf numFmtId="0" fontId="7" fillId="0" borderId="0" xfId="38" applyAlignment="1">
      <alignment horizontal="left"/>
    </xf>
    <xf numFmtId="49" fontId="11" fillId="0" borderId="0" xfId="38" applyNumberFormat="1" applyFont="1"/>
    <xf numFmtId="49" fontId="7" fillId="0" borderId="36" xfId="38" applyNumberFormat="1" applyBorder="1"/>
    <xf numFmtId="0" fontId="7" fillId="0" borderId="36" xfId="38" applyBorder="1"/>
    <xf numFmtId="49" fontId="17" fillId="0" borderId="0" xfId="38" applyNumberFormat="1" applyFont="1"/>
    <xf numFmtId="49" fontId="49" fillId="0" borderId="0" xfId="38" applyNumberFormat="1" applyFont="1"/>
    <xf numFmtId="0" fontId="49" fillId="0" borderId="0" xfId="38" applyFont="1"/>
    <xf numFmtId="0" fontId="7" fillId="0" borderId="37" xfId="38" applyBorder="1" applyAlignment="1">
      <alignment horizontal="left"/>
    </xf>
    <xf numFmtId="0" fontId="7" fillId="0" borderId="38" xfId="38" applyBorder="1" applyAlignment="1">
      <alignment horizontal="left"/>
    </xf>
    <xf numFmtId="0" fontId="7" fillId="0" borderId="38" xfId="38" applyBorder="1" applyAlignment="1">
      <alignment horizontal="center"/>
    </xf>
    <xf numFmtId="1" fontId="7" fillId="0" borderId="35" xfId="38" applyNumberFormat="1" applyBorder="1"/>
    <xf numFmtId="0" fontId="11" fillId="0" borderId="0" xfId="38" applyFont="1" applyAlignment="1">
      <alignment horizontal="left"/>
    </xf>
    <xf numFmtId="0" fontId="7" fillId="0" borderId="0" xfId="38" applyAlignment="1">
      <alignment horizontal="center"/>
    </xf>
    <xf numFmtId="0" fontId="7" fillId="0" borderId="33" xfId="38" applyBorder="1" applyAlignment="1">
      <alignment horizontal="center"/>
    </xf>
    <xf numFmtId="0" fontId="11" fillId="0" borderId="34" xfId="38" applyFont="1" applyBorder="1"/>
    <xf numFmtId="0" fontId="18" fillId="0" borderId="0" xfId="38" applyFont="1"/>
    <xf numFmtId="0" fontId="18" fillId="0" borderId="30" xfId="38" applyFont="1" applyBorder="1"/>
    <xf numFmtId="173" fontId="11" fillId="0" borderId="0" xfId="38" applyNumberFormat="1" applyFont="1" applyAlignment="1">
      <alignment horizontal="center"/>
    </xf>
    <xf numFmtId="0" fontId="22" fillId="0" borderId="34" xfId="38" quotePrefix="1" applyFont="1" applyBorder="1"/>
    <xf numFmtId="0" fontId="20" fillId="0" borderId="10" xfId="0" applyFont="1" applyBorder="1"/>
    <xf numFmtId="0" fontId="20" fillId="0" borderId="10" xfId="0" applyFont="1" applyBorder="1" applyAlignment="1">
      <alignment horizontal="center"/>
    </xf>
    <xf numFmtId="0" fontId="20" fillId="0" borderId="40" xfId="0" applyFont="1" applyBorder="1"/>
    <xf numFmtId="0" fontId="20" fillId="0" borderId="40" xfId="0" applyFont="1" applyBorder="1" applyAlignment="1">
      <alignment horizontal="center"/>
    </xf>
    <xf numFmtId="49" fontId="20" fillId="0" borderId="40" xfId="0" applyNumberFormat="1" applyFont="1" applyBorder="1" applyAlignment="1">
      <alignment horizontal="left"/>
    </xf>
    <xf numFmtId="0" fontId="20" fillId="0" borderId="41" xfId="0" applyFont="1" applyBorder="1"/>
    <xf numFmtId="0" fontId="7" fillId="0" borderId="34" xfId="38" applyBorder="1" applyAlignment="1">
      <alignment horizontal="center"/>
    </xf>
    <xf numFmtId="0" fontId="11" fillId="0" borderId="34" xfId="38" applyFont="1" applyBorder="1" applyAlignment="1">
      <alignment horizontal="center"/>
    </xf>
    <xf numFmtId="173" fontId="7" fillId="0" borderId="0" xfId="38" applyNumberFormat="1"/>
    <xf numFmtId="0" fontId="20" fillId="0" borderId="40" xfId="0" applyFont="1" applyBorder="1" applyAlignment="1">
      <alignment horizontal="center" vertical="center"/>
    </xf>
    <xf numFmtId="0" fontId="20" fillId="0" borderId="40" xfId="0" applyFont="1" applyBorder="1" applyAlignment="1">
      <alignment vertical="center"/>
    </xf>
    <xf numFmtId="174" fontId="20" fillId="0" borderId="40" xfId="0" applyNumberFormat="1" applyFont="1" applyBorder="1" applyAlignment="1">
      <alignment horizontal="center" vertical="center"/>
    </xf>
    <xf numFmtId="49" fontId="20" fillId="0" borderId="40" xfId="0" applyNumberFormat="1" applyFont="1" applyBorder="1" applyAlignment="1">
      <alignment horizontal="center" vertical="center"/>
    </xf>
    <xf numFmtId="0" fontId="20" fillId="0" borderId="40" xfId="0" applyFont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0" fontId="20" fillId="0" borderId="40" xfId="0" applyFont="1" applyBorder="1" applyAlignment="1">
      <alignment horizontal="left"/>
    </xf>
    <xf numFmtId="49" fontId="20" fillId="0" borderId="40" xfId="0" applyNumberFormat="1" applyFont="1" applyBorder="1" applyAlignment="1">
      <alignment horizontal="center"/>
    </xf>
    <xf numFmtId="0" fontId="11" fillId="0" borderId="42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19" fillId="0" borderId="44" xfId="0" applyFont="1" applyBorder="1" applyAlignment="1">
      <alignment horizontal="center"/>
    </xf>
    <xf numFmtId="0" fontId="7" fillId="0" borderId="35" xfId="38" applyBorder="1" applyAlignment="1">
      <alignment horizontal="center"/>
    </xf>
    <xf numFmtId="0" fontId="0" fillId="18" borderId="0" xfId="0" applyFill="1"/>
    <xf numFmtId="0" fontId="7" fillId="0" borderId="0" xfId="39"/>
    <xf numFmtId="0" fontId="11" fillId="0" borderId="0" xfId="40" applyFont="1"/>
    <xf numFmtId="0" fontId="11" fillId="0" borderId="36" xfId="40" applyFont="1" applyBorder="1"/>
    <xf numFmtId="0" fontId="7" fillId="0" borderId="0" xfId="40"/>
    <xf numFmtId="0" fontId="11" fillId="0" borderId="46" xfId="40" applyFont="1" applyBorder="1" applyAlignment="1">
      <alignment horizontal="center"/>
    </xf>
    <xf numFmtId="0" fontId="7" fillId="0" borderId="0" xfId="40" quotePrefix="1"/>
    <xf numFmtId="0" fontId="11" fillId="0" borderId="47" xfId="40" applyFont="1" applyBorder="1" applyAlignment="1">
      <alignment horizontal="center"/>
    </xf>
    <xf numFmtId="0" fontId="11" fillId="0" borderId="0" xfId="40" applyFont="1" applyAlignment="1">
      <alignment horizontal="center"/>
    </xf>
    <xf numFmtId="0" fontId="7" fillId="0" borderId="48" xfId="40" applyBorder="1" applyAlignment="1">
      <alignment horizontal="center"/>
    </xf>
    <xf numFmtId="0" fontId="7" fillId="0" borderId="49" xfId="40" applyBorder="1"/>
    <xf numFmtId="0" fontId="7" fillId="0" borderId="48" xfId="40" quotePrefix="1" applyBorder="1" applyAlignment="1">
      <alignment horizontal="center"/>
    </xf>
    <xf numFmtId="0" fontId="7" fillId="0" borderId="50" xfId="40" applyBorder="1"/>
    <xf numFmtId="0" fontId="7" fillId="0" borderId="33" xfId="40" applyBorder="1" applyAlignment="1">
      <alignment horizontal="center"/>
    </xf>
    <xf numFmtId="0" fontId="7" fillId="0" borderId="36" xfId="40" applyBorder="1"/>
    <xf numFmtId="0" fontId="7" fillId="0" borderId="0" xfId="40" quotePrefix="1" applyAlignment="1">
      <alignment horizontal="right"/>
    </xf>
    <xf numFmtId="0" fontId="7" fillId="0" borderId="0" xfId="40" applyAlignment="1">
      <alignment horizontal="center"/>
    </xf>
    <xf numFmtId="0" fontId="7" fillId="0" borderId="0" xfId="40" quotePrefix="1" applyAlignment="1">
      <alignment horizontal="center"/>
    </xf>
    <xf numFmtId="0" fontId="11" fillId="0" borderId="51" xfId="40" applyFont="1" applyBorder="1" applyAlignment="1">
      <alignment horizontal="center"/>
    </xf>
    <xf numFmtId="167" fontId="18" fillId="0" borderId="0" xfId="0" applyNumberFormat="1" applyFont="1" applyAlignment="1">
      <alignment horizontal="right"/>
    </xf>
    <xf numFmtId="166" fontId="18" fillId="0" borderId="11" xfId="0" applyNumberFormat="1" applyFont="1" applyBorder="1" applyAlignment="1">
      <alignment horizontal="right"/>
    </xf>
    <xf numFmtId="166" fontId="18" fillId="0" borderId="16" xfId="0" applyNumberFormat="1" applyFont="1" applyBorder="1" applyAlignment="1">
      <alignment horizontal="right"/>
    </xf>
    <xf numFmtId="166" fontId="19" fillId="0" borderId="10" xfId="0" applyNumberFormat="1" applyFont="1" applyBorder="1" applyAlignment="1">
      <alignment horizontal="center"/>
    </xf>
    <xf numFmtId="166" fontId="19" fillId="0" borderId="13" xfId="0" applyNumberFormat="1" applyFont="1" applyBorder="1" applyAlignment="1">
      <alignment horizontal="center"/>
    </xf>
    <xf numFmtId="166" fontId="19" fillId="0" borderId="15" xfId="0" applyNumberFormat="1" applyFont="1" applyBorder="1" applyAlignment="1">
      <alignment horizontal="center"/>
    </xf>
    <xf numFmtId="0" fontId="73" fillId="0" borderId="0" xfId="0" applyFont="1" applyAlignment="1">
      <alignment horizontal="center"/>
    </xf>
    <xf numFmtId="164" fontId="74" fillId="0" borderId="0" xfId="0" applyNumberFormat="1" applyFont="1" applyAlignment="1">
      <alignment horizontal="center" vertical="center"/>
    </xf>
    <xf numFmtId="0" fontId="20" fillId="0" borderId="18" xfId="0" applyFont="1" applyBorder="1" applyAlignment="1">
      <alignment horizontal="left"/>
    </xf>
    <xf numFmtId="15" fontId="20" fillId="0" borderId="18" xfId="0" applyNumberFormat="1" applyFont="1" applyBorder="1" applyAlignment="1">
      <alignment horizontal="right"/>
    </xf>
    <xf numFmtId="0" fontId="20" fillId="0" borderId="21" xfId="0" applyFont="1" applyBorder="1" applyAlignment="1">
      <alignment horizontal="center"/>
    </xf>
    <xf numFmtId="0" fontId="18" fillId="0" borderId="0" xfId="0" applyFont="1"/>
    <xf numFmtId="15" fontId="20" fillId="0" borderId="21" xfId="0" applyNumberFormat="1" applyFont="1" applyBorder="1" applyAlignment="1">
      <alignment horizontal="right"/>
    </xf>
    <xf numFmtId="0" fontId="20" fillId="0" borderId="31" xfId="0" applyFont="1" applyBorder="1" applyAlignment="1">
      <alignment horizontal="center"/>
    </xf>
    <xf numFmtId="15" fontId="20" fillId="0" borderId="18" xfId="0" applyNumberFormat="1" applyFont="1" applyBorder="1" applyAlignment="1">
      <alignment horizontal="center"/>
    </xf>
    <xf numFmtId="0" fontId="20" fillId="0" borderId="21" xfId="0" applyFont="1" applyBorder="1" applyAlignment="1">
      <alignment horizontal="left"/>
    </xf>
    <xf numFmtId="0" fontId="20" fillId="0" borderId="20" xfId="0" applyFont="1" applyBorder="1"/>
    <xf numFmtId="15" fontId="20" fillId="0" borderId="20" xfId="0" applyNumberFormat="1" applyFont="1" applyBorder="1" applyAlignment="1">
      <alignment horizontal="right"/>
    </xf>
    <xf numFmtId="0" fontId="20" fillId="0" borderId="20" xfId="0" applyFont="1" applyBorder="1" applyAlignment="1">
      <alignment horizontal="center"/>
    </xf>
    <xf numFmtId="0" fontId="75" fillId="0" borderId="40" xfId="0" applyFont="1" applyBorder="1" applyAlignment="1">
      <alignment horizontal="center"/>
    </xf>
    <xf numFmtId="0" fontId="18" fillId="0" borderId="20" xfId="0" applyFont="1" applyBorder="1" applyAlignment="1">
      <alignment horizontal="right"/>
    </xf>
    <xf numFmtId="166" fontId="18" fillId="0" borderId="15" xfId="0" applyNumberFormat="1" applyFont="1" applyBorder="1" applyAlignment="1">
      <alignment horizontal="right"/>
    </xf>
    <xf numFmtId="15" fontId="20" fillId="0" borderId="40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/>
    <xf numFmtId="171" fontId="7" fillId="0" borderId="0" xfId="0" applyNumberFormat="1" applyFont="1" applyAlignment="1">
      <alignment horizontal="center"/>
    </xf>
    <xf numFmtId="0" fontId="20" fillId="22" borderId="40" xfId="0" applyFont="1" applyFill="1" applyBorder="1" applyAlignment="1">
      <alignment horizontal="left" vertical="center"/>
    </xf>
    <xf numFmtId="175" fontId="20" fillId="22" borderId="40" xfId="0" applyNumberFormat="1" applyFont="1" applyFill="1" applyBorder="1" applyAlignment="1">
      <alignment horizontal="center" vertical="center"/>
    </xf>
    <xf numFmtId="0" fontId="20" fillId="22" borderId="37" xfId="0" applyFont="1" applyFill="1" applyBorder="1" applyAlignment="1">
      <alignment horizontal="center" vertical="center"/>
    </xf>
    <xf numFmtId="0" fontId="20" fillId="22" borderId="40" xfId="0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7" fillId="0" borderId="0" xfId="48"/>
    <xf numFmtId="0" fontId="72" fillId="0" borderId="0" xfId="48" applyFont="1"/>
    <xf numFmtId="0" fontId="77" fillId="0" borderId="0" xfId="48" applyFont="1"/>
    <xf numFmtId="0" fontId="79" fillId="0" borderId="0" xfId="48" applyFont="1"/>
    <xf numFmtId="0" fontId="80" fillId="0" borderId="0" xfId="48" applyFont="1"/>
    <xf numFmtId="49" fontId="80" fillId="0" borderId="0" xfId="48" applyNumberFormat="1" applyFont="1" applyAlignment="1">
      <alignment horizontal="left"/>
    </xf>
    <xf numFmtId="0" fontId="44" fillId="0" borderId="0" xfId="48" applyFont="1"/>
    <xf numFmtId="0" fontId="80" fillId="0" borderId="54" xfId="48" applyFont="1" applyBorder="1"/>
    <xf numFmtId="0" fontId="72" fillId="0" borderId="51" xfId="48" applyFont="1" applyBorder="1" applyAlignment="1">
      <alignment horizontal="center"/>
    </xf>
    <xf numFmtId="0" fontId="72" fillId="0" borderId="48" xfId="48" applyFont="1" applyBorder="1" applyAlignment="1">
      <alignment horizontal="center"/>
    </xf>
    <xf numFmtId="0" fontId="80" fillId="0" borderId="55" xfId="48" applyFont="1" applyBorder="1" applyAlignment="1">
      <alignment horizontal="center" vertical="center"/>
    </xf>
    <xf numFmtId="0" fontId="14" fillId="0" borderId="56" xfId="48" applyFont="1" applyBorder="1" applyAlignment="1">
      <alignment horizontal="center" vertical="center"/>
    </xf>
    <xf numFmtId="2" fontId="14" fillId="0" borderId="45" xfId="48" applyNumberFormat="1" applyFont="1" applyBorder="1" applyAlignment="1">
      <alignment horizontal="center" vertical="center"/>
    </xf>
    <xf numFmtId="2" fontId="12" fillId="0" borderId="45" xfId="48" applyNumberFormat="1" applyFont="1" applyBorder="1" applyAlignment="1">
      <alignment horizontal="center" vertical="center"/>
    </xf>
    <xf numFmtId="2" fontId="14" fillId="0" borderId="57" xfId="48" applyNumberFormat="1" applyFont="1" applyBorder="1" applyAlignment="1">
      <alignment horizontal="center" vertical="center"/>
    </xf>
    <xf numFmtId="49" fontId="12" fillId="0" borderId="0" xfId="49" applyNumberFormat="1" applyFont="1" applyAlignment="1">
      <alignment vertical="center" wrapText="1"/>
    </xf>
    <xf numFmtId="0" fontId="80" fillId="0" borderId="58" xfId="48" applyFont="1" applyBorder="1" applyAlignment="1">
      <alignment horizontal="center" vertical="center"/>
    </xf>
    <xf numFmtId="0" fontId="14" fillId="0" borderId="38" xfId="48" applyFont="1" applyBorder="1" applyAlignment="1">
      <alignment horizontal="center" vertical="center"/>
    </xf>
    <xf numFmtId="2" fontId="14" fillId="0" borderId="40" xfId="48" applyNumberFormat="1" applyFont="1" applyBorder="1" applyAlignment="1">
      <alignment horizontal="center" vertical="center"/>
    </xf>
    <xf numFmtId="2" fontId="12" fillId="0" borderId="40" xfId="48" applyNumberFormat="1" applyFont="1" applyBorder="1" applyAlignment="1">
      <alignment horizontal="center" vertical="center"/>
    </xf>
    <xf numFmtId="2" fontId="14" fillId="0" borderId="59" xfId="48" applyNumberFormat="1" applyFont="1" applyBorder="1" applyAlignment="1">
      <alignment horizontal="center" vertical="center"/>
    </xf>
    <xf numFmtId="0" fontId="14" fillId="0" borderId="40" xfId="48" applyFont="1" applyBorder="1" applyAlignment="1">
      <alignment horizontal="center" vertical="center"/>
    </xf>
    <xf numFmtId="0" fontId="80" fillId="0" borderId="60" xfId="48" applyFont="1" applyBorder="1" applyAlignment="1">
      <alignment horizontal="center" vertical="center"/>
    </xf>
    <xf numFmtId="0" fontId="14" fillId="0" borderId="61" xfId="48" applyFont="1" applyBorder="1" applyAlignment="1">
      <alignment horizontal="center" vertical="center"/>
    </xf>
    <xf numFmtId="2" fontId="14" fillId="0" borderId="62" xfId="48" applyNumberFormat="1" applyFont="1" applyBorder="1" applyAlignment="1">
      <alignment horizontal="center" vertical="center"/>
    </xf>
    <xf numFmtId="2" fontId="14" fillId="0" borderId="63" xfId="48" applyNumberFormat="1" applyFont="1" applyBorder="1" applyAlignment="1">
      <alignment horizontal="center" vertical="center"/>
    </xf>
    <xf numFmtId="0" fontId="72" fillId="0" borderId="0" xfId="48" applyFont="1" applyAlignment="1">
      <alignment horizontal="center" vertical="center"/>
    </xf>
    <xf numFmtId="0" fontId="77" fillId="0" borderId="64" xfId="48" applyFont="1" applyBorder="1" applyAlignment="1">
      <alignment horizontal="center" vertical="center"/>
    </xf>
    <xf numFmtId="2" fontId="72" fillId="0" borderId="65" xfId="48" applyNumberFormat="1" applyFont="1" applyBorder="1" applyAlignment="1">
      <alignment horizontal="center" vertical="center"/>
    </xf>
    <xf numFmtId="2" fontId="51" fillId="0" borderId="65" xfId="48" applyNumberFormat="1" applyFont="1" applyBorder="1" applyAlignment="1">
      <alignment horizontal="center" vertical="center"/>
    </xf>
    <xf numFmtId="2" fontId="14" fillId="0" borderId="66" xfId="48" applyNumberFormat="1" applyFont="1" applyBorder="1" applyAlignment="1">
      <alignment horizontal="center" vertical="center"/>
    </xf>
    <xf numFmtId="0" fontId="72" fillId="0" borderId="0" xfId="48" applyFont="1" applyAlignment="1">
      <alignment horizontal="left"/>
    </xf>
    <xf numFmtId="0" fontId="72" fillId="0" borderId="0" xfId="48" applyFont="1" applyAlignment="1">
      <alignment horizontal="center"/>
    </xf>
    <xf numFmtId="176" fontId="72" fillId="0" borderId="0" xfId="48" applyNumberFormat="1" applyFont="1" applyAlignment="1">
      <alignment horizontal="center"/>
    </xf>
    <xf numFmtId="49" fontId="72" fillId="0" borderId="0" xfId="48" applyNumberFormat="1" applyFont="1"/>
    <xf numFmtId="0" fontId="72" fillId="0" borderId="0" xfId="48" applyFont="1" applyAlignment="1">
      <alignment horizontal="right"/>
    </xf>
    <xf numFmtId="0" fontId="1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12" fillId="23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51" fillId="0" borderId="0" xfId="39" applyFont="1" applyAlignment="1">
      <alignment horizontal="center" vertical="center"/>
    </xf>
    <xf numFmtId="49" fontId="13" fillId="0" borderId="68" xfId="39" applyNumberFormat="1" applyFont="1" applyBorder="1" applyAlignment="1">
      <alignment horizontal="center" vertical="center"/>
    </xf>
    <xf numFmtId="0" fontId="7" fillId="24" borderId="0" xfId="39" applyFill="1"/>
    <xf numFmtId="0" fontId="7" fillId="24" borderId="0" xfId="39" applyFill="1" applyAlignment="1">
      <alignment horizontal="center" wrapText="1"/>
    </xf>
    <xf numFmtId="49" fontId="11" fillId="0" borderId="0" xfId="39" applyNumberFormat="1" applyFont="1" applyAlignment="1">
      <alignment horizontal="center" vertical="center"/>
    </xf>
    <xf numFmtId="166" fontId="18" fillId="0" borderId="18" xfId="0" applyNumberFormat="1" applyFont="1" applyBorder="1" applyAlignment="1" applyProtection="1">
      <alignment horizontal="right"/>
      <protection locked="0"/>
    </xf>
    <xf numFmtId="0" fontId="18" fillId="0" borderId="19" xfId="0" applyFont="1" applyBorder="1" applyAlignment="1">
      <alignment horizontal="right"/>
    </xf>
    <xf numFmtId="49" fontId="18" fillId="0" borderId="18" xfId="0" applyNumberFormat="1" applyFont="1" applyBorder="1" applyAlignment="1">
      <alignment horizontal="right"/>
    </xf>
    <xf numFmtId="0" fontId="18" fillId="0" borderId="15" xfId="0" applyFont="1" applyBorder="1" applyAlignment="1">
      <alignment horizontal="left"/>
    </xf>
    <xf numFmtId="0" fontId="7" fillId="0" borderId="0" xfId="0" applyFont="1"/>
    <xf numFmtId="166" fontId="8" fillId="0" borderId="0" xfId="0" applyNumberFormat="1" applyFont="1"/>
    <xf numFmtId="166" fontId="12" fillId="0" borderId="0" xfId="37" applyNumberFormat="1" applyFont="1" applyAlignment="1">
      <alignment horizontal="left"/>
    </xf>
    <xf numFmtId="0" fontId="20" fillId="0" borderId="0" xfId="0" applyFont="1" applyAlignment="1">
      <alignment horizontal="center"/>
    </xf>
    <xf numFmtId="166" fontId="12" fillId="25" borderId="0" xfId="0" applyNumberFormat="1" applyFont="1" applyFill="1" applyAlignment="1">
      <alignment horizontal="left"/>
    </xf>
    <xf numFmtId="0" fontId="12" fillId="25" borderId="0" xfId="0" applyFont="1" applyFill="1" applyAlignment="1">
      <alignment horizontal="left"/>
    </xf>
    <xf numFmtId="167" fontId="18" fillId="0" borderId="18" xfId="0" applyNumberFormat="1" applyFont="1" applyBorder="1" applyAlignment="1">
      <alignment horizontal="right"/>
    </xf>
    <xf numFmtId="0" fontId="18" fillId="0" borderId="19" xfId="0" applyFont="1" applyBorder="1"/>
    <xf numFmtId="0" fontId="18" fillId="0" borderId="39" xfId="0" applyFont="1" applyBorder="1" applyAlignment="1">
      <alignment horizontal="left"/>
    </xf>
    <xf numFmtId="0" fontId="21" fillId="0" borderId="18" xfId="0" applyFont="1" applyBorder="1" applyAlignment="1">
      <alignment horizontal="right"/>
    </xf>
    <xf numFmtId="9" fontId="18" fillId="0" borderId="18" xfId="43" applyFont="1" applyFill="1" applyBorder="1" applyAlignment="1" applyProtection="1">
      <alignment horizontal="left"/>
    </xf>
    <xf numFmtId="0" fontId="18" fillId="0" borderId="20" xfId="0" applyFont="1" applyBorder="1" applyAlignment="1">
      <alignment horizontal="left"/>
    </xf>
    <xf numFmtId="0" fontId="18" fillId="0" borderId="21" xfId="0" applyFont="1" applyBorder="1" applyAlignment="1">
      <alignment horizontal="right"/>
    </xf>
    <xf numFmtId="0" fontId="18" fillId="0" borderId="18" xfId="0" applyFont="1" applyBorder="1"/>
    <xf numFmtId="0" fontId="18" fillId="0" borderId="10" xfId="0" applyFont="1" applyBorder="1" applyAlignment="1">
      <alignment horizontal="right"/>
    </xf>
    <xf numFmtId="0" fontId="18" fillId="0" borderId="10" xfId="0" applyFont="1" applyBorder="1"/>
    <xf numFmtId="0" fontId="18" fillId="0" borderId="22" xfId="0" applyFont="1" applyBorder="1" applyAlignment="1">
      <alignment horizontal="left"/>
    </xf>
    <xf numFmtId="0" fontId="18" fillId="0" borderId="40" xfId="0" applyFont="1" applyBorder="1" applyAlignment="1">
      <alignment horizontal="right"/>
    </xf>
    <xf numFmtId="0" fontId="18" fillId="0" borderId="12" xfId="0" applyFont="1" applyBorder="1" applyAlignment="1">
      <alignment horizontal="right"/>
    </xf>
    <xf numFmtId="0" fontId="18" fillId="0" borderId="22" xfId="0" applyFont="1" applyBorder="1" applyAlignment="1">
      <alignment horizontal="right"/>
    </xf>
    <xf numFmtId="166" fontId="18" fillId="0" borderId="10" xfId="0" applyNumberFormat="1" applyFont="1" applyBorder="1" applyAlignment="1">
      <alignment horizontal="right"/>
    </xf>
    <xf numFmtId="0" fontId="18" fillId="0" borderId="40" xfId="0" applyFont="1" applyBorder="1"/>
    <xf numFmtId="0" fontId="18" fillId="0" borderId="45" xfId="0" applyFont="1" applyBorder="1" applyAlignment="1">
      <alignment horizontal="right"/>
    </xf>
    <xf numFmtId="0" fontId="18" fillId="0" borderId="15" xfId="0" applyFont="1" applyBorder="1" applyAlignment="1">
      <alignment horizontal="right"/>
    </xf>
    <xf numFmtId="0" fontId="54" fillId="0" borderId="0" xfId="0" applyFont="1"/>
    <xf numFmtId="0" fontId="17" fillId="0" borderId="83" xfId="0" applyFont="1" applyBorder="1" applyAlignment="1">
      <alignment horizontal="left"/>
    </xf>
    <xf numFmtId="0" fontId="17" fillId="0" borderId="55" xfId="0" applyFont="1" applyBorder="1" applyAlignment="1">
      <alignment horizontal="left"/>
    </xf>
    <xf numFmtId="0" fontId="17" fillId="0" borderId="84" xfId="0" applyFont="1" applyBorder="1" applyAlignment="1">
      <alignment horizontal="left"/>
    </xf>
    <xf numFmtId="0" fontId="17" fillId="0" borderId="58" xfId="0" applyFont="1" applyBorder="1" applyAlignment="1">
      <alignment horizontal="left"/>
    </xf>
    <xf numFmtId="0" fontId="17" fillId="0" borderId="85" xfId="0" applyFont="1" applyBorder="1" applyAlignment="1">
      <alignment horizontal="left"/>
    </xf>
    <xf numFmtId="170" fontId="17" fillId="0" borderId="47" xfId="0" applyNumberFormat="1" applyFont="1" applyBorder="1" applyAlignment="1">
      <alignment horizontal="left"/>
    </xf>
    <xf numFmtId="173" fontId="17" fillId="0" borderId="0" xfId="0" applyNumberFormat="1" applyFont="1"/>
    <xf numFmtId="0" fontId="48" fillId="0" borderId="0" xfId="0" applyFont="1" applyAlignment="1">
      <alignment horizontal="left"/>
    </xf>
    <xf numFmtId="0" fontId="20" fillId="0" borderId="49" xfId="0" applyFont="1" applyBorder="1" applyAlignment="1">
      <alignment horizontal="center"/>
    </xf>
    <xf numFmtId="0" fontId="20" fillId="0" borderId="55" xfId="0" applyFont="1" applyBorder="1"/>
    <xf numFmtId="14" fontId="85" fillId="0" borderId="84" xfId="53" applyNumberFormat="1" applyFont="1" applyFill="1" applyBorder="1" applyAlignment="1">
      <alignment horizontal="left" vertical="center"/>
    </xf>
    <xf numFmtId="0" fontId="20" fillId="0" borderId="58" xfId="0" applyFont="1" applyBorder="1" applyAlignment="1">
      <alignment vertical="center"/>
    </xf>
    <xf numFmtId="0" fontId="20" fillId="0" borderId="50" xfId="0" applyFont="1" applyBorder="1" applyAlignment="1">
      <alignment vertical="center"/>
    </xf>
    <xf numFmtId="0" fontId="20" fillId="0" borderId="58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/>
    </xf>
    <xf numFmtId="0" fontId="20" fillId="0" borderId="58" xfId="0" applyFont="1" applyBorder="1"/>
    <xf numFmtId="0" fontId="85" fillId="0" borderId="84" xfId="53" applyFont="1" applyFill="1" applyBorder="1" applyAlignment="1">
      <alignment horizontal="left" vertical="center"/>
    </xf>
    <xf numFmtId="0" fontId="85" fillId="0" borderId="85" xfId="53" applyFont="1" applyFill="1" applyBorder="1" applyAlignment="1">
      <alignment horizontal="left" vertical="center"/>
    </xf>
    <xf numFmtId="0" fontId="20" fillId="0" borderId="60" xfId="0" applyFont="1" applyBorder="1" applyAlignment="1">
      <alignment vertical="center"/>
    </xf>
    <xf numFmtId="0" fontId="20" fillId="0" borderId="86" xfId="0" applyFont="1" applyBorder="1" applyAlignment="1">
      <alignment vertical="center"/>
    </xf>
    <xf numFmtId="0" fontId="20" fillId="0" borderId="60" xfId="0" applyFont="1" applyBorder="1" applyAlignment="1">
      <alignment horizontal="center" vertical="center" wrapText="1"/>
    </xf>
    <xf numFmtId="0" fontId="20" fillId="0" borderId="86" xfId="0" applyFont="1" applyBorder="1" applyAlignment="1">
      <alignment horizontal="center"/>
    </xf>
    <xf numFmtId="0" fontId="20" fillId="0" borderId="60" xfId="0" applyFont="1" applyBorder="1"/>
    <xf numFmtId="0" fontId="53" fillId="0" borderId="0" xfId="0" applyFont="1"/>
    <xf numFmtId="0" fontId="17" fillId="0" borderId="64" xfId="0" applyFont="1" applyBorder="1" applyAlignment="1">
      <alignment horizontal="left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vertical="center"/>
    </xf>
    <xf numFmtId="0" fontId="86" fillId="0" borderId="87" xfId="53" applyFont="1" applyFill="1" applyBorder="1" applyAlignment="1">
      <alignment horizontal="left" vertical="center"/>
    </xf>
    <xf numFmtId="0" fontId="41" fillId="0" borderId="55" xfId="0" applyFont="1" applyBorder="1" applyAlignment="1">
      <alignment vertical="center"/>
    </xf>
    <xf numFmtId="0" fontId="41" fillId="0" borderId="36" xfId="0" applyFont="1" applyBorder="1" applyAlignment="1">
      <alignment vertical="center"/>
    </xf>
    <xf numFmtId="0" fontId="20" fillId="0" borderId="55" xfId="0" applyFont="1" applyBorder="1" applyAlignment="1">
      <alignment horizontal="center"/>
    </xf>
    <xf numFmtId="0" fontId="86" fillId="0" borderId="84" xfId="53" applyFont="1" applyFill="1" applyBorder="1" applyAlignment="1">
      <alignment horizontal="left" vertical="center"/>
    </xf>
    <xf numFmtId="0" fontId="41" fillId="0" borderId="58" xfId="0" applyFont="1" applyBorder="1" applyAlignment="1">
      <alignment vertical="center"/>
    </xf>
    <xf numFmtId="0" fontId="41" fillId="0" borderId="50" xfId="0" applyFont="1" applyBorder="1" applyAlignment="1">
      <alignment vertical="center"/>
    </xf>
    <xf numFmtId="0" fontId="20" fillId="0" borderId="58" xfId="0" applyFont="1" applyBorder="1" applyAlignment="1">
      <alignment horizontal="center"/>
    </xf>
    <xf numFmtId="14" fontId="86" fillId="0" borderId="84" xfId="53" applyNumberFormat="1" applyFont="1" applyFill="1" applyBorder="1" applyAlignment="1">
      <alignment horizontal="left" vertical="center"/>
    </xf>
    <xf numFmtId="0" fontId="86" fillId="0" borderId="85" xfId="53" applyFont="1" applyFill="1" applyBorder="1" applyAlignment="1">
      <alignment horizontal="left" vertical="center"/>
    </xf>
    <xf numFmtId="0" fontId="41" fillId="0" borderId="60" xfId="0" applyFont="1" applyBorder="1" applyAlignment="1">
      <alignment vertical="center"/>
    </xf>
    <xf numFmtId="0" fontId="41" fillId="0" borderId="86" xfId="0" applyFont="1" applyBorder="1" applyAlignment="1">
      <alignment vertical="center"/>
    </xf>
    <xf numFmtId="174" fontId="20" fillId="22" borderId="40" xfId="0" applyNumberFormat="1" applyFont="1" applyFill="1" applyBorder="1" applyAlignment="1">
      <alignment horizontal="center" vertical="center"/>
    </xf>
    <xf numFmtId="0" fontId="7" fillId="0" borderId="40" xfId="0" applyFont="1" applyBorder="1"/>
    <xf numFmtId="0" fontId="85" fillId="0" borderId="87" xfId="53" applyFont="1" applyFill="1" applyBorder="1" applyAlignment="1">
      <alignment horizontal="left" vertical="center"/>
    </xf>
    <xf numFmtId="0" fontId="20" fillId="0" borderId="88" xfId="0" applyFont="1" applyBorder="1" applyAlignment="1">
      <alignment vertical="center"/>
    </xf>
    <xf numFmtId="0" fontId="20" fillId="0" borderId="36" xfId="0" applyFont="1" applyBorder="1" applyAlignment="1">
      <alignment vertical="center"/>
    </xf>
    <xf numFmtId="0" fontId="20" fillId="0" borderId="88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/>
    </xf>
    <xf numFmtId="0" fontId="20" fillId="0" borderId="88" xfId="0" applyFont="1" applyBorder="1"/>
    <xf numFmtId="173" fontId="11" fillId="0" borderId="0" xfId="38" applyNumberFormat="1" applyFont="1"/>
    <xf numFmtId="0" fontId="7" fillId="0" borderId="53" xfId="38" applyBorder="1"/>
    <xf numFmtId="0" fontId="11" fillId="0" borderId="53" xfId="38" applyFont="1" applyBorder="1" applyAlignment="1">
      <alignment horizontal="left"/>
    </xf>
    <xf numFmtId="173" fontId="11" fillId="0" borderId="53" xfId="38" applyNumberFormat="1" applyFont="1" applyBorder="1"/>
    <xf numFmtId="49" fontId="87" fillId="0" borderId="88" xfId="0" applyNumberFormat="1" applyFont="1" applyBorder="1" applyAlignment="1">
      <alignment horizontal="left" vertical="center"/>
    </xf>
    <xf numFmtId="0" fontId="20" fillId="0" borderId="88" xfId="0" applyFont="1" applyBorder="1" applyAlignment="1">
      <alignment horizontal="left" vertical="center"/>
    </xf>
    <xf numFmtId="0" fontId="20" fillId="0" borderId="88" xfId="0" applyFont="1" applyBorder="1" applyAlignment="1">
      <alignment horizontal="center" vertical="center"/>
    </xf>
    <xf numFmtId="0" fontId="17" fillId="0" borderId="54" xfId="0" applyFont="1" applyBorder="1" applyAlignment="1">
      <alignment horizontal="left" vertical="center"/>
    </xf>
    <xf numFmtId="0" fontId="17" fillId="0" borderId="51" xfId="0" applyFont="1" applyBorder="1" applyAlignment="1">
      <alignment horizontal="center" vertical="center"/>
    </xf>
    <xf numFmtId="0" fontId="17" fillId="0" borderId="89" xfId="0" applyFont="1" applyBorder="1" applyAlignment="1">
      <alignment horizontal="center" vertical="center"/>
    </xf>
    <xf numFmtId="0" fontId="43" fillId="0" borderId="0" xfId="0" applyFont="1" applyAlignment="1">
      <alignment horizontal="center"/>
    </xf>
    <xf numFmtId="49" fontId="11" fillId="0" borderId="0" xfId="0" applyNumberFormat="1" applyFont="1" applyAlignment="1">
      <alignment horizontal="center"/>
    </xf>
    <xf numFmtId="0" fontId="76" fillId="0" borderId="0" xfId="0" applyFont="1" applyAlignment="1">
      <alignment horizontal="left"/>
    </xf>
    <xf numFmtId="165" fontId="0" fillId="0" borderId="0" xfId="0" applyNumberForma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49" fontId="7" fillId="0" borderId="0" xfId="0" applyNumberFormat="1" applyFont="1" applyAlignment="1">
      <alignment horizontal="center"/>
    </xf>
    <xf numFmtId="15" fontId="20" fillId="0" borderId="40" xfId="0" applyNumberFormat="1" applyFont="1" applyBorder="1" applyAlignment="1">
      <alignment horizontal="right"/>
    </xf>
    <xf numFmtId="0" fontId="7" fillId="0" borderId="40" xfId="0" applyFont="1" applyBorder="1" applyAlignment="1">
      <alignment horizontal="center"/>
    </xf>
    <xf numFmtId="49" fontId="0" fillId="0" borderId="40" xfId="0" applyNumberFormat="1" applyBorder="1" applyAlignment="1">
      <alignment horizontal="center" vertical="center"/>
    </xf>
    <xf numFmtId="0" fontId="0" fillId="0" borderId="40" xfId="0" applyBorder="1" applyAlignment="1">
      <alignment vertical="center"/>
    </xf>
    <xf numFmtId="49" fontId="7" fillId="0" borderId="40" xfId="0" applyNumberFormat="1" applyFont="1" applyBorder="1" applyAlignment="1">
      <alignment horizontal="center" vertical="center"/>
    </xf>
    <xf numFmtId="0" fontId="7" fillId="0" borderId="40" xfId="0" applyFont="1" applyBorder="1" applyAlignment="1">
      <alignment vertical="center"/>
    </xf>
    <xf numFmtId="0" fontId="20" fillId="0" borderId="0" xfId="57" applyFont="1"/>
    <xf numFmtId="0" fontId="20" fillId="0" borderId="0" xfId="57" applyFont="1" applyAlignment="1">
      <alignment horizontal="center"/>
    </xf>
    <xf numFmtId="177" fontId="20" fillId="0" borderId="0" xfId="57" applyNumberFormat="1" applyFont="1"/>
    <xf numFmtId="0" fontId="17" fillId="0" borderId="40" xfId="57" applyFont="1" applyBorder="1" applyAlignment="1">
      <alignment horizontal="center"/>
    </xf>
    <xf numFmtId="177" fontId="17" fillId="0" borderId="40" xfId="57" applyNumberFormat="1" applyFont="1" applyBorder="1" applyAlignment="1">
      <alignment horizontal="center"/>
    </xf>
    <xf numFmtId="49" fontId="20" fillId="0" borderId="40" xfId="57" applyNumberFormat="1" applyFont="1" applyBorder="1"/>
    <xf numFmtId="15" fontId="20" fillId="0" borderId="40" xfId="57" applyNumberFormat="1" applyFont="1" applyBorder="1"/>
    <xf numFmtId="0" fontId="20" fillId="0" borderId="40" xfId="57" applyFont="1" applyBorder="1"/>
    <xf numFmtId="177" fontId="20" fillId="0" borderId="40" xfId="57" applyNumberFormat="1" applyFont="1" applyBorder="1" applyAlignment="1">
      <alignment horizontal="center"/>
    </xf>
    <xf numFmtId="0" fontId="20" fillId="0" borderId="40" xfId="57" applyFont="1" applyBorder="1" applyAlignment="1">
      <alignment horizontal="center"/>
    </xf>
    <xf numFmtId="0" fontId="20" fillId="0" borderId="37" xfId="57" applyFont="1" applyBorder="1" applyAlignment="1">
      <alignment horizontal="left"/>
    </xf>
    <xf numFmtId="0" fontId="20" fillId="0" borderId="38" xfId="57" applyFont="1" applyBorder="1" applyAlignment="1">
      <alignment horizontal="left"/>
    </xf>
    <xf numFmtId="14" fontId="20" fillId="0" borderId="40" xfId="0" applyNumberFormat="1" applyFont="1" applyBorder="1"/>
    <xf numFmtId="15" fontId="20" fillId="0" borderId="40" xfId="0" applyNumberFormat="1" applyFont="1" applyBorder="1"/>
    <xf numFmtId="0" fontId="11" fillId="0" borderId="0" xfId="0" quotePrefix="1" applyFont="1" applyAlignment="1">
      <alignment horizontal="center"/>
    </xf>
    <xf numFmtId="0" fontId="20" fillId="0" borderId="55" xfId="0" applyFont="1" applyBorder="1" applyAlignment="1">
      <alignment horizontal="center" vertical="center"/>
    </xf>
    <xf numFmtId="14" fontId="20" fillId="0" borderId="55" xfId="0" applyNumberFormat="1" applyFont="1" applyBorder="1" applyAlignment="1">
      <alignment horizontal="left" vertical="center"/>
    </xf>
    <xf numFmtId="0" fontId="20" fillId="0" borderId="55" xfId="0" applyFont="1" applyBorder="1" applyAlignment="1">
      <alignment horizontal="left" vertical="center"/>
    </xf>
    <xf numFmtId="0" fontId="20" fillId="0" borderId="91" xfId="0" applyFont="1" applyBorder="1" applyAlignment="1">
      <alignment horizontal="left" vertical="center"/>
    </xf>
    <xf numFmtId="0" fontId="31" fillId="0" borderId="0" xfId="0" applyFont="1" applyAlignment="1">
      <alignment horizontal="center" vertical="center"/>
    </xf>
    <xf numFmtId="49" fontId="20" fillId="0" borderId="40" xfId="0" applyNumberFormat="1" applyFont="1" applyBorder="1"/>
    <xf numFmtId="15" fontId="11" fillId="0" borderId="0" xfId="0" applyNumberFormat="1" applyFont="1" applyAlignment="1">
      <alignment horizontal="center"/>
    </xf>
    <xf numFmtId="0" fontId="17" fillId="0" borderId="67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166" fontId="18" fillId="0" borderId="0" xfId="0" applyNumberFormat="1" applyFont="1"/>
    <xf numFmtId="166" fontId="7" fillId="0" borderId="34" xfId="38" applyNumberFormat="1" applyBorder="1" applyAlignment="1">
      <alignment horizontal="center"/>
    </xf>
    <xf numFmtId="0" fontId="20" fillId="0" borderId="41" xfId="0" applyFont="1" applyBorder="1" applyAlignment="1">
      <alignment horizontal="center" vertical="center"/>
    </xf>
    <xf numFmtId="49" fontId="20" fillId="0" borderId="41" xfId="0" applyNumberFormat="1" applyFont="1" applyBorder="1" applyAlignment="1">
      <alignment horizontal="center" vertical="center"/>
    </xf>
    <xf numFmtId="0" fontId="20" fillId="0" borderId="82" xfId="0" applyFont="1" applyBorder="1" applyAlignment="1">
      <alignment horizontal="center" vertical="center"/>
    </xf>
    <xf numFmtId="0" fontId="20" fillId="0" borderId="41" xfId="0" applyFont="1" applyBorder="1" applyAlignment="1">
      <alignment horizontal="left"/>
    </xf>
    <xf numFmtId="0" fontId="20" fillId="0" borderId="41" xfId="0" applyFont="1" applyBorder="1" applyAlignment="1">
      <alignment vertical="center"/>
    </xf>
    <xf numFmtId="0" fontId="17" fillId="0" borderId="41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1" fontId="18" fillId="0" borderId="18" xfId="0" applyNumberFormat="1" applyFont="1" applyBorder="1" applyAlignment="1">
      <alignment horizontal="left"/>
    </xf>
    <xf numFmtId="14" fontId="12" fillId="0" borderId="0" xfId="0" applyNumberFormat="1" applyFont="1" applyAlignment="1">
      <alignment horizontal="left"/>
    </xf>
    <xf numFmtId="49" fontId="7" fillId="0" borderId="0" xfId="38" applyNumberFormat="1" applyAlignment="1">
      <alignment horizontal="left"/>
    </xf>
    <xf numFmtId="166" fontId="18" fillId="26" borderId="18" xfId="0" applyNumberFormat="1" applyFont="1" applyFill="1" applyBorder="1" applyAlignment="1">
      <alignment horizontal="right"/>
    </xf>
    <xf numFmtId="166" fontId="18" fillId="26" borderId="12" xfId="0" applyNumberFormat="1" applyFont="1" applyFill="1" applyBorder="1" applyAlignment="1">
      <alignment horizontal="right"/>
    </xf>
    <xf numFmtId="166" fontId="18" fillId="26" borderId="93" xfId="0" applyNumberFormat="1" applyFont="1" applyFill="1" applyBorder="1" applyAlignment="1">
      <alignment horizontal="right"/>
    </xf>
    <xf numFmtId="0" fontId="18" fillId="26" borderId="20" xfId="0" applyFont="1" applyFill="1" applyBorder="1" applyAlignment="1">
      <alignment horizontal="left"/>
    </xf>
    <xf numFmtId="166" fontId="18" fillId="26" borderId="10" xfId="0" applyNumberFormat="1" applyFont="1" applyFill="1" applyBorder="1" applyAlignment="1">
      <alignment horizontal="right"/>
    </xf>
    <xf numFmtId="0" fontId="18" fillId="26" borderId="40" xfId="0" applyFont="1" applyFill="1" applyBorder="1"/>
    <xf numFmtId="0" fontId="18" fillId="26" borderId="40" xfId="0" applyFont="1" applyFill="1" applyBorder="1" applyAlignment="1">
      <alignment horizontal="left"/>
    </xf>
    <xf numFmtId="0" fontId="18" fillId="26" borderId="45" xfId="0" applyFont="1" applyFill="1" applyBorder="1"/>
    <xf numFmtId="0" fontId="18" fillId="26" borderId="45" xfId="0" applyFont="1" applyFill="1" applyBorder="1" applyAlignment="1">
      <alignment horizontal="left"/>
    </xf>
    <xf numFmtId="49" fontId="11" fillId="0" borderId="0" xfId="0" applyNumberFormat="1" applyFont="1"/>
    <xf numFmtId="49" fontId="87" fillId="0" borderId="87" xfId="0" applyNumberFormat="1" applyFont="1" applyBorder="1" applyAlignment="1">
      <alignment horizontal="left" vertical="center"/>
    </xf>
    <xf numFmtId="14" fontId="20" fillId="0" borderId="88" xfId="0" applyNumberFormat="1" applyFont="1" applyBorder="1" applyAlignment="1">
      <alignment horizontal="left" vertical="center"/>
    </xf>
    <xf numFmtId="0" fontId="20" fillId="0" borderId="94" xfId="0" applyFont="1" applyBorder="1" applyAlignment="1">
      <alignment horizontal="left" vertical="center"/>
    </xf>
    <xf numFmtId="0" fontId="87" fillId="0" borderId="8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1" fillId="27" borderId="0" xfId="0" applyFont="1" applyFill="1" applyAlignment="1">
      <alignment horizontal="center"/>
    </xf>
    <xf numFmtId="0" fontId="0" fillId="27" borderId="0" xfId="0" applyFill="1"/>
    <xf numFmtId="49" fontId="11" fillId="27" borderId="0" xfId="0" applyNumberFormat="1" applyFont="1" applyFill="1" applyAlignment="1">
      <alignment horizontal="center"/>
    </xf>
    <xf numFmtId="0" fontId="11" fillId="27" borderId="0" xfId="0" applyFont="1" applyFill="1" applyAlignment="1">
      <alignment horizontal="right"/>
    </xf>
    <xf numFmtId="0" fontId="11" fillId="27" borderId="0" xfId="0" quotePrefix="1" applyFont="1" applyFill="1" applyAlignment="1">
      <alignment horizontal="center"/>
    </xf>
    <xf numFmtId="0" fontId="0" fillId="27" borderId="0" xfId="0" applyFill="1" applyAlignment="1">
      <alignment horizontal="center" vertical="center"/>
    </xf>
    <xf numFmtId="49" fontId="11" fillId="27" borderId="0" xfId="0" applyNumberFormat="1" applyFont="1" applyFill="1"/>
    <xf numFmtId="0" fontId="87" fillId="0" borderId="87" xfId="0" applyFont="1" applyBorder="1" applyAlignment="1">
      <alignment horizontal="left" vertical="center"/>
    </xf>
    <xf numFmtId="0" fontId="89" fillId="0" borderId="0" xfId="65" applyAlignment="1">
      <alignment horizontal="left" vertical="top"/>
    </xf>
    <xf numFmtId="0" fontId="22" fillId="0" borderId="95" xfId="65" applyFont="1" applyBorder="1" applyAlignment="1">
      <alignment vertical="top" wrapText="1"/>
    </xf>
    <xf numFmtId="0" fontId="22" fillId="0" borderId="96" xfId="65" applyFont="1" applyBorder="1" applyAlignment="1">
      <alignment vertical="top" wrapText="1"/>
    </xf>
    <xf numFmtId="178" fontId="96" fillId="0" borderId="98" xfId="65" applyNumberFormat="1" applyFont="1" applyBorder="1" applyAlignment="1">
      <alignment horizontal="left" vertical="top" shrinkToFit="1"/>
    </xf>
    <xf numFmtId="0" fontId="13" fillId="0" borderId="98" xfId="65" applyFont="1" applyBorder="1" applyAlignment="1">
      <alignment horizontal="center" vertical="center" wrapText="1"/>
    </xf>
    <xf numFmtId="0" fontId="96" fillId="0" borderId="98" xfId="65" applyFont="1" applyBorder="1" applyAlignment="1">
      <alignment horizontal="center" vertical="center" wrapText="1"/>
    </xf>
    <xf numFmtId="178" fontId="96" fillId="0" borderId="98" xfId="65" applyNumberFormat="1" applyFont="1" applyBorder="1" applyAlignment="1">
      <alignment horizontal="left" vertical="center" shrinkToFit="1"/>
    </xf>
    <xf numFmtId="0" fontId="11" fillId="0" borderId="98" xfId="65" applyFont="1" applyBorder="1" applyAlignment="1">
      <alignment horizontal="left" vertical="top" wrapText="1" indent="1"/>
    </xf>
    <xf numFmtId="0" fontId="97" fillId="0" borderId="98" xfId="65" applyFont="1" applyBorder="1" applyAlignment="1">
      <alignment horizontal="center" vertical="top" wrapText="1"/>
    </xf>
    <xf numFmtId="0" fontId="89" fillId="0" borderId="98" xfId="65" applyBorder="1" applyAlignment="1">
      <alignment horizontal="left" vertical="center" wrapText="1"/>
    </xf>
    <xf numFmtId="0" fontId="89" fillId="0" borderId="0" xfId="65" applyAlignment="1">
      <alignment horizontal="center" vertical="center"/>
    </xf>
    <xf numFmtId="0" fontId="11" fillId="0" borderId="98" xfId="65" applyFont="1" applyBorder="1" applyAlignment="1">
      <alignment horizontal="center" vertical="center" wrapText="1"/>
    </xf>
    <xf numFmtId="0" fontId="97" fillId="0" borderId="98" xfId="65" applyFont="1" applyBorder="1" applyAlignment="1">
      <alignment horizontal="left" vertical="center" wrapText="1"/>
    </xf>
    <xf numFmtId="0" fontId="89" fillId="0" borderId="98" xfId="65" applyBorder="1" applyAlignment="1">
      <alignment horizontal="center" vertical="center" wrapText="1"/>
    </xf>
    <xf numFmtId="178" fontId="96" fillId="0" borderId="0" xfId="65" applyNumberFormat="1" applyFont="1" applyAlignment="1">
      <alignment horizontal="left" vertical="top" shrinkToFit="1"/>
    </xf>
    <xf numFmtId="0" fontId="18" fillId="0" borderId="45" xfId="0" applyFont="1" applyBorder="1"/>
    <xf numFmtId="0" fontId="18" fillId="0" borderId="45" xfId="0" applyFont="1" applyBorder="1" applyAlignment="1">
      <alignment horizontal="left"/>
    </xf>
    <xf numFmtId="166" fontId="18" fillId="0" borderId="45" xfId="0" applyNumberFormat="1" applyFont="1" applyBorder="1" applyAlignment="1">
      <alignment horizontal="right"/>
    </xf>
    <xf numFmtId="166" fontId="18" fillId="0" borderId="39" xfId="0" applyNumberFormat="1" applyFont="1" applyBorder="1" applyAlignment="1">
      <alignment horizontal="right"/>
    </xf>
    <xf numFmtId="166" fontId="18" fillId="26" borderId="107" xfId="0" applyNumberFormat="1" applyFont="1" applyFill="1" applyBorder="1" applyAlignment="1">
      <alignment horizontal="right"/>
    </xf>
    <xf numFmtId="0" fontId="20" fillId="0" borderId="20" xfId="0" applyFont="1" applyBorder="1" applyAlignment="1">
      <alignment horizontal="left"/>
    </xf>
    <xf numFmtId="1" fontId="18" fillId="0" borderId="18" xfId="0" applyNumberFormat="1" applyFont="1" applyBorder="1" applyAlignment="1">
      <alignment horizontal="right"/>
    </xf>
    <xf numFmtId="0" fontId="18" fillId="26" borderId="39" xfId="0" applyFont="1" applyFill="1" applyBorder="1" applyAlignment="1">
      <alignment horizontal="right"/>
    </xf>
    <xf numFmtId="0" fontId="18" fillId="26" borderId="18" xfId="0" applyFont="1" applyFill="1" applyBorder="1" applyAlignment="1">
      <alignment horizontal="right"/>
    </xf>
    <xf numFmtId="166" fontId="18" fillId="0" borderId="40" xfId="0" applyNumberFormat="1" applyFont="1" applyBorder="1" applyAlignment="1">
      <alignment horizontal="right"/>
    </xf>
    <xf numFmtId="0" fontId="102" fillId="0" borderId="0" xfId="0" applyFont="1"/>
    <xf numFmtId="166" fontId="18" fillId="22" borderId="18" xfId="0" applyNumberFormat="1" applyFont="1" applyFill="1" applyBorder="1" applyAlignment="1">
      <alignment horizontal="right"/>
    </xf>
    <xf numFmtId="0" fontId="18" fillId="22" borderId="18" xfId="0" applyFont="1" applyFill="1" applyBorder="1" applyAlignment="1">
      <alignment horizontal="left"/>
    </xf>
    <xf numFmtId="0" fontId="18" fillId="22" borderId="18" xfId="0" applyFont="1" applyFill="1" applyBorder="1" applyAlignment="1">
      <alignment horizontal="right"/>
    </xf>
    <xf numFmtId="1" fontId="18" fillId="22" borderId="18" xfId="0" applyNumberFormat="1" applyFont="1" applyFill="1" applyBorder="1" applyAlignment="1">
      <alignment horizontal="right"/>
    </xf>
    <xf numFmtId="0" fontId="16" fillId="0" borderId="0" xfId="57" applyFont="1" applyAlignment="1">
      <alignment horizontal="center"/>
    </xf>
    <xf numFmtId="49" fontId="20" fillId="0" borderId="0" xfId="0" applyNumberFormat="1" applyFont="1"/>
    <xf numFmtId="0" fontId="20" fillId="0" borderId="0" xfId="0" applyFont="1" applyAlignment="1">
      <alignment horizontal="left"/>
    </xf>
    <xf numFmtId="15" fontId="20" fillId="0" borderId="0" xfId="0" applyNumberFormat="1" applyFont="1" applyAlignment="1">
      <alignment horizontal="right"/>
    </xf>
    <xf numFmtId="0" fontId="11" fillId="0" borderId="40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/>
    </xf>
    <xf numFmtId="0" fontId="46" fillId="0" borderId="40" xfId="0" applyFont="1" applyBorder="1" applyAlignment="1">
      <alignment horizontal="center" vertical="center"/>
    </xf>
    <xf numFmtId="169" fontId="20" fillId="0" borderId="40" xfId="0" applyNumberFormat="1" applyFont="1" applyBorder="1"/>
    <xf numFmtId="171" fontId="20" fillId="0" borderId="40" xfId="0" applyNumberFormat="1" applyFont="1" applyBorder="1" applyAlignment="1">
      <alignment horizontal="center"/>
    </xf>
    <xf numFmtId="0" fontId="17" fillId="0" borderId="40" xfId="0" applyFont="1" applyBorder="1"/>
    <xf numFmtId="15" fontId="20" fillId="0" borderId="40" xfId="0" applyNumberFormat="1" applyFont="1" applyBorder="1" applyAlignment="1">
      <alignment horizontal="center"/>
    </xf>
    <xf numFmtId="0" fontId="20" fillId="0" borderId="40" xfId="53" applyFont="1" applyBorder="1" applyAlignment="1">
      <alignment horizontal="left"/>
    </xf>
    <xf numFmtId="0" fontId="34" fillId="0" borderId="0" xfId="0" applyFont="1" applyAlignment="1">
      <alignment horizontal="right" vertical="center"/>
    </xf>
    <xf numFmtId="0" fontId="27" fillId="0" borderId="0" xfId="0" applyFont="1" applyAlignment="1">
      <alignment vertical="center"/>
    </xf>
    <xf numFmtId="0" fontId="31" fillId="0" borderId="0" xfId="0" applyFont="1" applyAlignment="1" applyProtection="1">
      <alignment horizontal="center" vertical="center"/>
      <protection locked="0" hidden="1"/>
    </xf>
    <xf numFmtId="0" fontId="31" fillId="0" borderId="0" xfId="0" applyFont="1" applyAlignment="1" applyProtection="1">
      <alignment vertical="center"/>
      <protection locked="0" hidden="1"/>
    </xf>
    <xf numFmtId="0" fontId="0" fillId="28" borderId="0" xfId="0" applyFill="1"/>
    <xf numFmtId="0" fontId="33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0" fillId="29" borderId="0" xfId="0" applyFill="1"/>
    <xf numFmtId="166" fontId="31" fillId="0" borderId="0" xfId="0" applyNumberFormat="1" applyFont="1" applyAlignment="1">
      <alignment horizontal="center" vertical="center"/>
    </xf>
    <xf numFmtId="0" fontId="36" fillId="0" borderId="0" xfId="0" applyFont="1" applyAlignment="1">
      <alignment vertical="center"/>
    </xf>
    <xf numFmtId="166" fontId="30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left" vertical="center"/>
    </xf>
    <xf numFmtId="180" fontId="106" fillId="0" borderId="0" xfId="0" applyNumberFormat="1" applyFont="1" applyAlignment="1">
      <alignment vertical="center" wrapText="1"/>
    </xf>
    <xf numFmtId="0" fontId="27" fillId="0" borderId="0" xfId="0" applyFont="1" applyAlignment="1">
      <alignment wrapText="1"/>
    </xf>
    <xf numFmtId="164" fontId="107" fillId="0" borderId="0" xfId="0" applyNumberFormat="1" applyFont="1" applyAlignment="1">
      <alignment horizontal="center" vertical="center"/>
    </xf>
    <xf numFmtId="0" fontId="40" fillId="0" borderId="0" xfId="0" applyFont="1" applyAlignment="1">
      <alignment vertical="center"/>
    </xf>
    <xf numFmtId="20" fontId="29" fillId="0" borderId="0" xfId="0" applyNumberFormat="1" applyFont="1" applyAlignment="1">
      <alignment horizontal="center" vertical="center"/>
    </xf>
    <xf numFmtId="0" fontId="0" fillId="0" borderId="108" xfId="0" applyBorder="1"/>
    <xf numFmtId="0" fontId="39" fillId="0" borderId="30" xfId="0" applyFont="1" applyBorder="1"/>
    <xf numFmtId="0" fontId="27" fillId="0" borderId="30" xfId="0" applyFont="1" applyBorder="1"/>
    <xf numFmtId="0" fontId="0" fillId="0" borderId="109" xfId="0" applyBorder="1"/>
    <xf numFmtId="0" fontId="26" fillId="0" borderId="0" xfId="0" applyFont="1"/>
    <xf numFmtId="171" fontId="108" fillId="0" borderId="0" xfId="0" applyNumberFormat="1" applyFont="1" applyAlignment="1">
      <alignment horizontal="center" vertical="center"/>
    </xf>
    <xf numFmtId="49" fontId="20" fillId="0" borderId="40" xfId="0" applyNumberFormat="1" applyFont="1" applyBorder="1" applyAlignment="1">
      <alignment vertical="center"/>
    </xf>
    <xf numFmtId="15" fontId="20" fillId="0" borderId="40" xfId="0" applyNumberFormat="1" applyFont="1" applyBorder="1" applyAlignment="1">
      <alignment horizontal="right" vertical="center"/>
    </xf>
    <xf numFmtId="0" fontId="33" fillId="0" borderId="0" xfId="0" applyFont="1" applyAlignment="1">
      <alignment vertical="center" wrapText="1"/>
    </xf>
    <xf numFmtId="180" fontId="106" fillId="0" borderId="0" xfId="0" applyNumberFormat="1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8" fillId="0" borderId="41" xfId="0" applyFont="1" applyBorder="1" applyAlignment="1">
      <alignment horizontal="right"/>
    </xf>
    <xf numFmtId="0" fontId="18" fillId="26" borderId="110" xfId="0" applyFont="1" applyFill="1" applyBorder="1" applyAlignment="1">
      <alignment horizontal="right"/>
    </xf>
    <xf numFmtId="0" fontId="18" fillId="0" borderId="111" xfId="0" applyFont="1" applyBorder="1" applyAlignment="1">
      <alignment horizontal="right"/>
    </xf>
    <xf numFmtId="178" fontId="96" fillId="0" borderId="98" xfId="65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left" vertical="center" indent="2"/>
    </xf>
    <xf numFmtId="0" fontId="12" fillId="0" borderId="0" xfId="0" applyFont="1" applyAlignment="1">
      <alignment horizontal="right" vertical="center"/>
    </xf>
    <xf numFmtId="0" fontId="8" fillId="20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8" fillId="19" borderId="0" xfId="0" applyFont="1" applyFill="1" applyAlignment="1">
      <alignment horizontal="center"/>
    </xf>
    <xf numFmtId="0" fontId="12" fillId="0" borderId="0" xfId="0" applyFont="1" applyAlignment="1">
      <alignment horizontal="right" indent="1"/>
    </xf>
    <xf numFmtId="0" fontId="12" fillId="0" borderId="0" xfId="37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168" fontId="18" fillId="0" borderId="20" xfId="0" applyNumberFormat="1" applyFont="1" applyBorder="1" applyAlignment="1">
      <alignment horizontal="left"/>
    </xf>
    <xf numFmtId="168" fontId="18" fillId="0" borderId="21" xfId="0" applyNumberFormat="1" applyFont="1" applyBorder="1" applyAlignment="1">
      <alignment horizontal="left"/>
    </xf>
    <xf numFmtId="168" fontId="18" fillId="0" borderId="19" xfId="0" applyNumberFormat="1" applyFont="1" applyBorder="1" applyAlignment="1">
      <alignment horizontal="left"/>
    </xf>
    <xf numFmtId="0" fontId="19" fillId="0" borderId="22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24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52" fillId="0" borderId="0" xfId="38" applyFont="1" applyAlignment="1">
      <alignment horizontal="center"/>
    </xf>
    <xf numFmtId="0" fontId="16" fillId="0" borderId="0" xfId="38" applyFont="1" applyAlignment="1">
      <alignment horizontal="center"/>
    </xf>
    <xf numFmtId="0" fontId="7" fillId="0" borderId="52" xfId="38" applyBorder="1" applyAlignment="1">
      <alignment horizontal="center"/>
    </xf>
    <xf numFmtId="0" fontId="7" fillId="0" borderId="33" xfId="38" applyBorder="1" applyAlignment="1">
      <alignment horizontal="center"/>
    </xf>
    <xf numFmtId="0" fontId="18" fillId="0" borderId="30" xfId="38" applyFont="1" applyBorder="1" applyAlignment="1">
      <alignment horizontal="center"/>
    </xf>
    <xf numFmtId="0" fontId="7" fillId="0" borderId="34" xfId="38" applyBorder="1" applyAlignment="1">
      <alignment horizontal="center"/>
    </xf>
    <xf numFmtId="0" fontId="7" fillId="0" borderId="35" xfId="38" applyBorder="1" applyAlignment="1">
      <alignment horizontal="center"/>
    </xf>
    <xf numFmtId="0" fontId="7" fillId="0" borderId="0" xfId="38" applyAlignment="1">
      <alignment horizontal="center" vertical="justify"/>
    </xf>
    <xf numFmtId="0" fontId="7" fillId="0" borderId="0" xfId="38" applyAlignment="1">
      <alignment horizontal="right"/>
    </xf>
    <xf numFmtId="0" fontId="7" fillId="0" borderId="0" xfId="38" applyAlignment="1">
      <alignment horizontal="center"/>
    </xf>
    <xf numFmtId="0" fontId="7" fillId="0" borderId="35" xfId="38" applyBorder="1" applyAlignment="1">
      <alignment horizontal="left"/>
    </xf>
    <xf numFmtId="171" fontId="7" fillId="0" borderId="35" xfId="38" applyNumberFormat="1" applyBorder="1" applyAlignment="1">
      <alignment horizontal="left"/>
    </xf>
    <xf numFmtId="0" fontId="11" fillId="0" borderId="0" xfId="38" applyFont="1" applyAlignment="1">
      <alignment horizontal="center"/>
    </xf>
    <xf numFmtId="0" fontId="7" fillId="0" borderId="34" xfId="38" applyBorder="1" applyAlignment="1">
      <alignment horizontal="left"/>
    </xf>
    <xf numFmtId="0" fontId="18" fillId="0" borderId="0" xfId="38" applyFont="1" applyAlignment="1">
      <alignment horizontal="center"/>
    </xf>
    <xf numFmtId="0" fontId="19" fillId="0" borderId="0" xfId="38" applyFont="1" applyAlignment="1">
      <alignment horizontal="center"/>
    </xf>
    <xf numFmtId="0" fontId="12" fillId="0" borderId="34" xfId="38" applyFont="1" applyBorder="1" applyAlignment="1">
      <alignment horizontal="center"/>
    </xf>
    <xf numFmtId="0" fontId="11" fillId="0" borderId="36" xfId="38" applyFont="1" applyBorder="1" applyAlignment="1">
      <alignment horizontal="center"/>
    </xf>
    <xf numFmtId="0" fontId="7" fillId="0" borderId="36" xfId="38" applyBorder="1" applyAlignment="1">
      <alignment horizontal="center"/>
    </xf>
    <xf numFmtId="166" fontId="7" fillId="0" borderId="34" xfId="38" applyNumberFormat="1" applyBorder="1" applyAlignment="1">
      <alignment horizontal="center"/>
    </xf>
    <xf numFmtId="0" fontId="7" fillId="0" borderId="90" xfId="38" applyBorder="1" applyAlignment="1">
      <alignment horizontal="center"/>
    </xf>
    <xf numFmtId="171" fontId="7" fillId="0" borderId="34" xfId="38" applyNumberFormat="1" applyBorder="1" applyAlignment="1">
      <alignment horizontal="center"/>
    </xf>
    <xf numFmtId="0" fontId="12" fillId="0" borderId="0" xfId="38" applyFont="1" applyAlignment="1">
      <alignment horizontal="center"/>
    </xf>
    <xf numFmtId="171" fontId="18" fillId="0" borderId="0" xfId="38" applyNumberFormat="1" applyFont="1" applyAlignment="1">
      <alignment horizontal="center"/>
    </xf>
    <xf numFmtId="171" fontId="7" fillId="0" borderId="90" xfId="38" applyNumberFormat="1" applyBorder="1" applyAlignment="1">
      <alignment horizontal="center"/>
    </xf>
    <xf numFmtId="171" fontId="7" fillId="0" borderId="34" xfId="38" applyNumberFormat="1" applyBorder="1" applyAlignment="1">
      <alignment horizontal="left"/>
    </xf>
    <xf numFmtId="0" fontId="48" fillId="0" borderId="0" xfId="38" applyFont="1" applyAlignment="1">
      <alignment horizontal="center"/>
    </xf>
    <xf numFmtId="0" fontId="89" fillId="0" borderId="0" xfId="65" applyAlignment="1">
      <alignment horizontal="left" vertical="top" wrapText="1" indent="10"/>
    </xf>
    <xf numFmtId="0" fontId="12" fillId="0" borderId="95" xfId="65" applyFont="1" applyBorder="1" applyAlignment="1">
      <alignment horizontal="center" vertical="center" wrapText="1"/>
    </xf>
    <xf numFmtId="0" fontId="12" fillId="0" borderId="96" xfId="65" applyFont="1" applyBorder="1" applyAlignment="1">
      <alignment horizontal="center" vertical="center" wrapText="1"/>
    </xf>
    <xf numFmtId="0" fontId="12" fillId="0" borderId="97" xfId="65" applyFont="1" applyBorder="1" applyAlignment="1">
      <alignment horizontal="center" vertical="center" wrapText="1"/>
    </xf>
    <xf numFmtId="0" fontId="97" fillId="0" borderId="95" xfId="65" applyFont="1" applyBorder="1" applyAlignment="1">
      <alignment horizontal="left" vertical="center" wrapText="1"/>
    </xf>
    <xf numFmtId="0" fontId="97" fillId="0" borderId="96" xfId="65" applyFont="1" applyBorder="1" applyAlignment="1">
      <alignment horizontal="left" vertical="center" wrapText="1"/>
    </xf>
    <xf numFmtId="0" fontId="97" fillId="0" borderId="97" xfId="65" applyFont="1" applyBorder="1" applyAlignment="1">
      <alignment horizontal="left" vertical="center" wrapText="1"/>
    </xf>
    <xf numFmtId="0" fontId="96" fillId="0" borderId="95" xfId="65" applyFont="1" applyBorder="1" applyAlignment="1">
      <alignment horizontal="center" vertical="center" wrapText="1"/>
    </xf>
    <xf numFmtId="0" fontId="96" fillId="0" borderId="97" xfId="65" applyFont="1" applyBorder="1" applyAlignment="1">
      <alignment horizontal="center" vertical="center" wrapText="1"/>
    </xf>
    <xf numFmtId="0" fontId="96" fillId="0" borderId="96" xfId="65" applyFont="1" applyBorder="1" applyAlignment="1">
      <alignment horizontal="center" vertical="center" wrapText="1"/>
    </xf>
    <xf numFmtId="178" fontId="96" fillId="0" borderId="99" xfId="65" applyNumberFormat="1" applyFont="1" applyBorder="1" applyAlignment="1">
      <alignment horizontal="left" vertical="center" shrinkToFit="1"/>
    </xf>
    <xf numFmtId="178" fontId="96" fillId="0" borderId="100" xfId="65" applyNumberFormat="1" applyFont="1" applyBorder="1" applyAlignment="1">
      <alignment horizontal="left" vertical="center" shrinkToFit="1"/>
    </xf>
    <xf numFmtId="0" fontId="97" fillId="0" borderId="95" xfId="65" applyFont="1" applyBorder="1" applyAlignment="1">
      <alignment horizontal="center" vertical="center" wrapText="1"/>
    </xf>
    <xf numFmtId="0" fontId="97" fillId="0" borderId="96" xfId="65" applyFont="1" applyBorder="1" applyAlignment="1">
      <alignment horizontal="center" vertical="center" wrapText="1"/>
    </xf>
    <xf numFmtId="0" fontId="97" fillId="0" borderId="97" xfId="65" applyFont="1" applyBorder="1" applyAlignment="1">
      <alignment horizontal="center" vertical="center" wrapText="1"/>
    </xf>
    <xf numFmtId="0" fontId="101" fillId="0" borderId="95" xfId="65" applyFont="1" applyBorder="1" applyAlignment="1">
      <alignment horizontal="center" vertical="center" wrapText="1"/>
    </xf>
    <xf numFmtId="0" fontId="101" fillId="0" borderId="96" xfId="65" applyFont="1" applyBorder="1" applyAlignment="1">
      <alignment horizontal="center" vertical="center" wrapText="1"/>
    </xf>
    <xf numFmtId="0" fontId="101" fillId="0" borderId="97" xfId="65" applyFont="1" applyBorder="1" applyAlignment="1">
      <alignment horizontal="center" vertical="center" wrapText="1"/>
    </xf>
    <xf numFmtId="0" fontId="89" fillId="0" borderId="95" xfId="65" applyBorder="1" applyAlignment="1">
      <alignment horizontal="center" vertical="center" wrapText="1"/>
    </xf>
    <xf numFmtId="0" fontId="89" fillId="0" borderId="96" xfId="65" applyBorder="1" applyAlignment="1">
      <alignment horizontal="center" vertical="center" wrapText="1"/>
    </xf>
    <xf numFmtId="0" fontId="89" fillId="0" borderId="97" xfId="65" applyBorder="1" applyAlignment="1">
      <alignment horizontal="center" vertical="center" wrapText="1"/>
    </xf>
    <xf numFmtId="0" fontId="11" fillId="0" borderId="95" xfId="65" applyFont="1" applyBorder="1" applyAlignment="1">
      <alignment horizontal="center" vertical="top" wrapText="1"/>
    </xf>
    <xf numFmtId="0" fontId="11" fillId="0" borderId="96" xfId="65" applyFont="1" applyBorder="1" applyAlignment="1">
      <alignment horizontal="center" vertical="top" wrapText="1"/>
    </xf>
    <xf numFmtId="0" fontId="11" fillId="0" borderId="97" xfId="65" applyFont="1" applyBorder="1" applyAlignment="1">
      <alignment horizontal="center" vertical="top" wrapText="1"/>
    </xf>
    <xf numFmtId="0" fontId="89" fillId="0" borderId="95" xfId="65" applyBorder="1" applyAlignment="1">
      <alignment horizontal="center" vertical="top" wrapText="1"/>
    </xf>
    <xf numFmtId="0" fontId="89" fillId="0" borderId="96" xfId="65" applyBorder="1" applyAlignment="1">
      <alignment horizontal="center" vertical="top" wrapText="1"/>
    </xf>
    <xf numFmtId="0" fontId="89" fillId="0" borderId="97" xfId="65" applyBorder="1" applyAlignment="1">
      <alignment horizontal="center" vertical="top" wrapText="1"/>
    </xf>
    <xf numFmtId="0" fontId="97" fillId="0" borderId="95" xfId="65" applyFont="1" applyBorder="1" applyAlignment="1">
      <alignment vertical="center" wrapText="1"/>
    </xf>
    <xf numFmtId="0" fontId="97" fillId="0" borderId="97" xfId="65" applyFont="1" applyBorder="1" applyAlignment="1">
      <alignment vertical="center" wrapText="1"/>
    </xf>
    <xf numFmtId="0" fontId="97" fillId="0" borderId="95" xfId="65" applyFont="1" applyBorder="1" applyAlignment="1">
      <alignment horizontal="center" vertical="top" wrapText="1"/>
    </xf>
    <xf numFmtId="0" fontId="97" fillId="0" borderId="96" xfId="65" applyFont="1" applyBorder="1" applyAlignment="1">
      <alignment horizontal="center" vertical="top" wrapText="1"/>
    </xf>
    <xf numFmtId="0" fontId="97" fillId="0" borderId="97" xfId="65" applyFont="1" applyBorder="1" applyAlignment="1">
      <alignment horizontal="center" vertical="top" wrapText="1"/>
    </xf>
    <xf numFmtId="0" fontId="89" fillId="0" borderId="95" xfId="65" applyBorder="1" applyAlignment="1">
      <alignment horizontal="left" vertical="center" wrapText="1"/>
    </xf>
    <xf numFmtId="0" fontId="89" fillId="0" borderId="96" xfId="65" applyBorder="1" applyAlignment="1">
      <alignment horizontal="left" vertical="center" wrapText="1"/>
    </xf>
    <xf numFmtId="0" fontId="89" fillId="0" borderId="97" xfId="65" applyBorder="1" applyAlignment="1">
      <alignment horizontal="left" vertical="center" wrapText="1"/>
    </xf>
    <xf numFmtId="171" fontId="89" fillId="0" borderId="95" xfId="65" applyNumberFormat="1" applyBorder="1" applyAlignment="1">
      <alignment horizontal="center" vertical="center" wrapText="1"/>
    </xf>
    <xf numFmtId="171" fontId="89" fillId="0" borderId="96" xfId="65" applyNumberFormat="1" applyBorder="1" applyAlignment="1">
      <alignment horizontal="center" vertical="center" wrapText="1"/>
    </xf>
    <xf numFmtId="171" fontId="89" fillId="0" borderId="97" xfId="65" applyNumberFormat="1" applyBorder="1" applyAlignment="1">
      <alignment horizontal="center" vertical="center" wrapText="1"/>
    </xf>
    <xf numFmtId="0" fontId="11" fillId="0" borderId="95" xfId="65" applyFont="1" applyBorder="1" applyAlignment="1">
      <alignment horizontal="center" vertical="center" wrapText="1"/>
    </xf>
    <xf numFmtId="0" fontId="11" fillId="0" borderId="96" xfId="65" applyFont="1" applyBorder="1" applyAlignment="1">
      <alignment horizontal="center" vertical="center" wrapText="1"/>
    </xf>
    <xf numFmtId="0" fontId="11" fillId="0" borderId="97" xfId="65" applyFont="1" applyBorder="1" applyAlignment="1">
      <alignment horizontal="center" vertical="center" wrapText="1"/>
    </xf>
    <xf numFmtId="0" fontId="98" fillId="0" borderId="95" xfId="65" applyFont="1" applyBorder="1" applyAlignment="1">
      <alignment horizontal="left" vertical="center" wrapText="1"/>
    </xf>
    <xf numFmtId="0" fontId="97" fillId="0" borderId="95" xfId="65" applyFont="1" applyBorder="1" applyAlignment="1">
      <alignment horizontal="left" vertical="top" wrapText="1"/>
    </xf>
    <xf numFmtId="0" fontId="97" fillId="0" borderId="96" xfId="65" applyFont="1" applyBorder="1" applyAlignment="1">
      <alignment horizontal="left" vertical="top" wrapText="1"/>
    </xf>
    <xf numFmtId="0" fontId="99" fillId="0" borderId="95" xfId="65" applyFont="1" applyBorder="1" applyAlignment="1">
      <alignment horizontal="center" vertical="center" wrapText="1"/>
    </xf>
    <xf numFmtId="0" fontId="99" fillId="0" borderId="96" xfId="65" applyFont="1" applyBorder="1" applyAlignment="1">
      <alignment horizontal="center" vertical="center" wrapText="1"/>
    </xf>
    <xf numFmtId="171" fontId="97" fillId="0" borderId="95" xfId="65" applyNumberFormat="1" applyFont="1" applyBorder="1" applyAlignment="1">
      <alignment horizontal="left" vertical="center" wrapText="1"/>
    </xf>
    <xf numFmtId="171" fontId="97" fillId="0" borderId="96" xfId="65" applyNumberFormat="1" applyFont="1" applyBorder="1" applyAlignment="1">
      <alignment horizontal="left" vertical="center" wrapText="1"/>
    </xf>
    <xf numFmtId="171" fontId="97" fillId="0" borderId="97" xfId="65" applyNumberFormat="1" applyFont="1" applyBorder="1" applyAlignment="1">
      <alignment horizontal="left" vertical="center" wrapText="1"/>
    </xf>
    <xf numFmtId="171" fontId="89" fillId="0" borderId="95" xfId="65" applyNumberFormat="1" applyBorder="1" applyAlignment="1">
      <alignment horizontal="left" vertical="center" wrapText="1"/>
    </xf>
    <xf numFmtId="171" fontId="89" fillId="0" borderId="96" xfId="65" applyNumberFormat="1" applyBorder="1" applyAlignment="1">
      <alignment horizontal="left" vertical="center" wrapText="1"/>
    </xf>
    <xf numFmtId="171" fontId="89" fillId="0" borderId="97" xfId="65" applyNumberFormat="1" applyBorder="1" applyAlignment="1">
      <alignment horizontal="left" vertical="center" wrapText="1"/>
    </xf>
    <xf numFmtId="0" fontId="97" fillId="0" borderId="97" xfId="65" applyFont="1" applyBorder="1" applyAlignment="1">
      <alignment horizontal="left" vertical="top" wrapText="1"/>
    </xf>
    <xf numFmtId="176" fontId="100" fillId="0" borderId="95" xfId="65" applyNumberFormat="1" applyFont="1" applyBorder="1" applyAlignment="1">
      <alignment horizontal="center" vertical="top" shrinkToFit="1"/>
    </xf>
    <xf numFmtId="176" fontId="100" fillId="0" borderId="96" xfId="65" applyNumberFormat="1" applyFont="1" applyBorder="1" applyAlignment="1">
      <alignment horizontal="center" vertical="top" shrinkToFit="1"/>
    </xf>
    <xf numFmtId="176" fontId="100" fillId="0" borderId="97" xfId="65" applyNumberFormat="1" applyFont="1" applyBorder="1" applyAlignment="1">
      <alignment horizontal="center" vertical="top" shrinkToFit="1"/>
    </xf>
    <xf numFmtId="0" fontId="97" fillId="0" borderId="95" xfId="65" applyFont="1" applyBorder="1" applyAlignment="1">
      <alignment horizontal="right" vertical="top" wrapText="1"/>
    </xf>
    <xf numFmtId="0" fontId="97" fillId="0" borderId="96" xfId="65" applyFont="1" applyBorder="1" applyAlignment="1">
      <alignment horizontal="right" vertical="top" wrapText="1"/>
    </xf>
    <xf numFmtId="0" fontId="97" fillId="0" borderId="97" xfId="65" applyFont="1" applyBorder="1" applyAlignment="1">
      <alignment horizontal="right" vertical="top" wrapText="1"/>
    </xf>
    <xf numFmtId="0" fontId="98" fillId="0" borderId="95" xfId="65" applyFont="1" applyBorder="1" applyAlignment="1">
      <alignment horizontal="left" vertical="top" wrapText="1"/>
    </xf>
    <xf numFmtId="0" fontId="97" fillId="0" borderId="101" xfId="65" applyFont="1" applyBorder="1" applyAlignment="1">
      <alignment horizontal="left" vertical="center" wrapText="1"/>
    </xf>
    <xf numFmtId="0" fontId="97" fillId="0" borderId="102" xfId="65" applyFont="1" applyBorder="1" applyAlignment="1">
      <alignment horizontal="left" vertical="center" wrapText="1"/>
    </xf>
    <xf numFmtId="0" fontId="97" fillId="0" borderId="103" xfId="65" applyFont="1" applyBorder="1" applyAlignment="1">
      <alignment horizontal="left" vertical="center" wrapText="1"/>
    </xf>
    <xf numFmtId="0" fontId="89" fillId="0" borderId="101" xfId="65" applyBorder="1" applyAlignment="1">
      <alignment horizontal="center" vertical="center" wrapText="1"/>
    </xf>
    <xf numFmtId="0" fontId="89" fillId="0" borderId="103" xfId="65" applyBorder="1" applyAlignment="1">
      <alignment horizontal="center" vertical="center" wrapText="1"/>
    </xf>
    <xf numFmtId="0" fontId="89" fillId="0" borderId="95" xfId="65" applyBorder="1" applyAlignment="1">
      <alignment horizontal="left" vertical="top" wrapText="1"/>
    </xf>
    <xf numFmtId="0" fontId="89" fillId="0" borderId="97" xfId="65" applyBorder="1" applyAlignment="1">
      <alignment horizontal="left" vertical="top" wrapText="1"/>
    </xf>
    <xf numFmtId="0" fontId="97" fillId="0" borderId="104" xfId="65" applyFont="1" applyBorder="1" applyAlignment="1">
      <alignment horizontal="left" vertical="center" wrapText="1"/>
    </xf>
    <xf numFmtId="0" fontId="97" fillId="0" borderId="105" xfId="65" applyFont="1" applyBorder="1" applyAlignment="1">
      <alignment horizontal="left" vertical="center" wrapText="1"/>
    </xf>
    <xf numFmtId="0" fontId="97" fillId="0" borderId="106" xfId="65" applyFont="1" applyBorder="1" applyAlignment="1">
      <alignment horizontal="left" vertical="center" wrapText="1"/>
    </xf>
    <xf numFmtId="0" fontId="89" fillId="0" borderId="104" xfId="65" applyBorder="1" applyAlignment="1">
      <alignment horizontal="center" vertical="center" wrapText="1"/>
    </xf>
    <xf numFmtId="0" fontId="89" fillId="0" borderId="106" xfId="65" applyBorder="1" applyAlignment="1">
      <alignment horizontal="center" vertical="center" wrapText="1"/>
    </xf>
    <xf numFmtId="171" fontId="97" fillId="0" borderId="95" xfId="65" applyNumberFormat="1" applyFont="1" applyBorder="1" applyAlignment="1">
      <alignment horizontal="center" vertical="center" wrapText="1"/>
    </xf>
    <xf numFmtId="171" fontId="97" fillId="0" borderId="96" xfId="65" applyNumberFormat="1" applyFont="1" applyBorder="1" applyAlignment="1">
      <alignment horizontal="center" vertical="center" wrapText="1"/>
    </xf>
    <xf numFmtId="171" fontId="97" fillId="0" borderId="97" xfId="65" applyNumberFormat="1" applyFont="1" applyBorder="1" applyAlignment="1">
      <alignment horizontal="center" vertical="center" wrapText="1"/>
    </xf>
    <xf numFmtId="0" fontId="11" fillId="0" borderId="95" xfId="65" applyFont="1" applyBorder="1" applyAlignment="1">
      <alignment horizontal="left" vertical="center" wrapText="1"/>
    </xf>
    <xf numFmtId="0" fontId="11" fillId="0" borderId="96" xfId="65" applyFont="1" applyBorder="1" applyAlignment="1">
      <alignment horizontal="left" vertical="center" wrapText="1"/>
    </xf>
    <xf numFmtId="0" fontId="11" fillId="0" borderId="97" xfId="65" applyFont="1" applyBorder="1" applyAlignment="1">
      <alignment horizontal="left" vertical="center" wrapText="1"/>
    </xf>
    <xf numFmtId="0" fontId="89" fillId="0" borderId="95" xfId="65" applyBorder="1" applyAlignment="1">
      <alignment horizontal="left" vertical="center" wrapText="1" indent="2"/>
    </xf>
    <xf numFmtId="0" fontId="89" fillId="0" borderId="96" xfId="65" applyBorder="1" applyAlignment="1">
      <alignment horizontal="left" vertical="center" wrapText="1" indent="2"/>
    </xf>
    <xf numFmtId="0" fontId="89" fillId="0" borderId="97" xfId="65" applyBorder="1" applyAlignment="1">
      <alignment horizontal="left" vertical="center" wrapText="1" indent="2"/>
    </xf>
    <xf numFmtId="0" fontId="89" fillId="0" borderId="96" xfId="65" applyBorder="1" applyAlignment="1">
      <alignment horizontal="left" vertical="top" wrapText="1"/>
    </xf>
    <xf numFmtId="0" fontId="13" fillId="0" borderId="95" xfId="65" applyFont="1" applyBorder="1" applyAlignment="1">
      <alignment horizontal="center" vertical="center" wrapText="1"/>
    </xf>
    <xf numFmtId="0" fontId="13" fillId="0" borderId="97" xfId="65" applyFont="1" applyBorder="1" applyAlignment="1">
      <alignment horizontal="center" vertical="center" wrapText="1"/>
    </xf>
    <xf numFmtId="0" fontId="11" fillId="0" borderId="95" xfId="65" applyFont="1" applyBorder="1" applyAlignment="1">
      <alignment horizontal="left" vertical="top" wrapText="1"/>
    </xf>
    <xf numFmtId="0" fontId="11" fillId="0" borderId="96" xfId="65" applyFont="1" applyBorder="1" applyAlignment="1">
      <alignment horizontal="left" vertical="top" wrapText="1"/>
    </xf>
    <xf numFmtId="0" fontId="11" fillId="0" borderId="97" xfId="65" applyFont="1" applyBorder="1" applyAlignment="1">
      <alignment horizontal="left" vertical="top" wrapText="1"/>
    </xf>
    <xf numFmtId="0" fontId="89" fillId="0" borderId="95" xfId="65" applyBorder="1" applyAlignment="1">
      <alignment horizontal="left" wrapText="1"/>
    </xf>
    <xf numFmtId="0" fontId="89" fillId="0" borderId="96" xfId="65" applyBorder="1" applyAlignment="1">
      <alignment horizontal="left" wrapText="1"/>
    </xf>
    <xf numFmtId="0" fontId="89" fillId="0" borderId="97" xfId="65" applyBorder="1" applyAlignment="1">
      <alignment horizontal="left" wrapText="1"/>
    </xf>
    <xf numFmtId="0" fontId="11" fillId="0" borderId="95" xfId="65" applyFont="1" applyBorder="1" applyAlignment="1">
      <alignment horizontal="left" vertical="center" wrapText="1" indent="2"/>
    </xf>
    <xf numFmtId="0" fontId="11" fillId="0" borderId="96" xfId="65" applyFont="1" applyBorder="1" applyAlignment="1">
      <alignment horizontal="left" vertical="center" wrapText="1" indent="2"/>
    </xf>
    <xf numFmtId="0" fontId="11" fillId="0" borderId="97" xfId="65" applyFont="1" applyBorder="1" applyAlignment="1">
      <alignment horizontal="left" vertical="center" wrapText="1" indent="2"/>
    </xf>
    <xf numFmtId="0" fontId="11" fillId="0" borderId="95" xfId="65" applyFont="1" applyBorder="1" applyAlignment="1">
      <alignment horizontal="left" vertical="center" wrapText="1" indent="1"/>
    </xf>
    <xf numFmtId="0" fontId="11" fillId="0" borderId="96" xfId="65" applyFont="1" applyBorder="1" applyAlignment="1">
      <alignment horizontal="left" vertical="center" wrapText="1" indent="1"/>
    </xf>
    <xf numFmtId="0" fontId="11" fillId="0" borderId="97" xfId="65" applyFont="1" applyBorder="1" applyAlignment="1">
      <alignment horizontal="left" vertical="center" wrapText="1" indent="1"/>
    </xf>
    <xf numFmtId="0" fontId="34" fillId="0" borderId="0" xfId="0" applyFont="1" applyAlignment="1">
      <alignment horizontal="center" vertical="center"/>
    </xf>
    <xf numFmtId="171" fontId="34" fillId="0" borderId="0" xfId="0" applyNumberFormat="1" applyFont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7" fillId="0" borderId="0" xfId="0" applyFont="1" applyAlignment="1">
      <alignment horizontal="left"/>
    </xf>
    <xf numFmtId="0" fontId="103" fillId="0" borderId="0" xfId="0" applyFont="1" applyAlignment="1">
      <alignment horizontal="center" vertical="center"/>
    </xf>
    <xf numFmtId="0" fontId="33" fillId="0" borderId="0" xfId="0" applyFont="1" applyAlignment="1">
      <alignment horizontal="right" vertical="center"/>
    </xf>
    <xf numFmtId="0" fontId="105" fillId="0" borderId="0" xfId="0" applyFont="1" applyAlignment="1" applyProtection="1">
      <alignment horizontal="left" vertical="center" indent="1"/>
      <protection locked="0"/>
    </xf>
    <xf numFmtId="179" fontId="50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42" fillId="0" borderId="32" xfId="0" applyFont="1" applyBorder="1" applyAlignment="1">
      <alignment horizontal="center"/>
    </xf>
    <xf numFmtId="0" fontId="25" fillId="0" borderId="32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38" fillId="0" borderId="0" xfId="0" applyFont="1" applyAlignment="1">
      <alignment horizontal="center" vertical="center"/>
    </xf>
    <xf numFmtId="0" fontId="88" fillId="0" borderId="0" xfId="0" applyFont="1" applyAlignment="1">
      <alignment horizontal="center"/>
    </xf>
    <xf numFmtId="0" fontId="20" fillId="0" borderId="37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20" fillId="0" borderId="37" xfId="0" applyFont="1" applyBorder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7" xfId="57" applyFont="1" applyBorder="1" applyAlignment="1">
      <alignment horizontal="center"/>
    </xf>
    <xf numFmtId="0" fontId="20" fillId="0" borderId="38" xfId="57" applyFont="1" applyBorder="1" applyAlignment="1">
      <alignment horizontal="center"/>
    </xf>
    <xf numFmtId="0" fontId="20" fillId="0" borderId="37" xfId="57" applyFont="1" applyBorder="1" applyAlignment="1">
      <alignment horizontal="left"/>
    </xf>
    <xf numFmtId="0" fontId="20" fillId="0" borderId="38" xfId="57" applyFont="1" applyBorder="1" applyAlignment="1">
      <alignment horizontal="left"/>
    </xf>
    <xf numFmtId="177" fontId="17" fillId="0" borderId="37" xfId="57" applyNumberFormat="1" applyFont="1" applyBorder="1" applyAlignment="1">
      <alignment horizontal="center"/>
    </xf>
    <xf numFmtId="177" fontId="17" fillId="0" borderId="38" xfId="57" applyNumberFormat="1" applyFont="1" applyBorder="1" applyAlignment="1">
      <alignment horizontal="center"/>
    </xf>
    <xf numFmtId="0" fontId="17" fillId="0" borderId="37" xfId="57" applyFont="1" applyBorder="1" applyAlignment="1">
      <alignment horizontal="center"/>
    </xf>
    <xf numFmtId="0" fontId="17" fillId="0" borderId="38" xfId="57" applyFont="1" applyBorder="1" applyAlignment="1">
      <alignment horizontal="center"/>
    </xf>
    <xf numFmtId="0" fontId="9" fillId="0" borderId="0" xfId="0" applyFont="1" applyAlignment="1">
      <alignment horizontal="center"/>
    </xf>
    <xf numFmtId="0" fontId="82" fillId="0" borderId="0" xfId="0" applyFont="1" applyAlignment="1">
      <alignment horizontal="center"/>
    </xf>
    <xf numFmtId="0" fontId="20" fillId="0" borderId="40" xfId="0" applyFont="1" applyBorder="1" applyAlignment="1">
      <alignment horizontal="center" vertical="center"/>
    </xf>
    <xf numFmtId="49" fontId="20" fillId="0" borderId="40" xfId="0" applyNumberFormat="1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/>
    </xf>
    <xf numFmtId="15" fontId="11" fillId="0" borderId="0" xfId="0" applyNumberFormat="1" applyFont="1" applyAlignment="1">
      <alignment horizontal="center"/>
    </xf>
    <xf numFmtId="170" fontId="20" fillId="0" borderId="40" xfId="0" applyNumberFormat="1" applyFont="1" applyBorder="1" applyAlignment="1">
      <alignment horizontal="center"/>
    </xf>
    <xf numFmtId="0" fontId="20" fillId="0" borderId="92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92" xfId="0" applyFont="1" applyBorder="1" applyAlignment="1">
      <alignment horizontal="center"/>
    </xf>
    <xf numFmtId="0" fontId="20" fillId="0" borderId="67" xfId="0" applyFont="1" applyBorder="1" applyAlignment="1">
      <alignment horizontal="center"/>
    </xf>
    <xf numFmtId="0" fontId="20" fillId="0" borderId="45" xfId="0" applyFont="1" applyBorder="1" applyAlignment="1">
      <alignment horizontal="center"/>
    </xf>
    <xf numFmtId="174" fontId="20" fillId="0" borderId="92" xfId="0" applyNumberFormat="1" applyFont="1" applyBorder="1" applyAlignment="1">
      <alignment horizontal="center" vertical="center"/>
    </xf>
    <xf numFmtId="174" fontId="20" fillId="0" borderId="67" xfId="0" applyNumberFormat="1" applyFont="1" applyBorder="1" applyAlignment="1">
      <alignment horizontal="center" vertical="center"/>
    </xf>
    <xf numFmtId="174" fontId="20" fillId="0" borderId="45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/>
    </xf>
    <xf numFmtId="49" fontId="20" fillId="0" borderId="41" xfId="0" applyNumberFormat="1" applyFont="1" applyBorder="1" applyAlignment="1">
      <alignment horizontal="center" vertical="center"/>
    </xf>
    <xf numFmtId="49" fontId="20" fillId="0" borderId="67" xfId="0" applyNumberFormat="1" applyFont="1" applyBorder="1" applyAlignment="1">
      <alignment horizontal="center" vertical="center"/>
    </xf>
    <xf numFmtId="49" fontId="20" fillId="0" borderId="45" xfId="0" applyNumberFormat="1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/>
    </xf>
    <xf numFmtId="0" fontId="20" fillId="0" borderId="41" xfId="0" applyFont="1" applyBorder="1" applyAlignment="1">
      <alignment horizontal="left" vertical="center"/>
    </xf>
    <xf numFmtId="0" fontId="20" fillId="0" borderId="67" xfId="0" applyFont="1" applyBorder="1" applyAlignment="1">
      <alignment horizontal="left" vertical="center"/>
    </xf>
    <xf numFmtId="0" fontId="20" fillId="0" borderId="45" xfId="0" applyFont="1" applyBorder="1" applyAlignment="1">
      <alignment horizontal="left" vertical="center"/>
    </xf>
    <xf numFmtId="0" fontId="72" fillId="0" borderId="0" xfId="48" applyFont="1" applyAlignment="1">
      <alignment horizontal="left"/>
    </xf>
    <xf numFmtId="0" fontId="72" fillId="0" borderId="0" xfId="48" applyFont="1" applyAlignment="1">
      <alignment horizontal="left" vertical="center"/>
    </xf>
    <xf numFmtId="0" fontId="78" fillId="0" borderId="0" xfId="48" applyFont="1" applyAlignment="1">
      <alignment horizontal="center"/>
    </xf>
    <xf numFmtId="0" fontId="79" fillId="0" borderId="0" xfId="48" applyFont="1" applyAlignment="1">
      <alignment horizontal="center"/>
    </xf>
    <xf numFmtId="0" fontId="44" fillId="0" borderId="0" xfId="48" applyFont="1" applyAlignment="1">
      <alignment horizontal="left"/>
    </xf>
    <xf numFmtId="0" fontId="80" fillId="0" borderId="0" xfId="48" applyFont="1" applyAlignment="1">
      <alignment horizontal="left"/>
    </xf>
    <xf numFmtId="172" fontId="13" fillId="0" borderId="69" xfId="39" applyNumberFormat="1" applyFont="1" applyBorder="1" applyAlignment="1">
      <alignment horizontal="center"/>
    </xf>
    <xf numFmtId="172" fontId="13" fillId="0" borderId="70" xfId="39" applyNumberFormat="1" applyFont="1" applyBorder="1" applyAlignment="1">
      <alignment horizontal="center"/>
    </xf>
    <xf numFmtId="172" fontId="13" fillId="0" borderId="71" xfId="39" applyNumberFormat="1" applyFont="1" applyBorder="1" applyAlignment="1">
      <alignment horizontal="center"/>
    </xf>
    <xf numFmtId="172" fontId="11" fillId="0" borderId="0" xfId="39" applyNumberFormat="1" applyFont="1" applyAlignment="1">
      <alignment horizontal="center"/>
    </xf>
    <xf numFmtId="0" fontId="83" fillId="0" borderId="72" xfId="39" applyFont="1" applyBorder="1" applyAlignment="1">
      <alignment horizontal="center"/>
    </xf>
    <xf numFmtId="0" fontId="83" fillId="0" borderId="56" xfId="39" applyFont="1" applyBorder="1" applyAlignment="1">
      <alignment horizontal="center"/>
    </xf>
    <xf numFmtId="0" fontId="13" fillId="0" borderId="73" xfId="39" applyFont="1" applyBorder="1" applyAlignment="1">
      <alignment horizontal="center"/>
    </xf>
    <xf numFmtId="0" fontId="13" fillId="0" borderId="74" xfId="39" applyFont="1" applyBorder="1" applyAlignment="1">
      <alignment horizontal="center"/>
    </xf>
    <xf numFmtId="0" fontId="7" fillId="21" borderId="0" xfId="39" applyFill="1" applyAlignment="1">
      <alignment horizontal="center" wrapText="1"/>
    </xf>
    <xf numFmtId="0" fontId="51" fillId="0" borderId="0" xfId="39" applyFont="1" applyAlignment="1">
      <alignment horizontal="center" vertical="center"/>
    </xf>
    <xf numFmtId="0" fontId="46" fillId="0" borderId="0" xfId="39" applyFont="1" applyAlignment="1">
      <alignment horizontal="center"/>
    </xf>
    <xf numFmtId="0" fontId="11" fillId="0" borderId="0" xfId="39" applyFont="1" applyAlignment="1">
      <alignment horizontal="center"/>
    </xf>
    <xf numFmtId="49" fontId="13" fillId="0" borderId="75" xfId="39" applyNumberFormat="1" applyFont="1" applyBorder="1" applyAlignment="1">
      <alignment horizontal="center" vertical="center"/>
    </xf>
    <xf numFmtId="49" fontId="13" fillId="0" borderId="38" xfId="39" applyNumberFormat="1" applyFont="1" applyBorder="1" applyAlignment="1">
      <alignment horizontal="center" vertical="center"/>
    </xf>
    <xf numFmtId="49" fontId="13" fillId="0" borderId="37" xfId="39" applyNumberFormat="1" applyFont="1" applyBorder="1" applyAlignment="1">
      <alignment horizontal="center" vertical="center"/>
    </xf>
    <xf numFmtId="49" fontId="13" fillId="0" borderId="76" xfId="39" applyNumberFormat="1" applyFont="1" applyBorder="1" applyAlignment="1">
      <alignment horizontal="center" vertical="center"/>
    </xf>
    <xf numFmtId="49" fontId="11" fillId="0" borderId="0" xfId="39" applyNumberFormat="1" applyFont="1" applyAlignment="1">
      <alignment horizontal="center" vertical="center"/>
    </xf>
    <xf numFmtId="0" fontId="13" fillId="0" borderId="75" xfId="39" applyFont="1" applyBorder="1" applyAlignment="1">
      <alignment horizontal="center" vertical="center"/>
    </xf>
    <xf numFmtId="0" fontId="13" fillId="0" borderId="38" xfId="39" applyFont="1" applyBorder="1" applyAlignment="1">
      <alignment horizontal="center" vertical="center"/>
    </xf>
    <xf numFmtId="0" fontId="11" fillId="0" borderId="0" xfId="39" applyFont="1" applyAlignment="1">
      <alignment horizontal="center" vertical="center"/>
    </xf>
    <xf numFmtId="0" fontId="13" fillId="0" borderId="77" xfId="39" applyFont="1" applyBorder="1" applyAlignment="1">
      <alignment horizontal="center" vertical="center"/>
    </xf>
    <xf numFmtId="0" fontId="13" fillId="0" borderId="78" xfId="39" applyFont="1" applyBorder="1" applyAlignment="1">
      <alignment horizontal="center" vertical="center"/>
    </xf>
    <xf numFmtId="49" fontId="13" fillId="0" borderId="79" xfId="39" applyNumberFormat="1" applyFont="1" applyBorder="1" applyAlignment="1">
      <alignment horizontal="center" vertical="center"/>
    </xf>
    <xf numFmtId="49" fontId="13" fillId="0" borderId="80" xfId="39" applyNumberFormat="1" applyFont="1" applyBorder="1" applyAlignment="1">
      <alignment horizontal="center" vertical="center"/>
    </xf>
    <xf numFmtId="0" fontId="13" fillId="0" borderId="81" xfId="39" applyFont="1" applyBorder="1" applyAlignment="1">
      <alignment horizontal="center"/>
    </xf>
    <xf numFmtId="0" fontId="13" fillId="0" borderId="70" xfId="39" applyFont="1" applyBorder="1" applyAlignment="1">
      <alignment horizontal="center"/>
    </xf>
    <xf numFmtId="0" fontId="13" fillId="0" borderId="71" xfId="39" applyFont="1" applyBorder="1" applyAlignment="1">
      <alignment horizontal="center"/>
    </xf>
    <xf numFmtId="0" fontId="13" fillId="0" borderId="0" xfId="39" applyFont="1" applyAlignment="1">
      <alignment horizontal="center"/>
    </xf>
    <xf numFmtId="0" fontId="72" fillId="0" borderId="0" xfId="39" applyFont="1" applyAlignment="1">
      <alignment horizontal="center"/>
    </xf>
    <xf numFmtId="0" fontId="7" fillId="21" borderId="0" xfId="39" applyFill="1" applyAlignment="1">
      <alignment horizontal="right" vertical="center"/>
    </xf>
    <xf numFmtId="171" fontId="72" fillId="0" borderId="0" xfId="39" applyNumberFormat="1" applyFont="1" applyAlignment="1">
      <alignment horizontal="center"/>
    </xf>
    <xf numFmtId="0" fontId="9" fillId="21" borderId="0" xfId="39" applyFont="1" applyFill="1" applyAlignment="1">
      <alignment horizontal="left" vertical="center"/>
    </xf>
    <xf numFmtId="0" fontId="7" fillId="21" borderId="0" xfId="39" applyFill="1" applyAlignment="1">
      <alignment horizontal="left" vertical="center"/>
    </xf>
    <xf numFmtId="172" fontId="13" fillId="0" borderId="69" xfId="39" applyNumberFormat="1" applyFont="1" applyBorder="1" applyAlignment="1">
      <alignment horizontal="center" vertical="center"/>
    </xf>
    <xf numFmtId="172" fontId="13" fillId="0" borderId="70" xfId="39" applyNumberFormat="1" applyFont="1" applyBorder="1" applyAlignment="1">
      <alignment horizontal="center" vertical="center"/>
    </xf>
    <xf numFmtId="172" fontId="13" fillId="0" borderId="71" xfId="39" applyNumberFormat="1" applyFont="1" applyBorder="1" applyAlignment="1">
      <alignment horizontal="center" vertical="center"/>
    </xf>
    <xf numFmtId="0" fontId="13" fillId="0" borderId="81" xfId="39" applyFont="1" applyBorder="1" applyAlignment="1">
      <alignment horizontal="center" vertical="center"/>
    </xf>
    <xf numFmtId="0" fontId="13" fillId="0" borderId="70" xfId="39" applyFont="1" applyBorder="1" applyAlignment="1">
      <alignment horizontal="center" vertical="center"/>
    </xf>
    <xf numFmtId="0" fontId="13" fillId="0" borderId="71" xfId="39" applyFont="1" applyBorder="1" applyAlignment="1">
      <alignment horizontal="center" vertical="center"/>
    </xf>
    <xf numFmtId="15" fontId="11" fillId="0" borderId="36" xfId="40" applyNumberFormat="1" applyFont="1" applyBorder="1" applyAlignment="1">
      <alignment horizontal="center"/>
    </xf>
    <xf numFmtId="0" fontId="11" fillId="0" borderId="36" xfId="40" applyFont="1" applyBorder="1" applyAlignment="1">
      <alignment horizontal="center"/>
    </xf>
  </cellXfs>
  <cellStyles count="6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3" builtinId="8"/>
    <cellStyle name="Hyperlink 2" xfId="51" xr:uid="{00000000-0005-0000-0000-000022000000}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7" xr:uid="{00000000-0005-0000-0000-000027000000}"/>
    <cellStyle name="Normal 2 2" xfId="50" xr:uid="{00000000-0005-0000-0000-000028000000}"/>
    <cellStyle name="Normal 2 2 2" xfId="52" xr:uid="{00000000-0005-0000-0000-000029000000}"/>
    <cellStyle name="Normal 2 2 2 2" xfId="54" xr:uid="{00000000-0005-0000-0000-00002A000000}"/>
    <cellStyle name="Normal 2 2 2 2 2" xfId="56" xr:uid="{00000000-0005-0000-0000-00002B000000}"/>
    <cellStyle name="Normal 2 2 2 2 2 2" xfId="64" xr:uid="{00000000-0005-0000-0000-00002C000000}"/>
    <cellStyle name="Normal 2 2 2 2 3" xfId="62" xr:uid="{00000000-0005-0000-0000-00002D000000}"/>
    <cellStyle name="Normal 2 2 2 3" xfId="61" xr:uid="{00000000-0005-0000-0000-00002E000000}"/>
    <cellStyle name="Normal 2 2 3" xfId="60" xr:uid="{00000000-0005-0000-0000-00002F000000}"/>
    <cellStyle name="Normal 2 3" xfId="59" xr:uid="{00000000-0005-0000-0000-000030000000}"/>
    <cellStyle name="Normal 3" xfId="55" xr:uid="{00000000-0005-0000-0000-000031000000}"/>
    <cellStyle name="Normal 3 2" xfId="63" xr:uid="{00000000-0005-0000-0000-000032000000}"/>
    <cellStyle name="Normal 4" xfId="65" xr:uid="{00000000-0005-0000-0000-000033000000}"/>
    <cellStyle name="Normal_206 ZS-HCT Components NEW" xfId="57" xr:uid="{00000000-0005-0000-0000-000034000000}"/>
    <cellStyle name="Normal_407 ZS-RXE Components NEW" xfId="37" xr:uid="{00000000-0005-0000-0000-000035000000}"/>
    <cellStyle name="Normal_44 ZS-RVW Components NEW" xfId="48" xr:uid="{00000000-0005-0000-0000-000036000000}"/>
    <cellStyle name="Normal_CA 43 03 ZS - RSV 2" xfId="49" xr:uid="{00000000-0005-0000-0000-000037000000}"/>
    <cellStyle name="Normal_CATS GMR Maintenance check list" xfId="38" xr:uid="{00000000-0005-0000-0000-000038000000}"/>
    <cellStyle name="Normal_Compass Card SMALL DATE &amp; LINKS" xfId="39" xr:uid="{00000000-0005-0000-0000-000039000000}"/>
    <cellStyle name="Normal_Compass swing" xfId="40" xr:uid="{00000000-0005-0000-0000-00003A000000}"/>
    <cellStyle name="Note" xfId="41" builtinId="10" customBuiltin="1"/>
    <cellStyle name="Note 2" xfId="58" xr:uid="{00000000-0005-0000-0000-00003C000000}"/>
    <cellStyle name="Output" xfId="42" builtinId="21" customBuiltin="1"/>
    <cellStyle name="Percent" xfId="43" builtinId="5"/>
    <cellStyle name="Title" xfId="44" builtinId="15" customBuiltin="1"/>
    <cellStyle name="Total" xfId="45" builtinId="25" customBuiltin="1"/>
    <cellStyle name="Warning Text" xfId="46" builtinId="11" customBuiltin="1"/>
  </cellStyles>
  <dxfs count="27"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13"/>
          <bgColor indexed="51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9"/>
          <bgColor indexed="45"/>
        </patternFill>
      </fill>
    </dxf>
    <dxf>
      <fill>
        <patternFill patternType="solid">
          <fgColor indexed="22"/>
          <bgColor indexed="47"/>
        </patternFill>
      </fill>
    </dxf>
    <dxf>
      <fill>
        <patternFill patternType="solid">
          <fgColor indexed="29"/>
          <bgColor indexed="45"/>
        </patternFill>
      </fill>
    </dxf>
    <dxf>
      <fill>
        <patternFill patternType="solid">
          <fgColor indexed="22"/>
          <bgColor indexed="47"/>
        </patternFill>
      </fill>
    </dxf>
    <dxf>
      <fill>
        <patternFill patternType="solid">
          <fgColor indexed="29"/>
          <bgColor indexed="45"/>
        </patternFill>
      </fill>
    </dxf>
    <dxf>
      <fill>
        <patternFill patternType="solid">
          <fgColor indexed="22"/>
          <bgColor indexed="47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EFC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1F9A1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A9694"/>
      <color rgb="FF3333CC"/>
      <color rgb="FFFFFFCC"/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161180</xdr:colOff>
      <xdr:row>0</xdr:row>
      <xdr:rowOff>77149</xdr:rowOff>
    </xdr:from>
    <xdr:ext cx="697232" cy="854972"/>
    <xdr:pic>
      <xdr:nvPicPr>
        <xdr:cNvPr id="2" name="image1.jpeg">
          <a:extLst>
            <a:ext uri="{FF2B5EF4-FFF2-40B4-BE49-F238E27FC236}">
              <a16:creationId xmlns:a16="http://schemas.microsoft.com/office/drawing/2014/main" id="{596A7E23-06A3-4B19-B7DF-83F7C9F7C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180" y="77149"/>
          <a:ext cx="697232" cy="85497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9525</xdr:colOff>
      <xdr:row>7</xdr:row>
      <xdr:rowOff>152400</xdr:rowOff>
    </xdr:to>
    <xdr:pic>
      <xdr:nvPicPr>
        <xdr:cNvPr id="2" name="Picture 1" descr="http://rgl.faa.gov/icons/ecblank.gif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06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152400</xdr:rowOff>
    </xdr:to>
    <xdr:pic>
      <xdr:nvPicPr>
        <xdr:cNvPr id="69" name="Picture 68" descr="http://rgl.faa.gov/icons/ecblank.gif">
          <a:extLst>
            <a:ext uri="{FF2B5EF4-FFF2-40B4-BE49-F238E27FC236}">
              <a16:creationId xmlns:a16="http://schemas.microsoft.com/office/drawing/2014/main" id="{00000000-0008-0000-09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1620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152400</xdr:rowOff>
    </xdr:to>
    <xdr:pic>
      <xdr:nvPicPr>
        <xdr:cNvPr id="70" name="Picture 69" descr="http://rgl.faa.gov/icons/ecblank.gif">
          <a:extLst>
            <a:ext uri="{FF2B5EF4-FFF2-40B4-BE49-F238E27FC236}">
              <a16:creationId xmlns:a16="http://schemas.microsoft.com/office/drawing/2014/main" id="{00000000-0008-0000-09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9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152400</xdr:rowOff>
    </xdr:to>
    <xdr:pic>
      <xdr:nvPicPr>
        <xdr:cNvPr id="71" name="Picture 70" descr="http://rgl.faa.gov/icons/ecblank.gif">
          <a:extLst>
            <a:ext uri="{FF2B5EF4-FFF2-40B4-BE49-F238E27FC236}">
              <a16:creationId xmlns:a16="http://schemas.microsoft.com/office/drawing/2014/main" id="{00000000-0008-0000-09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239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152400</xdr:rowOff>
    </xdr:to>
    <xdr:pic>
      <xdr:nvPicPr>
        <xdr:cNvPr id="72" name="Picture 71" descr="http://rgl.faa.gov/icons/ecblank.gif">
          <a:extLst>
            <a:ext uri="{FF2B5EF4-FFF2-40B4-BE49-F238E27FC236}">
              <a16:creationId xmlns:a16="http://schemas.microsoft.com/office/drawing/2014/main" id="{00000000-0008-0000-09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4859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152400</xdr:rowOff>
    </xdr:to>
    <xdr:pic>
      <xdr:nvPicPr>
        <xdr:cNvPr id="73" name="Picture 72" descr="http://rgl.faa.gov/icons/ecblank.gif">
          <a:extLst>
            <a:ext uri="{FF2B5EF4-FFF2-40B4-BE49-F238E27FC236}">
              <a16:creationId xmlns:a16="http://schemas.microsoft.com/office/drawing/2014/main" id="{00000000-0008-0000-09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78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152400</xdr:rowOff>
    </xdr:to>
    <xdr:pic>
      <xdr:nvPicPr>
        <xdr:cNvPr id="74" name="Picture 73" descr="http://rgl.faa.gov/icons/ecblank.gif">
          <a:extLst>
            <a:ext uri="{FF2B5EF4-FFF2-40B4-BE49-F238E27FC236}">
              <a16:creationId xmlns:a16="http://schemas.microsoft.com/office/drawing/2014/main" id="{00000000-0008-0000-09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6478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152400</xdr:rowOff>
    </xdr:to>
    <xdr:pic>
      <xdr:nvPicPr>
        <xdr:cNvPr id="75" name="Picture 74" descr="http://rgl.faa.gov/icons/ecblank.gif">
          <a:extLst>
            <a:ext uri="{FF2B5EF4-FFF2-40B4-BE49-F238E27FC236}">
              <a16:creationId xmlns:a16="http://schemas.microsoft.com/office/drawing/2014/main" id="{00000000-0008-0000-09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8097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152400</xdr:rowOff>
    </xdr:to>
    <xdr:pic>
      <xdr:nvPicPr>
        <xdr:cNvPr id="76" name="Picture 75" descr="http://rgl.faa.gov/icons/ecblank.gif">
          <a:extLst>
            <a:ext uri="{FF2B5EF4-FFF2-40B4-BE49-F238E27FC236}">
              <a16:creationId xmlns:a16="http://schemas.microsoft.com/office/drawing/2014/main" id="{00000000-0008-0000-09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16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152400</xdr:rowOff>
    </xdr:to>
    <xdr:pic>
      <xdr:nvPicPr>
        <xdr:cNvPr id="77" name="Picture 76" descr="http://rgl.faa.gov/icons/ecblank.gif">
          <a:extLst>
            <a:ext uri="{FF2B5EF4-FFF2-40B4-BE49-F238E27FC236}">
              <a16:creationId xmlns:a16="http://schemas.microsoft.com/office/drawing/2014/main" id="{00000000-0008-0000-09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9716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152400</xdr:rowOff>
    </xdr:to>
    <xdr:pic>
      <xdr:nvPicPr>
        <xdr:cNvPr id="78" name="Picture 77" descr="http://rgl.faa.gov/icons/ecblank.gif">
          <a:extLst>
            <a:ext uri="{FF2B5EF4-FFF2-40B4-BE49-F238E27FC236}">
              <a16:creationId xmlns:a16="http://schemas.microsoft.com/office/drawing/2014/main" id="{00000000-0008-0000-09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1336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152400</xdr:rowOff>
    </xdr:to>
    <xdr:pic>
      <xdr:nvPicPr>
        <xdr:cNvPr id="79" name="Picture 78" descr="http://rgl.faa.gov/icons/ecblank.gif">
          <a:extLst>
            <a:ext uri="{FF2B5EF4-FFF2-40B4-BE49-F238E27FC236}">
              <a16:creationId xmlns:a16="http://schemas.microsoft.com/office/drawing/2014/main" id="{00000000-0008-0000-09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55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152400</xdr:rowOff>
    </xdr:to>
    <xdr:pic>
      <xdr:nvPicPr>
        <xdr:cNvPr id="80" name="Picture 79" descr="http://rgl.faa.gov/icons/ecblank.gif">
          <a:extLst>
            <a:ext uri="{FF2B5EF4-FFF2-40B4-BE49-F238E27FC236}">
              <a16:creationId xmlns:a16="http://schemas.microsoft.com/office/drawing/2014/main" id="{00000000-0008-0000-09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2955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152400</xdr:rowOff>
    </xdr:to>
    <xdr:pic>
      <xdr:nvPicPr>
        <xdr:cNvPr id="81" name="Picture 80" descr="http://rgl.faa.gov/icons/ecblank.gif">
          <a:extLst>
            <a:ext uri="{FF2B5EF4-FFF2-40B4-BE49-F238E27FC236}">
              <a16:creationId xmlns:a16="http://schemas.microsoft.com/office/drawing/2014/main" id="{00000000-0008-0000-09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4574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152400</xdr:rowOff>
    </xdr:to>
    <xdr:pic>
      <xdr:nvPicPr>
        <xdr:cNvPr id="82" name="Picture 81" descr="http://rgl.faa.gov/icons/ecblank.gif">
          <a:extLst>
            <a:ext uri="{FF2B5EF4-FFF2-40B4-BE49-F238E27FC236}">
              <a16:creationId xmlns:a16="http://schemas.microsoft.com/office/drawing/2014/main" id="{00000000-0008-0000-09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152400</xdr:rowOff>
    </xdr:to>
    <xdr:pic>
      <xdr:nvPicPr>
        <xdr:cNvPr id="83" name="Picture 82" descr="http://rgl.faa.gov/icons/ecblank.gif">
          <a:extLst>
            <a:ext uri="{FF2B5EF4-FFF2-40B4-BE49-F238E27FC236}">
              <a16:creationId xmlns:a16="http://schemas.microsoft.com/office/drawing/2014/main" id="{00000000-0008-0000-09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6193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152400</xdr:rowOff>
    </xdr:to>
    <xdr:pic>
      <xdr:nvPicPr>
        <xdr:cNvPr id="84" name="Picture 83" descr="http://rgl.faa.gov/icons/ecblank.gif">
          <a:extLst>
            <a:ext uri="{FF2B5EF4-FFF2-40B4-BE49-F238E27FC236}">
              <a16:creationId xmlns:a16="http://schemas.microsoft.com/office/drawing/2014/main" id="{00000000-0008-0000-09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7813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152400</xdr:rowOff>
    </xdr:to>
    <xdr:pic>
      <xdr:nvPicPr>
        <xdr:cNvPr id="85" name="Picture 84" descr="http://rgl.faa.gov/icons/ecblank.gif">
          <a:extLst>
            <a:ext uri="{FF2B5EF4-FFF2-40B4-BE49-F238E27FC236}">
              <a16:creationId xmlns:a16="http://schemas.microsoft.com/office/drawing/2014/main" id="{00000000-0008-0000-09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32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152400</xdr:rowOff>
    </xdr:to>
    <xdr:pic>
      <xdr:nvPicPr>
        <xdr:cNvPr id="86" name="Picture 85" descr="http://rgl.faa.gov/icons/ecblank.gif">
          <a:extLst>
            <a:ext uri="{FF2B5EF4-FFF2-40B4-BE49-F238E27FC236}">
              <a16:creationId xmlns:a16="http://schemas.microsoft.com/office/drawing/2014/main" id="{00000000-0008-0000-09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29432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152400</xdr:rowOff>
    </xdr:to>
    <xdr:pic>
      <xdr:nvPicPr>
        <xdr:cNvPr id="87" name="Picture 86" descr="http://rgl.faa.gov/icons/ecblank.gif">
          <a:extLst>
            <a:ext uri="{FF2B5EF4-FFF2-40B4-BE49-F238E27FC236}">
              <a16:creationId xmlns:a16="http://schemas.microsoft.com/office/drawing/2014/main" id="{00000000-0008-0000-09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1051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152400</xdr:rowOff>
    </xdr:to>
    <xdr:pic>
      <xdr:nvPicPr>
        <xdr:cNvPr id="88" name="Picture 87" descr="http://rgl.faa.gov/icons/ecblank.gif">
          <a:extLst>
            <a:ext uri="{FF2B5EF4-FFF2-40B4-BE49-F238E27FC236}">
              <a16:creationId xmlns:a16="http://schemas.microsoft.com/office/drawing/2014/main" id="{00000000-0008-0000-09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70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152400</xdr:rowOff>
    </xdr:to>
    <xdr:pic>
      <xdr:nvPicPr>
        <xdr:cNvPr id="89" name="Picture 88" descr="http://rgl.faa.gov/icons/ecblank.gif">
          <a:extLst>
            <a:ext uri="{FF2B5EF4-FFF2-40B4-BE49-F238E27FC236}">
              <a16:creationId xmlns:a16="http://schemas.microsoft.com/office/drawing/2014/main" id="{00000000-0008-0000-09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2670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152400</xdr:rowOff>
    </xdr:to>
    <xdr:pic>
      <xdr:nvPicPr>
        <xdr:cNvPr id="90" name="Picture 89" descr="http://rgl.faa.gov/icons/ecblank.gif">
          <a:extLst>
            <a:ext uri="{FF2B5EF4-FFF2-40B4-BE49-F238E27FC236}">
              <a16:creationId xmlns:a16="http://schemas.microsoft.com/office/drawing/2014/main" id="{00000000-0008-0000-09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4290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9525</xdr:colOff>
      <xdr:row>27</xdr:row>
      <xdr:rowOff>152400</xdr:rowOff>
    </xdr:to>
    <xdr:pic>
      <xdr:nvPicPr>
        <xdr:cNvPr id="91" name="Picture 90" descr="http://rgl.faa.gov/icons/ecblank.gif">
          <a:extLst>
            <a:ext uri="{FF2B5EF4-FFF2-40B4-BE49-F238E27FC236}">
              <a16:creationId xmlns:a16="http://schemas.microsoft.com/office/drawing/2014/main" id="{00000000-0008-0000-09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09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152400</xdr:rowOff>
    </xdr:to>
    <xdr:pic>
      <xdr:nvPicPr>
        <xdr:cNvPr id="92" name="Picture 91" descr="http://rgl.faa.gov/icons/ecblank.gif">
          <a:extLst>
            <a:ext uri="{FF2B5EF4-FFF2-40B4-BE49-F238E27FC236}">
              <a16:creationId xmlns:a16="http://schemas.microsoft.com/office/drawing/2014/main" id="{00000000-0008-0000-09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5909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9525</xdr:colOff>
      <xdr:row>28</xdr:row>
      <xdr:rowOff>152400</xdr:rowOff>
    </xdr:to>
    <xdr:pic>
      <xdr:nvPicPr>
        <xdr:cNvPr id="93" name="Picture 92" descr="http://rgl.faa.gov/icons/ecblank.gif">
          <a:extLst>
            <a:ext uri="{FF2B5EF4-FFF2-40B4-BE49-F238E27FC236}">
              <a16:creationId xmlns:a16="http://schemas.microsoft.com/office/drawing/2014/main" id="{00000000-0008-0000-09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7528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</xdr:colOff>
      <xdr:row>29</xdr:row>
      <xdr:rowOff>152400</xdr:rowOff>
    </xdr:to>
    <xdr:pic>
      <xdr:nvPicPr>
        <xdr:cNvPr id="94" name="Picture 93" descr="http://rgl.faa.gov/icons/ecblank.gif">
          <a:extLst>
            <a:ext uri="{FF2B5EF4-FFF2-40B4-BE49-F238E27FC236}">
              <a16:creationId xmlns:a16="http://schemas.microsoft.com/office/drawing/2014/main" id="{00000000-0008-0000-09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47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152400</xdr:rowOff>
    </xdr:to>
    <xdr:pic>
      <xdr:nvPicPr>
        <xdr:cNvPr id="95" name="Picture 94" descr="http://rgl.faa.gov/icons/ecblank.gif">
          <a:extLst>
            <a:ext uri="{FF2B5EF4-FFF2-40B4-BE49-F238E27FC236}">
              <a16:creationId xmlns:a16="http://schemas.microsoft.com/office/drawing/2014/main" id="{00000000-0008-0000-09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9147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152400</xdr:rowOff>
    </xdr:to>
    <xdr:pic>
      <xdr:nvPicPr>
        <xdr:cNvPr id="96" name="Picture 95" descr="http://rgl.faa.gov/icons/ecblank.gif">
          <a:extLst>
            <a:ext uri="{FF2B5EF4-FFF2-40B4-BE49-F238E27FC236}">
              <a16:creationId xmlns:a16="http://schemas.microsoft.com/office/drawing/2014/main" id="{00000000-0008-0000-09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40767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152400</xdr:rowOff>
    </xdr:to>
    <xdr:pic>
      <xdr:nvPicPr>
        <xdr:cNvPr id="97" name="Picture 96" descr="http://rgl.faa.gov/icons/ecblank.gif">
          <a:extLst>
            <a:ext uri="{FF2B5EF4-FFF2-40B4-BE49-F238E27FC236}">
              <a16:creationId xmlns:a16="http://schemas.microsoft.com/office/drawing/2014/main" id="{00000000-0008-0000-09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86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152400</xdr:rowOff>
    </xdr:to>
    <xdr:pic>
      <xdr:nvPicPr>
        <xdr:cNvPr id="98" name="Picture 97" descr="http://rgl.faa.gov/icons/ecblank.gif">
          <a:extLst>
            <a:ext uri="{FF2B5EF4-FFF2-40B4-BE49-F238E27FC236}">
              <a16:creationId xmlns:a16="http://schemas.microsoft.com/office/drawing/2014/main" id="{00000000-0008-0000-09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42386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152400</xdr:rowOff>
    </xdr:to>
    <xdr:pic>
      <xdr:nvPicPr>
        <xdr:cNvPr id="99" name="Picture 98" descr="http://rgl.faa.gov/icons/ecblank.gif">
          <a:extLst>
            <a:ext uri="{FF2B5EF4-FFF2-40B4-BE49-F238E27FC236}">
              <a16:creationId xmlns:a16="http://schemas.microsoft.com/office/drawing/2014/main" id="{00000000-0008-0000-09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44005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</xdr:colOff>
      <xdr:row>33</xdr:row>
      <xdr:rowOff>152400</xdr:rowOff>
    </xdr:to>
    <xdr:pic>
      <xdr:nvPicPr>
        <xdr:cNvPr id="100" name="Picture 99" descr="http://rgl.faa.gov/icons/ecblank.gif">
          <a:extLst>
            <a:ext uri="{FF2B5EF4-FFF2-40B4-BE49-F238E27FC236}">
              <a16:creationId xmlns:a16="http://schemas.microsoft.com/office/drawing/2014/main" id="{00000000-0008-0000-09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24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152400</xdr:rowOff>
    </xdr:to>
    <xdr:pic>
      <xdr:nvPicPr>
        <xdr:cNvPr id="101" name="Picture 100" descr="http://rgl.faa.gov/icons/ecblank.gif">
          <a:extLst>
            <a:ext uri="{FF2B5EF4-FFF2-40B4-BE49-F238E27FC236}">
              <a16:creationId xmlns:a16="http://schemas.microsoft.com/office/drawing/2014/main" id="{00000000-0008-0000-09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45624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152400</xdr:rowOff>
    </xdr:to>
    <xdr:pic>
      <xdr:nvPicPr>
        <xdr:cNvPr id="102" name="Picture 101" descr="http://rgl.faa.gov/icons/ecblank.gif">
          <a:extLst>
            <a:ext uri="{FF2B5EF4-FFF2-40B4-BE49-F238E27FC236}">
              <a16:creationId xmlns:a16="http://schemas.microsoft.com/office/drawing/2014/main" id="{00000000-0008-0000-09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47244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</xdr:colOff>
      <xdr:row>35</xdr:row>
      <xdr:rowOff>152400</xdr:rowOff>
    </xdr:to>
    <xdr:pic>
      <xdr:nvPicPr>
        <xdr:cNvPr id="103" name="Picture 102" descr="http://rgl.faa.gov/icons/ecblank.gif">
          <a:extLst>
            <a:ext uri="{FF2B5EF4-FFF2-40B4-BE49-F238E27FC236}">
              <a16:creationId xmlns:a16="http://schemas.microsoft.com/office/drawing/2014/main" id="{00000000-0008-0000-09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9525</xdr:colOff>
      <xdr:row>35</xdr:row>
      <xdr:rowOff>152400</xdr:rowOff>
    </xdr:to>
    <xdr:pic>
      <xdr:nvPicPr>
        <xdr:cNvPr id="104" name="Picture 103" descr="http://rgl.faa.gov/icons/ecblank.gif">
          <a:extLst>
            <a:ext uri="{FF2B5EF4-FFF2-40B4-BE49-F238E27FC236}">
              <a16:creationId xmlns:a16="http://schemas.microsoft.com/office/drawing/2014/main" id="{00000000-0008-0000-09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48863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152400</xdr:rowOff>
    </xdr:to>
    <xdr:pic>
      <xdr:nvPicPr>
        <xdr:cNvPr id="105" name="Picture 104" descr="http://rgl.faa.gov/icons/ecblank.gif">
          <a:extLst>
            <a:ext uri="{FF2B5EF4-FFF2-40B4-BE49-F238E27FC236}">
              <a16:creationId xmlns:a16="http://schemas.microsoft.com/office/drawing/2014/main" id="{00000000-0008-0000-09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0482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152400</xdr:rowOff>
    </xdr:to>
    <xdr:pic>
      <xdr:nvPicPr>
        <xdr:cNvPr id="106" name="Picture 105" descr="http://rgl.faa.gov/icons/ecblank.gif">
          <a:extLst>
            <a:ext uri="{FF2B5EF4-FFF2-40B4-BE49-F238E27FC236}">
              <a16:creationId xmlns:a16="http://schemas.microsoft.com/office/drawing/2014/main" id="{00000000-0008-0000-09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01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152400</xdr:rowOff>
    </xdr:to>
    <xdr:pic>
      <xdr:nvPicPr>
        <xdr:cNvPr id="107" name="Picture 106" descr="http://rgl.faa.gov/icons/ecblank.gif">
          <a:extLst>
            <a:ext uri="{FF2B5EF4-FFF2-40B4-BE49-F238E27FC236}">
              <a16:creationId xmlns:a16="http://schemas.microsoft.com/office/drawing/2014/main" id="{00000000-0008-0000-09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2101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152400</xdr:rowOff>
    </xdr:to>
    <xdr:pic>
      <xdr:nvPicPr>
        <xdr:cNvPr id="108" name="Picture 107" descr="http://rgl.faa.gov/icons/ecblank.gif">
          <a:extLst>
            <a:ext uri="{FF2B5EF4-FFF2-40B4-BE49-F238E27FC236}">
              <a16:creationId xmlns:a16="http://schemas.microsoft.com/office/drawing/2014/main" id="{00000000-0008-0000-09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3721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152400</xdr:rowOff>
    </xdr:to>
    <xdr:pic>
      <xdr:nvPicPr>
        <xdr:cNvPr id="109" name="Picture 108" descr="http://rgl.faa.gov/icons/ecblank.gif">
          <a:extLst>
            <a:ext uri="{FF2B5EF4-FFF2-40B4-BE49-F238E27FC236}">
              <a16:creationId xmlns:a16="http://schemas.microsoft.com/office/drawing/2014/main" id="{00000000-0008-0000-09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40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152400</xdr:rowOff>
    </xdr:to>
    <xdr:pic>
      <xdr:nvPicPr>
        <xdr:cNvPr id="110" name="Picture 109" descr="http://rgl.faa.gov/icons/ecblank.gif">
          <a:extLst>
            <a:ext uri="{FF2B5EF4-FFF2-40B4-BE49-F238E27FC236}">
              <a16:creationId xmlns:a16="http://schemas.microsoft.com/office/drawing/2014/main" id="{00000000-0008-0000-09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5340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9525</xdr:colOff>
      <xdr:row>40</xdr:row>
      <xdr:rowOff>152400</xdr:rowOff>
    </xdr:to>
    <xdr:pic>
      <xdr:nvPicPr>
        <xdr:cNvPr id="111" name="Picture 110" descr="http://rgl.faa.gov/icons/ecblank.gif">
          <a:extLst>
            <a:ext uri="{FF2B5EF4-FFF2-40B4-BE49-F238E27FC236}">
              <a16:creationId xmlns:a16="http://schemas.microsoft.com/office/drawing/2014/main" id="{00000000-0008-0000-09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6959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152400</xdr:rowOff>
    </xdr:to>
    <xdr:pic>
      <xdr:nvPicPr>
        <xdr:cNvPr id="112" name="Picture 111" descr="http://rgl.faa.gov/icons/ecblank.gif">
          <a:extLst>
            <a:ext uri="{FF2B5EF4-FFF2-40B4-BE49-F238E27FC236}">
              <a16:creationId xmlns:a16="http://schemas.microsoft.com/office/drawing/2014/main" id="{00000000-0008-0000-09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78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9525</xdr:colOff>
      <xdr:row>41</xdr:row>
      <xdr:rowOff>152400</xdr:rowOff>
    </xdr:to>
    <xdr:pic>
      <xdr:nvPicPr>
        <xdr:cNvPr id="113" name="Picture 112" descr="http://rgl.faa.gov/icons/ecblank.gif">
          <a:extLst>
            <a:ext uri="{FF2B5EF4-FFF2-40B4-BE49-F238E27FC236}">
              <a16:creationId xmlns:a16="http://schemas.microsoft.com/office/drawing/2014/main" id="{00000000-0008-0000-09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8578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9525</xdr:colOff>
      <xdr:row>42</xdr:row>
      <xdr:rowOff>152400</xdr:rowOff>
    </xdr:to>
    <xdr:pic>
      <xdr:nvPicPr>
        <xdr:cNvPr id="114" name="Picture 113" descr="http://rgl.faa.gov/icons/ecblank.gif">
          <a:extLst>
            <a:ext uri="{FF2B5EF4-FFF2-40B4-BE49-F238E27FC236}">
              <a16:creationId xmlns:a16="http://schemas.microsoft.com/office/drawing/2014/main" id="{00000000-0008-0000-09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0198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152400</xdr:rowOff>
    </xdr:to>
    <xdr:pic>
      <xdr:nvPicPr>
        <xdr:cNvPr id="115" name="Picture 114" descr="http://rgl.faa.gov/icons/ecblank.gif">
          <a:extLst>
            <a:ext uri="{FF2B5EF4-FFF2-40B4-BE49-F238E27FC236}">
              <a16:creationId xmlns:a16="http://schemas.microsoft.com/office/drawing/2014/main" id="{00000000-0008-0000-09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817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9525</xdr:colOff>
      <xdr:row>43</xdr:row>
      <xdr:rowOff>152400</xdr:rowOff>
    </xdr:to>
    <xdr:pic>
      <xdr:nvPicPr>
        <xdr:cNvPr id="116" name="Picture 115" descr="http://rgl.faa.gov/icons/ecblank.gif">
          <a:extLst>
            <a:ext uri="{FF2B5EF4-FFF2-40B4-BE49-F238E27FC236}">
              <a16:creationId xmlns:a16="http://schemas.microsoft.com/office/drawing/2014/main" id="{00000000-0008-0000-09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1817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9525</xdr:colOff>
      <xdr:row>44</xdr:row>
      <xdr:rowOff>152400</xdr:rowOff>
    </xdr:to>
    <xdr:pic>
      <xdr:nvPicPr>
        <xdr:cNvPr id="117" name="Picture 116" descr="http://rgl.faa.gov/icons/ecblank.gif">
          <a:extLst>
            <a:ext uri="{FF2B5EF4-FFF2-40B4-BE49-F238E27FC236}">
              <a16:creationId xmlns:a16="http://schemas.microsoft.com/office/drawing/2014/main" id="{00000000-0008-0000-09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3436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152400</xdr:rowOff>
    </xdr:to>
    <xdr:pic>
      <xdr:nvPicPr>
        <xdr:cNvPr id="118" name="Picture 117" descr="http://rgl.faa.gov/icons/ecblank.gif">
          <a:extLst>
            <a:ext uri="{FF2B5EF4-FFF2-40B4-BE49-F238E27FC236}">
              <a16:creationId xmlns:a16="http://schemas.microsoft.com/office/drawing/2014/main" id="{00000000-0008-0000-09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055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9525</xdr:colOff>
      <xdr:row>45</xdr:row>
      <xdr:rowOff>152400</xdr:rowOff>
    </xdr:to>
    <xdr:pic>
      <xdr:nvPicPr>
        <xdr:cNvPr id="119" name="Picture 118" descr="http://rgl.faa.gov/icons/ecblank.gif">
          <a:extLst>
            <a:ext uri="{FF2B5EF4-FFF2-40B4-BE49-F238E27FC236}">
              <a16:creationId xmlns:a16="http://schemas.microsoft.com/office/drawing/2014/main" id="{00000000-0008-0000-09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5055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9525</xdr:colOff>
      <xdr:row>46</xdr:row>
      <xdr:rowOff>152400</xdr:rowOff>
    </xdr:to>
    <xdr:pic>
      <xdr:nvPicPr>
        <xdr:cNvPr id="120" name="Picture 119" descr="http://rgl.faa.gov/icons/ecblank.gif">
          <a:extLst>
            <a:ext uri="{FF2B5EF4-FFF2-40B4-BE49-F238E27FC236}">
              <a16:creationId xmlns:a16="http://schemas.microsoft.com/office/drawing/2014/main" id="{00000000-0008-0000-09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6675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9525</xdr:colOff>
      <xdr:row>47</xdr:row>
      <xdr:rowOff>152400</xdr:rowOff>
    </xdr:to>
    <xdr:pic>
      <xdr:nvPicPr>
        <xdr:cNvPr id="121" name="Picture 120" descr="http://rgl.faa.gov/icons/ecblank.gif">
          <a:extLst>
            <a:ext uri="{FF2B5EF4-FFF2-40B4-BE49-F238E27FC236}">
              <a16:creationId xmlns:a16="http://schemas.microsoft.com/office/drawing/2014/main" id="{00000000-0008-0000-09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294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24</xdr:row>
      <xdr:rowOff>0</xdr:rowOff>
    </xdr:from>
    <xdr:ext cx="9525" cy="152400"/>
    <xdr:pic>
      <xdr:nvPicPr>
        <xdr:cNvPr id="122" name="Picture 121" descr="http://rgl.faa.gov/icons/ecblank.gif">
          <a:extLst>
            <a:ext uri="{FF2B5EF4-FFF2-40B4-BE49-F238E27FC236}">
              <a16:creationId xmlns:a16="http://schemas.microsoft.com/office/drawing/2014/main" id="{00000000-0008-0000-09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1051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9525" cy="152400"/>
    <xdr:pic>
      <xdr:nvPicPr>
        <xdr:cNvPr id="123" name="Picture 122" descr="http://rgl.faa.gov/icons/ecblank.gif">
          <a:extLst>
            <a:ext uri="{FF2B5EF4-FFF2-40B4-BE49-F238E27FC236}">
              <a16:creationId xmlns:a16="http://schemas.microsoft.com/office/drawing/2014/main" id="{00000000-0008-0000-09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37528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152400"/>
    <xdr:pic>
      <xdr:nvPicPr>
        <xdr:cNvPr id="124" name="Picture 123" descr="http://rgl.faa.gov/icons/ecblank.gif">
          <a:extLst>
            <a:ext uri="{FF2B5EF4-FFF2-40B4-BE49-F238E27FC236}">
              <a16:creationId xmlns:a16="http://schemas.microsoft.com/office/drawing/2014/main" id="{00000000-0008-0000-09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2101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152400"/>
    <xdr:pic>
      <xdr:nvPicPr>
        <xdr:cNvPr id="125" name="Picture 124" descr="http://rgl.faa.gov/icons/ecblank.gif">
          <a:extLst>
            <a:ext uri="{FF2B5EF4-FFF2-40B4-BE49-F238E27FC236}">
              <a16:creationId xmlns:a16="http://schemas.microsoft.com/office/drawing/2014/main" id="{00000000-0008-0000-09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3721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152400"/>
    <xdr:pic>
      <xdr:nvPicPr>
        <xdr:cNvPr id="126" name="Picture 125" descr="http://rgl.faa.gov/icons/ecblank.gif">
          <a:extLst>
            <a:ext uri="{FF2B5EF4-FFF2-40B4-BE49-F238E27FC236}">
              <a16:creationId xmlns:a16="http://schemas.microsoft.com/office/drawing/2014/main" id="{00000000-0008-0000-09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5340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152400"/>
    <xdr:pic>
      <xdr:nvPicPr>
        <xdr:cNvPr id="127" name="Picture 126" descr="http://rgl.faa.gov/icons/ecblank.gif">
          <a:extLst>
            <a:ext uri="{FF2B5EF4-FFF2-40B4-BE49-F238E27FC236}">
              <a16:creationId xmlns:a16="http://schemas.microsoft.com/office/drawing/2014/main" id="{00000000-0008-0000-09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6959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152400"/>
    <xdr:pic>
      <xdr:nvPicPr>
        <xdr:cNvPr id="128" name="Picture 127" descr="http://rgl.faa.gov/icons/ecblank.gif">
          <a:extLst>
            <a:ext uri="{FF2B5EF4-FFF2-40B4-BE49-F238E27FC236}">
              <a16:creationId xmlns:a16="http://schemas.microsoft.com/office/drawing/2014/main" id="{00000000-0008-0000-09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8578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152400"/>
    <xdr:pic>
      <xdr:nvPicPr>
        <xdr:cNvPr id="129" name="Picture 128" descr="http://rgl.faa.gov/icons/ecblank.gif">
          <a:extLst>
            <a:ext uri="{FF2B5EF4-FFF2-40B4-BE49-F238E27FC236}">
              <a16:creationId xmlns:a16="http://schemas.microsoft.com/office/drawing/2014/main" id="{00000000-0008-0000-09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0198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152400"/>
    <xdr:pic>
      <xdr:nvPicPr>
        <xdr:cNvPr id="130" name="Picture 129" descr="http://rgl.faa.gov/icons/ecblank.gif">
          <a:extLst>
            <a:ext uri="{FF2B5EF4-FFF2-40B4-BE49-F238E27FC236}">
              <a16:creationId xmlns:a16="http://schemas.microsoft.com/office/drawing/2014/main" id="{00000000-0008-0000-09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1817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152400"/>
    <xdr:pic>
      <xdr:nvPicPr>
        <xdr:cNvPr id="131" name="Picture 130" descr="http://rgl.faa.gov/icons/ecblank.gif">
          <a:extLst>
            <a:ext uri="{FF2B5EF4-FFF2-40B4-BE49-F238E27FC236}">
              <a16:creationId xmlns:a16="http://schemas.microsoft.com/office/drawing/2014/main" id="{00000000-0008-0000-09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3436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152400"/>
    <xdr:pic>
      <xdr:nvPicPr>
        <xdr:cNvPr id="132" name="Picture 131" descr="http://rgl.faa.gov/icons/ecblank.gif">
          <a:extLst>
            <a:ext uri="{FF2B5EF4-FFF2-40B4-BE49-F238E27FC236}">
              <a16:creationId xmlns:a16="http://schemas.microsoft.com/office/drawing/2014/main" id="{00000000-0008-0000-09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50557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152400"/>
    <xdr:pic>
      <xdr:nvPicPr>
        <xdr:cNvPr id="133" name="Picture 132" descr="http://rgl.faa.gov/icons/ecblank.gif">
          <a:extLst>
            <a:ext uri="{FF2B5EF4-FFF2-40B4-BE49-F238E27FC236}">
              <a16:creationId xmlns:a16="http://schemas.microsoft.com/office/drawing/2014/main" id="{00000000-0008-0000-09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6675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152400"/>
    <xdr:pic>
      <xdr:nvPicPr>
        <xdr:cNvPr id="134" name="Picture 133" descr="http://rgl.faa.gov/icons/ecblank.gif">
          <a:extLst>
            <a:ext uri="{FF2B5EF4-FFF2-40B4-BE49-F238E27FC236}">
              <a16:creationId xmlns:a16="http://schemas.microsoft.com/office/drawing/2014/main" id="{00000000-0008-0000-09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6829425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50</xdr:row>
      <xdr:rowOff>0</xdr:rowOff>
    </xdr:from>
    <xdr:ext cx="9525" cy="152400"/>
    <xdr:pic>
      <xdr:nvPicPr>
        <xdr:cNvPr id="143" name="Picture 142" descr="http://rgl.faa.gov/icons/ecblank.gif">
          <a:extLst>
            <a:ext uri="{FF2B5EF4-FFF2-40B4-BE49-F238E27FC236}">
              <a16:creationId xmlns:a16="http://schemas.microsoft.com/office/drawing/2014/main" id="{00000000-0008-0000-09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342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51</xdr:row>
      <xdr:rowOff>0</xdr:rowOff>
    </xdr:from>
    <xdr:to>
      <xdr:col>0</xdr:col>
      <xdr:colOff>9525</xdr:colOff>
      <xdr:row>51</xdr:row>
      <xdr:rowOff>152400</xdr:rowOff>
    </xdr:to>
    <xdr:pic>
      <xdr:nvPicPr>
        <xdr:cNvPr id="144" name="Picture 143" descr="http://rgl.faa.gov/icons/ecblank.gif">
          <a:extLst>
            <a:ext uri="{FF2B5EF4-FFF2-40B4-BE49-F238E27FC236}">
              <a16:creationId xmlns:a16="http://schemas.microsoft.com/office/drawing/2014/main" id="{00000000-0008-0000-09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057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9525</xdr:colOff>
      <xdr:row>53</xdr:row>
      <xdr:rowOff>152400</xdr:rowOff>
    </xdr:to>
    <xdr:pic>
      <xdr:nvPicPr>
        <xdr:cNvPr id="145" name="Picture 144" descr="http://rgl.faa.gov/icons/ecblank.gif">
          <a:extLst>
            <a:ext uri="{FF2B5EF4-FFF2-40B4-BE49-F238E27FC236}">
              <a16:creationId xmlns:a16="http://schemas.microsoft.com/office/drawing/2014/main" id="{00000000-0008-0000-09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486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</xdr:colOff>
      <xdr:row>55</xdr:row>
      <xdr:rowOff>152400</xdr:rowOff>
    </xdr:to>
    <xdr:pic>
      <xdr:nvPicPr>
        <xdr:cNvPr id="146" name="Picture 145" descr="http://rgl.faa.gov/icons/ecblank.gif">
          <a:extLst>
            <a:ext uri="{FF2B5EF4-FFF2-40B4-BE49-F238E27FC236}">
              <a16:creationId xmlns:a16="http://schemas.microsoft.com/office/drawing/2014/main" id="{00000000-0008-0000-09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915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54</xdr:row>
      <xdr:rowOff>0</xdr:rowOff>
    </xdr:from>
    <xdr:ext cx="9525" cy="152400"/>
    <xdr:pic>
      <xdr:nvPicPr>
        <xdr:cNvPr id="147" name="Picture 146" descr="http://rgl.faa.gov/icons/ecblank.gif">
          <a:extLst>
            <a:ext uri="{FF2B5EF4-FFF2-40B4-BE49-F238E27FC236}">
              <a16:creationId xmlns:a16="http://schemas.microsoft.com/office/drawing/2014/main" id="{00000000-0008-0000-09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80200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9525" cy="152400"/>
    <xdr:pic>
      <xdr:nvPicPr>
        <xdr:cNvPr id="148" name="Picture 147" descr="http://rgl.faa.gov/icons/ecblank.gif">
          <a:extLst>
            <a:ext uri="{FF2B5EF4-FFF2-40B4-BE49-F238E27FC236}">
              <a16:creationId xmlns:a16="http://schemas.microsoft.com/office/drawing/2014/main" id="{00000000-0008-0000-09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802005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55</xdr:row>
      <xdr:rowOff>0</xdr:rowOff>
    </xdr:from>
    <xdr:ext cx="9525" cy="152400"/>
    <xdr:pic>
      <xdr:nvPicPr>
        <xdr:cNvPr id="149" name="Picture 148" descr="http://rgl.faa.gov/icons/ecblank.gif">
          <a:extLst>
            <a:ext uri="{FF2B5EF4-FFF2-40B4-BE49-F238E27FC236}">
              <a16:creationId xmlns:a16="http://schemas.microsoft.com/office/drawing/2014/main" id="{00000000-0008-0000-09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81915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55</xdr:row>
      <xdr:rowOff>0</xdr:rowOff>
    </xdr:from>
    <xdr:ext cx="9525" cy="152400"/>
    <xdr:pic>
      <xdr:nvPicPr>
        <xdr:cNvPr id="150" name="Picture 149" descr="http://rgl.faa.gov/icons/ecblank.gif">
          <a:extLst>
            <a:ext uri="{FF2B5EF4-FFF2-40B4-BE49-F238E27FC236}">
              <a16:creationId xmlns:a16="http://schemas.microsoft.com/office/drawing/2014/main" id="{00000000-0008-0000-09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8191500"/>
          <a:ext cx="95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caa.co.za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rgl.faa.gov/Regulatory_and_Guidance_Library/rgad.nsf/0/AC74D44CFDF61E0686257A7C005116BB?OpenDocument" TargetMode="External"/><Relationship Id="rId13" Type="http://schemas.openxmlformats.org/officeDocument/2006/relationships/hyperlink" Target="http://rgl.faa.gov/Regulatory_and_Guidance_Library/rgad.nsf/0/F3B89E6EED4127CD86257689004F9DAB?OpenDocument" TargetMode="External"/><Relationship Id="rId18" Type="http://schemas.openxmlformats.org/officeDocument/2006/relationships/hyperlink" Target="http://rgl.faa.gov/Regulatory_and_Guidance_Library/rgad.nsf/0/580584B03BFF17D986256FA40059DB78?OpenDocument" TargetMode="External"/><Relationship Id="rId26" Type="http://schemas.openxmlformats.org/officeDocument/2006/relationships/hyperlink" Target="http://rgl.faa.gov/Regulatory_and_Guidance_Library/rgad.nsf/0/8DCFC25B7ACA3FB186256A780058287A?OpenDocument" TargetMode="External"/><Relationship Id="rId39" Type="http://schemas.openxmlformats.org/officeDocument/2006/relationships/hyperlink" Target="http://rgl.faa.gov/Regulatory_and_Guidance_Library/rgad.nsf/0/16877911DBE785D0862571BF0058F41A?OpenDocument" TargetMode="External"/><Relationship Id="rId3" Type="http://schemas.openxmlformats.org/officeDocument/2006/relationships/hyperlink" Target="http://rgl.faa.gov/Regulatory_and_Guidance_Library/rgad.nsf/0/31A0E287C73B4AE486257C1D004C3B94?OpenDocument" TargetMode="External"/><Relationship Id="rId21" Type="http://schemas.openxmlformats.org/officeDocument/2006/relationships/hyperlink" Target="http://rgl.faa.gov/Regulatory_and_Guidance_Library/rgad.nsf/0/56764928D17C9B4486256CB8004EB76E?OpenDocument" TargetMode="External"/><Relationship Id="rId34" Type="http://schemas.openxmlformats.org/officeDocument/2006/relationships/hyperlink" Target="http://rgl.faa.gov/Regulatory_and_Guidance_Library/rgad.nsf/0/1665FEC3017A205686256A4D007024DF?OpenDocument" TargetMode="External"/><Relationship Id="rId42" Type="http://schemas.openxmlformats.org/officeDocument/2006/relationships/printerSettings" Target="../printerSettings/printerSettings11.bin"/><Relationship Id="rId7" Type="http://schemas.openxmlformats.org/officeDocument/2006/relationships/hyperlink" Target="http://rgl.faa.gov/Regulatory_and_Guidance_Library/rgad.nsf/0/7E7FB71225DFBCD786257B970048B430?OpenDocument" TargetMode="External"/><Relationship Id="rId12" Type="http://schemas.openxmlformats.org/officeDocument/2006/relationships/hyperlink" Target="http://rgl.faa.gov/Regulatory_and_Guidance_Library/rgad.nsf/0/44CCFD0CA064146F8625784F0051B0C5?OpenDocument" TargetMode="External"/><Relationship Id="rId17" Type="http://schemas.openxmlformats.org/officeDocument/2006/relationships/hyperlink" Target="http://rgl.faa.gov/Regulatory_and_Guidance_Library/rgad.nsf/0/BFCA2E6D76AED0708625748200525E07?OpenDocument" TargetMode="External"/><Relationship Id="rId25" Type="http://schemas.openxmlformats.org/officeDocument/2006/relationships/hyperlink" Target="http://rgl.faa.gov/Regulatory_and_Guidance_Library/rgad.nsf/0/FAB57546C5268C1886256BD60048DD25?OpenDocument" TargetMode="External"/><Relationship Id="rId33" Type="http://schemas.openxmlformats.org/officeDocument/2006/relationships/hyperlink" Target="http://rgl.faa.gov/Regulatory_and_Guidance_Library/rgad.nsf/0/4B4DC26EA7602CC886256A4D00702B8B?OpenDocument" TargetMode="External"/><Relationship Id="rId38" Type="http://schemas.openxmlformats.org/officeDocument/2006/relationships/hyperlink" Target="http://rgl.faa.gov/Regulatory_and_Guidance_Library/rgad.nsf/0/CEFF5DF879496FD986256F58005953CF?OpenDocument" TargetMode="External"/><Relationship Id="rId2" Type="http://schemas.openxmlformats.org/officeDocument/2006/relationships/hyperlink" Target="http://rgl.faa.gov/Regulatory_and_Guidance_Library/rgad.nsf/0/F3A32C2076EA673186257D000049A81E?OpenDocument" TargetMode="External"/><Relationship Id="rId16" Type="http://schemas.openxmlformats.org/officeDocument/2006/relationships/hyperlink" Target="http://rgl.faa.gov/Regulatory_and_Guidance_Library/rgad.nsf/0/E2883BA7CA99FC998625757E005D3E8C?OpenDocument" TargetMode="External"/><Relationship Id="rId20" Type="http://schemas.openxmlformats.org/officeDocument/2006/relationships/hyperlink" Target="http://rgl.faa.gov/Regulatory_and_Guidance_Library/rgad.nsf/0/3DE6D04FF1990CE386256CED005BE2FE?OpenDocument" TargetMode="External"/><Relationship Id="rId29" Type="http://schemas.openxmlformats.org/officeDocument/2006/relationships/hyperlink" Target="http://rgl.faa.gov/Regulatory_and_Guidance_Library/rgad.nsf/0/F356036A31357A1C86256A4C0052137B?OpenDocument" TargetMode="External"/><Relationship Id="rId41" Type="http://schemas.openxmlformats.org/officeDocument/2006/relationships/hyperlink" Target="http://rgl.faa.gov/Regulatory_and_Guidance_Library/rgAD.nsf/0/31435D28AE38073386257EA7004F0B6C?OpenDocument" TargetMode="External"/><Relationship Id="rId1" Type="http://schemas.openxmlformats.org/officeDocument/2006/relationships/hyperlink" Target="http://rgl.faa.gov/Regulatory_and_Guidance_Library/rgad.nsf/0/52BE74631244E57886257E0A004C44DB?OpenDocument" TargetMode="External"/><Relationship Id="rId6" Type="http://schemas.openxmlformats.org/officeDocument/2006/relationships/hyperlink" Target="http://rgl.faa.gov/Regulatory_and_Guidance_Library/rgad.nsf/0/EFC6BB24DBDA5D6C86257BE40048EDF6?OpenDocument" TargetMode="External"/><Relationship Id="rId11" Type="http://schemas.openxmlformats.org/officeDocument/2006/relationships/hyperlink" Target="http://rgl.faa.gov/Regulatory_and_Guidance_Library/rgad.nsf/0/6F4C380129274F00862577F3007372CD?OpenDocument" TargetMode="External"/><Relationship Id="rId24" Type="http://schemas.openxmlformats.org/officeDocument/2006/relationships/hyperlink" Target="http://rgl.faa.gov/Regulatory_and_Guidance_Library/rgad.nsf/0/B360924A11B00C2C86256C2B004E6777?OpenDocument" TargetMode="External"/><Relationship Id="rId32" Type="http://schemas.openxmlformats.org/officeDocument/2006/relationships/hyperlink" Target="http://rgl.faa.gov/Regulatory_and_Guidance_Library/rgad.nsf/0/1EBF0AA24910728C86256A40006C38D9?OpenDocument" TargetMode="External"/><Relationship Id="rId37" Type="http://schemas.openxmlformats.org/officeDocument/2006/relationships/hyperlink" Target="http://rgl.faa.gov/Regulatory_and_Guidance_Library/rgad.nsf/0/4E6E4E2F2B18C0ED86256846004F7D3B?OpenDocument" TargetMode="External"/><Relationship Id="rId40" Type="http://schemas.openxmlformats.org/officeDocument/2006/relationships/hyperlink" Target="http://rgl.faa.gov/Regulatory_and_Guidance_Library/rgad.nsf/0/BB60526C94BE6EB3862571F70059DBD7?OpenDocument" TargetMode="External"/><Relationship Id="rId5" Type="http://schemas.openxmlformats.org/officeDocument/2006/relationships/hyperlink" Target="http://rgl.faa.gov/Regulatory_and_Guidance_Library/rgad.nsf/0/2304E76CEFE27A9586257C15005C7C50?OpenDocument" TargetMode="External"/><Relationship Id="rId15" Type="http://schemas.openxmlformats.org/officeDocument/2006/relationships/hyperlink" Target="http://rgl.faa.gov/Regulatory_and_Guidance_Library/rgad.nsf/0/45A2FD955F8BA48C8625759A00443886?OpenDocument" TargetMode="External"/><Relationship Id="rId23" Type="http://schemas.openxmlformats.org/officeDocument/2006/relationships/hyperlink" Target="http://rgl.faa.gov/Regulatory_and_Guidance_Library/rgad.nsf/0/28E4E1904EE5251086256C470050823B?OpenDocument" TargetMode="External"/><Relationship Id="rId28" Type="http://schemas.openxmlformats.org/officeDocument/2006/relationships/hyperlink" Target="http://rgl.faa.gov/Regulatory_and_Guidance_Library/rgad.nsf/0/3CD28BBE43D8C3AF86256A4C005241AF?OpenDocument" TargetMode="External"/><Relationship Id="rId36" Type="http://schemas.openxmlformats.org/officeDocument/2006/relationships/hyperlink" Target="http://rgl.faa.gov/Regulatory_and_Guidance_Library/rgad.nsf/0/AC264E53DAD926228625683F00745C36?OpenDocument" TargetMode="External"/><Relationship Id="rId10" Type="http://schemas.openxmlformats.org/officeDocument/2006/relationships/hyperlink" Target="http://rgl.faa.gov/Regulatory_and_Guidance_Library/rgad.nsf/0/6F4A6FB8CEF91DE28625796500506CCA?OpenDocument" TargetMode="External"/><Relationship Id="rId19" Type="http://schemas.openxmlformats.org/officeDocument/2006/relationships/hyperlink" Target="http://rgl.faa.gov/Regulatory_and_Guidance_Library/rgad.nsf/0/D9675BAC802AB8C586256E9A0057C3F4?OpenDocument" TargetMode="External"/><Relationship Id="rId31" Type="http://schemas.openxmlformats.org/officeDocument/2006/relationships/hyperlink" Target="http://rgl.faa.gov/Regulatory_and_Guidance_Library/rgad.nsf/0/FF42BE70A3D2069586256A4D006DB3C7?OpenDocument" TargetMode="External"/><Relationship Id="rId4" Type="http://schemas.openxmlformats.org/officeDocument/2006/relationships/hyperlink" Target="http://rgl.faa.gov/Regulatory_and_Guidance_Library/rgad.nsf/0/8396CA557E86383586257C15005504A0?OpenDocument" TargetMode="External"/><Relationship Id="rId9" Type="http://schemas.openxmlformats.org/officeDocument/2006/relationships/hyperlink" Target="http://rgl.faa.gov/Regulatory_and_Guidance_Library/rgad.nsf/0/32E28B57D60E730C86257A400048C0AC?OpenDocument" TargetMode="External"/><Relationship Id="rId14" Type="http://schemas.openxmlformats.org/officeDocument/2006/relationships/hyperlink" Target="http://rgl.faa.gov/Regulatory_and_Guidance_Library/rgad.nsf/0/0094DCA4BB26A6948625765F00499F35?OpenDocument" TargetMode="External"/><Relationship Id="rId22" Type="http://schemas.openxmlformats.org/officeDocument/2006/relationships/hyperlink" Target="http://rgl.faa.gov/Regulatory_and_Guidance_Library/rgad.nsf/0/A903CFEE59C646AC86256C69005BAA7B?OpenDocument" TargetMode="External"/><Relationship Id="rId27" Type="http://schemas.openxmlformats.org/officeDocument/2006/relationships/hyperlink" Target="http://rgl.faa.gov/Regulatory_and_Guidance_Library/rgad.nsf/0/64CC3BDE0B66EB0B86256A4F00426EBE?OpenDocument" TargetMode="External"/><Relationship Id="rId30" Type="http://schemas.openxmlformats.org/officeDocument/2006/relationships/hyperlink" Target="http://rgl.faa.gov/Regulatory_and_Guidance_Library/rgad.nsf/0/ABA13C95D7E6F69686256A4D006DC7A9?OpenDocument" TargetMode="External"/><Relationship Id="rId35" Type="http://schemas.openxmlformats.org/officeDocument/2006/relationships/hyperlink" Target="http://rgl.faa.gov/Regulatory_and_Guidance_Library/rgad.nsf/0/73425DD38477725086256A4D007003B6?OpenDocument" TargetMode="External"/><Relationship Id="rId43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C/W@7479.4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X65"/>
  <sheetViews>
    <sheetView tabSelected="1" zoomScale="90" zoomScaleNormal="90" zoomScaleSheetLayoutView="90" workbookViewId="0">
      <selection activeCell="G15" sqref="G15"/>
    </sheetView>
  </sheetViews>
  <sheetFormatPr defaultRowHeight="13.5"/>
  <cols>
    <col min="1" max="1" width="25.25" customWidth="1"/>
    <col min="2" max="2" width="24.75" customWidth="1"/>
    <col min="3" max="3" width="29.375" bestFit="1" customWidth="1"/>
    <col min="5" max="5" width="13.25" customWidth="1"/>
    <col min="6" max="7" width="10.125" customWidth="1"/>
    <col min="8" max="8" width="10.375" customWidth="1"/>
    <col min="14" max="14" width="9.5" customWidth="1"/>
    <col min="16" max="16" width="10.125" customWidth="1"/>
  </cols>
  <sheetData>
    <row r="1" spans="1:24" ht="45">
      <c r="A1" s="171" t="s">
        <v>9</v>
      </c>
      <c r="B1" s="1" t="s">
        <v>0</v>
      </c>
    </row>
    <row r="3" spans="1:24" ht="18">
      <c r="A3" s="483" t="s">
        <v>1</v>
      </c>
      <c r="B3" s="483"/>
      <c r="C3" s="483"/>
    </row>
    <row r="4" spans="1:24">
      <c r="A4" s="2" t="s">
        <v>2</v>
      </c>
      <c r="B4" s="3"/>
      <c r="C4" s="2" t="s">
        <v>3</v>
      </c>
    </row>
    <row r="5" spans="1:24" ht="15.75">
      <c r="A5" s="195" t="s">
        <v>4</v>
      </c>
      <c r="B5" s="234">
        <v>8353</v>
      </c>
      <c r="C5" s="2" t="s">
        <v>1261</v>
      </c>
      <c r="D5" s="88" t="s">
        <v>893</v>
      </c>
      <c r="E5" s="24" t="s">
        <v>894</v>
      </c>
    </row>
    <row r="6" spans="1:24" ht="15.75">
      <c r="A6" s="195" t="s">
        <v>5</v>
      </c>
      <c r="B6" s="4">
        <v>45474</v>
      </c>
      <c r="C6" s="2"/>
      <c r="D6" s="269"/>
    </row>
    <row r="7" spans="1:24">
      <c r="A7" s="2"/>
      <c r="B7" s="3"/>
      <c r="C7" s="2"/>
    </row>
    <row r="8" spans="1:24" ht="15.75">
      <c r="A8" s="477" t="s">
        <v>6</v>
      </c>
      <c r="B8" s="477"/>
      <c r="C8" s="5">
        <v>53950</v>
      </c>
      <c r="D8" s="88" t="s">
        <v>597</v>
      </c>
      <c r="E8" s="333" t="s">
        <v>919</v>
      </c>
    </row>
    <row r="9" spans="1:24" ht="15.75">
      <c r="A9" s="477" t="s">
        <v>7</v>
      </c>
      <c r="B9" s="477"/>
      <c r="C9" s="5" t="s">
        <v>1013</v>
      </c>
      <c r="D9" s="88" t="s">
        <v>597</v>
      </c>
      <c r="E9" s="190">
        <v>39891</v>
      </c>
      <c r="F9" s="190"/>
    </row>
    <row r="10" spans="1:24" ht="15.75">
      <c r="A10" s="477" t="s">
        <v>8</v>
      </c>
      <c r="B10" s="477"/>
      <c r="C10" s="5" t="s">
        <v>9</v>
      </c>
    </row>
    <row r="11" spans="1:24" ht="15.75">
      <c r="A11" s="477" t="s">
        <v>10</v>
      </c>
      <c r="B11" s="477"/>
      <c r="C11" s="5" t="s">
        <v>11</v>
      </c>
    </row>
    <row r="12" spans="1:24" ht="15.75">
      <c r="A12" s="477" t="s">
        <v>12</v>
      </c>
      <c r="B12" s="477"/>
      <c r="C12" s="7" t="s">
        <v>1206</v>
      </c>
    </row>
    <row r="13" spans="1:24" ht="15.75">
      <c r="A13" s="477" t="s">
        <v>13</v>
      </c>
      <c r="B13" s="477"/>
      <c r="C13" s="5" t="s">
        <v>617</v>
      </c>
      <c r="D13" s="6"/>
      <c r="U13" s="6"/>
      <c r="X13" s="6"/>
    </row>
    <row r="14" spans="1:24" ht="15.75">
      <c r="A14" s="477" t="s">
        <v>14</v>
      </c>
      <c r="B14" s="477"/>
      <c r="C14" s="4">
        <v>45502</v>
      </c>
      <c r="D14" s="330" t="s">
        <v>2</v>
      </c>
      <c r="H14" t="s">
        <v>2</v>
      </c>
      <c r="I14" s="8" t="s">
        <v>2</v>
      </c>
    </row>
    <row r="15" spans="1:24" ht="15.75">
      <c r="A15" s="477" t="s">
        <v>15</v>
      </c>
      <c r="B15" s="477"/>
      <c r="C15" s="4">
        <v>45502</v>
      </c>
      <c r="I15" t="s">
        <v>2</v>
      </c>
      <c r="U15" s="6"/>
    </row>
    <row r="16" spans="1:24" ht="15.75">
      <c r="A16" s="232"/>
      <c r="B16" s="232"/>
      <c r="C16" s="93"/>
      <c r="F16" t="s">
        <v>2</v>
      </c>
      <c r="H16" t="s">
        <v>2</v>
      </c>
      <c r="U16" s="6"/>
    </row>
    <row r="17" spans="1:21" ht="15.75">
      <c r="A17" s="482" t="s">
        <v>263</v>
      </c>
      <c r="B17" s="482"/>
      <c r="C17" s="249">
        <v>7723.9</v>
      </c>
      <c r="D17" s="92"/>
      <c r="E17" s="92"/>
      <c r="F17" s="188"/>
      <c r="G17" s="92"/>
      <c r="U17" s="6"/>
    </row>
    <row r="18" spans="1:21" ht="15.75">
      <c r="A18" s="482" t="s">
        <v>1018</v>
      </c>
      <c r="B18" s="482"/>
      <c r="C18" s="247">
        <v>0</v>
      </c>
      <c r="D18" s="92"/>
      <c r="E18" s="92"/>
      <c r="F18" s="92"/>
      <c r="G18" s="92"/>
      <c r="U18" s="6"/>
    </row>
    <row r="19" spans="1:21" ht="15.75">
      <c r="A19" s="477" t="s">
        <v>16</v>
      </c>
      <c r="B19" s="477"/>
      <c r="C19" s="9">
        <f>C18+C17</f>
        <v>7723.9</v>
      </c>
      <c r="D19" s="364" t="s">
        <v>2</v>
      </c>
      <c r="E19" s="364"/>
      <c r="F19" s="364" t="s">
        <v>2</v>
      </c>
      <c r="G19" s="10"/>
      <c r="H19" s="390"/>
      <c r="I19" s="390"/>
      <c r="U19" s="6"/>
    </row>
    <row r="20" spans="1:21" ht="15.75">
      <c r="A20" s="477" t="s">
        <v>17</v>
      </c>
      <c r="B20" s="477"/>
      <c r="C20" s="9">
        <f>'RYH AF OH'!I35</f>
        <v>7562.9</v>
      </c>
      <c r="D20" s="364" t="s">
        <v>2</v>
      </c>
      <c r="E20" s="364"/>
      <c r="F20" s="364"/>
      <c r="I20" t="s">
        <v>2</v>
      </c>
      <c r="U20" s="6"/>
    </row>
    <row r="21" spans="1:21" ht="15.75">
      <c r="A21" s="477" t="s">
        <v>1070</v>
      </c>
      <c r="B21" s="477"/>
      <c r="C21" s="94">
        <v>6731</v>
      </c>
      <c r="D21" s="364" t="s">
        <v>2</v>
      </c>
      <c r="E21" s="364"/>
      <c r="F21" s="364"/>
      <c r="G21" s="42"/>
      <c r="H21" s="42"/>
      <c r="U21" s="6"/>
    </row>
    <row r="22" spans="1:21" ht="15.75">
      <c r="A22" s="477" t="s">
        <v>18</v>
      </c>
      <c r="B22" s="477"/>
      <c r="C22" s="250">
        <v>20393</v>
      </c>
      <c r="H22" t="s">
        <v>2</v>
      </c>
      <c r="I22" t="s">
        <v>2</v>
      </c>
      <c r="U22" s="6"/>
    </row>
    <row r="23" spans="1:21" ht="15.75">
      <c r="A23" s="477" t="s">
        <v>19</v>
      </c>
      <c r="B23" s="477"/>
      <c r="C23" s="250">
        <v>12323</v>
      </c>
      <c r="H23" t="s">
        <v>2</v>
      </c>
      <c r="I23" t="s">
        <v>2</v>
      </c>
      <c r="U23" s="6"/>
    </row>
    <row r="24" spans="1:21" ht="15.75">
      <c r="A24" s="477" t="s">
        <v>262</v>
      </c>
      <c r="B24" s="477"/>
      <c r="C24" s="250">
        <v>6343</v>
      </c>
      <c r="D24" s="189"/>
      <c r="E24" s="189"/>
      <c r="F24" s="189"/>
      <c r="H24" t="s">
        <v>2</v>
      </c>
      <c r="U24" s="6"/>
    </row>
    <row r="25" spans="1:21" ht="15.75">
      <c r="A25" s="481" t="s">
        <v>988</v>
      </c>
      <c r="B25" s="481"/>
      <c r="C25" s="249">
        <v>798.6</v>
      </c>
      <c r="U25" s="6"/>
    </row>
    <row r="26" spans="1:21" ht="15">
      <c r="E26" s="479" t="s">
        <v>20</v>
      </c>
      <c r="F26" s="479"/>
      <c r="G26" s="479"/>
      <c r="H26" s="479"/>
      <c r="U26" s="6"/>
    </row>
    <row r="27" spans="1:21" ht="15.6" customHeight="1">
      <c r="A27" s="477" t="s">
        <v>21</v>
      </c>
      <c r="B27" s="477"/>
      <c r="C27" s="11">
        <f>'RYH MISC 6'!I18</f>
        <v>45672</v>
      </c>
      <c r="E27" s="480" t="s">
        <v>22</v>
      </c>
      <c r="F27" s="480"/>
      <c r="G27" s="480"/>
      <c r="H27" s="480"/>
      <c r="U27" s="6"/>
    </row>
    <row r="28" spans="1:21" ht="15.6" customHeight="1">
      <c r="A28" s="477" t="s">
        <v>23</v>
      </c>
      <c r="B28" s="477"/>
      <c r="C28" s="11">
        <f>'RYH MISC 6'!I19</f>
        <v>45656</v>
      </c>
      <c r="E28" s="478" t="s">
        <v>24</v>
      </c>
      <c r="F28" s="478"/>
      <c r="G28" s="478"/>
      <c r="H28" s="478"/>
      <c r="U28" s="6"/>
    </row>
    <row r="29" spans="1:21" ht="15.6" customHeight="1">
      <c r="A29" s="477" t="s">
        <v>25</v>
      </c>
      <c r="B29" s="477"/>
      <c r="C29" s="11">
        <f>'RYH MISC 6'!I23</f>
        <v>46113</v>
      </c>
      <c r="D29" t="s">
        <v>2</v>
      </c>
      <c r="U29" s="6"/>
    </row>
    <row r="30" spans="1:21" ht="15.6" customHeight="1">
      <c r="A30" s="477" t="s">
        <v>1076</v>
      </c>
      <c r="B30" s="477"/>
      <c r="C30" s="11" t="s">
        <v>66</v>
      </c>
      <c r="U30" s="6"/>
    </row>
    <row r="31" spans="1:21" ht="15.6" customHeight="1">
      <c r="A31" s="477" t="s">
        <v>26</v>
      </c>
      <c r="B31" s="477"/>
      <c r="C31" s="11">
        <f>'RYH MISC 6'!I17</f>
        <v>45723</v>
      </c>
      <c r="U31" s="6"/>
    </row>
    <row r="32" spans="1:21" ht="15.6" customHeight="1">
      <c r="A32" s="477" t="s">
        <v>27</v>
      </c>
      <c r="B32" s="477"/>
      <c r="C32" s="11">
        <f>'RYH MISC 6'!I24</f>
        <v>45534</v>
      </c>
      <c r="U32" s="6"/>
    </row>
    <row r="33" spans="1:21" ht="15.6" customHeight="1">
      <c r="A33" s="477" t="s">
        <v>28</v>
      </c>
      <c r="B33" s="477"/>
      <c r="C33" s="11">
        <f>'RYH MISC 6'!D20</f>
        <v>40052</v>
      </c>
      <c r="U33" s="6"/>
    </row>
    <row r="34" spans="1:21" ht="15.6" customHeight="1">
      <c r="A34" s="477" t="s">
        <v>29</v>
      </c>
      <c r="B34" s="477"/>
      <c r="C34" s="374">
        <f>'RYH MISC 6'!I29</f>
        <v>45717</v>
      </c>
      <c r="D34" s="233"/>
      <c r="U34" s="6"/>
    </row>
    <row r="35" spans="1:21" ht="15.6" customHeight="1">
      <c r="A35" s="477" t="s">
        <v>30</v>
      </c>
      <c r="B35" s="477"/>
      <c r="C35" s="374">
        <f>'RYH MISC 6'!I26</f>
        <v>45716</v>
      </c>
      <c r="D35" s="233"/>
      <c r="U35" s="6"/>
    </row>
    <row r="36" spans="1:21" ht="15.6" customHeight="1">
      <c r="A36" s="477" t="s">
        <v>620</v>
      </c>
      <c r="B36" s="477"/>
      <c r="C36" s="374">
        <f>'RYH MISC 6'!I28</f>
        <v>46333</v>
      </c>
      <c r="D36" s="233"/>
      <c r="U36" s="6"/>
    </row>
    <row r="37" spans="1:21" ht="15.6" customHeight="1">
      <c r="A37" s="477" t="s">
        <v>31</v>
      </c>
      <c r="B37" s="477"/>
      <c r="C37" s="374">
        <f>'RYH MISC 6'!I30</f>
        <v>45728</v>
      </c>
      <c r="D37" s="233"/>
      <c r="E37" s="385" t="s">
        <v>1185</v>
      </c>
      <c r="F37" s="3" t="s">
        <v>1228</v>
      </c>
      <c r="G37" s="3" t="s">
        <v>1254</v>
      </c>
      <c r="H37" s="328" t="s">
        <v>1262</v>
      </c>
      <c r="I37" s="328"/>
      <c r="J37" s="328"/>
      <c r="K37" s="328"/>
      <c r="L37" s="385"/>
      <c r="M37" s="328"/>
      <c r="O37" s="385"/>
      <c r="P37" s="3"/>
      <c r="U37" s="6"/>
    </row>
    <row r="38" spans="1:21" ht="15.6" customHeight="1">
      <c r="A38" s="477" t="s">
        <v>590</v>
      </c>
      <c r="B38" s="477"/>
      <c r="C38" s="12">
        <f>'RYH AF OH'!K26</f>
        <v>8023.9</v>
      </c>
      <c r="D38" s="88" t="s">
        <v>618</v>
      </c>
      <c r="E38" s="24" t="s">
        <v>987</v>
      </c>
      <c r="F38" s="24" t="s">
        <v>913</v>
      </c>
      <c r="G38" s="24" t="s">
        <v>987</v>
      </c>
      <c r="H38" s="24" t="s">
        <v>987</v>
      </c>
      <c r="I38" s="24"/>
      <c r="J38" s="24"/>
      <c r="K38" s="24"/>
      <c r="L38" s="24"/>
      <c r="M38" s="24"/>
      <c r="N38" s="24"/>
      <c r="O38" s="24"/>
      <c r="P38" s="24"/>
      <c r="U38" s="6"/>
    </row>
    <row r="39" spans="1:21" ht="15.6" customHeight="1">
      <c r="A39" s="476" t="s">
        <v>1072</v>
      </c>
      <c r="B39" s="476"/>
      <c r="C39" s="12">
        <f>'RYH ENG LIFE'!H17</f>
        <v>8023.9</v>
      </c>
      <c r="D39" s="88" t="s">
        <v>619</v>
      </c>
      <c r="E39" s="354" t="s">
        <v>1186</v>
      </c>
      <c r="F39" s="354" t="s">
        <v>975</v>
      </c>
      <c r="G39" s="354" t="s">
        <v>1258</v>
      </c>
      <c r="H39" s="354" t="s">
        <v>1075</v>
      </c>
      <c r="I39" s="354"/>
      <c r="J39" s="354"/>
      <c r="K39" s="354"/>
      <c r="L39" s="354"/>
      <c r="M39" s="354"/>
      <c r="N39" s="354"/>
      <c r="O39" s="354"/>
      <c r="P39" s="354"/>
      <c r="U39" s="6"/>
    </row>
    <row r="40" spans="1:21" ht="15.6" customHeight="1">
      <c r="A40" s="475" t="s">
        <v>918</v>
      </c>
      <c r="B40" s="475"/>
      <c r="C40" s="329">
        <v>5</v>
      </c>
      <c r="F40" t="s">
        <v>2</v>
      </c>
      <c r="G40" t="s">
        <v>1073</v>
      </c>
      <c r="H40" t="s">
        <v>1074</v>
      </c>
    </row>
    <row r="42" spans="1:21">
      <c r="A42" s="13" t="s">
        <v>32</v>
      </c>
      <c r="B42" s="13"/>
    </row>
    <row r="43" spans="1:21">
      <c r="A43" s="13" t="s">
        <v>33</v>
      </c>
      <c r="B43" s="14"/>
    </row>
    <row r="44" spans="1:21">
      <c r="A44" s="13" t="s">
        <v>34</v>
      </c>
      <c r="B44" s="14"/>
    </row>
    <row r="45" spans="1:21">
      <c r="A45" s="14"/>
      <c r="B45" s="14"/>
    </row>
    <row r="46" spans="1:21">
      <c r="A46" s="13" t="s">
        <v>35</v>
      </c>
      <c r="B46" s="14"/>
    </row>
    <row r="47" spans="1:21">
      <c r="A47" s="13" t="s">
        <v>36</v>
      </c>
      <c r="B47" s="14"/>
    </row>
    <row r="48" spans="1:21">
      <c r="A48" s="14"/>
      <c r="B48" s="14"/>
    </row>
    <row r="49" spans="1:13">
      <c r="A49" s="13" t="s">
        <v>37</v>
      </c>
      <c r="B49" s="14"/>
    </row>
    <row r="50" spans="1:13">
      <c r="A50" s="13" t="s">
        <v>38</v>
      </c>
      <c r="B50" s="14"/>
    </row>
    <row r="54" spans="1:13">
      <c r="C54" s="88" t="s">
        <v>1085</v>
      </c>
      <c r="D54" s="392"/>
      <c r="E54" s="393" t="s">
        <v>915</v>
      </c>
      <c r="F54" s="393" t="s">
        <v>911</v>
      </c>
      <c r="G54" s="393" t="s">
        <v>980</v>
      </c>
      <c r="H54" s="393" t="s">
        <v>972</v>
      </c>
      <c r="I54" s="393" t="s">
        <v>1004</v>
      </c>
      <c r="J54" s="393" t="s">
        <v>1000</v>
      </c>
      <c r="K54" s="393" t="s">
        <v>1010</v>
      </c>
      <c r="L54" s="393" t="s">
        <v>1025</v>
      </c>
      <c r="M54" s="393" t="s">
        <v>1043</v>
      </c>
    </row>
    <row r="55" spans="1:13">
      <c r="D55" s="394" t="s">
        <v>618</v>
      </c>
      <c r="E55" s="391" t="s">
        <v>904</v>
      </c>
      <c r="F55" s="391" t="s">
        <v>913</v>
      </c>
      <c r="G55" s="391" t="s">
        <v>916</v>
      </c>
      <c r="H55" s="391" t="s">
        <v>973</v>
      </c>
      <c r="I55" s="391" t="s">
        <v>987</v>
      </c>
      <c r="J55" s="391" t="s">
        <v>1002</v>
      </c>
      <c r="K55" s="391" t="s">
        <v>1012</v>
      </c>
      <c r="L55" s="391" t="s">
        <v>1026</v>
      </c>
      <c r="M55" s="391" t="s">
        <v>1026</v>
      </c>
    </row>
    <row r="56" spans="1:13">
      <c r="D56" s="394" t="s">
        <v>619</v>
      </c>
      <c r="E56" s="395" t="s">
        <v>912</v>
      </c>
      <c r="F56" s="395" t="s">
        <v>914</v>
      </c>
      <c r="G56" s="393" t="s">
        <v>917</v>
      </c>
      <c r="H56" s="395" t="s">
        <v>975</v>
      </c>
      <c r="I56" s="395" t="s">
        <v>1003</v>
      </c>
      <c r="J56" s="395" t="s">
        <v>1001</v>
      </c>
      <c r="K56" s="395" t="s">
        <v>1011</v>
      </c>
      <c r="L56" s="395" t="s">
        <v>1027</v>
      </c>
      <c r="M56" s="395" t="s">
        <v>1003</v>
      </c>
    </row>
    <row r="57" spans="1:13">
      <c r="D57" s="392"/>
      <c r="E57" s="392"/>
      <c r="F57" s="392"/>
      <c r="G57" s="392"/>
      <c r="H57" s="392"/>
      <c r="I57" s="392"/>
      <c r="J57" s="392"/>
      <c r="K57" s="392"/>
      <c r="L57" s="392"/>
      <c r="M57" s="392"/>
    </row>
    <row r="58" spans="1:13">
      <c r="D58" s="396"/>
      <c r="E58" s="393" t="s">
        <v>1044</v>
      </c>
      <c r="F58" s="393" t="s">
        <v>1045</v>
      </c>
      <c r="G58" s="393" t="s">
        <v>1065</v>
      </c>
      <c r="H58" s="393" t="s">
        <v>1071</v>
      </c>
      <c r="I58" s="393" t="s">
        <v>1087</v>
      </c>
      <c r="J58" s="393" t="s">
        <v>1082</v>
      </c>
      <c r="K58" s="393" t="s">
        <v>1086</v>
      </c>
      <c r="L58" s="397" t="s">
        <v>1088</v>
      </c>
      <c r="M58" s="393" t="s">
        <v>1091</v>
      </c>
    </row>
    <row r="59" spans="1:13">
      <c r="D59" s="394" t="s">
        <v>618</v>
      </c>
      <c r="E59" s="391" t="s">
        <v>904</v>
      </c>
      <c r="F59" s="391" t="s">
        <v>1026</v>
      </c>
      <c r="G59" s="391" t="s">
        <v>1066</v>
      </c>
      <c r="H59" s="391" t="s">
        <v>987</v>
      </c>
      <c r="I59" s="391" t="s">
        <v>1079</v>
      </c>
      <c r="J59" s="391" t="s">
        <v>1083</v>
      </c>
      <c r="K59" s="391" t="s">
        <v>1083</v>
      </c>
      <c r="L59" s="391" t="s">
        <v>1066</v>
      </c>
      <c r="M59" s="391" t="s">
        <v>913</v>
      </c>
    </row>
    <row r="60" spans="1:13">
      <c r="D60" s="394" t="s">
        <v>619</v>
      </c>
      <c r="E60" s="395" t="s">
        <v>1003</v>
      </c>
      <c r="F60" s="395" t="s">
        <v>1046</v>
      </c>
      <c r="G60" s="395" t="s">
        <v>1067</v>
      </c>
      <c r="H60" s="395" t="s">
        <v>1075</v>
      </c>
      <c r="I60" s="395" t="s">
        <v>1080</v>
      </c>
      <c r="J60" s="395" t="s">
        <v>1084</v>
      </c>
      <c r="K60" s="395" t="s">
        <v>1084</v>
      </c>
      <c r="L60" s="395" t="s">
        <v>1046</v>
      </c>
      <c r="M60" s="395" t="s">
        <v>1092</v>
      </c>
    </row>
    <row r="61" spans="1:13">
      <c r="D61" s="392"/>
      <c r="E61" s="392"/>
      <c r="F61" s="392" t="s">
        <v>2</v>
      </c>
      <c r="G61" s="392" t="s">
        <v>1073</v>
      </c>
      <c r="H61" s="392" t="s">
        <v>1074</v>
      </c>
      <c r="I61" s="392"/>
      <c r="J61" s="392"/>
      <c r="K61" s="392"/>
      <c r="L61" s="392"/>
      <c r="M61" s="392"/>
    </row>
    <row r="62" spans="1:13">
      <c r="D62" s="392"/>
      <c r="E62" s="392"/>
      <c r="F62" s="392"/>
      <c r="G62" s="392"/>
      <c r="H62" s="392"/>
      <c r="I62" s="392"/>
      <c r="J62" s="392"/>
      <c r="K62" s="392"/>
      <c r="L62" s="392"/>
      <c r="M62" s="392"/>
    </row>
    <row r="63" spans="1:13">
      <c r="D63" s="396"/>
      <c r="E63" s="393" t="s">
        <v>1044</v>
      </c>
      <c r="F63" s="393" t="s">
        <v>1045</v>
      </c>
      <c r="G63" s="393" t="s">
        <v>1065</v>
      </c>
      <c r="H63" s="393" t="s">
        <v>1071</v>
      </c>
      <c r="I63" s="393" t="s">
        <v>1087</v>
      </c>
      <c r="J63" s="393" t="s">
        <v>1082</v>
      </c>
      <c r="K63" s="393" t="s">
        <v>1086</v>
      </c>
      <c r="L63" s="397" t="s">
        <v>1088</v>
      </c>
      <c r="M63" s="393" t="s">
        <v>1091</v>
      </c>
    </row>
    <row r="64" spans="1:13">
      <c r="D64" s="394" t="s">
        <v>618</v>
      </c>
      <c r="E64" s="391" t="s">
        <v>904</v>
      </c>
      <c r="F64" s="391" t="s">
        <v>1026</v>
      </c>
      <c r="G64" s="391" t="s">
        <v>1066</v>
      </c>
      <c r="H64" s="391" t="s">
        <v>987</v>
      </c>
      <c r="I64" s="391" t="s">
        <v>1079</v>
      </c>
      <c r="J64" s="391" t="s">
        <v>1083</v>
      </c>
      <c r="K64" s="391" t="s">
        <v>1083</v>
      </c>
      <c r="L64" s="391" t="s">
        <v>1066</v>
      </c>
      <c r="M64" s="391" t="s">
        <v>913</v>
      </c>
    </row>
    <row r="65" spans="4:13">
      <c r="D65" s="394" t="s">
        <v>619</v>
      </c>
      <c r="E65" s="395" t="s">
        <v>1003</v>
      </c>
      <c r="F65" s="395" t="s">
        <v>1046</v>
      </c>
      <c r="G65" s="395" t="s">
        <v>1067</v>
      </c>
      <c r="H65" s="395" t="s">
        <v>1075</v>
      </c>
      <c r="I65" s="395" t="s">
        <v>1080</v>
      </c>
      <c r="J65" s="395" t="s">
        <v>1084</v>
      </c>
      <c r="K65" s="395" t="s">
        <v>1084</v>
      </c>
      <c r="L65" s="395" t="s">
        <v>1046</v>
      </c>
      <c r="M65" s="395" t="s">
        <v>1092</v>
      </c>
    </row>
  </sheetData>
  <sheetProtection formatRows="0" insertRows="0" insertHyperlinks="0" deleteColumns="0" selectLockedCells="1" autoFilter="0" pivotTables="0" selectUnlockedCells="1"/>
  <mergeCells count="35">
    <mergeCell ref="A12:B12"/>
    <mergeCell ref="A3:C3"/>
    <mergeCell ref="A8:B8"/>
    <mergeCell ref="A9:B9"/>
    <mergeCell ref="A10:B10"/>
    <mergeCell ref="A11:B11"/>
    <mergeCell ref="A13:B13"/>
    <mergeCell ref="A14:B14"/>
    <mergeCell ref="A15:B15"/>
    <mergeCell ref="A19:B19"/>
    <mergeCell ref="A17:B17"/>
    <mergeCell ref="A18:B18"/>
    <mergeCell ref="A28:B28"/>
    <mergeCell ref="E28:H28"/>
    <mergeCell ref="A20:B20"/>
    <mergeCell ref="A22:B22"/>
    <mergeCell ref="A23:B23"/>
    <mergeCell ref="A21:B21"/>
    <mergeCell ref="A24:B24"/>
    <mergeCell ref="E26:H26"/>
    <mergeCell ref="A27:B27"/>
    <mergeCell ref="E27:H27"/>
    <mergeCell ref="A25:B25"/>
    <mergeCell ref="A40:B40"/>
    <mergeCell ref="A39:B39"/>
    <mergeCell ref="A29:B29"/>
    <mergeCell ref="A31:B31"/>
    <mergeCell ref="A30:B30"/>
    <mergeCell ref="A37:B37"/>
    <mergeCell ref="A38:B38"/>
    <mergeCell ref="A32:B32"/>
    <mergeCell ref="A33:B33"/>
    <mergeCell ref="A34:B34"/>
    <mergeCell ref="A35:B35"/>
    <mergeCell ref="A36:B36"/>
  </mergeCells>
  <phoneticPr fontId="0" type="noConversion"/>
  <conditionalFormatting sqref="C27">
    <cfRule type="cellIs" dxfId="26" priority="3" stopIfTrue="1" operator="between">
      <formula>$C$14+61</formula>
      <formula>$C$14+31</formula>
    </cfRule>
    <cfRule type="cellIs" dxfId="25" priority="4" stopIfTrue="1" operator="lessThan">
      <formula>$C$14+31</formula>
    </cfRule>
  </conditionalFormatting>
  <conditionalFormatting sqref="C28:C32">
    <cfRule type="cellIs" dxfId="24" priority="5" stopIfTrue="1" operator="between">
      <formula>$C$14+61</formula>
      <formula>$C$14+30</formula>
    </cfRule>
    <cfRule type="cellIs" dxfId="23" priority="6" stopIfTrue="1" operator="lessThan">
      <formula>$C$14+30</formula>
    </cfRule>
  </conditionalFormatting>
  <conditionalFormatting sqref="C34:C37">
    <cfRule type="cellIs" dxfId="22" priority="1" stopIfTrue="1" operator="between">
      <formula>$C$14+61</formula>
      <formula>$C$14+30</formula>
    </cfRule>
    <cfRule type="cellIs" dxfId="21" priority="2" stopIfTrue="1" operator="lessThan">
      <formula>$C$14+30</formula>
    </cfRule>
  </conditionalFormatting>
  <conditionalFormatting sqref="C38:C39">
    <cfRule type="cellIs" dxfId="20" priority="7" stopIfTrue="1" operator="between">
      <formula>$C$19+150</formula>
      <formula>$C$19+100</formula>
    </cfRule>
    <cfRule type="cellIs" dxfId="19" priority="8" stopIfTrue="1" operator="lessThan">
      <formula>$C$19+100</formula>
    </cfRule>
  </conditionalFormatting>
  <printOptions horizontalCentered="1"/>
  <pageMargins left="0.78740157480314965" right="0.78740157480314965" top="0.59055118110236227" bottom="0.59055118110236227" header="0.51181102362204722" footer="0.31496062992125984"/>
  <pageSetup paperSize="9" scale="58" firstPageNumber="0" orientation="landscape" r:id="rId1"/>
  <headerFooter scaleWithDoc="0">
    <oddFooter>&amp;C&amp;"Arial,Regular"NH-WP-005&amp;R&amp;"Arial,Regular"Page 1</oddFooter>
  </headerFooter>
  <ignoredErrors>
    <ignoredError sqref="E54 G54:I54" twoDigitTextYear="1"/>
    <ignoredError sqref="E56:I56 J56:M56 E39:H3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M54"/>
  <sheetViews>
    <sheetView topLeftCell="A16" zoomScaleNormal="100" zoomScaleSheetLayoutView="75" workbookViewId="0">
      <selection activeCell="N29" sqref="N29"/>
    </sheetView>
  </sheetViews>
  <sheetFormatPr defaultRowHeight="13.5"/>
  <cols>
    <col min="1" max="1" width="24.875" customWidth="1"/>
    <col min="2" max="2" width="20.125" customWidth="1"/>
    <col min="3" max="3" width="11.125" customWidth="1"/>
    <col min="4" max="4" width="10.375" customWidth="1"/>
    <col min="5" max="5" width="11.125" customWidth="1"/>
    <col min="6" max="7" width="8.75" customWidth="1"/>
    <col min="8" max="8" width="15.125" customWidth="1"/>
    <col min="9" max="9" width="13.125" customWidth="1"/>
    <col min="10" max="11" width="0" hidden="1" customWidth="1"/>
    <col min="14" max="14" width="11.125" customWidth="1"/>
  </cols>
  <sheetData>
    <row r="1" spans="1:11" s="16" customFormat="1" ht="15.75">
      <c r="A1" s="5" t="str">
        <f>'RYH HOBBS'!A10</f>
        <v xml:space="preserve">AIRCRAFT REGISTRATION :   </v>
      </c>
      <c r="B1" s="7"/>
      <c r="C1" s="5" t="str">
        <f>'RYH HOBBS'!C10</f>
        <v>ZS-RYH</v>
      </c>
      <c r="D1" s="15"/>
      <c r="E1" s="15"/>
      <c r="F1" s="15"/>
      <c r="G1" s="15"/>
      <c r="H1" s="15"/>
      <c r="I1" s="15"/>
    </row>
    <row r="2" spans="1:11" s="16" customFormat="1" ht="15.75">
      <c r="A2" s="5" t="str">
        <f>'RYH HOBBS'!A19</f>
        <v xml:space="preserve">AIRFRAME HOURS AT DATE OF REPORT:   </v>
      </c>
      <c r="B2" s="7"/>
      <c r="C2" s="9">
        <f>'RYH HOBBS'!C19</f>
        <v>7723.9</v>
      </c>
      <c r="D2" s="15"/>
      <c r="E2" s="15"/>
      <c r="F2" s="15"/>
      <c r="G2" s="15"/>
      <c r="H2" s="15"/>
      <c r="I2" s="15"/>
    </row>
    <row r="3" spans="1:11" s="16" customFormat="1" ht="15.75">
      <c r="A3" s="5" t="str">
        <f>'RYH HOBBS'!A22</f>
        <v xml:space="preserve">AIRFRAME RINS AT DATE OF REPORT:   </v>
      </c>
      <c r="B3" s="7"/>
      <c r="C3" s="5">
        <f>'RYH HOBBS'!C22</f>
        <v>20393</v>
      </c>
      <c r="D3" s="15"/>
      <c r="E3" s="15"/>
      <c r="F3" s="15"/>
      <c r="G3" s="15"/>
      <c r="H3" s="15"/>
      <c r="I3" s="15"/>
    </row>
    <row r="4" spans="1:11" s="16" customFormat="1" ht="15.75">
      <c r="A4" s="5" t="str">
        <f>'RYH HOBBS'!A24</f>
        <v xml:space="preserve">ENGINE STARTS AT DATE OF REPORT:   </v>
      </c>
      <c r="B4" s="15"/>
      <c r="C4" s="5">
        <f>'RYH HOBBS'!C24</f>
        <v>6343</v>
      </c>
      <c r="D4" s="15"/>
      <c r="E4" s="15"/>
      <c r="F4" s="15"/>
      <c r="G4" s="15"/>
      <c r="H4" s="15"/>
      <c r="I4" s="15"/>
      <c r="J4" s="15"/>
      <c r="K4" s="15"/>
    </row>
    <row r="5" spans="1:11" s="16" customFormat="1" ht="15.75">
      <c r="A5" s="5"/>
      <c r="B5" s="15"/>
      <c r="C5" s="5"/>
      <c r="D5" s="15"/>
      <c r="E5" s="15"/>
      <c r="F5" s="15"/>
      <c r="G5" s="15"/>
      <c r="H5" s="15"/>
      <c r="I5" s="15"/>
      <c r="J5" s="15"/>
      <c r="K5" s="15"/>
    </row>
    <row r="6" spans="1:11" s="16" customFormat="1" ht="15.75">
      <c r="A6" s="17" t="s">
        <v>39</v>
      </c>
      <c r="B6" s="15"/>
      <c r="C6" s="18"/>
      <c r="D6" s="15"/>
      <c r="E6" s="15"/>
      <c r="F6" s="15"/>
      <c r="G6" s="15"/>
      <c r="H6" s="15"/>
      <c r="I6" s="15"/>
      <c r="J6" s="15"/>
      <c r="K6" s="15"/>
    </row>
    <row r="7" spans="1:11" s="16" customFormat="1" ht="15.75">
      <c r="A7" s="5"/>
      <c r="B7" s="15"/>
      <c r="C7" s="18"/>
      <c r="D7" s="15"/>
      <c r="E7" s="15"/>
      <c r="F7" s="15"/>
      <c r="G7" s="15"/>
      <c r="H7" s="15"/>
      <c r="I7" s="15"/>
      <c r="J7" s="15"/>
      <c r="K7" s="15"/>
    </row>
    <row r="8" spans="1:11" ht="15.75">
      <c r="A8" s="5" t="s">
        <v>40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>
      <c r="A9" s="19" t="s">
        <v>41</v>
      </c>
      <c r="B9" s="19" t="s">
        <v>41</v>
      </c>
      <c r="C9" s="19" t="s">
        <v>41</v>
      </c>
      <c r="D9" s="20" t="s">
        <v>42</v>
      </c>
      <c r="E9" s="19" t="s">
        <v>43</v>
      </c>
      <c r="F9" s="19" t="s">
        <v>43</v>
      </c>
      <c r="G9" s="19" t="s">
        <v>43</v>
      </c>
      <c r="H9" s="19" t="s">
        <v>45</v>
      </c>
      <c r="I9" s="19" t="s">
        <v>43</v>
      </c>
      <c r="J9" s="21" t="s">
        <v>46</v>
      </c>
      <c r="K9" s="22" t="s">
        <v>47</v>
      </c>
    </row>
    <row r="10" spans="1:11">
      <c r="A10" s="23" t="s">
        <v>48</v>
      </c>
      <c r="B10" s="23" t="s">
        <v>49</v>
      </c>
      <c r="C10" s="23" t="s">
        <v>50</v>
      </c>
      <c r="D10" s="24" t="s">
        <v>51</v>
      </c>
      <c r="E10" s="23" t="s">
        <v>51</v>
      </c>
      <c r="F10" s="23" t="s">
        <v>52</v>
      </c>
      <c r="G10" s="23" t="s">
        <v>54</v>
      </c>
      <c r="H10" s="23" t="s">
        <v>47</v>
      </c>
      <c r="I10" s="23" t="s">
        <v>54</v>
      </c>
      <c r="J10" s="25" t="s">
        <v>55</v>
      </c>
      <c r="K10" s="26" t="s">
        <v>56</v>
      </c>
    </row>
    <row r="11" spans="1:11">
      <c r="A11" s="27"/>
      <c r="B11" s="28"/>
      <c r="C11" s="28"/>
      <c r="D11" s="29" t="s">
        <v>57</v>
      </c>
      <c r="E11" s="30" t="s">
        <v>57</v>
      </c>
      <c r="F11" s="30" t="s">
        <v>44</v>
      </c>
      <c r="G11" s="30" t="s">
        <v>59</v>
      </c>
      <c r="H11" s="30" t="s">
        <v>61</v>
      </c>
      <c r="I11" s="30" t="s">
        <v>62</v>
      </c>
      <c r="J11" s="31" t="s">
        <v>63</v>
      </c>
      <c r="K11" s="32" t="s">
        <v>2</v>
      </c>
    </row>
    <row r="12" spans="1:11">
      <c r="A12" s="33"/>
      <c r="B12" s="34"/>
      <c r="C12" s="34"/>
      <c r="D12" s="35"/>
      <c r="E12" s="35"/>
      <c r="F12" s="35"/>
      <c r="G12" s="35"/>
      <c r="H12" s="35"/>
      <c r="I12" s="35"/>
      <c r="J12" s="35"/>
      <c r="K12" s="35"/>
    </row>
    <row r="13" spans="1:11">
      <c r="A13" s="36" t="s">
        <v>64</v>
      </c>
      <c r="B13" s="36" t="s">
        <v>65</v>
      </c>
      <c r="C13" s="36" t="s">
        <v>706</v>
      </c>
      <c r="D13" s="91">
        <v>4982.8</v>
      </c>
      <c r="E13" s="91">
        <v>0</v>
      </c>
      <c r="F13" s="91">
        <f>$C$2-D13+E13</f>
        <v>2741.0999999999995</v>
      </c>
      <c r="G13" s="37">
        <v>5000</v>
      </c>
      <c r="H13" s="91">
        <f>G13-F13+$C$2</f>
        <v>9982.7999999999993</v>
      </c>
      <c r="I13" s="251">
        <f t="shared" ref="I13:I18" si="0">G13-F13</f>
        <v>2258.9000000000005</v>
      </c>
      <c r="J13" s="35" t="s">
        <v>66</v>
      </c>
      <c r="K13" s="35" t="s">
        <v>66</v>
      </c>
    </row>
    <row r="14" spans="1:11">
      <c r="A14" s="36" t="s">
        <v>67</v>
      </c>
      <c r="B14" s="36" t="s">
        <v>65</v>
      </c>
      <c r="C14" s="36" t="s">
        <v>707</v>
      </c>
      <c r="D14" s="91">
        <v>4982.8</v>
      </c>
      <c r="E14" s="91">
        <v>0</v>
      </c>
      <c r="F14" s="91">
        <f t="shared" ref="F14:F44" si="1">$C$2-D14+E14</f>
        <v>2741.0999999999995</v>
      </c>
      <c r="G14" s="37">
        <v>5000</v>
      </c>
      <c r="H14" s="91">
        <f t="shared" ref="H14:H44" si="2">G14-F14+$C$2</f>
        <v>9982.7999999999993</v>
      </c>
      <c r="I14" s="251">
        <f t="shared" si="0"/>
        <v>2258.9000000000005</v>
      </c>
      <c r="J14" s="35" t="s">
        <v>66</v>
      </c>
      <c r="K14" s="35" t="s">
        <v>66</v>
      </c>
    </row>
    <row r="15" spans="1:11">
      <c r="A15" s="36" t="s">
        <v>68</v>
      </c>
      <c r="B15" s="36" t="s">
        <v>65</v>
      </c>
      <c r="C15" s="36" t="s">
        <v>708</v>
      </c>
      <c r="D15" s="91">
        <v>4982.8</v>
      </c>
      <c r="E15" s="91">
        <v>0</v>
      </c>
      <c r="F15" s="91">
        <f t="shared" si="1"/>
        <v>2741.0999999999995</v>
      </c>
      <c r="G15" s="37">
        <v>5000</v>
      </c>
      <c r="H15" s="91">
        <f t="shared" si="2"/>
        <v>9982.7999999999993</v>
      </c>
      <c r="I15" s="251">
        <f t="shared" si="0"/>
        <v>2258.9000000000005</v>
      </c>
      <c r="J15" s="35" t="s">
        <v>66</v>
      </c>
      <c r="K15" s="35" t="s">
        <v>66</v>
      </c>
    </row>
    <row r="16" spans="1:11">
      <c r="A16" s="36" t="s">
        <v>69</v>
      </c>
      <c r="B16" s="36" t="s">
        <v>65</v>
      </c>
      <c r="C16" s="36" t="s">
        <v>709</v>
      </c>
      <c r="D16" s="91">
        <v>4982.8</v>
      </c>
      <c r="E16" s="91">
        <v>0</v>
      </c>
      <c r="F16" s="91">
        <f t="shared" si="1"/>
        <v>2741.0999999999995</v>
      </c>
      <c r="G16" s="37">
        <v>5000</v>
      </c>
      <c r="H16" s="91">
        <f t="shared" si="2"/>
        <v>9982.7999999999993</v>
      </c>
      <c r="I16" s="251">
        <f t="shared" si="0"/>
        <v>2258.9000000000005</v>
      </c>
      <c r="J16" s="35" t="s">
        <v>66</v>
      </c>
      <c r="K16" s="35" t="s">
        <v>66</v>
      </c>
    </row>
    <row r="17" spans="1:11">
      <c r="A17" s="36" t="s">
        <v>70</v>
      </c>
      <c r="B17" s="36" t="s">
        <v>71</v>
      </c>
      <c r="C17" s="426" t="s">
        <v>1210</v>
      </c>
      <c r="D17" s="425">
        <v>7479.4</v>
      </c>
      <c r="E17" s="91">
        <v>0</v>
      </c>
      <c r="F17" s="425">
        <f t="shared" si="1"/>
        <v>244.5</v>
      </c>
      <c r="G17" s="37">
        <v>2500</v>
      </c>
      <c r="H17" s="91">
        <f t="shared" si="2"/>
        <v>9979.4</v>
      </c>
      <c r="I17" s="251">
        <f t="shared" si="0"/>
        <v>2255.5</v>
      </c>
      <c r="J17" s="35" t="s">
        <v>66</v>
      </c>
      <c r="K17" s="35" t="s">
        <v>66</v>
      </c>
    </row>
    <row r="18" spans="1:11">
      <c r="A18" s="36" t="s">
        <v>72</v>
      </c>
      <c r="B18" s="36" t="s">
        <v>73</v>
      </c>
      <c r="C18" s="426" t="s">
        <v>1211</v>
      </c>
      <c r="D18" s="425">
        <v>7479.4</v>
      </c>
      <c r="E18" s="91">
        <v>0</v>
      </c>
      <c r="F18" s="425">
        <f t="shared" si="1"/>
        <v>244.5</v>
      </c>
      <c r="G18" s="37">
        <v>2500</v>
      </c>
      <c r="H18" s="91">
        <f t="shared" si="2"/>
        <v>9979.4</v>
      </c>
      <c r="I18" s="251">
        <f t="shared" si="0"/>
        <v>2255.5</v>
      </c>
      <c r="J18" s="35" t="s">
        <v>66</v>
      </c>
      <c r="K18" s="35" t="s">
        <v>66</v>
      </c>
    </row>
    <row r="19" spans="1:11">
      <c r="A19" s="36" t="s">
        <v>74</v>
      </c>
      <c r="B19" s="36" t="s">
        <v>75</v>
      </c>
      <c r="C19" s="36" t="s">
        <v>76</v>
      </c>
      <c r="D19" s="91">
        <v>0</v>
      </c>
      <c r="E19" s="91">
        <v>0</v>
      </c>
      <c r="F19" s="91">
        <f t="shared" si="1"/>
        <v>7723.9</v>
      </c>
      <c r="G19" s="37" t="s">
        <v>187</v>
      </c>
      <c r="H19" s="91" t="s">
        <v>66</v>
      </c>
      <c r="I19" s="251" t="s">
        <v>66</v>
      </c>
      <c r="J19" s="35" t="s">
        <v>66</v>
      </c>
      <c r="K19" s="35" t="s">
        <v>66</v>
      </c>
    </row>
    <row r="20" spans="1:11">
      <c r="A20" s="36" t="s">
        <v>1196</v>
      </c>
      <c r="B20" s="36" t="s">
        <v>1042</v>
      </c>
      <c r="C20" s="36" t="s">
        <v>1197</v>
      </c>
      <c r="D20" s="91">
        <v>7479.4</v>
      </c>
      <c r="E20" s="91">
        <v>0</v>
      </c>
      <c r="F20" s="91">
        <f t="shared" si="1"/>
        <v>244.5</v>
      </c>
      <c r="G20" s="37" t="s">
        <v>187</v>
      </c>
      <c r="H20" s="91" t="s">
        <v>66</v>
      </c>
      <c r="I20" s="91" t="s">
        <v>66</v>
      </c>
      <c r="J20" s="35" t="s">
        <v>66</v>
      </c>
      <c r="K20" s="35" t="s">
        <v>66</v>
      </c>
    </row>
    <row r="21" spans="1:11">
      <c r="A21" s="36" t="s">
        <v>1204</v>
      </c>
      <c r="B21" s="36" t="s">
        <v>1042</v>
      </c>
      <c r="C21" s="36"/>
      <c r="D21" s="91">
        <v>4982.8</v>
      </c>
      <c r="E21" s="91">
        <v>0</v>
      </c>
      <c r="F21" s="91">
        <f t="shared" si="1"/>
        <v>2741.0999999999995</v>
      </c>
      <c r="G21" s="37" t="s">
        <v>187</v>
      </c>
      <c r="H21" s="91" t="s">
        <v>66</v>
      </c>
      <c r="I21" s="91" t="s">
        <v>66</v>
      </c>
      <c r="J21" s="35" t="s">
        <v>66</v>
      </c>
      <c r="K21" s="35" t="s">
        <v>66</v>
      </c>
    </row>
    <row r="22" spans="1:11">
      <c r="A22" s="36" t="s">
        <v>710</v>
      </c>
      <c r="B22" s="36" t="s">
        <v>1042</v>
      </c>
      <c r="C22" s="36" t="s">
        <v>713</v>
      </c>
      <c r="D22" s="91">
        <v>4982.8</v>
      </c>
      <c r="E22" s="91">
        <v>0</v>
      </c>
      <c r="F22" s="91">
        <f t="shared" si="1"/>
        <v>2741.0999999999995</v>
      </c>
      <c r="G22" s="37" t="s">
        <v>187</v>
      </c>
      <c r="H22" s="91" t="s">
        <v>66</v>
      </c>
      <c r="I22" s="91" t="s">
        <v>66</v>
      </c>
      <c r="J22" s="35" t="s">
        <v>66</v>
      </c>
      <c r="K22" s="35" t="s">
        <v>66</v>
      </c>
    </row>
    <row r="23" spans="1:11">
      <c r="A23" s="36" t="s">
        <v>1198</v>
      </c>
      <c r="B23" s="36" t="s">
        <v>1202</v>
      </c>
      <c r="C23" s="36" t="s">
        <v>1201</v>
      </c>
      <c r="D23" s="91">
        <v>4982.8</v>
      </c>
      <c r="E23" s="91">
        <v>0</v>
      </c>
      <c r="F23" s="91">
        <f t="shared" si="1"/>
        <v>2741.0999999999995</v>
      </c>
      <c r="G23" s="37" t="s">
        <v>187</v>
      </c>
      <c r="H23" s="91" t="s">
        <v>66</v>
      </c>
      <c r="I23" s="91" t="s">
        <v>66</v>
      </c>
      <c r="J23" s="35" t="s">
        <v>66</v>
      </c>
      <c r="K23" s="35" t="s">
        <v>66</v>
      </c>
    </row>
    <row r="24" spans="1:11">
      <c r="A24" s="36" t="s">
        <v>1195</v>
      </c>
      <c r="B24" s="36" t="s">
        <v>1194</v>
      </c>
      <c r="C24" s="36" t="s">
        <v>1193</v>
      </c>
      <c r="D24" s="91">
        <v>7057.9</v>
      </c>
      <c r="E24" s="91">
        <v>0</v>
      </c>
      <c r="F24" s="91">
        <f t="shared" si="1"/>
        <v>666</v>
      </c>
      <c r="G24" s="37" t="s">
        <v>187</v>
      </c>
      <c r="H24" s="91" t="s">
        <v>66</v>
      </c>
      <c r="I24" s="91" t="s">
        <v>66</v>
      </c>
      <c r="J24" s="35" t="s">
        <v>66</v>
      </c>
      <c r="K24" s="35" t="s">
        <v>66</v>
      </c>
    </row>
    <row r="25" spans="1:11">
      <c r="A25" s="36" t="s">
        <v>1199</v>
      </c>
      <c r="B25" s="36" t="s">
        <v>77</v>
      </c>
      <c r="C25" s="36" t="s">
        <v>1200</v>
      </c>
      <c r="D25" s="91">
        <v>6387.6</v>
      </c>
      <c r="E25" s="91">
        <v>0</v>
      </c>
      <c r="F25" s="91">
        <f t="shared" si="1"/>
        <v>1336.2999999999993</v>
      </c>
      <c r="G25" s="37" t="s">
        <v>187</v>
      </c>
      <c r="H25" s="91" t="s">
        <v>66</v>
      </c>
      <c r="I25" s="91" t="s">
        <v>66</v>
      </c>
      <c r="J25" s="35" t="s">
        <v>66</v>
      </c>
      <c r="K25" s="35" t="s">
        <v>66</v>
      </c>
    </row>
    <row r="26" spans="1:11">
      <c r="A26" s="36" t="s">
        <v>1203</v>
      </c>
      <c r="B26" s="36" t="s">
        <v>77</v>
      </c>
      <c r="C26" s="36" t="s">
        <v>714</v>
      </c>
      <c r="D26" s="91">
        <v>4424.1000000000004</v>
      </c>
      <c r="E26" s="91">
        <v>0</v>
      </c>
      <c r="F26" s="91">
        <f t="shared" si="1"/>
        <v>3299.7999999999993</v>
      </c>
      <c r="G26" s="91" t="s">
        <v>187</v>
      </c>
      <c r="H26" s="91" t="s">
        <v>66</v>
      </c>
      <c r="I26" s="91" t="s">
        <v>66</v>
      </c>
      <c r="J26" s="37" t="s">
        <v>66</v>
      </c>
      <c r="K26" s="37" t="s">
        <v>187</v>
      </c>
    </row>
    <row r="27" spans="1:11">
      <c r="A27" s="36" t="s">
        <v>1205</v>
      </c>
      <c r="B27" s="36" t="s">
        <v>77</v>
      </c>
      <c r="C27" s="36" t="s">
        <v>715</v>
      </c>
      <c r="D27" s="91">
        <v>4982.8</v>
      </c>
      <c r="E27" s="91">
        <v>0</v>
      </c>
      <c r="F27" s="91">
        <f t="shared" si="1"/>
        <v>2741.0999999999995</v>
      </c>
      <c r="G27" s="91" t="s">
        <v>187</v>
      </c>
      <c r="H27" s="91" t="s">
        <v>66</v>
      </c>
      <c r="I27" s="91" t="s">
        <v>66</v>
      </c>
      <c r="J27" s="37" t="s">
        <v>66</v>
      </c>
      <c r="K27" s="37" t="s">
        <v>187</v>
      </c>
    </row>
    <row r="28" spans="1:11">
      <c r="A28" s="36" t="s">
        <v>711</v>
      </c>
      <c r="B28" s="36" t="s">
        <v>694</v>
      </c>
      <c r="C28" s="36" t="s">
        <v>690</v>
      </c>
      <c r="D28" s="91">
        <v>4424.1000000000004</v>
      </c>
      <c r="E28" s="91">
        <v>0</v>
      </c>
      <c r="F28" s="91">
        <f t="shared" si="1"/>
        <v>3299.7999999999993</v>
      </c>
      <c r="G28" s="37" t="s">
        <v>187</v>
      </c>
      <c r="H28" s="91" t="s">
        <v>66</v>
      </c>
      <c r="I28" s="91" t="s">
        <v>66</v>
      </c>
      <c r="J28" s="37" t="s">
        <v>66</v>
      </c>
      <c r="K28" s="37">
        <v>5000</v>
      </c>
    </row>
    <row r="29" spans="1:11">
      <c r="A29" s="36" t="s">
        <v>711</v>
      </c>
      <c r="B29" s="36" t="s">
        <v>694</v>
      </c>
      <c r="C29" s="36" t="s">
        <v>691</v>
      </c>
      <c r="D29" s="91">
        <v>4424.1000000000004</v>
      </c>
      <c r="E29" s="91">
        <v>0</v>
      </c>
      <c r="F29" s="91">
        <f t="shared" si="1"/>
        <v>3299.7999999999993</v>
      </c>
      <c r="G29" s="37" t="s">
        <v>187</v>
      </c>
      <c r="H29" s="91" t="s">
        <v>66</v>
      </c>
      <c r="I29" s="91" t="s">
        <v>66</v>
      </c>
      <c r="J29" s="37" t="s">
        <v>66</v>
      </c>
      <c r="K29" s="37">
        <v>5000</v>
      </c>
    </row>
    <row r="30" spans="1:11">
      <c r="A30" s="36" t="s">
        <v>712</v>
      </c>
      <c r="B30" s="36" t="s">
        <v>694</v>
      </c>
      <c r="C30" s="36" t="s">
        <v>692</v>
      </c>
      <c r="D30" s="91">
        <v>4424.1000000000004</v>
      </c>
      <c r="E30" s="91">
        <v>0</v>
      </c>
      <c r="F30" s="91">
        <f t="shared" si="1"/>
        <v>3299.7999999999993</v>
      </c>
      <c r="G30" s="37" t="s">
        <v>187</v>
      </c>
      <c r="H30" s="91" t="s">
        <v>66</v>
      </c>
      <c r="I30" s="91" t="s">
        <v>66</v>
      </c>
      <c r="J30" s="37" t="s">
        <v>66</v>
      </c>
      <c r="K30" s="37">
        <v>5000</v>
      </c>
    </row>
    <row r="31" spans="1:11">
      <c r="A31" s="36" t="s">
        <v>711</v>
      </c>
      <c r="B31" s="36" t="s">
        <v>694</v>
      </c>
      <c r="C31" s="36" t="s">
        <v>693</v>
      </c>
      <c r="D31" s="91">
        <v>4424.1000000000004</v>
      </c>
      <c r="E31" s="91">
        <v>0</v>
      </c>
      <c r="F31" s="91">
        <f t="shared" si="1"/>
        <v>3299.7999999999993</v>
      </c>
      <c r="G31" s="37" t="s">
        <v>187</v>
      </c>
      <c r="H31" s="91" t="s">
        <v>66</v>
      </c>
      <c r="I31" s="91" t="s">
        <v>66</v>
      </c>
      <c r="J31" s="37" t="s">
        <v>66</v>
      </c>
      <c r="K31" s="37">
        <v>5000</v>
      </c>
    </row>
    <row r="32" spans="1:11">
      <c r="A32" s="36" t="s">
        <v>78</v>
      </c>
      <c r="B32" s="36" t="s">
        <v>79</v>
      </c>
      <c r="C32" s="36" t="s">
        <v>716</v>
      </c>
      <c r="D32" s="91">
        <v>4982.8</v>
      </c>
      <c r="E32" s="91">
        <v>0</v>
      </c>
      <c r="F32" s="91">
        <f t="shared" si="1"/>
        <v>2741.0999999999995</v>
      </c>
      <c r="G32" s="91">
        <v>5000</v>
      </c>
      <c r="H32" s="91">
        <f t="shared" si="2"/>
        <v>9982.7999999999993</v>
      </c>
      <c r="I32" s="251">
        <f t="shared" ref="I32:I44" si="3">G32-F32</f>
        <v>2258.9000000000005</v>
      </c>
      <c r="J32" s="37" t="s">
        <v>66</v>
      </c>
      <c r="K32" s="37">
        <v>5000</v>
      </c>
    </row>
    <row r="33" spans="1:13">
      <c r="A33" s="252" t="s">
        <v>86</v>
      </c>
      <c r="B33" s="39" t="s">
        <v>87</v>
      </c>
      <c r="C33" s="36" t="s">
        <v>717</v>
      </c>
      <c r="D33" s="91">
        <v>4982.8</v>
      </c>
      <c r="E33" s="91">
        <v>0</v>
      </c>
      <c r="F33" s="91">
        <f t="shared" si="1"/>
        <v>2741.0999999999995</v>
      </c>
      <c r="G33" s="91">
        <v>5000</v>
      </c>
      <c r="H33" s="91">
        <f t="shared" si="2"/>
        <v>9982.7999999999993</v>
      </c>
      <c r="I33" s="251">
        <f t="shared" si="3"/>
        <v>2258.9000000000005</v>
      </c>
      <c r="J33" s="41"/>
      <c r="K33" s="37">
        <v>5000</v>
      </c>
    </row>
    <row r="34" spans="1:13">
      <c r="A34" s="36" t="s">
        <v>80</v>
      </c>
      <c r="B34" s="36" t="s">
        <v>81</v>
      </c>
      <c r="C34" s="36" t="s">
        <v>719</v>
      </c>
      <c r="D34" s="91">
        <v>4982.8</v>
      </c>
      <c r="E34" s="91">
        <v>0</v>
      </c>
      <c r="F34" s="91">
        <f t="shared" si="1"/>
        <v>2741.0999999999995</v>
      </c>
      <c r="G34" s="91">
        <v>5000</v>
      </c>
      <c r="H34" s="91">
        <f t="shared" si="2"/>
        <v>9982.7999999999993</v>
      </c>
      <c r="I34" s="251">
        <f t="shared" si="3"/>
        <v>2258.9000000000005</v>
      </c>
      <c r="J34" s="37" t="s">
        <v>66</v>
      </c>
      <c r="K34" s="37">
        <v>5000</v>
      </c>
    </row>
    <row r="35" spans="1:13">
      <c r="A35" s="36" t="s">
        <v>82</v>
      </c>
      <c r="B35" s="36" t="s">
        <v>83</v>
      </c>
      <c r="C35" s="36" t="s">
        <v>718</v>
      </c>
      <c r="D35" s="91">
        <v>4982.8</v>
      </c>
      <c r="E35" s="91">
        <v>0</v>
      </c>
      <c r="F35" s="91">
        <f t="shared" si="1"/>
        <v>2741.0999999999995</v>
      </c>
      <c r="G35" s="91">
        <v>5000</v>
      </c>
      <c r="H35" s="91">
        <f t="shared" si="2"/>
        <v>9982.7999999999993</v>
      </c>
      <c r="I35" s="251">
        <f t="shared" si="3"/>
        <v>2258.9000000000005</v>
      </c>
      <c r="J35" s="37" t="s">
        <v>66</v>
      </c>
      <c r="K35" s="37">
        <v>5000</v>
      </c>
    </row>
    <row r="36" spans="1:13">
      <c r="A36" s="36" t="s">
        <v>84</v>
      </c>
      <c r="B36" s="36" t="s">
        <v>85</v>
      </c>
      <c r="C36" s="253" t="s">
        <v>720</v>
      </c>
      <c r="D36" s="91">
        <v>4982.8</v>
      </c>
      <c r="E36" s="91">
        <v>0</v>
      </c>
      <c r="F36" s="91">
        <f t="shared" si="1"/>
        <v>2741.0999999999995</v>
      </c>
      <c r="G36" s="91">
        <v>5000</v>
      </c>
      <c r="H36" s="91">
        <f t="shared" si="2"/>
        <v>9982.7999999999993</v>
      </c>
      <c r="I36" s="251">
        <f t="shared" si="3"/>
        <v>2258.9000000000005</v>
      </c>
      <c r="J36" s="37" t="s">
        <v>66</v>
      </c>
      <c r="K36" s="37">
        <v>5000</v>
      </c>
    </row>
    <row r="37" spans="1:13">
      <c r="A37" s="36" t="s">
        <v>88</v>
      </c>
      <c r="B37" s="36" t="s">
        <v>89</v>
      </c>
      <c r="C37" s="36" t="s">
        <v>721</v>
      </c>
      <c r="D37" s="91">
        <v>4982.8</v>
      </c>
      <c r="E37" s="91">
        <v>0</v>
      </c>
      <c r="F37" s="91">
        <f t="shared" si="1"/>
        <v>2741.0999999999995</v>
      </c>
      <c r="G37" s="91">
        <v>5000</v>
      </c>
      <c r="H37" s="91">
        <f t="shared" si="2"/>
        <v>9982.7999999999993</v>
      </c>
      <c r="I37" s="251">
        <f t="shared" si="3"/>
        <v>2258.9000000000005</v>
      </c>
      <c r="J37" s="37" t="s">
        <v>66</v>
      </c>
      <c r="K37" s="37">
        <v>5000</v>
      </c>
    </row>
    <row r="38" spans="1:13">
      <c r="A38" s="36" t="s">
        <v>90</v>
      </c>
      <c r="B38" s="36" t="s">
        <v>91</v>
      </c>
      <c r="C38" s="36" t="s">
        <v>722</v>
      </c>
      <c r="D38" s="91">
        <v>4982.8</v>
      </c>
      <c r="E38" s="91">
        <v>0</v>
      </c>
      <c r="F38" s="91">
        <f t="shared" si="1"/>
        <v>2741.0999999999995</v>
      </c>
      <c r="G38" s="91">
        <v>5000</v>
      </c>
      <c r="H38" s="91">
        <f t="shared" si="2"/>
        <v>9982.7999999999993</v>
      </c>
      <c r="I38" s="251">
        <f t="shared" si="3"/>
        <v>2258.9000000000005</v>
      </c>
      <c r="J38" s="37" t="s">
        <v>66</v>
      </c>
      <c r="K38" s="37">
        <v>5000</v>
      </c>
    </row>
    <row r="39" spans="1:13">
      <c r="A39" s="36" t="s">
        <v>506</v>
      </c>
      <c r="B39" s="36" t="s">
        <v>726</v>
      </c>
      <c r="C39" s="36" t="s">
        <v>723</v>
      </c>
      <c r="D39" s="91">
        <v>4982.8</v>
      </c>
      <c r="E39" s="91">
        <v>0</v>
      </c>
      <c r="F39" s="91">
        <f t="shared" si="1"/>
        <v>2741.0999999999995</v>
      </c>
      <c r="G39" s="91">
        <v>5000</v>
      </c>
      <c r="H39" s="91">
        <f t="shared" si="2"/>
        <v>9982.7999999999993</v>
      </c>
      <c r="I39" s="251">
        <f t="shared" si="3"/>
        <v>2258.9000000000005</v>
      </c>
      <c r="J39" s="37" t="s">
        <v>66</v>
      </c>
      <c r="K39" s="37">
        <v>5000</v>
      </c>
      <c r="M39" t="s">
        <v>2</v>
      </c>
    </row>
    <row r="40" spans="1:13">
      <c r="A40" s="36" t="s">
        <v>94</v>
      </c>
      <c r="B40" s="36" t="s">
        <v>95</v>
      </c>
      <c r="C40" s="426" t="s">
        <v>1208</v>
      </c>
      <c r="D40" s="425">
        <v>7479.4</v>
      </c>
      <c r="E40" s="91">
        <v>0</v>
      </c>
      <c r="F40" s="425">
        <f t="shared" si="1"/>
        <v>244.5</v>
      </c>
      <c r="G40" s="91">
        <v>5000</v>
      </c>
      <c r="H40" s="91">
        <f t="shared" si="2"/>
        <v>12479.4</v>
      </c>
      <c r="I40" s="251">
        <f t="shared" si="3"/>
        <v>4755.5</v>
      </c>
      <c r="J40" s="37" t="s">
        <v>66</v>
      </c>
      <c r="K40" s="37">
        <v>5000</v>
      </c>
    </row>
    <row r="41" spans="1:13">
      <c r="A41" s="36" t="s">
        <v>96</v>
      </c>
      <c r="B41" s="36" t="s">
        <v>97</v>
      </c>
      <c r="C41" s="426" t="s">
        <v>1209</v>
      </c>
      <c r="D41" s="425">
        <v>7479.4</v>
      </c>
      <c r="E41" s="91">
        <v>0</v>
      </c>
      <c r="F41" s="425">
        <f t="shared" si="1"/>
        <v>244.5</v>
      </c>
      <c r="G41" s="91">
        <v>5000</v>
      </c>
      <c r="H41" s="91">
        <f t="shared" si="2"/>
        <v>12479.4</v>
      </c>
      <c r="I41" s="251">
        <f t="shared" si="3"/>
        <v>4755.5</v>
      </c>
      <c r="J41" s="37" t="s">
        <v>66</v>
      </c>
      <c r="K41" s="37">
        <v>5000</v>
      </c>
    </row>
    <row r="42" spans="1:13">
      <c r="A42" s="36" t="s">
        <v>98</v>
      </c>
      <c r="B42" s="36" t="s">
        <v>99</v>
      </c>
      <c r="C42" s="36" t="s">
        <v>724</v>
      </c>
      <c r="D42" s="91">
        <v>4982.8</v>
      </c>
      <c r="E42" s="91">
        <v>0</v>
      </c>
      <c r="F42" s="91">
        <f t="shared" si="1"/>
        <v>2741.0999999999995</v>
      </c>
      <c r="G42" s="91">
        <v>5000</v>
      </c>
      <c r="H42" s="91">
        <f t="shared" si="2"/>
        <v>9982.7999999999993</v>
      </c>
      <c r="I42" s="251">
        <f t="shared" si="3"/>
        <v>2258.9000000000005</v>
      </c>
      <c r="J42" s="37" t="s">
        <v>66</v>
      </c>
      <c r="K42" s="37">
        <v>5000</v>
      </c>
    </row>
    <row r="43" spans="1:13">
      <c r="A43" s="36" t="s">
        <v>98</v>
      </c>
      <c r="B43" s="36" t="s">
        <v>99</v>
      </c>
      <c r="C43" s="36" t="s">
        <v>725</v>
      </c>
      <c r="D43" s="91">
        <v>4982.8</v>
      </c>
      <c r="E43" s="91">
        <v>0</v>
      </c>
      <c r="F43" s="91">
        <f t="shared" si="1"/>
        <v>2741.0999999999995</v>
      </c>
      <c r="G43" s="91">
        <v>5000</v>
      </c>
      <c r="H43" s="91">
        <f t="shared" si="2"/>
        <v>9982.7999999999993</v>
      </c>
      <c r="I43" s="251">
        <f t="shared" si="3"/>
        <v>2258.9000000000005</v>
      </c>
      <c r="J43" s="37" t="s">
        <v>66</v>
      </c>
      <c r="K43" s="37">
        <v>5000</v>
      </c>
    </row>
    <row r="44" spans="1:13">
      <c r="A44" s="36" t="s">
        <v>591</v>
      </c>
      <c r="B44" s="36" t="s">
        <v>100</v>
      </c>
      <c r="C44" s="36">
        <v>53949</v>
      </c>
      <c r="D44" s="91">
        <v>7723.9</v>
      </c>
      <c r="E44" s="91">
        <v>0</v>
      </c>
      <c r="F44" s="91">
        <f t="shared" si="1"/>
        <v>0</v>
      </c>
      <c r="G44" s="91">
        <v>300</v>
      </c>
      <c r="H44" s="91">
        <f t="shared" si="2"/>
        <v>8023.9</v>
      </c>
      <c r="I44" s="251">
        <f t="shared" si="3"/>
        <v>300</v>
      </c>
      <c r="J44" s="37" t="s">
        <v>66</v>
      </c>
      <c r="K44" s="37">
        <v>300</v>
      </c>
    </row>
    <row r="45" spans="1:13">
      <c r="A45" s="39"/>
      <c r="B45" s="39"/>
      <c r="C45" s="39"/>
      <c r="D45" s="40"/>
      <c r="E45" s="40"/>
      <c r="F45" s="166"/>
      <c r="G45" s="40"/>
      <c r="H45" s="40"/>
      <c r="I45" s="165"/>
      <c r="J45" s="41"/>
      <c r="K45" s="41"/>
    </row>
    <row r="46" spans="1:13" ht="15.75">
      <c r="A46" s="5" t="s">
        <v>144</v>
      </c>
      <c r="B46" s="3"/>
      <c r="C46" s="3"/>
      <c r="D46" s="13"/>
      <c r="E46" s="14"/>
      <c r="F46" s="167"/>
      <c r="G46" s="14"/>
      <c r="H46" s="14"/>
      <c r="I46" s="14"/>
      <c r="J46" s="14"/>
    </row>
    <row r="47" spans="1:13">
      <c r="A47" s="19" t="s">
        <v>41</v>
      </c>
      <c r="B47" s="19" t="s">
        <v>41</v>
      </c>
      <c r="C47" s="20" t="s">
        <v>41</v>
      </c>
      <c r="D47" s="19" t="s">
        <v>145</v>
      </c>
      <c r="E47" s="20" t="s">
        <v>43</v>
      </c>
      <c r="F47" s="168" t="s">
        <v>43</v>
      </c>
      <c r="G47" s="20" t="s">
        <v>148</v>
      </c>
      <c r="H47" s="19" t="s">
        <v>148</v>
      </c>
      <c r="I47" s="50" t="s">
        <v>43</v>
      </c>
      <c r="J47" s="14"/>
    </row>
    <row r="48" spans="1:13">
      <c r="A48" s="23" t="s">
        <v>48</v>
      </c>
      <c r="B48" s="23" t="s">
        <v>49</v>
      </c>
      <c r="C48" s="24" t="s">
        <v>50</v>
      </c>
      <c r="D48" s="23" t="s">
        <v>146</v>
      </c>
      <c r="E48" s="24" t="s">
        <v>146</v>
      </c>
      <c r="F48" s="169" t="s">
        <v>52</v>
      </c>
      <c r="G48" s="24" t="s">
        <v>54</v>
      </c>
      <c r="H48" s="23" t="s">
        <v>47</v>
      </c>
      <c r="I48" s="51" t="s">
        <v>148</v>
      </c>
      <c r="J48" s="14"/>
    </row>
    <row r="49" spans="1:10">
      <c r="A49" s="38"/>
      <c r="B49" s="30"/>
      <c r="C49" s="29"/>
      <c r="D49" s="30" t="s">
        <v>57</v>
      </c>
      <c r="E49" s="29" t="s">
        <v>57</v>
      </c>
      <c r="F49" s="170" t="s">
        <v>148</v>
      </c>
      <c r="G49" s="29" t="s">
        <v>59</v>
      </c>
      <c r="H49" s="30" t="s">
        <v>61</v>
      </c>
      <c r="I49" s="52" t="s">
        <v>62</v>
      </c>
      <c r="J49" s="14"/>
    </row>
    <row r="50" spans="1:10">
      <c r="A50" s="36" t="s">
        <v>149</v>
      </c>
      <c r="B50" s="36" t="s">
        <v>150</v>
      </c>
      <c r="C50" s="36" t="s">
        <v>1212</v>
      </c>
      <c r="D50" s="37">
        <v>19912</v>
      </c>
      <c r="E50" s="37">
        <v>0</v>
      </c>
      <c r="F50" s="420">
        <v>26065</v>
      </c>
      <c r="G50" s="37">
        <v>100000</v>
      </c>
      <c r="H50" s="37">
        <f>G50-F50+$C$3</f>
        <v>94328</v>
      </c>
      <c r="I50" s="91">
        <f>G50-F50</f>
        <v>73935</v>
      </c>
      <c r="J50" s="14"/>
    </row>
    <row r="51" spans="1:10">
      <c r="A51" s="36" t="s">
        <v>92</v>
      </c>
      <c r="B51" s="36" t="s">
        <v>726</v>
      </c>
      <c r="C51" s="36" t="s">
        <v>723</v>
      </c>
      <c r="D51" s="37">
        <v>14882</v>
      </c>
      <c r="E51" s="37">
        <v>0</v>
      </c>
      <c r="F51" s="420">
        <f>$C$3-D51+E51</f>
        <v>5511</v>
      </c>
      <c r="G51" s="37">
        <v>18000</v>
      </c>
      <c r="H51" s="37">
        <f>G51-F51+$C$3</f>
        <v>32882</v>
      </c>
      <c r="I51" s="91">
        <f>G51-F51</f>
        <v>12489</v>
      </c>
      <c r="J51" s="14"/>
    </row>
    <row r="52" spans="1:10">
      <c r="A52" s="36" t="s">
        <v>94</v>
      </c>
      <c r="B52" s="36" t="s">
        <v>95</v>
      </c>
      <c r="C52" s="426" t="s">
        <v>1208</v>
      </c>
      <c r="D52" s="427">
        <v>19912</v>
      </c>
      <c r="E52" s="254">
        <v>0</v>
      </c>
      <c r="F52" s="428">
        <f>$C$3-D52+E52</f>
        <v>481</v>
      </c>
      <c r="G52" s="37">
        <v>17000</v>
      </c>
      <c r="H52" s="37">
        <f>G52-F52+$C$3</f>
        <v>36912</v>
      </c>
      <c r="I52" s="91">
        <f>G52-F52</f>
        <v>16519</v>
      </c>
      <c r="J52" s="14"/>
    </row>
    <row r="53" spans="1:10" ht="12.75" customHeight="1">
      <c r="A53" s="36" t="s">
        <v>96</v>
      </c>
      <c r="B53" s="36" t="s">
        <v>97</v>
      </c>
      <c r="C53" s="426" t="s">
        <v>1209</v>
      </c>
      <c r="D53" s="427">
        <v>19912</v>
      </c>
      <c r="E53" s="37">
        <v>0</v>
      </c>
      <c r="F53" s="428">
        <f>$C$3-D53+E53</f>
        <v>481</v>
      </c>
      <c r="G53" s="37">
        <v>17000</v>
      </c>
      <c r="H53" s="37">
        <f>G53-F53+$C$3</f>
        <v>36912</v>
      </c>
      <c r="I53" s="91">
        <f>G53-F53</f>
        <v>16519</v>
      </c>
      <c r="J53" s="14"/>
    </row>
    <row r="54" spans="1:10">
      <c r="A54" s="53"/>
      <c r="B54" s="36"/>
      <c r="C54" s="36"/>
      <c r="D54" s="37"/>
      <c r="E54" s="37"/>
      <c r="F54" s="37"/>
      <c r="G54" s="37"/>
      <c r="H54" s="37"/>
      <c r="I54" s="37"/>
      <c r="J54" s="14"/>
    </row>
  </sheetData>
  <sheetProtection formatRows="0" insertRows="0" insertHyperlinks="0" deleteColumns="0" selectLockedCells="1" autoFilter="0" pivotTables="0" selectUnlockedCells="1"/>
  <phoneticPr fontId="0" type="noConversion"/>
  <conditionalFormatting sqref="I13:I19 I32:I44">
    <cfRule type="cellIs" dxfId="18" priority="1" stopIfTrue="1" operator="between">
      <formula>100</formula>
      <formula>200</formula>
    </cfRule>
    <cfRule type="cellIs" dxfId="17" priority="2" stopIfTrue="1" operator="lessThan">
      <formula>101</formula>
    </cfRule>
  </conditionalFormatting>
  <conditionalFormatting sqref="I50:I53">
    <cfRule type="cellIs" dxfId="16" priority="3" stopIfTrue="1" operator="between">
      <formula>100</formula>
      <formula>500</formula>
    </cfRule>
    <cfRule type="cellIs" dxfId="15" priority="4" stopIfTrue="1" operator="lessThan">
      <formula>101</formula>
    </cfRule>
  </conditionalFormatting>
  <pageMargins left="0.74803149606299213" right="0.74803149606299213" top="0.39370078740157483" bottom="0.55118110236220474" header="0.19685039370078741" footer="0.27559055118110237"/>
  <pageSetup paperSize="9" scale="79" firstPageNumber="0" orientation="landscape" r:id="rId1"/>
  <headerFooter alignWithMargins="0">
    <oddHeader>&amp;C&amp;A</oddHeader>
    <oddFooter>&amp;C&amp;"Arial,Regular"NH-WP-005&amp;R&amp;"Arial,Regular"Page 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O42"/>
  <sheetViews>
    <sheetView topLeftCell="A5" zoomScale="90" zoomScaleNormal="90" zoomScaleSheetLayoutView="90" workbookViewId="0">
      <selection activeCell="G26" sqref="G26:G27"/>
    </sheetView>
  </sheetViews>
  <sheetFormatPr defaultRowHeight="13.5"/>
  <cols>
    <col min="1" max="1" width="26.125" customWidth="1"/>
    <col min="2" max="2" width="18.875" customWidth="1"/>
    <col min="3" max="3" width="10.875" customWidth="1"/>
    <col min="4" max="4" width="11.125" customWidth="1"/>
    <col min="5" max="5" width="9.75" customWidth="1"/>
    <col min="6" max="6" width="9.125" customWidth="1"/>
    <col min="7" max="7" width="11.125" customWidth="1"/>
    <col min="8" max="9" width="8.875" customWidth="1"/>
    <col min="10" max="10" width="9.125" customWidth="1"/>
    <col min="11" max="11" width="11" customWidth="1"/>
    <col min="12" max="12" width="10.625" customWidth="1"/>
  </cols>
  <sheetData>
    <row r="1" spans="1:14" s="16" customFormat="1" ht="15.75">
      <c r="A1" s="7" t="str">
        <f>'RYH HOBBS'!A10</f>
        <v xml:space="preserve">AIRCRAFT REGISTRATION :   </v>
      </c>
      <c r="B1" s="7"/>
      <c r="C1" s="5" t="str">
        <f>'RYH HOBBS'!C10</f>
        <v>ZS-RYH</v>
      </c>
      <c r="D1" s="15"/>
      <c r="E1" s="15"/>
      <c r="F1" s="15"/>
      <c r="G1" s="41"/>
      <c r="H1" s="15"/>
      <c r="I1" s="15"/>
      <c r="J1" s="15"/>
      <c r="K1" s="15"/>
      <c r="L1" s="15"/>
    </row>
    <row r="2" spans="1:14" s="16" customFormat="1" ht="15.75">
      <c r="A2" s="7" t="s">
        <v>101</v>
      </c>
      <c r="B2" s="7"/>
      <c r="C2" s="9">
        <f>'RYH HOBBS'!C19</f>
        <v>7723.9</v>
      </c>
      <c r="D2" s="15"/>
      <c r="E2" s="15"/>
      <c r="F2" s="15"/>
      <c r="G2" s="15"/>
      <c r="H2" s="15"/>
      <c r="I2" s="15"/>
      <c r="J2" s="15"/>
      <c r="K2" s="15"/>
      <c r="L2" s="15"/>
    </row>
    <row r="3" spans="1:14" s="16" customFormat="1" ht="15.75">
      <c r="A3" s="7" t="s">
        <v>102</v>
      </c>
      <c r="B3" s="7"/>
      <c r="C3" s="5">
        <f>'RYH HOBBS'!C22</f>
        <v>20393</v>
      </c>
      <c r="D3" s="15"/>
      <c r="E3" s="15"/>
      <c r="F3" s="15"/>
      <c r="G3" s="15"/>
      <c r="H3" s="15"/>
      <c r="I3" s="15" t="s">
        <v>2</v>
      </c>
      <c r="J3" s="15"/>
      <c r="K3" s="15"/>
      <c r="L3" s="15"/>
    </row>
    <row r="4" spans="1:14" s="16" customFormat="1" ht="15.75">
      <c r="A4" s="5"/>
      <c r="B4" s="15"/>
      <c r="C4" s="5"/>
      <c r="D4" s="15"/>
      <c r="E4" s="15"/>
      <c r="F4" s="15"/>
      <c r="G4" s="15"/>
      <c r="H4" s="15"/>
      <c r="I4" s="15"/>
      <c r="J4" s="15"/>
      <c r="K4" s="15"/>
      <c r="L4" s="15"/>
    </row>
    <row r="5" spans="1:14" s="16" customFormat="1" ht="15.75">
      <c r="A5" s="5"/>
      <c r="B5" s="15"/>
      <c r="C5" s="5"/>
      <c r="D5" s="15"/>
      <c r="E5" s="15"/>
      <c r="F5" s="15"/>
      <c r="G5" s="15"/>
      <c r="H5" s="15"/>
      <c r="I5" s="15"/>
      <c r="J5" s="15"/>
      <c r="K5" s="15"/>
      <c r="L5" s="15"/>
      <c r="N5" s="16" t="s">
        <v>2</v>
      </c>
    </row>
    <row r="6" spans="1:14" ht="15.75">
      <c r="A6" s="17" t="s">
        <v>39</v>
      </c>
      <c r="B6" s="3"/>
      <c r="C6" s="3"/>
      <c r="D6" s="14"/>
      <c r="E6" s="14"/>
      <c r="F6" s="14"/>
      <c r="G6" s="14"/>
      <c r="H6" s="14"/>
      <c r="I6" s="14"/>
      <c r="J6" s="14"/>
      <c r="K6" s="14"/>
      <c r="L6" s="14"/>
    </row>
    <row r="7" spans="1:14" ht="15.75">
      <c r="A7" s="5"/>
      <c r="B7" s="3"/>
      <c r="C7" s="3"/>
      <c r="D7" s="14"/>
      <c r="E7" s="14"/>
      <c r="F7" s="14"/>
      <c r="G7" s="14"/>
      <c r="H7" s="14"/>
      <c r="I7" s="14"/>
      <c r="J7" s="14"/>
      <c r="K7" s="14"/>
      <c r="L7" s="14"/>
    </row>
    <row r="8" spans="1:14" ht="15.75">
      <c r="A8" s="5" t="s">
        <v>103</v>
      </c>
      <c r="B8" s="3"/>
      <c r="C8" s="3"/>
      <c r="D8" s="14"/>
      <c r="E8" s="14"/>
      <c r="F8" s="14"/>
      <c r="G8" s="14"/>
      <c r="H8" s="14"/>
      <c r="I8" s="14"/>
      <c r="J8" s="14"/>
      <c r="K8" s="14"/>
      <c r="L8" s="14"/>
    </row>
    <row r="9" spans="1:14">
      <c r="A9" s="43" t="s">
        <v>104</v>
      </c>
      <c r="B9" s="44" t="s">
        <v>104</v>
      </c>
      <c r="C9" s="43" t="s">
        <v>105</v>
      </c>
      <c r="D9" s="44" t="s">
        <v>42</v>
      </c>
      <c r="E9" s="43" t="s">
        <v>43</v>
      </c>
      <c r="F9" s="44" t="s">
        <v>43</v>
      </c>
      <c r="G9" s="43" t="s">
        <v>106</v>
      </c>
      <c r="H9" s="43" t="s">
        <v>43</v>
      </c>
      <c r="I9" s="43" t="s">
        <v>1028</v>
      </c>
      <c r="J9" s="43"/>
      <c r="K9" s="44" t="s">
        <v>107</v>
      </c>
      <c r="L9" s="43" t="s">
        <v>108</v>
      </c>
    </row>
    <row r="10" spans="1:14">
      <c r="A10" s="45" t="s">
        <v>109</v>
      </c>
      <c r="B10" s="46" t="s">
        <v>110</v>
      </c>
      <c r="C10" s="45" t="s">
        <v>111</v>
      </c>
      <c r="D10" s="46" t="s">
        <v>51</v>
      </c>
      <c r="E10" s="45" t="s">
        <v>112</v>
      </c>
      <c r="F10" s="46" t="s">
        <v>113</v>
      </c>
      <c r="G10" s="45" t="s">
        <v>51</v>
      </c>
      <c r="H10" s="45" t="s">
        <v>114</v>
      </c>
      <c r="I10" s="45" t="s">
        <v>437</v>
      </c>
      <c r="J10" s="45" t="s">
        <v>115</v>
      </c>
      <c r="K10" s="46" t="s">
        <v>47</v>
      </c>
      <c r="L10" s="45" t="s">
        <v>116</v>
      </c>
    </row>
    <row r="11" spans="1:14">
      <c r="A11" s="47"/>
      <c r="B11" s="48"/>
      <c r="C11" s="49"/>
      <c r="D11" s="48" t="s">
        <v>57</v>
      </c>
      <c r="E11" s="47" t="s">
        <v>57</v>
      </c>
      <c r="F11" s="48" t="s">
        <v>57</v>
      </c>
      <c r="G11" s="47" t="s">
        <v>117</v>
      </c>
      <c r="H11" s="47"/>
      <c r="I11" s="47"/>
      <c r="J11" s="47"/>
      <c r="K11" s="48" t="s">
        <v>118</v>
      </c>
      <c r="L11" s="47" t="s">
        <v>119</v>
      </c>
    </row>
    <row r="12" spans="1:14">
      <c r="A12" s="36" t="s">
        <v>120</v>
      </c>
      <c r="B12" s="36" t="s">
        <v>121</v>
      </c>
      <c r="C12" s="36" t="s">
        <v>122</v>
      </c>
      <c r="D12" s="37">
        <v>7479.4</v>
      </c>
      <c r="E12" s="37">
        <v>0</v>
      </c>
      <c r="F12" s="37">
        <v>0</v>
      </c>
      <c r="G12" s="425">
        <v>7479.4</v>
      </c>
      <c r="H12" s="91">
        <f>C2-G12</f>
        <v>244.5</v>
      </c>
      <c r="I12" s="376"/>
      <c r="J12" s="37">
        <v>2500</v>
      </c>
      <c r="K12" s="37">
        <f>J12-H12+C2</f>
        <v>9979.4</v>
      </c>
      <c r="L12" s="91">
        <f t="shared" ref="L12:L26" si="0">J12-H12</f>
        <v>2255.5</v>
      </c>
    </row>
    <row r="13" spans="1:14">
      <c r="A13" s="36" t="s">
        <v>123</v>
      </c>
      <c r="B13" s="36" t="s">
        <v>124</v>
      </c>
      <c r="C13" s="255" t="s">
        <v>125</v>
      </c>
      <c r="D13" s="37">
        <v>7479.4</v>
      </c>
      <c r="E13" s="37">
        <v>0</v>
      </c>
      <c r="F13" s="37">
        <v>0</v>
      </c>
      <c r="G13" s="91">
        <v>7479.4</v>
      </c>
      <c r="H13" s="91">
        <f>C2-G13</f>
        <v>244.5</v>
      </c>
      <c r="I13" s="376"/>
      <c r="J13" s="37">
        <v>2500</v>
      </c>
      <c r="K13" s="37">
        <f>J13-H13+C2</f>
        <v>9979.4</v>
      </c>
      <c r="L13" s="91">
        <f t="shared" si="0"/>
        <v>2255.5</v>
      </c>
    </row>
    <row r="14" spans="1:14">
      <c r="A14" s="36" t="s">
        <v>92</v>
      </c>
      <c r="B14" s="36" t="s">
        <v>126</v>
      </c>
      <c r="C14" s="36">
        <v>53950</v>
      </c>
      <c r="D14" s="37">
        <v>7479.4</v>
      </c>
      <c r="E14" s="37">
        <v>0</v>
      </c>
      <c r="F14" s="37">
        <v>0</v>
      </c>
      <c r="G14" s="425">
        <v>7479.4</v>
      </c>
      <c r="H14" s="91">
        <f>C2-G14</f>
        <v>244.5</v>
      </c>
      <c r="I14" s="376"/>
      <c r="J14" s="37">
        <v>2500</v>
      </c>
      <c r="K14" s="37">
        <f>J14-H14+C2</f>
        <v>9979.4</v>
      </c>
      <c r="L14" s="91">
        <f t="shared" si="0"/>
        <v>2255.5</v>
      </c>
    </row>
    <row r="15" spans="1:14">
      <c r="A15" s="36" t="s">
        <v>127</v>
      </c>
      <c r="B15" s="36" t="s">
        <v>128</v>
      </c>
      <c r="C15" s="36" t="s">
        <v>129</v>
      </c>
      <c r="D15" s="37">
        <v>0</v>
      </c>
      <c r="E15" s="37">
        <v>0</v>
      </c>
      <c r="F15" s="37">
        <v>0</v>
      </c>
      <c r="G15" s="91">
        <v>4982.8</v>
      </c>
      <c r="H15" s="91">
        <f>C2-G15</f>
        <v>2741.0999999999995</v>
      </c>
      <c r="I15" s="91">
        <f>C2-D15+E15</f>
        <v>7723.9</v>
      </c>
      <c r="J15" s="37">
        <v>5000</v>
      </c>
      <c r="K15" s="37">
        <f>J15-H15+C2</f>
        <v>9982.7999999999993</v>
      </c>
      <c r="L15" s="91">
        <f t="shared" si="0"/>
        <v>2258.9000000000005</v>
      </c>
    </row>
    <row r="16" spans="1:14">
      <c r="A16" s="36" t="s">
        <v>93</v>
      </c>
      <c r="B16" s="36" t="s">
        <v>130</v>
      </c>
      <c r="C16" s="426" t="s">
        <v>1207</v>
      </c>
      <c r="D16" s="427">
        <v>7479.4</v>
      </c>
      <c r="E16" s="427">
        <v>0</v>
      </c>
      <c r="F16" s="37">
        <v>0</v>
      </c>
      <c r="G16" s="91">
        <v>7479.4</v>
      </c>
      <c r="H16" s="91">
        <f>C2-G16</f>
        <v>244.5</v>
      </c>
      <c r="I16" s="376"/>
      <c r="J16" s="37">
        <v>2500</v>
      </c>
      <c r="K16" s="37">
        <f>J16-H16+C2</f>
        <v>9979.4</v>
      </c>
      <c r="L16" s="91">
        <f t="shared" si="0"/>
        <v>2255.5</v>
      </c>
    </row>
    <row r="17" spans="1:15">
      <c r="A17" s="36" t="s">
        <v>131</v>
      </c>
      <c r="B17" s="36" t="s">
        <v>132</v>
      </c>
      <c r="C17" s="36" t="s">
        <v>133</v>
      </c>
      <c r="D17" s="37">
        <v>2998.2</v>
      </c>
      <c r="E17" s="37">
        <v>2998.2</v>
      </c>
      <c r="F17" s="37">
        <v>0</v>
      </c>
      <c r="G17" s="91">
        <v>5993.1</v>
      </c>
      <c r="H17" s="91">
        <f>C2-G17</f>
        <v>1730.7999999999993</v>
      </c>
      <c r="I17" s="376"/>
      <c r="J17" s="37">
        <v>3000</v>
      </c>
      <c r="K17" s="37">
        <f>J17-H17+C2</f>
        <v>8993.1</v>
      </c>
      <c r="L17" s="91">
        <f t="shared" si="0"/>
        <v>1269.2000000000007</v>
      </c>
      <c r="O17" t="s">
        <v>2</v>
      </c>
    </row>
    <row r="18" spans="1:15">
      <c r="A18" s="36" t="s">
        <v>134</v>
      </c>
      <c r="B18" s="36" t="s">
        <v>505</v>
      </c>
      <c r="C18" s="36">
        <v>2423</v>
      </c>
      <c r="D18" s="37">
        <v>7479.4</v>
      </c>
      <c r="E18" s="37">
        <v>0</v>
      </c>
      <c r="F18" s="37">
        <v>0</v>
      </c>
      <c r="G18" s="91">
        <v>7479.4</v>
      </c>
      <c r="H18" s="91">
        <f>C2-G18</f>
        <v>244.5</v>
      </c>
      <c r="I18" s="376"/>
      <c r="J18" s="37">
        <v>3600</v>
      </c>
      <c r="K18" s="37">
        <f>J18-H18+C2</f>
        <v>11079.4</v>
      </c>
      <c r="L18" s="91">
        <f t="shared" si="0"/>
        <v>3355.5</v>
      </c>
    </row>
    <row r="19" spans="1:15">
      <c r="A19" s="36" t="s">
        <v>135</v>
      </c>
      <c r="B19" s="36" t="s">
        <v>1213</v>
      </c>
      <c r="C19" s="36">
        <v>1672</v>
      </c>
      <c r="D19" s="37">
        <v>7479.4</v>
      </c>
      <c r="E19" s="37">
        <v>78</v>
      </c>
      <c r="F19" s="37">
        <v>0</v>
      </c>
      <c r="G19" s="91">
        <v>7401.4</v>
      </c>
      <c r="H19" s="91">
        <f>C2-G19</f>
        <v>322.5</v>
      </c>
      <c r="I19" s="376"/>
      <c r="J19" s="37">
        <v>1200</v>
      </c>
      <c r="K19" s="91">
        <f>J19-H19+C2</f>
        <v>8601.4</v>
      </c>
      <c r="L19" s="91">
        <f>J19-H19</f>
        <v>877.5</v>
      </c>
    </row>
    <row r="20" spans="1:15">
      <c r="A20" s="36" t="s">
        <v>135</v>
      </c>
      <c r="B20" s="36" t="s">
        <v>1213</v>
      </c>
      <c r="C20" s="36">
        <v>1606</v>
      </c>
      <c r="D20" s="37">
        <v>7479.4</v>
      </c>
      <c r="E20" s="37">
        <v>78</v>
      </c>
      <c r="F20" s="37">
        <v>0</v>
      </c>
      <c r="G20" s="91">
        <v>7401.4</v>
      </c>
      <c r="H20" s="91">
        <f>C2-G20</f>
        <v>322.5</v>
      </c>
      <c r="I20" s="376"/>
      <c r="J20" s="37">
        <v>1200</v>
      </c>
      <c r="K20" s="91">
        <f>J20-H20+C2</f>
        <v>8601.4</v>
      </c>
      <c r="L20" s="91">
        <f>J20-H20</f>
        <v>877.5</v>
      </c>
    </row>
    <row r="21" spans="1:15">
      <c r="A21" s="36" t="s">
        <v>135</v>
      </c>
      <c r="B21" s="36" t="s">
        <v>1213</v>
      </c>
      <c r="C21" s="36">
        <v>1672</v>
      </c>
      <c r="D21" s="37">
        <v>7479.4</v>
      </c>
      <c r="E21" s="37">
        <v>78</v>
      </c>
      <c r="F21" s="37">
        <v>0</v>
      </c>
      <c r="G21" s="91">
        <v>7401.4</v>
      </c>
      <c r="H21" s="91">
        <f>C2-G21</f>
        <v>322.5</v>
      </c>
      <c r="I21" s="376"/>
      <c r="J21" s="37">
        <v>3600</v>
      </c>
      <c r="K21" s="37">
        <f>J21-H21+C2</f>
        <v>11001.4</v>
      </c>
      <c r="L21" s="91">
        <f t="shared" si="0"/>
        <v>3277.5</v>
      </c>
    </row>
    <row r="22" spans="1:15">
      <c r="A22" s="36" t="s">
        <v>135</v>
      </c>
      <c r="B22" s="36" t="s">
        <v>1213</v>
      </c>
      <c r="C22" s="36">
        <v>1606</v>
      </c>
      <c r="D22" s="37">
        <v>7479.4</v>
      </c>
      <c r="E22" s="37">
        <v>78</v>
      </c>
      <c r="F22" s="37">
        <v>0</v>
      </c>
      <c r="G22" s="91">
        <v>7401.4</v>
      </c>
      <c r="H22" s="91">
        <f>C2-G22</f>
        <v>322.5</v>
      </c>
      <c r="I22" s="376"/>
      <c r="J22" s="37">
        <v>3600</v>
      </c>
      <c r="K22" s="37">
        <f>J22-H22+C2</f>
        <v>11001.4</v>
      </c>
      <c r="L22" s="91">
        <f t="shared" si="0"/>
        <v>3277.5</v>
      </c>
    </row>
    <row r="23" spans="1:15">
      <c r="A23" s="36" t="s">
        <v>136</v>
      </c>
      <c r="B23" s="36" t="s">
        <v>137</v>
      </c>
      <c r="C23" s="36" t="s">
        <v>1187</v>
      </c>
      <c r="D23" s="37">
        <v>7375.2</v>
      </c>
      <c r="E23" s="37">
        <v>7847.8</v>
      </c>
      <c r="F23" s="37">
        <v>0</v>
      </c>
      <c r="G23" s="91">
        <v>6917.9</v>
      </c>
      <c r="H23" s="91">
        <v>457.3</v>
      </c>
      <c r="I23" s="376"/>
      <c r="J23" s="37">
        <v>2500</v>
      </c>
      <c r="K23" s="37">
        <f>J23-H23+C2</f>
        <v>9766.6</v>
      </c>
      <c r="L23" s="91">
        <f t="shared" si="0"/>
        <v>2042.7</v>
      </c>
    </row>
    <row r="24" spans="1:15">
      <c r="A24" s="36" t="s">
        <v>138</v>
      </c>
      <c r="B24" s="36" t="s">
        <v>139</v>
      </c>
      <c r="C24" s="36" t="s">
        <v>140</v>
      </c>
      <c r="D24" s="37">
        <v>0</v>
      </c>
      <c r="E24" s="37">
        <v>0</v>
      </c>
      <c r="F24" s="37">
        <v>0</v>
      </c>
      <c r="G24" s="91">
        <v>4982.8</v>
      </c>
      <c r="H24" s="91">
        <f>C2-G24</f>
        <v>2741.0999999999995</v>
      </c>
      <c r="I24" s="91">
        <f>C2-D24+E24</f>
        <v>7723.9</v>
      </c>
      <c r="J24" s="37">
        <v>5000</v>
      </c>
      <c r="K24" s="37">
        <f>J24-H24+C2</f>
        <v>9982.7999999999993</v>
      </c>
      <c r="L24" s="91">
        <f t="shared" si="0"/>
        <v>2258.9000000000005</v>
      </c>
    </row>
    <row r="25" spans="1:15">
      <c r="A25" s="36" t="s">
        <v>141</v>
      </c>
      <c r="B25" s="36" t="s">
        <v>594</v>
      </c>
      <c r="C25" s="36">
        <v>9270</v>
      </c>
      <c r="D25" s="37">
        <v>7479.4</v>
      </c>
      <c r="E25" s="37">
        <v>0</v>
      </c>
      <c r="F25" s="37">
        <v>0</v>
      </c>
      <c r="G25" s="91">
        <v>7479.4</v>
      </c>
      <c r="H25" s="91">
        <f>C2-G25</f>
        <v>244.5</v>
      </c>
      <c r="I25" s="376"/>
      <c r="J25" s="37">
        <v>1000</v>
      </c>
      <c r="K25" s="37">
        <f>J25-H25+C2</f>
        <v>8479.4</v>
      </c>
      <c r="L25" s="91">
        <f t="shared" si="0"/>
        <v>755.5</v>
      </c>
      <c r="O25" t="s">
        <v>2</v>
      </c>
    </row>
    <row r="26" spans="1:15">
      <c r="A26" s="256" t="s">
        <v>981</v>
      </c>
      <c r="B26" s="256" t="s">
        <v>142</v>
      </c>
      <c r="C26" s="379"/>
      <c r="D26" s="376" t="s">
        <v>2</v>
      </c>
      <c r="E26" s="257">
        <v>0</v>
      </c>
      <c r="F26" s="185">
        <v>0</v>
      </c>
      <c r="G26" s="91">
        <v>7723.9</v>
      </c>
      <c r="H26" s="91">
        <f>C2-G26</f>
        <v>0</v>
      </c>
      <c r="I26" s="376"/>
      <c r="J26" s="37">
        <v>300</v>
      </c>
      <c r="K26" s="37">
        <f>J26-H26+C2</f>
        <v>8023.9</v>
      </c>
      <c r="L26" s="91">
        <f t="shared" si="0"/>
        <v>300</v>
      </c>
    </row>
    <row r="27" spans="1:15">
      <c r="A27" s="256" t="s">
        <v>1015</v>
      </c>
      <c r="B27" s="256" t="s">
        <v>1016</v>
      </c>
      <c r="C27" s="379"/>
      <c r="D27" s="380"/>
      <c r="E27" s="257">
        <v>0</v>
      </c>
      <c r="F27" s="185">
        <v>0</v>
      </c>
      <c r="G27" s="91">
        <v>7723.9</v>
      </c>
      <c r="H27" s="91">
        <f>C2-G27</f>
        <v>0</v>
      </c>
      <c r="I27" s="376"/>
      <c r="J27" s="37">
        <v>300</v>
      </c>
      <c r="K27" s="91">
        <f>J27-H27+C2</f>
        <v>8023.9</v>
      </c>
      <c r="L27" s="91">
        <f t="shared" ref="L27" si="1">J27-H27</f>
        <v>300</v>
      </c>
    </row>
    <row r="28" spans="1:15">
      <c r="A28" s="258" t="s">
        <v>445</v>
      </c>
      <c r="B28" s="258" t="s">
        <v>143</v>
      </c>
      <c r="C28" s="36">
        <v>703</v>
      </c>
      <c r="D28" s="259">
        <v>5271.5</v>
      </c>
      <c r="E28" s="37">
        <v>0</v>
      </c>
      <c r="F28" s="37">
        <v>0</v>
      </c>
      <c r="G28" s="265">
        <v>5271.5</v>
      </c>
      <c r="H28" s="91">
        <f>'RYH HOBBS'!C25</f>
        <v>798.6</v>
      </c>
      <c r="I28" s="376"/>
      <c r="J28" s="37">
        <v>1000</v>
      </c>
      <c r="K28" s="37" t="s">
        <v>66</v>
      </c>
      <c r="L28" s="91">
        <f t="shared" ref="L28:L34" si="2">J28-H28</f>
        <v>201.39999999999998</v>
      </c>
    </row>
    <row r="29" spans="1:15">
      <c r="A29" s="260" t="s">
        <v>446</v>
      </c>
      <c r="B29" s="260" t="s">
        <v>143</v>
      </c>
      <c r="C29" s="261">
        <v>580</v>
      </c>
      <c r="D29" s="471">
        <v>5271.5</v>
      </c>
      <c r="E29" s="263">
        <v>0</v>
      </c>
      <c r="F29" s="264">
        <v>0</v>
      </c>
      <c r="G29" s="423">
        <v>5271.5</v>
      </c>
      <c r="H29" s="91">
        <f>'RYH HOBBS'!C25</f>
        <v>798.6</v>
      </c>
      <c r="I29" s="377"/>
      <c r="J29" s="37">
        <v>1000</v>
      </c>
      <c r="K29" s="37" t="s">
        <v>66</v>
      </c>
      <c r="L29" s="91">
        <f t="shared" ref="L29:L30" si="3">J29-H29</f>
        <v>201.39999999999998</v>
      </c>
    </row>
    <row r="30" spans="1:15">
      <c r="A30" s="266" t="s">
        <v>1260</v>
      </c>
      <c r="B30" s="381"/>
      <c r="C30" s="382"/>
      <c r="D30" s="472"/>
      <c r="E30" s="262">
        <v>0</v>
      </c>
      <c r="F30" s="473">
        <v>0</v>
      </c>
      <c r="G30" s="91">
        <v>7723.9</v>
      </c>
      <c r="H30" s="91">
        <f>C2-G30</f>
        <v>0</v>
      </c>
      <c r="I30" s="378"/>
      <c r="J30" s="267">
        <v>50</v>
      </c>
      <c r="K30" s="186" t="s">
        <v>66</v>
      </c>
      <c r="L30" s="186">
        <f t="shared" si="3"/>
        <v>50</v>
      </c>
    </row>
    <row r="31" spans="1:15">
      <c r="A31" s="266" t="s">
        <v>512</v>
      </c>
      <c r="B31" s="381"/>
      <c r="C31" s="382"/>
      <c r="D31" s="376" t="s">
        <v>2</v>
      </c>
      <c r="E31" s="262">
        <v>0</v>
      </c>
      <c r="F31" s="262">
        <v>0</v>
      </c>
      <c r="G31" s="91">
        <v>7723.9</v>
      </c>
      <c r="H31" s="91">
        <f>C2-G31</f>
        <v>0</v>
      </c>
      <c r="I31" s="378"/>
      <c r="J31" s="262">
        <v>300</v>
      </c>
      <c r="K31" s="91">
        <f>J31-H31+C2</f>
        <v>8023.9</v>
      </c>
      <c r="L31" s="91">
        <f>J31-H31</f>
        <v>300</v>
      </c>
    </row>
    <row r="32" spans="1:15">
      <c r="A32" s="266" t="s">
        <v>465</v>
      </c>
      <c r="B32" s="383"/>
      <c r="C32" s="384"/>
      <c r="D32" s="422" t="s">
        <v>2</v>
      </c>
      <c r="E32" s="267">
        <v>0</v>
      </c>
      <c r="F32" s="267">
        <v>0</v>
      </c>
      <c r="G32" s="91">
        <v>7723.9</v>
      </c>
      <c r="H32" s="186">
        <f>C2-G32</f>
        <v>0</v>
      </c>
      <c r="I32" s="378"/>
      <c r="J32" s="267">
        <v>600</v>
      </c>
      <c r="K32" s="186">
        <f>J32-H32+C2</f>
        <v>8323.9</v>
      </c>
      <c r="L32" s="186">
        <f t="shared" si="2"/>
        <v>600</v>
      </c>
    </row>
    <row r="33" spans="1:14">
      <c r="A33" s="266" t="s">
        <v>466</v>
      </c>
      <c r="B33" s="381"/>
      <c r="C33" s="382" t="s">
        <v>2</v>
      </c>
      <c r="D33" s="422" t="s">
        <v>2</v>
      </c>
      <c r="E33" s="262">
        <v>0</v>
      </c>
      <c r="F33" s="262">
        <v>0</v>
      </c>
      <c r="G33" s="91">
        <v>7246.8</v>
      </c>
      <c r="H33" s="91">
        <f>C2-G33</f>
        <v>477.09999999999945</v>
      </c>
      <c r="I33" s="378"/>
      <c r="J33" s="262">
        <v>1200</v>
      </c>
      <c r="K33" s="91">
        <f>J33-H33+C2</f>
        <v>8446.7999999999993</v>
      </c>
      <c r="L33" s="91">
        <f t="shared" si="2"/>
        <v>722.90000000000055</v>
      </c>
    </row>
    <row r="34" spans="1:14">
      <c r="A34" s="266" t="s">
        <v>467</v>
      </c>
      <c r="B34" s="381"/>
      <c r="C34" s="382"/>
      <c r="D34" s="421" t="s">
        <v>2</v>
      </c>
      <c r="E34" s="262">
        <v>0</v>
      </c>
      <c r="F34" s="262">
        <v>0</v>
      </c>
      <c r="G34" s="417">
        <v>7479.4</v>
      </c>
      <c r="H34" s="417">
        <f>C2-G34</f>
        <v>244.5</v>
      </c>
      <c r="I34" s="418"/>
      <c r="J34" s="262">
        <v>2500</v>
      </c>
      <c r="K34" s="417">
        <f>J34-H34+C2</f>
        <v>9979.4</v>
      </c>
      <c r="L34" s="417">
        <f t="shared" si="2"/>
        <v>2255.5</v>
      </c>
    </row>
    <row r="35" spans="1:14">
      <c r="A35" s="414" t="s">
        <v>659</v>
      </c>
      <c r="B35" s="414" t="s">
        <v>186</v>
      </c>
      <c r="C35" s="415" t="s">
        <v>1068</v>
      </c>
      <c r="D35" s="186">
        <v>6731</v>
      </c>
      <c r="E35" s="416">
        <v>6570</v>
      </c>
      <c r="F35" s="267" t="s">
        <v>66</v>
      </c>
      <c r="G35" s="268" t="s">
        <v>66</v>
      </c>
      <c r="H35" s="186" t="s">
        <v>66</v>
      </c>
      <c r="I35" s="186">
        <f>C2-D35+E35</f>
        <v>7562.9</v>
      </c>
      <c r="J35" s="267" t="s">
        <v>66</v>
      </c>
      <c r="K35" s="186" t="s">
        <v>66</v>
      </c>
      <c r="L35" s="186" t="s">
        <v>66</v>
      </c>
    </row>
    <row r="36" spans="1:14">
      <c r="A36" s="14"/>
      <c r="B36" s="14"/>
      <c r="C36" s="14"/>
      <c r="D36" s="42"/>
      <c r="E36" s="14"/>
      <c r="F36" s="14"/>
      <c r="G36" s="41"/>
      <c r="H36" s="14"/>
      <c r="I36" s="14"/>
      <c r="J36" s="42"/>
      <c r="K36" s="42"/>
      <c r="L36" s="42"/>
    </row>
    <row r="37" spans="1:14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</row>
    <row r="38" spans="1:14">
      <c r="A38" s="3" t="s">
        <v>1029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</row>
    <row r="42" spans="1:14">
      <c r="C42" s="14"/>
      <c r="N42" t="s">
        <v>2</v>
      </c>
    </row>
  </sheetData>
  <phoneticPr fontId="0" type="noConversion"/>
  <conditionalFormatting sqref="L12:L23">
    <cfRule type="cellIs" dxfId="14" priority="6" stopIfTrue="1" operator="lessThan">
      <formula>101</formula>
    </cfRule>
  </conditionalFormatting>
  <conditionalFormatting sqref="L12:L35">
    <cfRule type="cellIs" dxfId="13" priority="1" stopIfTrue="1" operator="between">
      <formula>100</formula>
      <formula>200</formula>
    </cfRule>
  </conditionalFormatting>
  <conditionalFormatting sqref="L24">
    <cfRule type="cellIs" dxfId="12" priority="8" stopIfTrue="1" operator="lessThan">
      <formula>100</formula>
    </cfRule>
  </conditionalFormatting>
  <conditionalFormatting sqref="L25:L35">
    <cfRule type="cellIs" dxfId="11" priority="2" stopIfTrue="1" operator="lessThan">
      <formula>101</formula>
    </cfRule>
  </conditionalFormatting>
  <pageMargins left="0.59055118110236227" right="0.51181102362204722" top="0.6692913385826772" bottom="0.98425196850393704" header="0.31496062992125984" footer="0.51181102362204722"/>
  <pageSetup paperSize="9" scale="87" firstPageNumber="0" orientation="landscape" r:id="rId1"/>
  <headerFooter alignWithMargins="0">
    <oddHeader>&amp;C&amp;A</oddHeader>
    <oddFooter>&amp;C&amp;"Arial,Regular"NH-WP-005&amp;R&amp;"Arial,Regular"Page 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O38"/>
  <sheetViews>
    <sheetView topLeftCell="A8" zoomScaleNormal="100" zoomScaleSheetLayoutView="75" workbookViewId="0">
      <selection activeCell="D22" sqref="D22"/>
    </sheetView>
  </sheetViews>
  <sheetFormatPr defaultRowHeight="13.5"/>
  <cols>
    <col min="1" max="1" width="27.625" customWidth="1"/>
    <col min="2" max="2" width="18.125" customWidth="1"/>
    <col min="3" max="3" width="10.625" customWidth="1"/>
    <col min="4" max="4" width="10.25" customWidth="1"/>
    <col min="5" max="5" width="9.5" customWidth="1"/>
    <col min="6" max="6" width="11.625" customWidth="1"/>
    <col min="7" max="7" width="11.125" customWidth="1"/>
    <col min="8" max="8" width="14.125" customWidth="1"/>
    <col min="9" max="9" width="12.125" customWidth="1"/>
  </cols>
  <sheetData>
    <row r="1" spans="1:15" s="16" customFormat="1" ht="15.75">
      <c r="A1" s="7" t="str">
        <f>'RYH HOBBS'!A10</f>
        <v xml:space="preserve">AIRCRAFT REGISTRATION :   </v>
      </c>
      <c r="B1" s="7"/>
      <c r="C1" s="5" t="str">
        <f>'RYH HOBBS'!C10</f>
        <v>ZS-RYH</v>
      </c>
      <c r="D1" s="15"/>
      <c r="E1" s="15"/>
      <c r="F1" s="15"/>
      <c r="G1" s="15"/>
      <c r="H1" s="15"/>
      <c r="I1" s="15"/>
      <c r="J1" s="15"/>
    </row>
    <row r="2" spans="1:15" s="16" customFormat="1" ht="15.75">
      <c r="A2" s="7" t="str">
        <f>'RYH HOBBS'!A19</f>
        <v xml:space="preserve">AIRFRAME HOURS AT DATE OF REPORT:   </v>
      </c>
      <c r="B2" s="7"/>
      <c r="C2" s="9">
        <f>'RYH HOBBS'!C19</f>
        <v>7723.9</v>
      </c>
      <c r="D2" s="15"/>
      <c r="E2" s="15"/>
      <c r="F2" s="15"/>
      <c r="G2" s="15"/>
      <c r="H2" s="15"/>
      <c r="I2" s="15"/>
      <c r="J2" s="15"/>
    </row>
    <row r="3" spans="1:15" s="16" customFormat="1" ht="15.75">
      <c r="A3" s="7" t="str">
        <f>'RYH HOBBS'!A22</f>
        <v xml:space="preserve">AIRFRAME RINS AT DATE OF REPORT:   </v>
      </c>
      <c r="B3" s="7"/>
      <c r="C3" s="5">
        <f>'RYH HOBBS'!C22</f>
        <v>20393</v>
      </c>
      <c r="D3" s="15"/>
      <c r="E3" s="15"/>
      <c r="F3" s="15"/>
      <c r="G3" s="15"/>
      <c r="H3" s="15"/>
      <c r="I3" s="15"/>
      <c r="J3" s="15"/>
    </row>
    <row r="4" spans="1:15" s="16" customFormat="1" ht="15.75">
      <c r="A4" s="7" t="str">
        <f>'RYH HOBBS'!A23</f>
        <v xml:space="preserve">AIRFRAME LDGS AT DATE OF REPORT:   </v>
      </c>
      <c r="B4" s="15"/>
      <c r="C4" s="5">
        <f>'RYH HOBBS'!C23</f>
        <v>12323</v>
      </c>
      <c r="D4" s="15"/>
      <c r="E4" s="15"/>
      <c r="F4" s="15"/>
      <c r="G4" s="15"/>
      <c r="H4" s="15"/>
      <c r="I4" s="15"/>
      <c r="J4" s="15"/>
    </row>
    <row r="5" spans="1:15" s="16" customFormat="1" ht="15.75">
      <c r="A5" s="5"/>
      <c r="B5" s="15"/>
      <c r="C5" s="5"/>
      <c r="D5" s="15"/>
      <c r="E5" s="15"/>
      <c r="F5" s="15"/>
      <c r="G5" s="15"/>
      <c r="H5" s="15"/>
      <c r="I5" s="15"/>
      <c r="J5" s="15"/>
    </row>
    <row r="6" spans="1:15">
      <c r="A6" s="14"/>
      <c r="B6" s="14"/>
      <c r="C6" s="14"/>
      <c r="D6" s="14"/>
      <c r="E6" s="14"/>
      <c r="F6" s="14"/>
      <c r="G6" s="14"/>
      <c r="H6" s="14"/>
      <c r="I6" s="14"/>
      <c r="J6" s="14"/>
    </row>
    <row r="7" spans="1:15">
      <c r="A7" s="14"/>
      <c r="B7" s="14"/>
      <c r="C7" s="14"/>
      <c r="D7" s="14"/>
      <c r="E7" s="14"/>
      <c r="F7" s="14"/>
      <c r="G7" s="14"/>
      <c r="H7" s="14"/>
      <c r="I7" s="14"/>
      <c r="J7" s="14"/>
    </row>
    <row r="8" spans="1:15" ht="15.75">
      <c r="A8" s="17" t="s">
        <v>151</v>
      </c>
      <c r="B8" s="14"/>
      <c r="C8" s="14"/>
      <c r="D8" s="14"/>
      <c r="E8" s="14"/>
      <c r="F8" s="13" t="s">
        <v>2</v>
      </c>
      <c r="G8" s="13"/>
      <c r="H8" s="13" t="s">
        <v>2</v>
      </c>
      <c r="I8" s="14"/>
      <c r="J8" s="14"/>
    </row>
    <row r="9" spans="1:15" ht="15.75">
      <c r="A9" s="5"/>
      <c r="B9" s="14"/>
      <c r="C9" s="14"/>
      <c r="D9" s="14"/>
      <c r="E9" s="14"/>
      <c r="F9" s="13"/>
      <c r="G9" s="13"/>
      <c r="H9" s="13"/>
      <c r="I9" s="14"/>
      <c r="J9" s="14"/>
    </row>
    <row r="10" spans="1:15" ht="15.75">
      <c r="A10" s="5" t="s">
        <v>152</v>
      </c>
      <c r="B10" s="14"/>
      <c r="C10" s="14"/>
      <c r="D10" s="14"/>
      <c r="E10" s="14"/>
      <c r="F10" s="13"/>
      <c r="G10" s="13"/>
      <c r="H10" s="13"/>
      <c r="I10" s="14"/>
      <c r="J10" s="14"/>
    </row>
    <row r="11" spans="1:15">
      <c r="A11" s="19" t="s">
        <v>48</v>
      </c>
      <c r="B11" s="19" t="s">
        <v>41</v>
      </c>
      <c r="C11" s="20" t="s">
        <v>41</v>
      </c>
      <c r="D11" s="19" t="s">
        <v>57</v>
      </c>
      <c r="E11" s="20"/>
      <c r="F11" s="19"/>
      <c r="G11" s="19" t="s">
        <v>43</v>
      </c>
      <c r="H11" s="19" t="s">
        <v>153</v>
      </c>
      <c r="I11" s="19" t="s">
        <v>47</v>
      </c>
      <c r="J11" s="14"/>
      <c r="N11" s="6" t="s">
        <v>2</v>
      </c>
      <c r="O11" s="6" t="s">
        <v>2</v>
      </c>
    </row>
    <row r="12" spans="1:15">
      <c r="A12" s="30"/>
      <c r="B12" s="23" t="s">
        <v>49</v>
      </c>
      <c r="C12" s="24" t="s">
        <v>154</v>
      </c>
      <c r="D12" s="30" t="s">
        <v>56</v>
      </c>
      <c r="E12" s="29"/>
      <c r="F12" s="30"/>
      <c r="G12" s="30" t="s">
        <v>155</v>
      </c>
      <c r="H12" s="30" t="s">
        <v>156</v>
      </c>
      <c r="I12" s="30" t="s">
        <v>56</v>
      </c>
      <c r="J12" s="14"/>
      <c r="N12" s="6" t="s">
        <v>2</v>
      </c>
      <c r="O12" s="6" t="s">
        <v>2</v>
      </c>
    </row>
    <row r="13" spans="1:15">
      <c r="A13" s="173" t="s">
        <v>158</v>
      </c>
      <c r="B13" s="173" t="s">
        <v>126</v>
      </c>
      <c r="C13" s="173">
        <v>53950</v>
      </c>
      <c r="D13" s="174">
        <v>45359</v>
      </c>
      <c r="E13" s="54"/>
      <c r="F13" s="54" t="s">
        <v>157</v>
      </c>
      <c r="G13" s="54"/>
      <c r="H13" s="54" t="s">
        <v>159</v>
      </c>
      <c r="I13" s="174">
        <f>D13+1825</f>
        <v>47184</v>
      </c>
      <c r="J13" s="14"/>
      <c r="K13" s="6" t="s">
        <v>2</v>
      </c>
      <c r="N13" s="6" t="s">
        <v>2</v>
      </c>
    </row>
    <row r="14" spans="1:15">
      <c r="A14" s="173" t="s">
        <v>160</v>
      </c>
      <c r="B14" s="173" t="s">
        <v>128</v>
      </c>
      <c r="C14" s="173" t="s">
        <v>129</v>
      </c>
      <c r="D14" s="174">
        <v>44879</v>
      </c>
      <c r="E14" s="54"/>
      <c r="F14" s="54" t="s">
        <v>157</v>
      </c>
      <c r="G14" s="54"/>
      <c r="H14" s="54" t="s">
        <v>159</v>
      </c>
      <c r="I14" s="174">
        <f>D14+1825</f>
        <v>46704</v>
      </c>
      <c r="J14" s="14"/>
      <c r="K14" s="6" t="s">
        <v>2</v>
      </c>
      <c r="N14" s="6" t="s">
        <v>2</v>
      </c>
    </row>
    <row r="15" spans="1:15">
      <c r="A15" s="173" t="s">
        <v>161</v>
      </c>
      <c r="B15" s="173" t="s">
        <v>162</v>
      </c>
      <c r="C15" s="173" t="s">
        <v>133</v>
      </c>
      <c r="D15" s="174">
        <v>45397</v>
      </c>
      <c r="E15" s="54"/>
      <c r="F15" s="54" t="s">
        <v>157</v>
      </c>
      <c r="G15" s="54"/>
      <c r="H15" s="54" t="s">
        <v>159</v>
      </c>
      <c r="I15" s="174">
        <f>D15+1825</f>
        <v>47222</v>
      </c>
      <c r="J15" s="14"/>
      <c r="K15" s="6" t="s">
        <v>2</v>
      </c>
      <c r="N15" s="6" t="s">
        <v>2</v>
      </c>
    </row>
    <row r="16" spans="1:15">
      <c r="A16" s="173" t="s">
        <v>138</v>
      </c>
      <c r="B16" s="173" t="s">
        <v>163</v>
      </c>
      <c r="C16" s="173" t="s">
        <v>140</v>
      </c>
      <c r="D16" s="174">
        <v>44879</v>
      </c>
      <c r="E16" s="54"/>
      <c r="F16" s="54" t="s">
        <v>157</v>
      </c>
      <c r="G16" s="54"/>
      <c r="H16" s="54" t="s">
        <v>159</v>
      </c>
      <c r="I16" s="174">
        <f>D16+1825</f>
        <v>46704</v>
      </c>
      <c r="J16" s="14"/>
      <c r="K16" s="6" t="s">
        <v>2</v>
      </c>
      <c r="N16" s="6" t="s">
        <v>2</v>
      </c>
    </row>
    <row r="17" spans="1:14">
      <c r="A17" s="173" t="s">
        <v>164</v>
      </c>
      <c r="B17" s="173" t="s">
        <v>165</v>
      </c>
      <c r="C17" s="173"/>
      <c r="D17" s="174">
        <v>45359</v>
      </c>
      <c r="E17" s="54"/>
      <c r="F17" s="54" t="s">
        <v>166</v>
      </c>
      <c r="G17" s="54"/>
      <c r="H17" s="54" t="s">
        <v>171</v>
      </c>
      <c r="I17" s="174">
        <f>D17+364</f>
        <v>45723</v>
      </c>
      <c r="J17" s="14"/>
      <c r="K17" s="6" t="s">
        <v>2</v>
      </c>
      <c r="N17" s="6" t="s">
        <v>2</v>
      </c>
    </row>
    <row r="18" spans="1:14">
      <c r="A18" s="173" t="s">
        <v>167</v>
      </c>
      <c r="B18" s="173" t="s">
        <v>2</v>
      </c>
      <c r="C18" s="173"/>
      <c r="D18" s="174">
        <v>43847</v>
      </c>
      <c r="E18" s="54"/>
      <c r="F18" s="54" t="s">
        <v>166</v>
      </c>
      <c r="G18" s="54"/>
      <c r="H18" s="54" t="s">
        <v>159</v>
      </c>
      <c r="I18" s="174">
        <f>D18+1825</f>
        <v>45672</v>
      </c>
      <c r="J18" s="14"/>
      <c r="K18" s="6" t="s">
        <v>2</v>
      </c>
      <c r="N18" s="6" t="s">
        <v>2</v>
      </c>
    </row>
    <row r="19" spans="1:14" ht="12.75" customHeight="1">
      <c r="A19" s="173" t="s">
        <v>168</v>
      </c>
      <c r="B19" s="36" t="s">
        <v>169</v>
      </c>
      <c r="C19" s="173" t="s">
        <v>1090</v>
      </c>
      <c r="D19" s="174">
        <v>45291</v>
      </c>
      <c r="E19" s="175"/>
      <c r="F19" s="54" t="s">
        <v>170</v>
      </c>
      <c r="G19" s="54"/>
      <c r="H19" s="175" t="s">
        <v>171</v>
      </c>
      <c r="I19" s="174">
        <f>D19+365</f>
        <v>45656</v>
      </c>
      <c r="J19" s="14"/>
      <c r="K19" s="6"/>
      <c r="N19" s="6"/>
    </row>
    <row r="20" spans="1:14" ht="12.75" customHeight="1">
      <c r="A20" s="173" t="s">
        <v>172</v>
      </c>
      <c r="B20" s="176" t="s">
        <v>173</v>
      </c>
      <c r="C20" s="173" t="s">
        <v>1077</v>
      </c>
      <c r="D20" s="177">
        <v>40052</v>
      </c>
      <c r="E20" s="178"/>
      <c r="F20" s="54"/>
      <c r="G20" s="54"/>
      <c r="H20" s="175" t="s">
        <v>66</v>
      </c>
      <c r="I20" s="179" t="s">
        <v>66</v>
      </c>
      <c r="J20" s="14"/>
      <c r="K20" s="6"/>
      <c r="N20" s="6"/>
    </row>
    <row r="21" spans="1:14">
      <c r="A21" s="173" t="s">
        <v>174</v>
      </c>
      <c r="B21" s="180" t="s">
        <v>2</v>
      </c>
      <c r="C21" s="173"/>
      <c r="D21" s="177">
        <f>'RYH C of R to S '!J25</f>
        <v>45502</v>
      </c>
      <c r="E21" s="54" t="s">
        <v>2</v>
      </c>
      <c r="F21" s="175" t="s">
        <v>166</v>
      </c>
      <c r="G21" s="54" t="s">
        <v>2</v>
      </c>
      <c r="H21" s="175" t="s">
        <v>171</v>
      </c>
      <c r="I21" s="174">
        <f>D21+364</f>
        <v>45866</v>
      </c>
      <c r="J21" s="13" t="s">
        <v>2</v>
      </c>
      <c r="K21" s="6" t="s">
        <v>2</v>
      </c>
      <c r="L21" s="6" t="s">
        <v>2</v>
      </c>
      <c r="N21" s="6" t="s">
        <v>2</v>
      </c>
    </row>
    <row r="22" spans="1:14">
      <c r="A22" s="173" t="s">
        <v>979</v>
      </c>
      <c r="B22" s="180" t="s">
        <v>976</v>
      </c>
      <c r="C22" s="173">
        <v>41236953</v>
      </c>
      <c r="D22" s="177"/>
      <c r="E22" s="54"/>
      <c r="F22" s="175" t="s">
        <v>2</v>
      </c>
      <c r="G22" s="54"/>
      <c r="H22" s="54"/>
      <c r="I22" s="174"/>
      <c r="J22" s="189"/>
      <c r="K22" s="6" t="s">
        <v>2</v>
      </c>
      <c r="L22" s="6" t="s">
        <v>2</v>
      </c>
      <c r="N22" s="6" t="s">
        <v>2</v>
      </c>
    </row>
    <row r="23" spans="1:14">
      <c r="A23" s="181" t="s">
        <v>175</v>
      </c>
      <c r="B23" s="181"/>
      <c r="C23" s="419">
        <v>10186380</v>
      </c>
      <c r="D23" s="182">
        <v>45016</v>
      </c>
      <c r="E23" s="183"/>
      <c r="F23" s="183" t="s">
        <v>170</v>
      </c>
      <c r="G23" s="183"/>
      <c r="H23" s="54" t="s">
        <v>576</v>
      </c>
      <c r="I23" s="174">
        <f>D23+1097</f>
        <v>46113</v>
      </c>
    </row>
    <row r="24" spans="1:14">
      <c r="A24" s="55" t="s">
        <v>176</v>
      </c>
      <c r="B24" s="55"/>
      <c r="C24" s="55"/>
      <c r="D24" s="174">
        <v>45169</v>
      </c>
      <c r="E24" s="55"/>
      <c r="F24" s="54" t="s">
        <v>157</v>
      </c>
      <c r="G24" s="55"/>
      <c r="H24" s="54" t="s">
        <v>171</v>
      </c>
      <c r="I24" s="174">
        <f>D24+365</f>
        <v>45534</v>
      </c>
      <c r="L24" t="s">
        <v>2</v>
      </c>
    </row>
    <row r="25" spans="1:14">
      <c r="A25" s="55" t="s">
        <v>177</v>
      </c>
      <c r="B25" s="55"/>
      <c r="C25" s="55"/>
      <c r="D25" s="177">
        <v>45382</v>
      </c>
      <c r="E25" s="55"/>
      <c r="F25" s="54" t="s">
        <v>157</v>
      </c>
      <c r="G25" s="55"/>
      <c r="H25" s="54" t="s">
        <v>171</v>
      </c>
      <c r="I25" s="174">
        <f>D25+365</f>
        <v>45747</v>
      </c>
      <c r="J25" s="63"/>
      <c r="L25" t="s">
        <v>2</v>
      </c>
    </row>
    <row r="26" spans="1:14">
      <c r="A26" s="55" t="s">
        <v>178</v>
      </c>
      <c r="B26" s="55"/>
      <c r="C26" s="55" t="s">
        <v>1047</v>
      </c>
      <c r="D26" s="174">
        <v>45351</v>
      </c>
      <c r="E26" s="55"/>
      <c r="F26" s="54" t="s">
        <v>179</v>
      </c>
      <c r="G26" s="55"/>
      <c r="H26" s="54" t="s">
        <v>171</v>
      </c>
      <c r="I26" s="174">
        <f>D26+365</f>
        <v>45716</v>
      </c>
      <c r="K26" s="484" t="s">
        <v>1093</v>
      </c>
      <c r="L26" s="484"/>
      <c r="M26" s="484"/>
    </row>
    <row r="27" spans="1:14">
      <c r="A27" s="55" t="s">
        <v>178</v>
      </c>
      <c r="B27" s="55"/>
      <c r="C27" s="55" t="s">
        <v>1047</v>
      </c>
      <c r="D27" s="177">
        <v>45351</v>
      </c>
      <c r="E27" s="55"/>
      <c r="F27" s="54" t="s">
        <v>874</v>
      </c>
      <c r="G27" s="55"/>
      <c r="H27" s="54" t="s">
        <v>180</v>
      </c>
      <c r="I27" s="174">
        <f>D27+730</f>
        <v>46081</v>
      </c>
    </row>
    <row r="28" spans="1:14">
      <c r="A28" s="55" t="s">
        <v>621</v>
      </c>
      <c r="B28" s="55"/>
      <c r="C28" s="55"/>
      <c r="D28" s="177">
        <v>44508</v>
      </c>
      <c r="E28" s="55"/>
      <c r="F28" s="54" t="s">
        <v>873</v>
      </c>
      <c r="G28" s="55"/>
      <c r="H28" s="54" t="s">
        <v>159</v>
      </c>
      <c r="I28" s="174">
        <f>D28+1825</f>
        <v>46333</v>
      </c>
    </row>
    <row r="29" spans="1:14">
      <c r="A29" s="55" t="s">
        <v>181</v>
      </c>
      <c r="B29" s="55"/>
      <c r="C29" s="55"/>
      <c r="D29" s="174">
        <v>45352</v>
      </c>
      <c r="E29" s="55"/>
      <c r="F29" s="54" t="s">
        <v>182</v>
      </c>
      <c r="G29" s="55"/>
      <c r="H29" s="54" t="s">
        <v>171</v>
      </c>
      <c r="I29" s="174">
        <f>D29+365</f>
        <v>45717</v>
      </c>
    </row>
    <row r="30" spans="1:14">
      <c r="A30" s="124" t="s">
        <v>183</v>
      </c>
      <c r="B30" s="124"/>
      <c r="C30" s="124"/>
      <c r="D30" s="174">
        <v>45363</v>
      </c>
      <c r="E30" s="124"/>
      <c r="F30" s="125" t="s">
        <v>179</v>
      </c>
      <c r="G30" s="124"/>
      <c r="H30" s="125" t="s">
        <v>171</v>
      </c>
      <c r="I30" s="174">
        <f>D30+365</f>
        <v>45728</v>
      </c>
      <c r="K30" s="245" t="s">
        <v>1188</v>
      </c>
    </row>
    <row r="31" spans="1:14">
      <c r="A31" s="126" t="s">
        <v>463</v>
      </c>
      <c r="B31" s="126"/>
      <c r="C31" s="126"/>
      <c r="D31" s="174">
        <v>45359</v>
      </c>
      <c r="E31" s="126"/>
      <c r="F31" s="54" t="s">
        <v>157</v>
      </c>
      <c r="G31" s="126"/>
      <c r="H31" s="125" t="s">
        <v>171</v>
      </c>
      <c r="I31" s="174">
        <f>D31+365</f>
        <v>45724</v>
      </c>
    </row>
    <row r="32" spans="1:14">
      <c r="A32" s="126" t="s">
        <v>464</v>
      </c>
      <c r="B32" s="126"/>
      <c r="C32" s="126"/>
      <c r="D32" s="177">
        <v>45359</v>
      </c>
      <c r="E32" s="126"/>
      <c r="F32" s="54" t="s">
        <v>157</v>
      </c>
      <c r="G32" s="126"/>
      <c r="H32" s="54" t="s">
        <v>180</v>
      </c>
      <c r="I32" s="174">
        <f>D32+730</f>
        <v>46089</v>
      </c>
    </row>
    <row r="34" spans="3:9">
      <c r="E34" t="s">
        <v>2</v>
      </c>
    </row>
    <row r="35" spans="3:9">
      <c r="D35" t="s">
        <v>2</v>
      </c>
      <c r="E35" t="s">
        <v>2</v>
      </c>
      <c r="F35" s="248" t="s">
        <v>2</v>
      </c>
      <c r="I35" t="s">
        <v>2</v>
      </c>
    </row>
    <row r="37" spans="3:9">
      <c r="C37" t="s">
        <v>2</v>
      </c>
      <c r="D37" t="s">
        <v>2</v>
      </c>
      <c r="G37" t="s">
        <v>2</v>
      </c>
    </row>
    <row r="38" spans="3:9">
      <c r="I38" t="s">
        <v>2</v>
      </c>
    </row>
  </sheetData>
  <mergeCells count="1">
    <mergeCell ref="K26:M26"/>
  </mergeCells>
  <phoneticPr fontId="0" type="noConversion"/>
  <pageMargins left="0.74803149606299213" right="0.74803149606299213" top="0.78740157480314965" bottom="0.98425196850393704" header="0.51181102362204722" footer="0.51181102362204722"/>
  <pageSetup paperSize="9" scale="97" firstPageNumber="0" orientation="landscape" r:id="rId1"/>
  <headerFooter alignWithMargins="0">
    <oddHeader>&amp;C&amp;A</oddHeader>
    <oddFooter>&amp;C&amp;"Arial,Regular"NH-WP-005&amp;R&amp;"Arial,Regular"Page 4</oddFooter>
  </headerFooter>
  <ignoredErrors>
    <ignoredError sqref="I17" formula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5" stopIfTrue="1" operator="lessThan" id="{A1555843-A4FC-4B53-B78C-D71C30C506F0}">
            <xm:f>'RYH HOBBS'!$C$14+31</xm:f>
            <x14:dxf>
              <fill>
                <patternFill>
                  <bgColor theme="5" tint="0.59996337778862885"/>
                </patternFill>
              </fill>
            </x14:dxf>
          </x14:cfRule>
          <x14:cfRule type="cellIs" priority="6" stopIfTrue="1" operator="between" id="{80DAA837-17A0-4E41-8B8E-AC28959C4268}">
            <xm:f>'RYH HOBBS'!$C$14+61</xm:f>
            <xm:f>'RYH HOBBS'!$C$14+31</xm:f>
            <x14:dxf>
              <fill>
                <patternFill>
                  <bgColor theme="9" tint="0.59996337778862885"/>
                </patternFill>
              </fill>
            </x14:dxf>
          </x14:cfRule>
          <xm:sqref>I13:I19 I21:I32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P32"/>
  <sheetViews>
    <sheetView topLeftCell="A4" zoomScaleNormal="100" workbookViewId="0">
      <selection activeCell="S20" sqref="S20"/>
    </sheetView>
  </sheetViews>
  <sheetFormatPr defaultRowHeight="13.5"/>
  <cols>
    <col min="1" max="1" width="26.625" customWidth="1"/>
    <col min="2" max="2" width="18.625" customWidth="1"/>
    <col min="3" max="3" width="12.25" customWidth="1"/>
    <col min="4" max="4" width="10.25" customWidth="1"/>
    <col min="5" max="5" width="9.875" customWidth="1"/>
    <col min="6" max="6" width="11" customWidth="1"/>
    <col min="7" max="7" width="10" customWidth="1"/>
    <col min="8" max="8" width="9.625" customWidth="1"/>
    <col min="9" max="9" width="13.625" customWidth="1"/>
    <col min="10" max="15" width="0" hidden="1" customWidth="1"/>
  </cols>
  <sheetData>
    <row r="1" spans="1:16" s="16" customFormat="1" ht="15.75">
      <c r="A1" s="7" t="str">
        <f>'RYH HOBBS'!A10</f>
        <v xml:space="preserve">AIRCRAFT REGISTRATION :   </v>
      </c>
      <c r="B1" s="7"/>
      <c r="C1" s="5" t="str">
        <f>'RYH HOBBS'!C10</f>
        <v>ZS-RYH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6" s="16" customFormat="1" ht="15.75">
      <c r="A2" s="7" t="str">
        <f>'RYH HOBBS'!A19</f>
        <v xml:space="preserve">AIRFRAME HOURS AT DATE OF REPORT:   </v>
      </c>
      <c r="B2" s="7"/>
      <c r="C2" s="9">
        <f>'RYH HOBBS'!C19</f>
        <v>7723.9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6" s="16" customFormat="1" ht="15.75">
      <c r="A3" s="7" t="str">
        <f>'RYH HOBBS'!A22</f>
        <v xml:space="preserve">AIRFRAME RINS AT DATE OF REPORT:   </v>
      </c>
      <c r="B3" s="7"/>
      <c r="C3" s="5">
        <f>'RYH HOBBS'!C22</f>
        <v>20393</v>
      </c>
      <c r="D3" s="15"/>
      <c r="E3" s="15"/>
      <c r="F3" s="56"/>
      <c r="G3" s="15"/>
      <c r="H3" s="15"/>
      <c r="I3" s="15"/>
      <c r="J3" s="15"/>
      <c r="K3" s="15"/>
      <c r="L3" s="15"/>
      <c r="M3" s="15"/>
      <c r="N3" s="15"/>
      <c r="O3" s="15"/>
    </row>
    <row r="4" spans="1:16" s="16" customFormat="1" ht="15.75">
      <c r="A4" s="5" t="str">
        <f>'RYH HOBBS'!A24</f>
        <v xml:space="preserve">ENGINE STARTS AT DATE OF REPORT:   </v>
      </c>
      <c r="B4" s="15"/>
      <c r="C4" s="5">
        <f>'RYH HOBBS'!C24</f>
        <v>6343</v>
      </c>
      <c r="D4" s="15"/>
      <c r="E4" s="15" t="s">
        <v>2</v>
      </c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6" s="16" customFormat="1" ht="15.75">
      <c r="A5" s="5"/>
      <c r="B5" s="15"/>
      <c r="C5" s="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1:16" ht="15.75">
      <c r="A6" s="5" t="s">
        <v>184</v>
      </c>
      <c r="B6" s="3"/>
      <c r="C6" s="3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6">
      <c r="A7" s="19" t="s">
        <v>41</v>
      </c>
      <c r="B7" s="19" t="s">
        <v>41</v>
      </c>
      <c r="C7" s="19" t="s">
        <v>41</v>
      </c>
      <c r="D7" s="19" t="s">
        <v>42</v>
      </c>
      <c r="E7" s="19" t="s">
        <v>43</v>
      </c>
      <c r="F7" s="20" t="s">
        <v>43</v>
      </c>
      <c r="G7" s="19" t="s">
        <v>43</v>
      </c>
      <c r="H7" s="19" t="s">
        <v>107</v>
      </c>
      <c r="I7" s="19" t="s">
        <v>43</v>
      </c>
      <c r="J7" s="57" t="s">
        <v>44</v>
      </c>
      <c r="K7" s="13"/>
      <c r="L7" s="13"/>
      <c r="M7" s="13"/>
      <c r="N7" s="13"/>
      <c r="O7" s="22" t="s">
        <v>46</v>
      </c>
    </row>
    <row r="8" spans="1:16">
      <c r="A8" s="23" t="s">
        <v>48</v>
      </c>
      <c r="B8" s="23" t="s">
        <v>49</v>
      </c>
      <c r="C8" s="23" t="s">
        <v>154</v>
      </c>
      <c r="D8" s="23" t="s">
        <v>51</v>
      </c>
      <c r="E8" s="23" t="s">
        <v>51</v>
      </c>
      <c r="F8" s="24" t="s">
        <v>52</v>
      </c>
      <c r="G8" s="23" t="s">
        <v>54</v>
      </c>
      <c r="H8" s="23" t="s">
        <v>47</v>
      </c>
      <c r="I8" s="23" t="s">
        <v>54</v>
      </c>
      <c r="J8" s="58" t="s">
        <v>53</v>
      </c>
      <c r="K8" s="42"/>
      <c r="L8" s="13"/>
      <c r="M8" s="13"/>
      <c r="N8" s="42"/>
      <c r="O8" s="59" t="s">
        <v>55</v>
      </c>
    </row>
    <row r="9" spans="1:16">
      <c r="A9" s="30"/>
      <c r="B9" s="30"/>
      <c r="C9" s="30"/>
      <c r="D9" s="30" t="s">
        <v>57</v>
      </c>
      <c r="E9" s="30" t="s">
        <v>57</v>
      </c>
      <c r="F9" s="29" t="s">
        <v>44</v>
      </c>
      <c r="G9" s="30" t="s">
        <v>59</v>
      </c>
      <c r="H9" s="30" t="s">
        <v>61</v>
      </c>
      <c r="I9" s="30" t="s">
        <v>62</v>
      </c>
      <c r="J9" s="60" t="s">
        <v>58</v>
      </c>
      <c r="K9" s="42"/>
      <c r="L9" s="42"/>
      <c r="M9" s="42"/>
      <c r="N9" s="42"/>
      <c r="O9" s="32" t="s">
        <v>63</v>
      </c>
    </row>
    <row r="10" spans="1:16">
      <c r="A10" s="36" t="s">
        <v>185</v>
      </c>
      <c r="B10" s="36" t="s">
        <v>186</v>
      </c>
      <c r="C10" s="36" t="s">
        <v>1069</v>
      </c>
      <c r="D10" s="91">
        <v>6731</v>
      </c>
      <c r="E10" s="91">
        <v>6570</v>
      </c>
      <c r="F10" s="241">
        <f>C2-D10+E10</f>
        <v>7562.9</v>
      </c>
      <c r="G10" s="37" t="s">
        <v>187</v>
      </c>
      <c r="H10" s="37" t="s">
        <v>187</v>
      </c>
      <c r="I10" s="37" t="s">
        <v>187</v>
      </c>
      <c r="J10" s="61" t="s">
        <v>188</v>
      </c>
      <c r="K10" s="42"/>
      <c r="L10" s="42"/>
      <c r="M10" s="42"/>
      <c r="N10" s="42"/>
      <c r="O10" s="62" t="s">
        <v>66</v>
      </c>
      <c r="P10" t="s">
        <v>2</v>
      </c>
    </row>
    <row r="11" spans="1:16">
      <c r="A11" s="36" t="s">
        <v>189</v>
      </c>
      <c r="B11" s="36" t="s">
        <v>190</v>
      </c>
      <c r="C11" s="36" t="s">
        <v>191</v>
      </c>
      <c r="D11" s="91">
        <v>6731</v>
      </c>
      <c r="E11" s="91">
        <v>6570</v>
      </c>
      <c r="F11" s="241">
        <f>C2-D11+E11</f>
        <v>7562.9</v>
      </c>
      <c r="G11" s="37" t="s">
        <v>187</v>
      </c>
      <c r="H11" s="37" t="s">
        <v>187</v>
      </c>
      <c r="I11" s="37" t="s">
        <v>187</v>
      </c>
      <c r="J11" s="61" t="s">
        <v>66</v>
      </c>
      <c r="K11" s="42"/>
      <c r="L11" s="42"/>
      <c r="M11" s="42"/>
      <c r="N11" s="42"/>
      <c r="O11" s="62" t="s">
        <v>66</v>
      </c>
      <c r="P11" t="s">
        <v>2</v>
      </c>
    </row>
    <row r="12" spans="1:16">
      <c r="A12" s="36" t="s">
        <v>192</v>
      </c>
      <c r="B12" s="36" t="s">
        <v>193</v>
      </c>
      <c r="C12" s="36" t="s">
        <v>990</v>
      </c>
      <c r="D12" s="91">
        <v>6731</v>
      </c>
      <c r="E12" s="91">
        <v>6375.9</v>
      </c>
      <c r="F12" s="241">
        <f>C2-D12+E12</f>
        <v>7368.7999999999993</v>
      </c>
      <c r="G12" s="37">
        <v>7500</v>
      </c>
      <c r="H12" s="91">
        <f>G12-F12+C2</f>
        <v>7855.1</v>
      </c>
      <c r="I12" s="91">
        <f t="shared" ref="I12:I17" si="0">G12-F12</f>
        <v>131.20000000000073</v>
      </c>
      <c r="J12" s="61" t="s">
        <v>66</v>
      </c>
      <c r="K12" s="14"/>
      <c r="L12" s="42"/>
      <c r="M12" s="14"/>
      <c r="N12" s="14"/>
      <c r="O12" s="62" t="s">
        <v>66</v>
      </c>
      <c r="P12" t="s">
        <v>2</v>
      </c>
    </row>
    <row r="13" spans="1:16">
      <c r="A13" s="36" t="s">
        <v>194</v>
      </c>
      <c r="B13" s="36" t="s">
        <v>992</v>
      </c>
      <c r="C13" s="36" t="s">
        <v>991</v>
      </c>
      <c r="D13" s="91">
        <v>6731</v>
      </c>
      <c r="E13" s="91">
        <v>498.6</v>
      </c>
      <c r="F13" s="241">
        <f>C2-D13+E13</f>
        <v>1491.4999999999995</v>
      </c>
      <c r="G13" s="37">
        <v>2025</v>
      </c>
      <c r="H13" s="91">
        <f>G13-F13+C2</f>
        <v>8257.4</v>
      </c>
      <c r="I13" s="91">
        <f t="shared" si="0"/>
        <v>533.50000000000045</v>
      </c>
      <c r="J13" s="61" t="s">
        <v>66</v>
      </c>
      <c r="K13" s="14"/>
      <c r="L13" s="42"/>
      <c r="M13" s="14"/>
      <c r="N13" s="14"/>
      <c r="O13" s="62" t="s">
        <v>66</v>
      </c>
      <c r="P13" t="s">
        <v>2</v>
      </c>
    </row>
    <row r="14" spans="1:16">
      <c r="A14" s="36" t="s">
        <v>195</v>
      </c>
      <c r="B14" s="36" t="s">
        <v>993</v>
      </c>
      <c r="C14" s="36" t="s">
        <v>994</v>
      </c>
      <c r="D14" s="91">
        <v>6731</v>
      </c>
      <c r="E14" s="91">
        <v>498.6</v>
      </c>
      <c r="F14" s="241">
        <f>C2-D14+E14</f>
        <v>1491.4999999999995</v>
      </c>
      <c r="G14" s="37">
        <v>2025</v>
      </c>
      <c r="H14" s="91">
        <f>G14-F14+C2</f>
        <v>8257.4</v>
      </c>
      <c r="I14" s="91">
        <f t="shared" si="0"/>
        <v>533.50000000000045</v>
      </c>
      <c r="J14" s="61" t="s">
        <v>66</v>
      </c>
      <c r="K14" s="14"/>
      <c r="L14" s="42"/>
      <c r="M14" s="14"/>
      <c r="N14" s="14"/>
      <c r="O14" s="62" t="s">
        <v>66</v>
      </c>
      <c r="P14" t="s">
        <v>2</v>
      </c>
    </row>
    <row r="15" spans="1:16">
      <c r="A15" s="36" t="s">
        <v>196</v>
      </c>
      <c r="B15" s="36">
        <v>23092511</v>
      </c>
      <c r="C15" s="36" t="s">
        <v>995</v>
      </c>
      <c r="D15" s="91">
        <v>6731</v>
      </c>
      <c r="E15" s="91">
        <v>2481.9</v>
      </c>
      <c r="F15" s="241">
        <f>C2-D15+E15</f>
        <v>3474.7999999999997</v>
      </c>
      <c r="G15" s="37">
        <v>4550</v>
      </c>
      <c r="H15" s="91">
        <f>G15-F15+C2</f>
        <v>8799.1</v>
      </c>
      <c r="I15" s="91">
        <f t="shared" si="0"/>
        <v>1075.2000000000003</v>
      </c>
      <c r="J15" s="61" t="s">
        <v>66</v>
      </c>
      <c r="K15" s="14"/>
      <c r="L15" s="42"/>
      <c r="M15" s="14"/>
      <c r="N15" s="14"/>
      <c r="O15" s="62" t="s">
        <v>66</v>
      </c>
      <c r="P15" t="s">
        <v>2</v>
      </c>
    </row>
    <row r="16" spans="1:16">
      <c r="A16" s="36" t="s">
        <v>197</v>
      </c>
      <c r="B16" s="36" t="s">
        <v>198</v>
      </c>
      <c r="C16" s="36" t="s">
        <v>996</v>
      </c>
      <c r="D16" s="91">
        <v>6731</v>
      </c>
      <c r="E16" s="91">
        <v>2481.9</v>
      </c>
      <c r="F16" s="241">
        <f>C2-D16+E16</f>
        <v>3474.7999999999997</v>
      </c>
      <c r="G16" s="37">
        <v>4550</v>
      </c>
      <c r="H16" s="91">
        <f>G16-F16+C2</f>
        <v>8799.1</v>
      </c>
      <c r="I16" s="91">
        <f t="shared" si="0"/>
        <v>1075.2000000000003</v>
      </c>
      <c r="J16" s="61" t="s">
        <v>66</v>
      </c>
      <c r="K16" s="14"/>
      <c r="L16" s="42"/>
      <c r="M16" s="14"/>
      <c r="N16" s="14"/>
      <c r="O16" s="62" t="s">
        <v>66</v>
      </c>
      <c r="P16" t="s">
        <v>2</v>
      </c>
    </row>
    <row r="17" spans="1:16">
      <c r="A17" s="36" t="s">
        <v>199</v>
      </c>
      <c r="B17" s="36" t="s">
        <v>200</v>
      </c>
      <c r="C17" s="36"/>
      <c r="D17" s="91">
        <v>7723.9</v>
      </c>
      <c r="E17" s="91">
        <v>0</v>
      </c>
      <c r="F17" s="241">
        <f>SUM(C2-D17+E17)</f>
        <v>0</v>
      </c>
      <c r="G17" s="37">
        <v>300</v>
      </c>
      <c r="H17" s="91">
        <f>G17-F17+C2</f>
        <v>8023.9</v>
      </c>
      <c r="I17" s="91">
        <f t="shared" si="0"/>
        <v>300</v>
      </c>
      <c r="J17" s="42"/>
      <c r="K17" s="14"/>
      <c r="L17" s="42"/>
      <c r="M17" s="14"/>
      <c r="N17" s="14"/>
      <c r="O17" s="42"/>
    </row>
    <row r="18" spans="1:16">
      <c r="A18" s="36" t="s">
        <v>660</v>
      </c>
      <c r="B18" s="36"/>
      <c r="C18" s="36"/>
      <c r="D18" s="91">
        <v>6071.4</v>
      </c>
      <c r="E18" s="91">
        <v>0</v>
      </c>
      <c r="F18" s="241">
        <f>SUM(C2-D18+E18)</f>
        <v>1652.5</v>
      </c>
      <c r="G18" s="37" t="s">
        <v>187</v>
      </c>
      <c r="H18" s="243" t="s">
        <v>66</v>
      </c>
      <c r="I18" s="91" t="s">
        <v>66</v>
      </c>
      <c r="J18" s="42"/>
      <c r="K18" s="14"/>
      <c r="L18" s="42"/>
      <c r="M18" s="14"/>
      <c r="N18" s="14"/>
      <c r="O18" s="42"/>
    </row>
    <row r="19" spans="1:16">
      <c r="A19" s="235" t="s">
        <v>2</v>
      </c>
      <c r="B19" s="245"/>
      <c r="C19" s="245"/>
      <c r="D19" s="245"/>
      <c r="E19" s="245"/>
      <c r="F19" s="246"/>
      <c r="G19" s="14"/>
      <c r="H19" s="14"/>
      <c r="I19" s="14"/>
      <c r="J19" s="14"/>
      <c r="K19" s="14"/>
      <c r="L19" s="14"/>
      <c r="M19" s="14"/>
      <c r="N19" s="14"/>
      <c r="O19" s="14"/>
    </row>
    <row r="20" spans="1:16" ht="15.75">
      <c r="A20" s="5" t="s">
        <v>201</v>
      </c>
      <c r="B20" s="245"/>
      <c r="C20" s="245"/>
      <c r="D20" s="235"/>
      <c r="E20" s="245"/>
      <c r="F20" s="14"/>
      <c r="G20" s="14"/>
      <c r="H20" s="14"/>
      <c r="I20" s="14"/>
      <c r="J20" s="14"/>
      <c r="K20" s="14"/>
      <c r="L20" s="14"/>
      <c r="M20" s="14"/>
      <c r="N20" s="14"/>
      <c r="O20" s="14"/>
    </row>
    <row r="21" spans="1:16">
      <c r="A21" s="19" t="s">
        <v>41</v>
      </c>
      <c r="B21" s="19" t="s">
        <v>41</v>
      </c>
      <c r="C21" s="19" t="s">
        <v>41</v>
      </c>
      <c r="D21" s="50" t="s">
        <v>202</v>
      </c>
      <c r="E21" s="20" t="s">
        <v>43</v>
      </c>
      <c r="F21" s="19" t="s">
        <v>43</v>
      </c>
      <c r="G21" s="20" t="s">
        <v>203</v>
      </c>
      <c r="H21" s="19" t="s">
        <v>43</v>
      </c>
      <c r="I21" s="50" t="s">
        <v>43</v>
      </c>
      <c r="J21" s="14"/>
      <c r="K21" s="14"/>
      <c r="L21" s="14"/>
      <c r="M21" s="14"/>
      <c r="N21" s="14"/>
      <c r="O21" s="14"/>
    </row>
    <row r="22" spans="1:16">
      <c r="A22" s="23" t="s">
        <v>48</v>
      </c>
      <c r="B22" s="23" t="s">
        <v>49</v>
      </c>
      <c r="C22" s="23" t="s">
        <v>154</v>
      </c>
      <c r="D22" s="51" t="s">
        <v>204</v>
      </c>
      <c r="E22" s="24" t="s">
        <v>204</v>
      </c>
      <c r="F22" s="23" t="s">
        <v>54</v>
      </c>
      <c r="G22" s="24" t="s">
        <v>147</v>
      </c>
      <c r="H22" s="23" t="s">
        <v>52</v>
      </c>
      <c r="I22" s="51" t="s">
        <v>205</v>
      </c>
      <c r="J22" s="14"/>
      <c r="K22" s="14"/>
      <c r="L22" s="14"/>
      <c r="M22" s="14"/>
      <c r="N22" s="14"/>
      <c r="O22" s="14"/>
    </row>
    <row r="23" spans="1:16">
      <c r="A23" s="30"/>
      <c r="B23" s="30"/>
      <c r="C23" s="30"/>
      <c r="D23" s="51" t="s">
        <v>206</v>
      </c>
      <c r="E23" s="24" t="s">
        <v>57</v>
      </c>
      <c r="F23" s="30" t="s">
        <v>207</v>
      </c>
      <c r="G23" s="29" t="s">
        <v>61</v>
      </c>
      <c r="H23" s="30" t="s">
        <v>207</v>
      </c>
      <c r="I23" s="52" t="s">
        <v>116</v>
      </c>
      <c r="J23" s="14"/>
      <c r="K23" s="14"/>
      <c r="L23" s="14"/>
      <c r="M23" s="14"/>
      <c r="N23" s="14"/>
      <c r="O23" s="14"/>
    </row>
    <row r="24" spans="1:16">
      <c r="A24" s="244" t="s">
        <v>208</v>
      </c>
      <c r="B24" s="244" t="s">
        <v>186</v>
      </c>
      <c r="C24" s="36" t="s">
        <v>1048</v>
      </c>
      <c r="D24" s="185">
        <v>5511</v>
      </c>
      <c r="E24" s="37">
        <v>5511</v>
      </c>
      <c r="F24" s="242" t="s">
        <v>187</v>
      </c>
      <c r="G24" s="37" t="s">
        <v>187</v>
      </c>
      <c r="H24" s="37">
        <f>C4-D24+E24</f>
        <v>6343</v>
      </c>
      <c r="I24" s="37" t="s">
        <v>187</v>
      </c>
      <c r="J24" s="14"/>
      <c r="K24" s="14"/>
      <c r="L24" s="14"/>
      <c r="M24" s="14"/>
      <c r="N24" s="14"/>
      <c r="O24" s="14"/>
      <c r="P24" t="s">
        <v>2</v>
      </c>
    </row>
    <row r="25" spans="1:16">
      <c r="A25" s="36" t="s">
        <v>192</v>
      </c>
      <c r="B25" s="36" t="s">
        <v>193</v>
      </c>
      <c r="C25" s="36" t="s">
        <v>990</v>
      </c>
      <c r="D25" s="185">
        <v>5511</v>
      </c>
      <c r="E25" s="37">
        <v>5409</v>
      </c>
      <c r="F25" s="242">
        <v>15000</v>
      </c>
      <c r="G25" s="37">
        <f>D25+F25-E25</f>
        <v>15102</v>
      </c>
      <c r="H25" s="37">
        <f>C4-D25+E25</f>
        <v>6241</v>
      </c>
      <c r="I25" s="37">
        <f>G25-C4</f>
        <v>8759</v>
      </c>
      <c r="J25" s="14"/>
      <c r="K25" s="14"/>
      <c r="L25" s="14"/>
      <c r="M25" s="14"/>
      <c r="N25" s="14"/>
      <c r="O25" s="14"/>
      <c r="P25" t="s">
        <v>2</v>
      </c>
    </row>
    <row r="26" spans="1:16">
      <c r="A26" s="36" t="s">
        <v>194</v>
      </c>
      <c r="B26" s="36" t="s">
        <v>992</v>
      </c>
      <c r="C26" s="36" t="s">
        <v>991</v>
      </c>
      <c r="D26" s="185">
        <v>5511</v>
      </c>
      <c r="E26" s="37">
        <v>384</v>
      </c>
      <c r="F26" s="242">
        <v>3000</v>
      </c>
      <c r="G26" s="37">
        <f>D26+F26-E26</f>
        <v>8127</v>
      </c>
      <c r="H26" s="37">
        <f>C4-D26+E26</f>
        <v>1216</v>
      </c>
      <c r="I26" s="37">
        <f>G26-C4</f>
        <v>1784</v>
      </c>
      <c r="J26" s="14"/>
      <c r="K26" s="14"/>
      <c r="L26" s="14"/>
      <c r="M26" s="14"/>
      <c r="N26" s="14"/>
      <c r="O26" s="14"/>
      <c r="P26" t="s">
        <v>2</v>
      </c>
    </row>
    <row r="27" spans="1:16">
      <c r="A27" s="36" t="s">
        <v>195</v>
      </c>
      <c r="B27" s="36" t="s">
        <v>993</v>
      </c>
      <c r="C27" s="36" t="s">
        <v>994</v>
      </c>
      <c r="D27" s="185">
        <v>5511</v>
      </c>
      <c r="E27" s="37">
        <v>384</v>
      </c>
      <c r="F27" s="242">
        <v>3000</v>
      </c>
      <c r="G27" s="37">
        <f>D27+F27-E27</f>
        <v>8127</v>
      </c>
      <c r="H27" s="37">
        <f>C4-D27+E27</f>
        <v>1216</v>
      </c>
      <c r="I27" s="37">
        <f>G27-C4</f>
        <v>1784</v>
      </c>
      <c r="J27" s="14"/>
      <c r="K27" s="14"/>
      <c r="L27" s="14"/>
      <c r="M27" s="14"/>
      <c r="N27" s="14"/>
      <c r="O27" s="14"/>
      <c r="P27" t="s">
        <v>2</v>
      </c>
    </row>
    <row r="28" spans="1:16">
      <c r="A28" s="36" t="s">
        <v>196</v>
      </c>
      <c r="B28" s="36">
        <v>23092511</v>
      </c>
      <c r="C28" s="36" t="s">
        <v>995</v>
      </c>
      <c r="D28" s="185">
        <v>5511</v>
      </c>
      <c r="E28" s="37">
        <v>2119</v>
      </c>
      <c r="F28" s="242">
        <v>6000</v>
      </c>
      <c r="G28" s="37">
        <f>D28+F28-E28</f>
        <v>9392</v>
      </c>
      <c r="H28" s="37">
        <f>C4-D28+E28</f>
        <v>2951</v>
      </c>
      <c r="I28" s="37">
        <f>G28-C4</f>
        <v>3049</v>
      </c>
      <c r="J28" s="14"/>
      <c r="K28" s="14"/>
      <c r="L28" s="14"/>
      <c r="M28" s="14"/>
      <c r="N28" s="14"/>
      <c r="O28" s="14"/>
      <c r="P28" t="s">
        <v>2</v>
      </c>
    </row>
    <row r="29" spans="1:16">
      <c r="A29" s="36" t="s">
        <v>197</v>
      </c>
      <c r="B29" s="36" t="s">
        <v>198</v>
      </c>
      <c r="C29" s="36" t="s">
        <v>996</v>
      </c>
      <c r="D29" s="185">
        <v>5511</v>
      </c>
      <c r="E29" s="268">
        <v>2119</v>
      </c>
      <c r="F29" s="37">
        <v>6000</v>
      </c>
      <c r="G29" s="37">
        <f>D29+F29-E29</f>
        <v>9392</v>
      </c>
      <c r="H29" s="37">
        <f>C4-D29+E29</f>
        <v>2951</v>
      </c>
      <c r="I29" s="37">
        <f>G29-C4</f>
        <v>3049</v>
      </c>
      <c r="J29" s="14"/>
      <c r="K29" s="14"/>
      <c r="L29" s="14"/>
      <c r="M29" s="14"/>
      <c r="N29" s="14"/>
      <c r="O29" s="14"/>
      <c r="P29" t="s">
        <v>2</v>
      </c>
    </row>
    <row r="32" spans="1:16">
      <c r="B32" t="s">
        <v>2</v>
      </c>
      <c r="E32" t="s">
        <v>2</v>
      </c>
    </row>
  </sheetData>
  <phoneticPr fontId="0" type="noConversion"/>
  <conditionalFormatting sqref="I12:I18">
    <cfRule type="cellIs" dxfId="8" priority="5" stopIfTrue="1" operator="between">
      <formula>100</formula>
      <formula>200</formula>
    </cfRule>
    <cfRule type="cellIs" dxfId="7" priority="6" stopIfTrue="1" operator="lessThan">
      <formula>100</formula>
    </cfRule>
  </conditionalFormatting>
  <conditionalFormatting sqref="I25:I29">
    <cfRule type="cellIs" dxfId="6" priority="1" stopIfTrue="1" operator="between">
      <formula>100</formula>
      <formula>200</formula>
    </cfRule>
    <cfRule type="cellIs" dxfId="5" priority="2" stopIfTrue="1" operator="lessThan">
      <formula>101</formula>
    </cfRule>
  </conditionalFormatting>
  <conditionalFormatting sqref="N12:N18">
    <cfRule type="cellIs" dxfId="4" priority="3" stopIfTrue="1" operator="between">
      <formula>100</formula>
      <formula>200</formula>
    </cfRule>
    <cfRule type="cellIs" priority="4" stopIfTrue="1" operator="lessThan">
      <formula>101</formula>
    </cfRule>
  </conditionalFormatting>
  <pageMargins left="0.74803149606299213" right="0.74803149606299213" top="0.78740157480314965" bottom="0.78740157480314965" header="0.27559055118110237" footer="0.51181102362204722"/>
  <pageSetup paperSize="9" scale="87" firstPageNumber="0" orientation="landscape" r:id="rId1"/>
  <headerFooter alignWithMargins="0">
    <oddHeader>&amp;C&amp;A</oddHeader>
    <oddFooter>&amp;C&amp;"Arial,Regular"NH-WP-005&amp;R&amp;"Arial,Regular"Page 5</oddFooter>
  </headerFooter>
  <ignoredErrors>
    <ignoredError sqref="F10:F18" unlockedFormula="1"/>
    <ignoredError sqref="B29 B25 B16 B11:B1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M35"/>
  <sheetViews>
    <sheetView zoomScaleNormal="100" zoomScaleSheetLayoutView="75" workbookViewId="0">
      <selection activeCell="N14" sqref="N14"/>
    </sheetView>
  </sheetViews>
  <sheetFormatPr defaultRowHeight="13.5"/>
  <cols>
    <col min="1" max="1" width="20.375" customWidth="1"/>
    <col min="2" max="2" width="21.75" customWidth="1"/>
    <col min="3" max="3" width="12.75" customWidth="1"/>
    <col min="4" max="4" width="10.25" customWidth="1"/>
    <col min="5" max="5" width="10.625" customWidth="1"/>
    <col min="6" max="6" width="8.75" customWidth="1"/>
    <col min="7" max="7" width="8.375" customWidth="1"/>
    <col min="8" max="8" width="7" customWidth="1"/>
    <col min="9" max="9" width="7.75" customWidth="1"/>
    <col min="10" max="10" width="6.25" customWidth="1"/>
    <col min="11" max="11" width="8.5" customWidth="1"/>
    <col min="12" max="12" width="8.25" customWidth="1"/>
  </cols>
  <sheetData>
    <row r="1" spans="1:13" s="16" customFormat="1" ht="15.75">
      <c r="A1" s="7" t="str">
        <f>'RYH HOBBS'!A10</f>
        <v xml:space="preserve">AIRCRAFT REGISTRATION :   </v>
      </c>
      <c r="B1" s="7"/>
      <c r="C1" s="5" t="str">
        <f>'RYH HOBBS'!C10</f>
        <v>ZS-RYH</v>
      </c>
      <c r="D1" s="15"/>
      <c r="E1" s="15"/>
      <c r="F1" s="15"/>
      <c r="G1" s="15"/>
      <c r="H1" s="15"/>
      <c r="I1" s="15"/>
      <c r="J1" s="15"/>
      <c r="K1" s="15"/>
      <c r="L1" s="15"/>
    </row>
    <row r="2" spans="1:13" s="16" customFormat="1" ht="15.75">
      <c r="A2" s="7" t="str">
        <f>'RYH HOBBS'!A19</f>
        <v xml:space="preserve">AIRFRAME HOURS AT DATE OF REPORT:   </v>
      </c>
      <c r="B2" s="7"/>
      <c r="C2" s="9">
        <f>'RYH HOBBS'!C19</f>
        <v>7723.9</v>
      </c>
      <c r="D2" s="15"/>
      <c r="E2" s="15"/>
      <c r="F2" s="15"/>
      <c r="G2" s="15"/>
      <c r="H2" s="15"/>
      <c r="I2" s="15"/>
      <c r="J2" s="15"/>
      <c r="K2" s="15"/>
      <c r="L2" s="15"/>
    </row>
    <row r="3" spans="1:13" s="16" customFormat="1" ht="15.75">
      <c r="A3" s="7" t="str">
        <f>'RYH HOBBS'!A22</f>
        <v xml:space="preserve">AIRFRAME RINS AT DATE OF REPORT:   </v>
      </c>
      <c r="B3" s="7"/>
      <c r="C3" s="5">
        <f>'RYH HOBBS'!C22</f>
        <v>20393</v>
      </c>
      <c r="D3" s="15"/>
      <c r="E3" s="15"/>
      <c r="F3" s="15"/>
      <c r="G3" s="15"/>
      <c r="H3" s="15"/>
      <c r="I3" s="15"/>
      <c r="J3" s="15"/>
      <c r="K3" s="15"/>
      <c r="L3" s="15"/>
    </row>
    <row r="4" spans="1:13" s="16" customFormat="1" ht="15.75">
      <c r="A4" s="5" t="str">
        <f>'RYH HOBBS'!A24</f>
        <v xml:space="preserve">ENGINE STARTS AT DATE OF REPORT:   </v>
      </c>
      <c r="B4" s="15"/>
      <c r="C4" s="5">
        <f>'RYH HOBBS'!C24</f>
        <v>6343</v>
      </c>
      <c r="D4" s="15"/>
      <c r="E4" s="15"/>
      <c r="F4" s="15"/>
      <c r="G4" s="15"/>
      <c r="H4" s="15"/>
      <c r="I4" s="15"/>
      <c r="J4" s="15"/>
      <c r="K4" s="15"/>
      <c r="L4" s="15"/>
    </row>
    <row r="5" spans="1:13" s="16" customFormat="1" ht="15.75">
      <c r="A5" s="5"/>
      <c r="B5" s="15"/>
      <c r="C5" s="5"/>
      <c r="D5" s="15"/>
      <c r="E5" s="15"/>
      <c r="F5" s="15"/>
      <c r="G5" s="15"/>
      <c r="H5" s="15"/>
      <c r="I5" s="15"/>
      <c r="J5" s="15"/>
      <c r="K5" s="15"/>
      <c r="L5" s="15"/>
    </row>
    <row r="6" spans="1:13" ht="15.75">
      <c r="A6" s="5" t="s">
        <v>209</v>
      </c>
      <c r="B6" s="3"/>
      <c r="C6" s="2"/>
      <c r="D6" s="14"/>
      <c r="E6" s="14"/>
      <c r="F6" s="13" t="s">
        <v>2</v>
      </c>
      <c r="G6" s="13"/>
      <c r="H6" s="14"/>
      <c r="I6" s="14"/>
      <c r="J6" s="14"/>
      <c r="K6" s="14"/>
      <c r="L6" s="14"/>
    </row>
    <row r="7" spans="1:13">
      <c r="A7" s="43" t="s">
        <v>41</v>
      </c>
      <c r="B7" s="43" t="s">
        <v>43</v>
      </c>
      <c r="C7" s="43" t="s">
        <v>43</v>
      </c>
      <c r="D7" s="44" t="s">
        <v>107</v>
      </c>
      <c r="E7" s="43" t="s">
        <v>43</v>
      </c>
      <c r="F7" s="43" t="s">
        <v>43</v>
      </c>
      <c r="G7" s="43" t="s">
        <v>107</v>
      </c>
      <c r="H7" s="43" t="s">
        <v>43</v>
      </c>
      <c r="I7" s="43" t="s">
        <v>43</v>
      </c>
      <c r="J7" s="43"/>
      <c r="K7" s="43" t="s">
        <v>107</v>
      </c>
      <c r="L7" s="43" t="s">
        <v>45</v>
      </c>
    </row>
    <row r="8" spans="1:13">
      <c r="A8" s="45" t="s">
        <v>48</v>
      </c>
      <c r="B8" s="45" t="s">
        <v>210</v>
      </c>
      <c r="C8" s="45" t="s">
        <v>154</v>
      </c>
      <c r="D8" s="46" t="s">
        <v>211</v>
      </c>
      <c r="E8" s="45" t="s">
        <v>112</v>
      </c>
      <c r="F8" s="45" t="s">
        <v>113</v>
      </c>
      <c r="G8" s="45" t="s">
        <v>211</v>
      </c>
      <c r="H8" s="45" t="s">
        <v>114</v>
      </c>
      <c r="I8" s="45" t="s">
        <v>592</v>
      </c>
      <c r="J8" s="45" t="s">
        <v>115</v>
      </c>
      <c r="K8" s="45" t="s">
        <v>47</v>
      </c>
      <c r="L8" s="45" t="s">
        <v>119</v>
      </c>
      <c r="M8" s="63"/>
    </row>
    <row r="9" spans="1:13">
      <c r="A9" s="47"/>
      <c r="B9" s="47"/>
      <c r="C9" s="47"/>
      <c r="D9" s="48" t="s">
        <v>57</v>
      </c>
      <c r="E9" s="47" t="s">
        <v>57</v>
      </c>
      <c r="F9" s="47" t="s">
        <v>57</v>
      </c>
      <c r="G9" s="47" t="s">
        <v>118</v>
      </c>
      <c r="H9" s="47"/>
      <c r="I9" s="47" t="s">
        <v>2</v>
      </c>
      <c r="J9" s="47"/>
      <c r="K9" s="47" t="s">
        <v>60</v>
      </c>
      <c r="L9" s="47" t="s">
        <v>62</v>
      </c>
    </row>
    <row r="10" spans="1:13" ht="13.5" customHeight="1">
      <c r="A10" s="36" t="s">
        <v>593</v>
      </c>
      <c r="B10" s="373" t="s">
        <v>190</v>
      </c>
      <c r="C10" s="36" t="s">
        <v>191</v>
      </c>
      <c r="D10" s="167">
        <v>6731</v>
      </c>
      <c r="E10" s="186">
        <v>6570</v>
      </c>
      <c r="F10" s="186" t="s">
        <v>66</v>
      </c>
      <c r="G10" s="186" t="s">
        <v>66</v>
      </c>
      <c r="H10" s="91" t="s">
        <v>66</v>
      </c>
      <c r="I10" s="91">
        <f>C2-D10+E10</f>
        <v>7562.9</v>
      </c>
      <c r="J10" s="37" t="s">
        <v>187</v>
      </c>
      <c r="K10" s="37" t="s">
        <v>187</v>
      </c>
      <c r="L10" s="37" t="s">
        <v>187</v>
      </c>
      <c r="M10" t="s">
        <v>2</v>
      </c>
    </row>
    <row r="11" spans="1:13">
      <c r="A11" s="36" t="s">
        <v>212</v>
      </c>
      <c r="B11" s="36">
        <v>23065593</v>
      </c>
      <c r="C11" s="36" t="s">
        <v>678</v>
      </c>
      <c r="D11" s="167">
        <v>6731</v>
      </c>
      <c r="E11" s="91">
        <v>6375.9</v>
      </c>
      <c r="F11" s="91" t="s">
        <v>66</v>
      </c>
      <c r="G11" s="91" t="s">
        <v>66</v>
      </c>
      <c r="H11" s="37" t="s">
        <v>66</v>
      </c>
      <c r="I11" s="91">
        <f>C2-D11+E11</f>
        <v>7368.7999999999993</v>
      </c>
      <c r="J11" s="37" t="s">
        <v>187</v>
      </c>
      <c r="K11" s="37" t="s">
        <v>187</v>
      </c>
      <c r="L11" s="37" t="s">
        <v>187</v>
      </c>
      <c r="M11" t="s">
        <v>2</v>
      </c>
    </row>
    <row r="12" spans="1:13">
      <c r="A12" s="36" t="s">
        <v>213</v>
      </c>
      <c r="B12" s="36">
        <v>23063354</v>
      </c>
      <c r="C12" s="36" t="s">
        <v>679</v>
      </c>
      <c r="D12" s="167">
        <v>6731</v>
      </c>
      <c r="E12" s="91">
        <v>6375.9</v>
      </c>
      <c r="F12" s="91">
        <v>498.6</v>
      </c>
      <c r="G12" s="37">
        <v>6232.4</v>
      </c>
      <c r="H12" s="91">
        <f>C2-D12+F12</f>
        <v>1491.4999999999995</v>
      </c>
      <c r="I12" s="91">
        <f>C2-D12+E12</f>
        <v>7368.7999999999993</v>
      </c>
      <c r="J12" s="37">
        <v>2000</v>
      </c>
      <c r="K12" s="91">
        <f>SUM(J12-F12+D12)</f>
        <v>8232.4</v>
      </c>
      <c r="L12" s="91">
        <f>K12-C2</f>
        <v>508.5</v>
      </c>
      <c r="M12" t="s">
        <v>2</v>
      </c>
    </row>
    <row r="13" spans="1:13">
      <c r="A13" s="36" t="s">
        <v>214</v>
      </c>
      <c r="B13" s="36" t="s">
        <v>1089</v>
      </c>
      <c r="C13" s="36" t="s">
        <v>1253</v>
      </c>
      <c r="D13" s="167">
        <v>7609.1</v>
      </c>
      <c r="E13" s="91">
        <v>7661.7</v>
      </c>
      <c r="F13" s="91">
        <v>833</v>
      </c>
      <c r="G13" s="37">
        <v>6802.3</v>
      </c>
      <c r="H13" s="91">
        <f>C2-D13+F13</f>
        <v>947.79999999999927</v>
      </c>
      <c r="I13" s="91">
        <f>C2-D13+E13</f>
        <v>7776.4999999999991</v>
      </c>
      <c r="J13" s="37">
        <v>2500</v>
      </c>
      <c r="K13" s="91">
        <f>SUM(J13-F13+D13)</f>
        <v>9276.1</v>
      </c>
      <c r="L13" s="91">
        <f>K13-C2</f>
        <v>1552.2000000000007</v>
      </c>
      <c r="M13" s="424" t="s">
        <v>2</v>
      </c>
    </row>
    <row r="14" spans="1:13">
      <c r="A14" s="36" t="s">
        <v>215</v>
      </c>
      <c r="B14" s="36">
        <v>23088484</v>
      </c>
      <c r="C14" s="36" t="s">
        <v>997</v>
      </c>
      <c r="D14" s="91">
        <v>6069.5</v>
      </c>
      <c r="E14" s="91">
        <v>5737.6</v>
      </c>
      <c r="F14" s="91" t="s">
        <v>66</v>
      </c>
      <c r="G14" s="91" t="s">
        <v>66</v>
      </c>
      <c r="H14" s="37" t="s">
        <v>66</v>
      </c>
      <c r="I14" s="91">
        <f>C2-D14+E14</f>
        <v>7392</v>
      </c>
      <c r="J14" s="37" t="s">
        <v>187</v>
      </c>
      <c r="K14" s="37" t="s">
        <v>187</v>
      </c>
      <c r="L14" s="37" t="s">
        <v>187</v>
      </c>
      <c r="M14" t="s">
        <v>2</v>
      </c>
    </row>
    <row r="15" spans="1:13">
      <c r="A15" s="36" t="s">
        <v>216</v>
      </c>
      <c r="B15" s="36">
        <v>23073353</v>
      </c>
      <c r="C15" s="36" t="s">
        <v>1017</v>
      </c>
      <c r="D15" s="167">
        <v>6731</v>
      </c>
      <c r="E15" s="91" t="s">
        <v>999</v>
      </c>
      <c r="F15" s="91">
        <v>0</v>
      </c>
      <c r="G15" s="91">
        <v>6304.9</v>
      </c>
      <c r="H15" s="91">
        <f>C2-G15+F15</f>
        <v>1419</v>
      </c>
      <c r="I15" s="91" t="s">
        <v>999</v>
      </c>
      <c r="J15" s="37">
        <v>1500</v>
      </c>
      <c r="K15" s="91">
        <f>SUM(J15-F15+G15)</f>
        <v>7804.9</v>
      </c>
      <c r="L15" s="91">
        <f>K15-C2</f>
        <v>81</v>
      </c>
      <c r="M15" t="s">
        <v>2</v>
      </c>
    </row>
    <row r="16" spans="1:13">
      <c r="A16" s="36" t="s">
        <v>217</v>
      </c>
      <c r="B16" s="36" t="s">
        <v>998</v>
      </c>
      <c r="C16" s="36" t="s">
        <v>680</v>
      </c>
      <c r="D16" s="167">
        <v>6731</v>
      </c>
      <c r="E16" s="91" t="s">
        <v>999</v>
      </c>
      <c r="F16" s="91">
        <v>0</v>
      </c>
      <c r="G16" s="167">
        <v>6232.4</v>
      </c>
      <c r="H16" s="37">
        <f>C2-G16</f>
        <v>1491.5</v>
      </c>
      <c r="I16" s="91" t="s">
        <v>999</v>
      </c>
      <c r="J16" s="37">
        <v>2000</v>
      </c>
      <c r="K16" s="91">
        <f>SUM(J16-F16+G16)</f>
        <v>8232.4</v>
      </c>
      <c r="L16" s="91">
        <f>K16-C2</f>
        <v>508.5</v>
      </c>
      <c r="M16" t="s">
        <v>2</v>
      </c>
    </row>
    <row r="17" spans="1:13">
      <c r="A17" s="13" t="s">
        <v>2</v>
      </c>
      <c r="B17" s="13" t="s">
        <v>2</v>
      </c>
      <c r="C17" s="13"/>
      <c r="D17" s="14" t="s">
        <v>2</v>
      </c>
      <c r="E17" s="14" t="s">
        <v>2</v>
      </c>
      <c r="F17" s="14" t="s">
        <v>2</v>
      </c>
      <c r="G17" s="14" t="s">
        <v>2</v>
      </c>
      <c r="H17" s="14" t="s">
        <v>2</v>
      </c>
      <c r="I17" s="14" t="s">
        <v>2</v>
      </c>
      <c r="J17" s="14" t="s">
        <v>2</v>
      </c>
      <c r="K17" s="14" t="s">
        <v>2</v>
      </c>
      <c r="L17" s="14" t="s">
        <v>2</v>
      </c>
      <c r="M17" s="6" t="s">
        <v>2</v>
      </c>
    </row>
    <row r="18" spans="1:13">
      <c r="A18" s="14"/>
      <c r="B18" s="14"/>
      <c r="C18" s="14"/>
      <c r="D18" s="14"/>
      <c r="E18" s="14"/>
      <c r="F18" s="14"/>
      <c r="G18" s="14"/>
      <c r="H18" s="14"/>
      <c r="I18" s="245" t="s">
        <v>1014</v>
      </c>
      <c r="J18" s="14"/>
      <c r="K18" s="14"/>
      <c r="L18" s="14"/>
    </row>
    <row r="19" spans="1:1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3">
      <c r="A20" s="14"/>
      <c r="B20" s="14"/>
      <c r="C20" s="14"/>
      <c r="D20" s="14"/>
      <c r="E20" s="14"/>
      <c r="F20" s="14"/>
      <c r="G20" s="245" t="s">
        <v>2</v>
      </c>
      <c r="H20" s="245" t="s">
        <v>2</v>
      </c>
      <c r="I20" s="14"/>
      <c r="J20" s="14"/>
      <c r="K20" s="14"/>
      <c r="L20" s="14"/>
    </row>
    <row r="21" spans="1:13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3" ht="19.5">
      <c r="A22" s="331" t="s">
        <v>218</v>
      </c>
      <c r="B22" s="332"/>
      <c r="C22" s="64"/>
      <c r="D22" s="65"/>
      <c r="E22" s="65"/>
      <c r="F22" s="65"/>
      <c r="G22" s="65"/>
      <c r="H22" s="65"/>
      <c r="I22" s="245"/>
      <c r="J22" s="245"/>
      <c r="K22" s="245"/>
      <c r="L22" s="245"/>
    </row>
    <row r="23" spans="1:13">
      <c r="A23" s="245"/>
      <c r="B23" s="245"/>
      <c r="C23" s="245"/>
      <c r="D23" s="245"/>
      <c r="E23" s="245"/>
      <c r="F23" s="245"/>
      <c r="G23" s="245"/>
      <c r="H23" s="245"/>
      <c r="I23" s="245"/>
      <c r="J23" s="245"/>
      <c r="K23" s="245"/>
      <c r="L23" s="245"/>
    </row>
    <row r="24" spans="1:13">
      <c r="A24" s="43" t="s">
        <v>41</v>
      </c>
      <c r="B24" s="44" t="s">
        <v>41</v>
      </c>
      <c r="C24" s="43" t="s">
        <v>41</v>
      </c>
      <c r="D24" s="43" t="s">
        <v>219</v>
      </c>
      <c r="E24" s="43" t="s">
        <v>219</v>
      </c>
      <c r="F24" s="66"/>
      <c r="G24" s="488"/>
      <c r="H24" s="489"/>
      <c r="I24" s="489"/>
      <c r="J24" s="489"/>
      <c r="K24" s="489"/>
      <c r="L24" s="490"/>
    </row>
    <row r="25" spans="1:13">
      <c r="A25" s="45" t="s">
        <v>48</v>
      </c>
      <c r="B25" s="46" t="s">
        <v>210</v>
      </c>
      <c r="C25" s="45" t="s">
        <v>220</v>
      </c>
      <c r="D25" s="45" t="s">
        <v>221</v>
      </c>
      <c r="E25" s="45" t="s">
        <v>222</v>
      </c>
      <c r="F25" s="67" t="s">
        <v>223</v>
      </c>
      <c r="G25" s="491" t="s">
        <v>224</v>
      </c>
      <c r="H25" s="492"/>
      <c r="I25" s="492"/>
      <c r="J25" s="492"/>
      <c r="K25" s="492"/>
      <c r="L25" s="493"/>
    </row>
    <row r="26" spans="1:13">
      <c r="A26" s="49"/>
      <c r="B26" s="68"/>
      <c r="C26" s="49"/>
      <c r="D26" s="47"/>
      <c r="E26" s="47" t="s">
        <v>225</v>
      </c>
      <c r="F26" s="69" t="s">
        <v>226</v>
      </c>
      <c r="G26" s="494"/>
      <c r="H26" s="495"/>
      <c r="I26" s="495"/>
      <c r="J26" s="495"/>
      <c r="K26" s="495"/>
      <c r="L26" s="496"/>
    </row>
    <row r="27" spans="1:13" ht="12.75" customHeight="1">
      <c r="A27" s="36"/>
      <c r="B27" s="36"/>
      <c r="C27" s="36"/>
      <c r="D27" s="70"/>
      <c r="E27" s="70"/>
      <c r="F27" s="71"/>
      <c r="G27" s="485"/>
      <c r="H27" s="486"/>
      <c r="I27" s="486"/>
      <c r="J27" s="486"/>
      <c r="K27" s="486"/>
      <c r="L27" s="487"/>
    </row>
    <row r="28" spans="1:13" ht="12.75" customHeight="1">
      <c r="A28" s="36"/>
      <c r="B28" s="36"/>
      <c r="C28" s="36"/>
      <c r="D28" s="70"/>
      <c r="E28" s="70"/>
      <c r="F28" s="71"/>
      <c r="G28" s="485"/>
      <c r="H28" s="486"/>
      <c r="I28" s="486"/>
      <c r="J28" s="486"/>
      <c r="K28" s="486"/>
      <c r="L28" s="487"/>
    </row>
    <row r="29" spans="1:13" ht="12.75" customHeight="1">
      <c r="A29" s="36"/>
      <c r="B29" s="36"/>
      <c r="C29" s="36"/>
      <c r="D29" s="70"/>
      <c r="E29" s="70"/>
      <c r="F29" s="71"/>
      <c r="G29" s="485"/>
      <c r="H29" s="486"/>
      <c r="I29" s="486"/>
      <c r="J29" s="486"/>
      <c r="K29" s="486"/>
      <c r="L29" s="487"/>
    </row>
    <row r="30" spans="1:13" ht="12.75" customHeight="1">
      <c r="A30" s="36"/>
      <c r="B30" s="36"/>
      <c r="C30" s="72"/>
      <c r="D30" s="70"/>
      <c r="E30" s="70"/>
      <c r="F30" s="71"/>
      <c r="G30" s="485"/>
      <c r="H30" s="486"/>
      <c r="I30" s="486"/>
      <c r="J30" s="486"/>
      <c r="K30" s="486"/>
      <c r="L30" s="487"/>
    </row>
    <row r="31" spans="1:13" ht="12.75" customHeight="1">
      <c r="A31" s="36"/>
      <c r="B31" s="72"/>
      <c r="C31" s="36"/>
      <c r="D31" s="70"/>
      <c r="E31" s="70"/>
      <c r="F31" s="71"/>
      <c r="G31" s="485"/>
      <c r="H31" s="486"/>
      <c r="I31" s="486"/>
      <c r="J31" s="486"/>
      <c r="K31" s="486"/>
      <c r="L31" s="487"/>
    </row>
    <row r="32" spans="1:13" ht="12.75" customHeight="1">
      <c r="A32" s="36"/>
      <c r="B32" s="36"/>
      <c r="C32" s="72"/>
      <c r="D32" s="70"/>
      <c r="E32" s="70"/>
      <c r="F32" s="71"/>
      <c r="G32" s="485"/>
      <c r="H32" s="486"/>
      <c r="I32" s="486"/>
      <c r="J32" s="486"/>
      <c r="K32" s="486"/>
      <c r="L32" s="487"/>
    </row>
    <row r="33" spans="1:12" ht="12.75" customHeight="1">
      <c r="A33" s="36"/>
      <c r="B33" s="72"/>
      <c r="C33" s="36"/>
      <c r="D33" s="70"/>
      <c r="E33" s="70"/>
      <c r="F33" s="71"/>
      <c r="G33" s="485"/>
      <c r="H33" s="486"/>
      <c r="I33" s="486"/>
      <c r="J33" s="486"/>
      <c r="K33" s="486"/>
      <c r="L33" s="487"/>
    </row>
    <row r="34" spans="1:12" ht="12.75" customHeight="1">
      <c r="A34" s="36"/>
      <c r="B34" s="72"/>
      <c r="C34" s="36"/>
      <c r="D34" s="70"/>
      <c r="E34" s="70"/>
      <c r="F34" s="71"/>
      <c r="G34" s="485"/>
      <c r="H34" s="486"/>
      <c r="I34" s="486"/>
      <c r="J34" s="486"/>
      <c r="K34" s="486"/>
      <c r="L34" s="487"/>
    </row>
    <row r="35" spans="1:12" ht="12.75" customHeight="1">
      <c r="A35" s="36"/>
      <c r="B35" s="72"/>
      <c r="C35" s="36"/>
      <c r="D35" s="70"/>
      <c r="E35" s="70"/>
      <c r="F35" s="71"/>
      <c r="G35" s="485"/>
      <c r="H35" s="486"/>
      <c r="I35" s="486"/>
      <c r="J35" s="486"/>
      <c r="K35" s="486"/>
      <c r="L35" s="487"/>
    </row>
  </sheetData>
  <mergeCells count="12">
    <mergeCell ref="G35:L35"/>
    <mergeCell ref="G24:L24"/>
    <mergeCell ref="G25:L25"/>
    <mergeCell ref="G26:L26"/>
    <mergeCell ref="G27:L27"/>
    <mergeCell ref="G28:L28"/>
    <mergeCell ref="G29:L29"/>
    <mergeCell ref="G30:L30"/>
    <mergeCell ref="G31:L31"/>
    <mergeCell ref="G32:L32"/>
    <mergeCell ref="G33:L33"/>
    <mergeCell ref="G34:L34"/>
  </mergeCells>
  <phoneticPr fontId="0" type="noConversion"/>
  <conditionalFormatting sqref="L10:L13">
    <cfRule type="cellIs" dxfId="3" priority="1" stopIfTrue="1" operator="between">
      <formula>100</formula>
      <formula>200</formula>
    </cfRule>
    <cfRule type="cellIs" dxfId="2" priority="2" stopIfTrue="1" operator="lessThan">
      <formula>101</formula>
    </cfRule>
  </conditionalFormatting>
  <conditionalFormatting sqref="L15:L16">
    <cfRule type="cellIs" dxfId="1" priority="7" stopIfTrue="1" operator="between">
      <formula>100</formula>
      <formula>200</formula>
    </cfRule>
    <cfRule type="cellIs" dxfId="0" priority="8" stopIfTrue="1" operator="lessThan">
      <formula>101</formula>
    </cfRule>
  </conditionalFormatting>
  <pageMargins left="0.35433070866141736" right="0.23622047244094491" top="0.78740157480314965" bottom="0.78740157480314965" header="0.31496062992125984" footer="0.51181102362204722"/>
  <pageSetup paperSize="9" scale="89" firstPageNumber="0" orientation="landscape" r:id="rId1"/>
  <headerFooter alignWithMargins="0">
    <oddHeader>&amp;C&amp;A</oddHeader>
    <oddFooter>&amp;C&amp;"Arial,Regular"NH-WP-005&amp;R&amp;"Arial,Regular"Page 6</oddFooter>
  </headerFooter>
  <ignoredErrors>
    <ignoredError sqref="B1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N334"/>
  <sheetViews>
    <sheetView topLeftCell="A149" zoomScaleNormal="100" zoomScaleSheetLayoutView="100" workbookViewId="0">
      <selection activeCell="I189" sqref="I189:J189"/>
    </sheetView>
  </sheetViews>
  <sheetFormatPr defaultColWidth="8" defaultRowHeight="12.75"/>
  <cols>
    <col min="1" max="1" width="3.875" style="95" customWidth="1"/>
    <col min="2" max="2" width="8" style="95" customWidth="1"/>
    <col min="3" max="3" width="5.875" style="95" customWidth="1"/>
    <col min="4" max="4" width="8" style="95" customWidth="1"/>
    <col min="5" max="5" width="4.25" style="95" customWidth="1"/>
    <col min="6" max="6" width="5.125" style="95" customWidth="1"/>
    <col min="7" max="7" width="8.125" style="95" customWidth="1"/>
    <col min="8" max="8" width="7.75" style="95" customWidth="1"/>
    <col min="9" max="9" width="10.25" style="95" customWidth="1"/>
    <col min="10" max="10" width="8.125" style="95" customWidth="1"/>
    <col min="11" max="11" width="8.25" style="95" customWidth="1"/>
    <col min="12" max="12" width="4.875" style="95" customWidth="1"/>
    <col min="13" max="13" width="10.25" style="95" customWidth="1"/>
    <col min="14" max="16384" width="8" style="95"/>
  </cols>
  <sheetData>
    <row r="1" spans="1:13" ht="14.25" customHeight="1" thickBot="1">
      <c r="A1" s="97" t="s">
        <v>2</v>
      </c>
      <c r="B1" s="500" t="s">
        <v>686</v>
      </c>
      <c r="C1" s="500"/>
      <c r="D1" s="500"/>
      <c r="E1" s="500"/>
      <c r="F1" s="500"/>
      <c r="G1" s="500"/>
      <c r="H1" s="500"/>
      <c r="I1" s="500"/>
      <c r="J1" s="500"/>
      <c r="K1" s="500"/>
      <c r="L1" s="500"/>
      <c r="M1" s="97" t="s">
        <v>305</v>
      </c>
    </row>
    <row r="3" spans="1:13" ht="13.5" customHeight="1">
      <c r="A3" s="497" t="s">
        <v>1022</v>
      </c>
      <c r="B3" s="497"/>
      <c r="C3" s="497"/>
      <c r="D3" s="497"/>
      <c r="E3" s="497"/>
      <c r="F3" s="497"/>
      <c r="G3" s="497"/>
      <c r="H3" s="497"/>
      <c r="I3" s="497"/>
      <c r="J3" s="497"/>
      <c r="K3" s="497"/>
      <c r="L3" s="497"/>
      <c r="M3" s="497"/>
    </row>
    <row r="4" spans="1:13" ht="13.5" customHeight="1">
      <c r="A4" s="497" t="s">
        <v>1021</v>
      </c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</row>
    <row r="5" spans="1:13">
      <c r="A5" s="96"/>
      <c r="B5" s="96"/>
      <c r="C5" s="96"/>
      <c r="E5" s="96"/>
      <c r="F5" s="96"/>
      <c r="G5" s="96"/>
    </row>
    <row r="6" spans="1:13" ht="13.5" thickBot="1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</row>
    <row r="8" spans="1:13">
      <c r="A8" s="504" t="s">
        <v>1005</v>
      </c>
      <c r="B8" s="504"/>
      <c r="C8" s="504"/>
      <c r="D8" s="504"/>
      <c r="E8" s="504"/>
      <c r="F8" s="504"/>
      <c r="G8" s="504"/>
      <c r="H8" s="504"/>
      <c r="I8" s="504"/>
      <c r="J8" s="504"/>
      <c r="K8" s="504"/>
      <c r="L8" s="504"/>
      <c r="M8" s="504"/>
    </row>
    <row r="9" spans="1:13">
      <c r="A9" s="504" t="s">
        <v>1006</v>
      </c>
      <c r="B9" s="504"/>
      <c r="C9" s="504"/>
      <c r="D9" s="504"/>
      <c r="E9" s="504"/>
      <c r="F9" s="504"/>
      <c r="G9" s="504"/>
      <c r="H9" s="504"/>
      <c r="I9" s="504"/>
      <c r="J9" s="504"/>
      <c r="K9" s="504"/>
      <c r="L9" s="504"/>
      <c r="M9" s="504"/>
    </row>
    <row r="10" spans="1:13">
      <c r="A10" s="504" t="s">
        <v>1007</v>
      </c>
      <c r="B10" s="504"/>
      <c r="C10" s="504"/>
      <c r="D10" s="504"/>
      <c r="E10" s="504"/>
      <c r="F10" s="504"/>
      <c r="G10" s="504"/>
      <c r="H10" s="504"/>
      <c r="I10" s="504"/>
      <c r="J10" s="504"/>
      <c r="K10" s="504"/>
      <c r="L10" s="504"/>
      <c r="M10" s="504"/>
    </row>
    <row r="11" spans="1:13">
      <c r="A11" s="504" t="s">
        <v>264</v>
      </c>
      <c r="B11" s="504"/>
      <c r="C11" s="504"/>
      <c r="D11" s="504"/>
      <c r="E11" s="504"/>
      <c r="F11" s="504"/>
      <c r="G11" s="504"/>
      <c r="H11" s="504"/>
      <c r="I11" s="504"/>
      <c r="J11" s="504"/>
      <c r="K11" s="504"/>
      <c r="L11" s="504"/>
      <c r="M11" s="504"/>
    </row>
    <row r="12" spans="1:13">
      <c r="A12" s="504" t="s">
        <v>1008</v>
      </c>
      <c r="B12" s="504"/>
      <c r="C12" s="504"/>
      <c r="D12" s="504"/>
      <c r="E12" s="504"/>
      <c r="F12" s="504"/>
      <c r="G12" s="504"/>
      <c r="H12" s="504"/>
      <c r="I12" s="504"/>
      <c r="J12" s="504"/>
      <c r="K12" s="504"/>
      <c r="L12" s="504"/>
      <c r="M12" s="504"/>
    </row>
    <row r="14" spans="1:13" ht="15.75">
      <c r="A14" s="519" t="s">
        <v>699</v>
      </c>
      <c r="B14" s="519"/>
      <c r="C14" s="519"/>
      <c r="D14" s="519"/>
      <c r="E14" s="519"/>
      <c r="F14" s="519"/>
      <c r="G14" s="519"/>
      <c r="H14" s="519"/>
      <c r="I14" s="519"/>
      <c r="J14" s="519"/>
      <c r="K14" s="519"/>
      <c r="L14" s="519"/>
      <c r="M14" s="519"/>
    </row>
    <row r="15" spans="1:13" ht="15.75">
      <c r="A15" s="498" t="s">
        <v>265</v>
      </c>
      <c r="B15" s="498"/>
      <c r="C15" s="498"/>
      <c r="D15" s="498"/>
      <c r="E15" s="498"/>
      <c r="F15" s="498"/>
      <c r="G15" s="498"/>
      <c r="H15" s="498"/>
      <c r="I15" s="498"/>
      <c r="J15" s="498"/>
      <c r="K15" s="498"/>
      <c r="L15" s="498"/>
      <c r="M15" s="498"/>
    </row>
    <row r="17" spans="1:13" ht="15" customHeight="1">
      <c r="A17" s="98" t="s">
        <v>266</v>
      </c>
      <c r="B17" s="99" t="s">
        <v>267</v>
      </c>
      <c r="C17" s="99"/>
    </row>
    <row r="18" spans="1:13" ht="15" customHeight="1">
      <c r="A18" s="100"/>
      <c r="B18" s="95" t="s">
        <v>517</v>
      </c>
      <c r="D18" s="119" t="str">
        <f>'RYH HOBBS'!B1</f>
        <v>BELL 407</v>
      </c>
      <c r="E18" s="95" t="s">
        <v>268</v>
      </c>
      <c r="G18" s="513" t="str">
        <f>'RYH MISC 6'!C1</f>
        <v>ZS-RYH</v>
      </c>
      <c r="H18" s="513"/>
      <c r="I18" s="117" t="s">
        <v>269</v>
      </c>
      <c r="J18" s="131">
        <f>'RYH HOBBS'!C8</f>
        <v>53950</v>
      </c>
    </row>
    <row r="19" spans="1:13" ht="15" customHeight="1">
      <c r="A19" s="100"/>
      <c r="B19" s="95" t="s">
        <v>270</v>
      </c>
      <c r="G19" s="503" t="s">
        <v>469</v>
      </c>
      <c r="H19" s="503"/>
      <c r="I19" s="503" t="s">
        <v>186</v>
      </c>
      <c r="J19" s="503"/>
    </row>
    <row r="20" spans="1:13" ht="15" customHeight="1">
      <c r="A20" s="100"/>
      <c r="B20" s="95" t="s">
        <v>271</v>
      </c>
    </row>
    <row r="21" spans="1:13" ht="15" customHeight="1">
      <c r="A21" s="100"/>
      <c r="B21" s="95" t="s">
        <v>272</v>
      </c>
      <c r="C21" s="502" t="s">
        <v>66</v>
      </c>
      <c r="D21" s="502"/>
      <c r="H21" s="95" t="s">
        <v>273</v>
      </c>
      <c r="J21" s="130" t="s">
        <v>66</v>
      </c>
    </row>
    <row r="22" spans="1:13" ht="15" customHeight="1">
      <c r="A22" s="100"/>
    </row>
    <row r="23" spans="1:13" ht="15" customHeight="1">
      <c r="A23" s="102" t="s">
        <v>274</v>
      </c>
      <c r="B23" s="96" t="s">
        <v>275</v>
      </c>
      <c r="C23" s="96"/>
    </row>
    <row r="24" spans="1:13" ht="15" customHeight="1">
      <c r="A24" s="100"/>
      <c r="B24" s="95" t="s">
        <v>276</v>
      </c>
      <c r="D24" s="516">
        <f>'RYH HOBBS'!C19</f>
        <v>7723.9</v>
      </c>
      <c r="E24" s="516"/>
      <c r="F24" s="95" t="s">
        <v>278</v>
      </c>
      <c r="H24" s="505" t="s">
        <v>518</v>
      </c>
      <c r="I24" s="505"/>
      <c r="J24" s="130">
        <f>'RYH HOBBS'!C23</f>
        <v>12323</v>
      </c>
    </row>
    <row r="25" spans="1:13" ht="15" customHeight="1">
      <c r="A25" s="100"/>
      <c r="B25" s="95" t="s">
        <v>519</v>
      </c>
      <c r="D25" s="115">
        <f>'RYH HOBBS'!C22</f>
        <v>20393</v>
      </c>
      <c r="E25" s="103"/>
    </row>
    <row r="26" spans="1:13" ht="15" customHeight="1">
      <c r="A26" s="100"/>
      <c r="B26" s="95" t="s">
        <v>277</v>
      </c>
    </row>
    <row r="27" spans="1:13" ht="15" customHeight="1">
      <c r="A27" s="100"/>
      <c r="B27" s="95" t="s">
        <v>272</v>
      </c>
      <c r="D27" s="365">
        <f>'RYH HOBBS'!C20</f>
        <v>7562.9</v>
      </c>
      <c r="E27" s="95" t="s">
        <v>278</v>
      </c>
      <c r="F27" s="101">
        <f>'RYH HOBBS'!C24</f>
        <v>6343</v>
      </c>
      <c r="G27" s="105" t="s">
        <v>279</v>
      </c>
      <c r="H27" s="95" t="s">
        <v>280</v>
      </c>
      <c r="I27" s="130" t="s">
        <v>66</v>
      </c>
      <c r="J27" s="95" t="s">
        <v>278</v>
      </c>
      <c r="L27" s="130" t="s">
        <v>66</v>
      </c>
      <c r="M27" s="105" t="s">
        <v>279</v>
      </c>
    </row>
    <row r="28" spans="1:13" ht="15" customHeight="1">
      <c r="A28" s="100"/>
      <c r="B28" s="95" t="s">
        <v>281</v>
      </c>
      <c r="D28" s="130" t="s">
        <v>437</v>
      </c>
      <c r="E28" s="101"/>
      <c r="H28" s="105" t="s">
        <v>280</v>
      </c>
      <c r="I28" s="95" t="s">
        <v>282</v>
      </c>
      <c r="J28" s="130" t="s">
        <v>66</v>
      </c>
    </row>
    <row r="29" spans="1:13" ht="15" customHeight="1">
      <c r="A29" s="100"/>
    </row>
    <row r="30" spans="1:13" ht="15" customHeight="1">
      <c r="A30" s="106" t="s">
        <v>283</v>
      </c>
      <c r="B30" s="96" t="s">
        <v>284</v>
      </c>
      <c r="C30" s="96"/>
    </row>
    <row r="31" spans="1:13" ht="15" customHeight="1">
      <c r="A31" s="100"/>
      <c r="B31" s="95" t="s">
        <v>285</v>
      </c>
      <c r="E31" s="520">
        <f>'RYH MISC 6'!D18</f>
        <v>43847</v>
      </c>
      <c r="F31" s="520"/>
      <c r="G31" s="520"/>
      <c r="H31" s="520"/>
    </row>
    <row r="32" spans="1:13" ht="15" customHeight="1">
      <c r="A32" s="100"/>
    </row>
    <row r="33" spans="1:13" ht="15" customHeight="1">
      <c r="A33" s="106" t="s">
        <v>286</v>
      </c>
      <c r="B33" s="96" t="s">
        <v>287</v>
      </c>
      <c r="C33" s="96"/>
    </row>
    <row r="34" spans="1:13" ht="15" customHeight="1">
      <c r="A34" s="100"/>
      <c r="B34" s="95" t="s">
        <v>288</v>
      </c>
    </row>
    <row r="35" spans="1:13" ht="15" customHeight="1">
      <c r="A35" s="100"/>
      <c r="C35" s="101"/>
      <c r="D35" s="101" t="s">
        <v>261</v>
      </c>
      <c r="E35" s="101"/>
      <c r="F35" s="101"/>
      <c r="G35" s="101"/>
      <c r="H35" s="101"/>
      <c r="I35" s="101"/>
      <c r="J35" s="101"/>
      <c r="K35" s="101"/>
    </row>
    <row r="36" spans="1:13" ht="15" customHeight="1">
      <c r="A36" s="100"/>
    </row>
    <row r="37" spans="1:13" ht="15" customHeight="1">
      <c r="A37" s="100"/>
      <c r="C37" s="103"/>
      <c r="D37" s="103"/>
      <c r="E37" s="103"/>
      <c r="F37" s="103"/>
      <c r="G37" s="103"/>
      <c r="H37" s="103"/>
      <c r="I37" s="103"/>
      <c r="J37" s="103"/>
      <c r="K37" s="103"/>
    </row>
    <row r="38" spans="1:13" ht="15" customHeight="1">
      <c r="A38" s="100"/>
    </row>
    <row r="39" spans="1:13" ht="15" customHeight="1">
      <c r="A39" s="106" t="s">
        <v>289</v>
      </c>
      <c r="B39" s="96" t="s">
        <v>290</v>
      </c>
      <c r="C39" s="96"/>
    </row>
    <row r="40" spans="1:13" ht="15" customHeight="1">
      <c r="A40" s="100"/>
      <c r="B40" s="95" t="s">
        <v>291</v>
      </c>
      <c r="C40" s="502" t="str">
        <f>'RYH MISC 6'!C19</f>
        <v>ZS-RYH/5</v>
      </c>
      <c r="D40" s="502"/>
      <c r="F40" s="95" t="s">
        <v>292</v>
      </c>
      <c r="H40" s="522">
        <f>'RYH MISC 6'!I19</f>
        <v>45656</v>
      </c>
      <c r="I40" s="522"/>
      <c r="J40" s="95" t="s">
        <v>293</v>
      </c>
      <c r="M40" s="130" t="s">
        <v>227</v>
      </c>
    </row>
    <row r="41" spans="1:13" ht="15" customHeight="1">
      <c r="A41" s="100"/>
      <c r="B41" s="95" t="s">
        <v>294</v>
      </c>
      <c r="C41" s="503" t="str">
        <f>'RYH MISC 6'!C20</f>
        <v>588/ZS-RYH/1</v>
      </c>
      <c r="D41" s="503"/>
      <c r="F41" s="95" t="s">
        <v>295</v>
      </c>
      <c r="J41" s="95" t="s">
        <v>292</v>
      </c>
      <c r="L41" s="518">
        <f>'RYH MISC 6'!I23</f>
        <v>46113</v>
      </c>
      <c r="M41" s="518"/>
    </row>
    <row r="42" spans="1:13" ht="15" customHeight="1">
      <c r="A42" s="100"/>
      <c r="F42" s="95" t="s">
        <v>296</v>
      </c>
      <c r="G42" s="517">
        <f>'RYH MISC 6'!C23</f>
        <v>10186380</v>
      </c>
      <c r="H42" s="517"/>
    </row>
    <row r="43" spans="1:13" ht="15" customHeight="1">
      <c r="A43" s="100"/>
    </row>
    <row r="44" spans="1:13" ht="15" customHeight="1">
      <c r="A44" s="106" t="s">
        <v>297</v>
      </c>
      <c r="B44" s="96" t="s">
        <v>298</v>
      </c>
    </row>
    <row r="45" spans="1:13" ht="15" customHeight="1">
      <c r="A45" s="106"/>
      <c r="B45" s="96"/>
      <c r="D45" s="514" t="s">
        <v>453</v>
      </c>
      <c r="E45" s="514"/>
      <c r="F45" s="514" t="s">
        <v>454</v>
      </c>
      <c r="G45" s="514"/>
      <c r="H45" s="514" t="s">
        <v>269</v>
      </c>
      <c r="I45" s="515"/>
    </row>
    <row r="46" spans="1:13" ht="15" customHeight="1">
      <c r="A46" s="100"/>
      <c r="B46" s="95" t="s">
        <v>455</v>
      </c>
      <c r="D46" s="502" t="s">
        <v>458</v>
      </c>
      <c r="E46" s="502"/>
      <c r="F46" s="502" t="s">
        <v>457</v>
      </c>
      <c r="G46" s="502"/>
      <c r="H46" s="502">
        <v>25809698</v>
      </c>
      <c r="I46" s="502"/>
    </row>
    <row r="47" spans="1:13" ht="15" customHeight="1">
      <c r="A47" s="100"/>
      <c r="B47" s="95" t="s">
        <v>456</v>
      </c>
      <c r="D47" s="503" t="s">
        <v>458</v>
      </c>
      <c r="E47" s="503"/>
      <c r="F47" s="503" t="s">
        <v>1078</v>
      </c>
      <c r="G47" s="503"/>
      <c r="H47" s="503">
        <v>23823042</v>
      </c>
      <c r="I47" s="503"/>
    </row>
    <row r="48" spans="1:13" ht="15" customHeight="1">
      <c r="A48" s="100"/>
      <c r="B48" s="95" t="s">
        <v>302</v>
      </c>
      <c r="D48" s="503" t="s">
        <v>458</v>
      </c>
      <c r="E48" s="503"/>
      <c r="F48" s="503" t="s">
        <v>444</v>
      </c>
      <c r="G48" s="503"/>
      <c r="H48" s="503">
        <v>84133958</v>
      </c>
      <c r="I48" s="503"/>
    </row>
    <row r="49" spans="1:13" ht="15" customHeight="1">
      <c r="A49" s="100"/>
      <c r="B49" s="95" t="s">
        <v>299</v>
      </c>
      <c r="D49" s="503" t="s">
        <v>66</v>
      </c>
      <c r="E49" s="503"/>
      <c r="F49" s="503"/>
      <c r="G49" s="503"/>
      <c r="H49" s="503"/>
      <c r="I49" s="503"/>
    </row>
    <row r="50" spans="1:13" ht="13.5" customHeight="1">
      <c r="A50" s="100"/>
      <c r="B50" s="95" t="s">
        <v>301</v>
      </c>
      <c r="D50" s="503" t="s">
        <v>66</v>
      </c>
      <c r="E50" s="503"/>
      <c r="F50" s="503"/>
      <c r="G50" s="503"/>
      <c r="H50" s="503"/>
      <c r="I50" s="503"/>
    </row>
    <row r="51" spans="1:13" ht="13.5" customHeight="1">
      <c r="A51" s="100"/>
      <c r="B51" s="95" t="s">
        <v>303</v>
      </c>
      <c r="D51" s="503" t="s">
        <v>66</v>
      </c>
      <c r="E51" s="503"/>
      <c r="F51" s="503"/>
      <c r="G51" s="503"/>
      <c r="H51" s="503"/>
      <c r="I51" s="503"/>
    </row>
    <row r="52" spans="1:13">
      <c r="A52" s="100"/>
      <c r="B52" s="95" t="s">
        <v>300</v>
      </c>
      <c r="D52" s="503" t="s">
        <v>66</v>
      </c>
      <c r="E52" s="503"/>
      <c r="F52" s="503"/>
      <c r="G52" s="503"/>
      <c r="H52" s="503"/>
      <c r="I52" s="503"/>
    </row>
    <row r="53" spans="1:13" ht="13.5" customHeight="1">
      <c r="A53" s="100"/>
      <c r="B53" s="95" t="s">
        <v>459</v>
      </c>
      <c r="D53" s="503" t="s">
        <v>458</v>
      </c>
      <c r="E53" s="503"/>
      <c r="F53" s="503" t="s">
        <v>1078</v>
      </c>
      <c r="G53" s="503"/>
      <c r="H53" s="503">
        <v>23823042</v>
      </c>
      <c r="I53" s="503"/>
    </row>
    <row r="54" spans="1:13" ht="13.5" customHeight="1">
      <c r="A54" s="100"/>
      <c r="B54" s="95" t="s">
        <v>460</v>
      </c>
      <c r="D54" s="503" t="s">
        <v>458</v>
      </c>
      <c r="E54" s="503"/>
      <c r="F54" s="503" t="s">
        <v>461</v>
      </c>
      <c r="G54" s="503"/>
      <c r="H54" s="503"/>
      <c r="I54" s="503"/>
    </row>
    <row r="55" spans="1:13" ht="13.5" customHeight="1">
      <c r="A55" s="100"/>
      <c r="B55" s="95" t="s">
        <v>304</v>
      </c>
      <c r="D55" s="503" t="s">
        <v>462</v>
      </c>
      <c r="E55" s="503"/>
      <c r="F55" s="503" t="s">
        <v>439</v>
      </c>
      <c r="G55" s="503"/>
      <c r="H55" s="503" t="s">
        <v>1047</v>
      </c>
      <c r="I55" s="503"/>
    </row>
    <row r="56" spans="1:13">
      <c r="A56" s="100"/>
    </row>
    <row r="58" spans="1:13">
      <c r="A58" s="107"/>
      <c r="B58" s="108"/>
      <c r="C58" s="108"/>
      <c r="D58" s="108"/>
      <c r="E58" s="108"/>
      <c r="F58" s="108"/>
      <c r="G58" s="108"/>
      <c r="H58" s="108"/>
      <c r="I58" s="108"/>
      <c r="J58" s="108"/>
      <c r="K58" s="108"/>
      <c r="L58" s="108"/>
      <c r="M58" s="108"/>
    </row>
    <row r="59" spans="1:13" ht="13.5" customHeight="1">
      <c r="A59" s="95" t="s">
        <v>2</v>
      </c>
      <c r="B59" s="499" t="s">
        <v>686</v>
      </c>
      <c r="C59" s="499"/>
      <c r="D59" s="499"/>
      <c r="E59" s="499"/>
      <c r="F59" s="499"/>
      <c r="G59" s="499"/>
      <c r="H59" s="499"/>
      <c r="I59" s="499"/>
      <c r="J59" s="499"/>
      <c r="K59" s="499"/>
      <c r="L59" s="499"/>
      <c r="M59" s="100" t="s">
        <v>687</v>
      </c>
    </row>
    <row r="60" spans="1:13" ht="13.5" thickBot="1">
      <c r="A60" s="97"/>
      <c r="B60" s="97"/>
      <c r="C60" s="500" t="s">
        <v>2</v>
      </c>
      <c r="D60" s="500"/>
      <c r="E60" s="500"/>
      <c r="F60" s="500"/>
      <c r="G60" s="500"/>
      <c r="H60" s="500"/>
      <c r="I60" s="500"/>
      <c r="J60" s="500"/>
      <c r="K60" s="500"/>
      <c r="L60" s="97"/>
      <c r="M60" s="97"/>
    </row>
    <row r="61" spans="1:13">
      <c r="A61" s="100"/>
    </row>
    <row r="62" spans="1:13" ht="15.75">
      <c r="A62" s="100"/>
      <c r="E62" s="498" t="s">
        <v>306</v>
      </c>
      <c r="F62" s="498"/>
      <c r="G62" s="498"/>
      <c r="H62" s="498"/>
      <c r="I62" s="498"/>
    </row>
    <row r="63" spans="1:13">
      <c r="A63" s="100"/>
    </row>
    <row r="64" spans="1:13">
      <c r="B64" s="109" t="s">
        <v>435</v>
      </c>
    </row>
    <row r="65" spans="1:13">
      <c r="B65" s="109" t="s">
        <v>307</v>
      </c>
      <c r="L65" s="506"/>
      <c r="M65" s="506"/>
    </row>
    <row r="66" spans="1:13">
      <c r="B66" s="109" t="s">
        <v>1009</v>
      </c>
      <c r="L66" s="523" t="s">
        <v>308</v>
      </c>
      <c r="M66" s="523"/>
    </row>
    <row r="67" spans="1:13">
      <c r="A67" s="109"/>
    </row>
    <row r="68" spans="1:13">
      <c r="A68" s="110" t="s">
        <v>266</v>
      </c>
      <c r="B68" s="111" t="s">
        <v>309</v>
      </c>
      <c r="C68" s="111"/>
      <c r="D68" s="111"/>
      <c r="E68" s="111"/>
      <c r="F68" s="111"/>
      <c r="G68" s="111"/>
      <c r="H68" s="111"/>
      <c r="I68" s="111"/>
      <c r="J68" s="111"/>
      <c r="K68" s="111"/>
      <c r="L68" s="511" t="s">
        <v>515</v>
      </c>
      <c r="M68" s="511"/>
    </row>
    <row r="69" spans="1:13">
      <c r="A69" s="110"/>
      <c r="B69" s="111" t="s">
        <v>310</v>
      </c>
      <c r="C69" s="111"/>
      <c r="D69" s="111"/>
      <c r="E69" s="111"/>
      <c r="F69" s="111"/>
      <c r="G69" s="111"/>
      <c r="H69" s="111"/>
      <c r="I69" s="111"/>
      <c r="J69" s="111"/>
      <c r="K69" s="111"/>
      <c r="L69" s="501" t="s">
        <v>516</v>
      </c>
      <c r="M69" s="501"/>
    </row>
    <row r="70" spans="1:13">
      <c r="A70" s="110"/>
      <c r="B70" s="111"/>
      <c r="C70" s="111"/>
      <c r="D70" s="111"/>
      <c r="E70" s="111"/>
      <c r="F70" s="111"/>
      <c r="G70" s="111"/>
      <c r="H70" s="111"/>
      <c r="I70" s="111"/>
      <c r="J70" s="111"/>
      <c r="K70" s="111"/>
      <c r="L70" s="120"/>
      <c r="M70" s="120"/>
    </row>
    <row r="71" spans="1:13">
      <c r="A71" s="110" t="s">
        <v>274</v>
      </c>
      <c r="B71" s="111" t="s">
        <v>311</v>
      </c>
      <c r="C71" s="111"/>
      <c r="D71" s="111"/>
      <c r="E71" s="111"/>
      <c r="F71" s="111"/>
      <c r="G71" s="111"/>
      <c r="H71" s="111"/>
      <c r="I71" s="111"/>
      <c r="J71" s="111"/>
      <c r="K71" s="111"/>
      <c r="L71" s="511" t="s">
        <v>515</v>
      </c>
      <c r="M71" s="511"/>
    </row>
    <row r="72" spans="1:13">
      <c r="A72" s="110"/>
      <c r="B72" s="111" t="s">
        <v>503</v>
      </c>
      <c r="C72" s="111"/>
      <c r="D72" s="111"/>
      <c r="E72" s="111"/>
      <c r="F72" s="111"/>
      <c r="G72" s="111"/>
      <c r="H72" s="111"/>
      <c r="I72" s="111"/>
      <c r="J72" s="111"/>
      <c r="K72" s="111"/>
      <c r="L72" s="501" t="s">
        <v>516</v>
      </c>
      <c r="M72" s="501"/>
    </row>
    <row r="73" spans="1:13">
      <c r="A73" s="110"/>
      <c r="B73" s="111"/>
      <c r="C73" s="111"/>
      <c r="D73" s="111"/>
      <c r="E73" s="111"/>
      <c r="F73" s="111"/>
      <c r="G73" s="111"/>
      <c r="H73" s="111"/>
      <c r="I73" s="111"/>
      <c r="J73" s="111"/>
      <c r="K73" s="111"/>
      <c r="L73" s="120"/>
      <c r="M73" s="120"/>
    </row>
    <row r="74" spans="1:13">
      <c r="A74" s="110" t="s">
        <v>283</v>
      </c>
      <c r="B74" s="111" t="s">
        <v>312</v>
      </c>
      <c r="C74" s="111"/>
      <c r="D74" s="111"/>
      <c r="E74" s="111"/>
      <c r="F74" s="111"/>
      <c r="G74" s="111"/>
      <c r="H74" s="111"/>
      <c r="I74" s="111"/>
      <c r="J74" s="111"/>
      <c r="K74" s="111"/>
    </row>
    <row r="75" spans="1:13">
      <c r="A75" s="110"/>
      <c r="B75" s="111" t="s">
        <v>313</v>
      </c>
      <c r="C75" s="111"/>
      <c r="D75" s="111"/>
      <c r="E75" s="111"/>
      <c r="F75" s="111"/>
      <c r="G75" s="111"/>
      <c r="H75" s="111"/>
      <c r="I75" s="111"/>
      <c r="J75" s="111"/>
      <c r="K75" s="111"/>
      <c r="L75" s="511" t="s">
        <v>515</v>
      </c>
      <c r="M75" s="511"/>
    </row>
    <row r="76" spans="1:13">
      <c r="A76" s="110"/>
      <c r="B76" s="111" t="s">
        <v>504</v>
      </c>
      <c r="C76" s="111"/>
      <c r="D76" s="111"/>
      <c r="E76" s="111"/>
      <c r="F76" s="111"/>
      <c r="G76" s="111"/>
      <c r="H76" s="111"/>
      <c r="I76" s="111"/>
      <c r="J76" s="111"/>
      <c r="K76" s="111"/>
      <c r="L76" s="501" t="s">
        <v>516</v>
      </c>
      <c r="M76" s="501"/>
    </row>
    <row r="77" spans="1:13">
      <c r="A77" s="110"/>
      <c r="B77" s="111"/>
      <c r="C77" s="111"/>
      <c r="D77" s="111"/>
      <c r="E77" s="111"/>
      <c r="F77" s="111"/>
      <c r="G77" s="111"/>
      <c r="H77" s="111"/>
      <c r="I77" s="111"/>
      <c r="J77" s="111"/>
      <c r="K77" s="111"/>
      <c r="L77" s="120"/>
      <c r="M77" s="120"/>
    </row>
    <row r="78" spans="1:13">
      <c r="A78" s="110" t="s">
        <v>286</v>
      </c>
      <c r="B78" s="111" t="s">
        <v>314</v>
      </c>
      <c r="C78" s="111"/>
      <c r="D78" s="111"/>
      <c r="E78" s="111"/>
      <c r="F78" s="111"/>
      <c r="G78" s="111"/>
      <c r="H78" s="111"/>
      <c r="I78" s="111"/>
      <c r="J78" s="111"/>
      <c r="K78" s="111"/>
      <c r="L78" s="511" t="s">
        <v>515</v>
      </c>
      <c r="M78" s="511"/>
    </row>
    <row r="79" spans="1:13">
      <c r="A79" s="110"/>
      <c r="B79" s="111" t="s">
        <v>315</v>
      </c>
      <c r="C79" s="111"/>
      <c r="D79" s="111"/>
      <c r="E79" s="111"/>
      <c r="F79" s="111"/>
      <c r="G79" s="111"/>
      <c r="H79" s="111"/>
      <c r="I79" s="111"/>
      <c r="J79" s="111"/>
      <c r="K79" s="111"/>
      <c r="L79" s="501" t="s">
        <v>516</v>
      </c>
      <c r="M79" s="501"/>
    </row>
    <row r="80" spans="1:13">
      <c r="A80" s="110"/>
      <c r="B80" s="111"/>
      <c r="C80" s="111"/>
      <c r="D80" s="111"/>
      <c r="E80" s="111"/>
      <c r="F80" s="111"/>
      <c r="G80" s="111"/>
      <c r="H80" s="111"/>
      <c r="I80" s="111"/>
      <c r="J80" s="111"/>
      <c r="K80" s="111"/>
      <c r="L80" s="120"/>
      <c r="M80" s="120"/>
    </row>
    <row r="81" spans="1:13">
      <c r="A81" s="110" t="s">
        <v>289</v>
      </c>
      <c r="B81" s="111" t="s">
        <v>316</v>
      </c>
      <c r="C81" s="111"/>
      <c r="D81" s="111"/>
      <c r="E81" s="111"/>
      <c r="F81" s="111"/>
      <c r="G81" s="111"/>
      <c r="H81" s="111"/>
      <c r="I81" s="111"/>
      <c r="J81" s="111"/>
      <c r="K81" s="111"/>
      <c r="L81" s="121"/>
      <c r="M81" s="121"/>
    </row>
    <row r="82" spans="1:13">
      <c r="A82" s="110"/>
      <c r="B82" s="111"/>
      <c r="C82" s="111"/>
      <c r="D82" s="111"/>
      <c r="E82" s="111"/>
      <c r="F82" s="111"/>
      <c r="G82" s="111"/>
      <c r="H82" s="111"/>
      <c r="I82" s="111"/>
      <c r="J82" s="111"/>
      <c r="K82" s="111"/>
      <c r="L82" s="120"/>
      <c r="M82" s="120"/>
    </row>
    <row r="83" spans="1:13">
      <c r="A83" s="110" t="s">
        <v>297</v>
      </c>
      <c r="B83" s="111" t="s">
        <v>317</v>
      </c>
      <c r="C83" s="111"/>
      <c r="D83" s="111"/>
      <c r="E83" s="111"/>
      <c r="F83" s="111"/>
      <c r="G83" s="111"/>
      <c r="H83" s="111"/>
      <c r="I83" s="111"/>
      <c r="J83" s="111"/>
      <c r="K83" s="111"/>
      <c r="L83" s="511" t="s">
        <v>515</v>
      </c>
      <c r="M83" s="511"/>
    </row>
    <row r="84" spans="1:13">
      <c r="A84" s="110"/>
      <c r="B84" s="111"/>
      <c r="C84" s="111"/>
      <c r="D84" s="111"/>
      <c r="E84" s="111"/>
      <c r="F84" s="111"/>
      <c r="G84" s="111"/>
      <c r="H84" s="111"/>
      <c r="I84" s="111"/>
      <c r="J84" s="111"/>
      <c r="K84" s="111"/>
      <c r="L84" s="501" t="s">
        <v>516</v>
      </c>
      <c r="M84" s="501"/>
    </row>
    <row r="85" spans="1:13">
      <c r="A85" s="110"/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20"/>
      <c r="M85" s="120"/>
    </row>
    <row r="86" spans="1:13">
      <c r="A86" s="110" t="s">
        <v>318</v>
      </c>
      <c r="B86" s="111" t="s">
        <v>319</v>
      </c>
      <c r="C86" s="111"/>
      <c r="D86" s="111"/>
      <c r="E86" s="111"/>
      <c r="F86" s="111"/>
      <c r="G86" s="111"/>
      <c r="H86" s="111"/>
      <c r="I86" s="111"/>
      <c r="J86" s="111"/>
      <c r="K86" s="111"/>
      <c r="L86" s="511" t="s">
        <v>515</v>
      </c>
      <c r="M86" s="511"/>
    </row>
    <row r="87" spans="1:13">
      <c r="A87" s="110"/>
      <c r="B87" s="111" t="s">
        <v>320</v>
      </c>
      <c r="C87" s="111"/>
      <c r="D87" s="111"/>
      <c r="E87" s="111"/>
      <c r="F87" s="111"/>
      <c r="G87" s="111"/>
      <c r="H87" s="111"/>
      <c r="I87" s="111"/>
      <c r="J87" s="111"/>
      <c r="K87" s="111"/>
      <c r="L87" s="501" t="s">
        <v>516</v>
      </c>
      <c r="M87" s="501"/>
    </row>
    <row r="88" spans="1:13">
      <c r="A88" s="110"/>
      <c r="B88" s="111"/>
      <c r="C88" s="111"/>
      <c r="D88" s="111"/>
      <c r="E88" s="111"/>
      <c r="F88" s="111"/>
      <c r="G88" s="111"/>
      <c r="H88" s="111"/>
      <c r="I88" s="111"/>
      <c r="J88" s="111"/>
      <c r="K88" s="111"/>
    </row>
    <row r="89" spans="1:13">
      <c r="A89" s="110" t="s">
        <v>321</v>
      </c>
      <c r="B89" s="111" t="s">
        <v>322</v>
      </c>
      <c r="C89" s="111"/>
      <c r="D89" s="111"/>
      <c r="E89" s="111"/>
      <c r="F89" s="111"/>
      <c r="G89" s="111"/>
      <c r="H89" s="111"/>
      <c r="I89" s="111"/>
      <c r="J89" s="111"/>
      <c r="K89" s="111"/>
      <c r="L89" s="511" t="s">
        <v>515</v>
      </c>
      <c r="M89" s="511"/>
    </row>
    <row r="90" spans="1:13">
      <c r="A90" s="110"/>
      <c r="B90" s="111" t="s">
        <v>323</v>
      </c>
      <c r="C90" s="111"/>
      <c r="D90" s="111"/>
      <c r="E90" s="111"/>
      <c r="F90" s="111"/>
      <c r="G90" s="111"/>
      <c r="H90" s="111"/>
      <c r="I90" s="111"/>
      <c r="J90" s="111"/>
      <c r="K90" s="111"/>
      <c r="L90" s="501" t="s">
        <v>516</v>
      </c>
      <c r="M90" s="501"/>
    </row>
    <row r="91" spans="1:13">
      <c r="A91" s="110"/>
      <c r="B91" s="111"/>
      <c r="C91" s="111"/>
      <c r="D91" s="111"/>
      <c r="E91" s="111"/>
      <c r="F91" s="111"/>
      <c r="G91" s="111"/>
      <c r="H91" s="111"/>
      <c r="I91" s="111"/>
      <c r="J91" s="111"/>
      <c r="K91" s="111"/>
    </row>
    <row r="92" spans="1:13">
      <c r="A92" s="110" t="s">
        <v>324</v>
      </c>
      <c r="B92" s="111" t="s">
        <v>325</v>
      </c>
      <c r="C92" s="111"/>
      <c r="D92" s="111"/>
      <c r="E92" s="111"/>
      <c r="F92" s="111"/>
      <c r="G92" s="111"/>
      <c r="H92" s="111"/>
      <c r="I92" s="111"/>
      <c r="J92" s="111"/>
      <c r="K92" s="111"/>
      <c r="L92" s="511" t="s">
        <v>515</v>
      </c>
      <c r="M92" s="511"/>
    </row>
    <row r="93" spans="1:13">
      <c r="A93" s="110"/>
      <c r="B93" s="111" t="s">
        <v>326</v>
      </c>
      <c r="C93" s="111"/>
      <c r="D93" s="111"/>
      <c r="E93" s="111"/>
      <c r="F93" s="111"/>
      <c r="G93" s="111"/>
      <c r="H93" s="111"/>
      <c r="I93" s="111"/>
      <c r="J93" s="111"/>
      <c r="K93" s="111"/>
      <c r="L93" s="501" t="s">
        <v>516</v>
      </c>
      <c r="M93" s="501"/>
    </row>
    <row r="94" spans="1:13">
      <c r="A94" s="110"/>
      <c r="B94" s="111"/>
      <c r="C94" s="111"/>
      <c r="D94" s="111"/>
      <c r="E94" s="111"/>
      <c r="F94" s="111"/>
      <c r="G94" s="111"/>
      <c r="H94" s="111"/>
      <c r="I94" s="111"/>
      <c r="J94" s="111"/>
      <c r="K94" s="111"/>
    </row>
    <row r="95" spans="1:13">
      <c r="A95" s="110" t="s">
        <v>327</v>
      </c>
      <c r="B95" s="111" t="s">
        <v>328</v>
      </c>
      <c r="C95" s="111"/>
      <c r="D95" s="111"/>
      <c r="E95" s="111"/>
      <c r="F95" s="111"/>
      <c r="G95" s="111"/>
      <c r="H95" s="111"/>
      <c r="I95" s="111"/>
      <c r="J95" s="111"/>
      <c r="K95" s="111"/>
      <c r="L95" s="511" t="s">
        <v>515</v>
      </c>
      <c r="M95" s="511"/>
    </row>
    <row r="96" spans="1:13">
      <c r="A96" s="110"/>
      <c r="B96" s="111" t="s">
        <v>329</v>
      </c>
      <c r="C96" s="111"/>
      <c r="D96" s="111"/>
      <c r="E96" s="111"/>
      <c r="F96" s="111"/>
      <c r="G96" s="111"/>
      <c r="H96" s="111"/>
      <c r="I96" s="111"/>
      <c r="J96" s="111"/>
      <c r="K96" s="111"/>
      <c r="L96" s="501" t="s">
        <v>516</v>
      </c>
      <c r="M96" s="501"/>
    </row>
    <row r="97" spans="1:13">
      <c r="A97" s="110"/>
      <c r="B97" s="111"/>
      <c r="C97" s="111"/>
      <c r="D97" s="111"/>
      <c r="E97" s="111"/>
      <c r="F97" s="111"/>
      <c r="G97" s="111"/>
      <c r="H97" s="111"/>
      <c r="I97" s="111"/>
      <c r="J97" s="111"/>
      <c r="K97" s="111"/>
    </row>
    <row r="98" spans="1:13">
      <c r="A98" s="110" t="s">
        <v>330</v>
      </c>
      <c r="B98" s="111" t="s">
        <v>331</v>
      </c>
      <c r="C98" s="111"/>
      <c r="D98" s="111"/>
      <c r="E98" s="111"/>
      <c r="F98" s="111"/>
      <c r="G98" s="111"/>
      <c r="H98" s="111"/>
      <c r="I98" s="111"/>
      <c r="J98" s="111"/>
      <c r="K98" s="111"/>
      <c r="L98" s="511" t="s">
        <v>2</v>
      </c>
      <c r="M98" s="511"/>
    </row>
    <row r="99" spans="1:13">
      <c r="A99" s="110"/>
      <c r="B99" s="111" t="s">
        <v>499</v>
      </c>
      <c r="C99" s="111"/>
      <c r="D99" s="111"/>
      <c r="E99" s="111"/>
      <c r="F99" s="111"/>
      <c r="G99" s="111"/>
      <c r="H99" s="111"/>
      <c r="I99" s="111"/>
      <c r="J99" s="111"/>
      <c r="K99" s="111"/>
      <c r="L99" s="501" t="s">
        <v>2</v>
      </c>
      <c r="M99" s="501"/>
    </row>
    <row r="100" spans="1:13">
      <c r="A100" s="110"/>
      <c r="B100" s="111"/>
      <c r="C100" s="111"/>
      <c r="D100" s="111"/>
      <c r="E100" s="111"/>
      <c r="F100" s="111"/>
      <c r="G100" s="111"/>
      <c r="H100" s="111"/>
      <c r="I100" s="111"/>
      <c r="J100" s="111"/>
      <c r="K100" s="111"/>
    </row>
    <row r="101" spans="1:13">
      <c r="A101" s="110" t="s">
        <v>497</v>
      </c>
      <c r="B101" s="111" t="s">
        <v>500</v>
      </c>
      <c r="C101" s="111"/>
      <c r="D101" s="111"/>
      <c r="E101" s="111"/>
      <c r="F101" s="111"/>
      <c r="G101" s="111"/>
      <c r="H101" s="111"/>
      <c r="I101" s="111"/>
      <c r="J101" s="111"/>
      <c r="K101" s="111"/>
      <c r="L101" s="511" t="s">
        <v>515</v>
      </c>
      <c r="M101" s="511"/>
    </row>
    <row r="102" spans="1:13">
      <c r="A102" s="110"/>
      <c r="B102" s="111"/>
      <c r="C102" s="111"/>
      <c r="D102" s="111"/>
      <c r="E102" s="111"/>
      <c r="F102" s="111"/>
      <c r="G102" s="111"/>
      <c r="H102" s="111"/>
      <c r="I102" s="111"/>
      <c r="J102" s="111"/>
      <c r="K102" s="111"/>
      <c r="L102" s="501" t="s">
        <v>516</v>
      </c>
      <c r="M102" s="501"/>
    </row>
    <row r="103" spans="1:13">
      <c r="A103" s="110"/>
      <c r="B103" s="111"/>
      <c r="C103" s="111"/>
      <c r="D103" s="111"/>
      <c r="E103" s="111"/>
      <c r="F103" s="111"/>
      <c r="G103" s="111"/>
      <c r="H103" s="111"/>
      <c r="I103" s="111"/>
      <c r="J103" s="111"/>
      <c r="K103" s="111"/>
      <c r="L103" s="120"/>
      <c r="M103" s="120"/>
    </row>
    <row r="104" spans="1:13">
      <c r="A104" s="110" t="s">
        <v>332</v>
      </c>
      <c r="B104" s="111" t="s">
        <v>502</v>
      </c>
      <c r="C104" s="111"/>
      <c r="D104" s="111"/>
      <c r="E104" s="111"/>
      <c r="F104" s="111"/>
      <c r="G104" s="111"/>
      <c r="H104" s="111"/>
      <c r="I104" s="111"/>
      <c r="J104" s="111"/>
      <c r="K104" s="111"/>
      <c r="L104" s="121"/>
      <c r="M104" s="121"/>
    </row>
    <row r="105" spans="1:13">
      <c r="A105" s="110"/>
      <c r="C105" s="111"/>
      <c r="D105" s="111"/>
      <c r="E105" s="111"/>
      <c r="F105" s="111"/>
      <c r="G105" s="111"/>
      <c r="H105" s="111"/>
      <c r="I105" s="111"/>
      <c r="J105" s="111"/>
      <c r="K105" s="111"/>
      <c r="L105" s="120"/>
      <c r="M105" s="120"/>
    </row>
    <row r="106" spans="1:13">
      <c r="A106" s="110" t="s">
        <v>498</v>
      </c>
      <c r="B106" s="111" t="s">
        <v>501</v>
      </c>
      <c r="C106" s="111"/>
      <c r="D106" s="111"/>
      <c r="E106" s="111"/>
      <c r="F106" s="111"/>
      <c r="G106" s="111"/>
      <c r="H106" s="111"/>
      <c r="I106" s="111"/>
      <c r="J106" s="111"/>
      <c r="K106" s="111"/>
      <c r="L106" s="120"/>
      <c r="M106" s="120"/>
    </row>
    <row r="107" spans="1:13">
      <c r="A107" s="110"/>
      <c r="B107" s="111" t="s">
        <v>333</v>
      </c>
      <c r="C107" s="111"/>
      <c r="D107" s="111"/>
      <c r="E107" s="111"/>
      <c r="F107" s="111"/>
      <c r="G107" s="111"/>
      <c r="H107" s="111"/>
      <c r="I107" s="111"/>
      <c r="J107" s="111"/>
      <c r="K107" s="111"/>
      <c r="L107" s="121"/>
      <c r="M107" s="121"/>
    </row>
    <row r="108" spans="1:13">
      <c r="A108" s="110"/>
      <c r="B108" s="111"/>
      <c r="C108" s="111"/>
      <c r="D108" s="111"/>
      <c r="E108" s="111"/>
      <c r="F108" s="111"/>
      <c r="G108" s="111"/>
      <c r="H108" s="111"/>
      <c r="I108" s="111"/>
      <c r="J108" s="111"/>
      <c r="K108" s="111"/>
      <c r="L108" s="120"/>
      <c r="M108" s="120"/>
    </row>
    <row r="109" spans="1:13">
      <c r="A109" s="110" t="s">
        <v>334</v>
      </c>
      <c r="B109" s="111" t="s">
        <v>335</v>
      </c>
      <c r="C109" s="111"/>
      <c r="D109" s="111"/>
      <c r="E109" s="111"/>
      <c r="F109" s="111"/>
      <c r="G109" s="111"/>
      <c r="H109" s="111"/>
      <c r="I109" s="111"/>
      <c r="J109" s="111"/>
      <c r="K109" s="111"/>
      <c r="L109" s="120"/>
      <c r="M109" s="120"/>
    </row>
    <row r="110" spans="1:13">
      <c r="A110" s="110"/>
      <c r="B110" s="111" t="s">
        <v>336</v>
      </c>
      <c r="C110" s="111"/>
      <c r="D110" s="111"/>
      <c r="E110" s="111"/>
      <c r="F110" s="111"/>
      <c r="G110" s="111"/>
      <c r="H110" s="111"/>
      <c r="I110" s="111"/>
      <c r="J110" s="111"/>
      <c r="K110" s="111"/>
    </row>
    <row r="111" spans="1:13">
      <c r="A111" s="110"/>
      <c r="B111" s="111" t="s">
        <v>337</v>
      </c>
      <c r="C111" s="111"/>
      <c r="D111" s="111"/>
      <c r="E111" s="111"/>
      <c r="F111" s="111"/>
      <c r="G111" s="111"/>
      <c r="H111" s="111"/>
      <c r="I111" s="111"/>
      <c r="J111" s="111"/>
      <c r="K111" s="111"/>
      <c r="L111" s="121"/>
      <c r="M111" s="121"/>
    </row>
    <row r="112" spans="1:13">
      <c r="A112" s="110"/>
      <c r="B112" s="111"/>
      <c r="C112" s="111"/>
      <c r="D112" s="111"/>
      <c r="E112" s="111"/>
      <c r="F112" s="111"/>
      <c r="G112" s="111"/>
      <c r="H112" s="111"/>
      <c r="I112" s="111"/>
      <c r="J112" s="111"/>
      <c r="K112" s="111"/>
    </row>
    <row r="113" spans="1:13">
      <c r="A113" s="110" t="s">
        <v>338</v>
      </c>
      <c r="B113" s="111" t="s">
        <v>339</v>
      </c>
      <c r="C113" s="111"/>
      <c r="D113" s="111"/>
      <c r="E113" s="111"/>
      <c r="F113" s="111"/>
      <c r="G113" s="111"/>
      <c r="H113" s="111"/>
      <c r="I113" s="111"/>
      <c r="J113" s="111"/>
      <c r="K113" s="111"/>
      <c r="L113" s="511" t="s">
        <v>515</v>
      </c>
      <c r="M113" s="511"/>
    </row>
    <row r="114" spans="1:13">
      <c r="A114" s="110"/>
      <c r="B114" s="111" t="s">
        <v>340</v>
      </c>
      <c r="C114" s="111"/>
      <c r="D114" s="111"/>
      <c r="E114" s="111"/>
      <c r="F114" s="111"/>
      <c r="G114" s="111"/>
      <c r="H114" s="111"/>
      <c r="I114" s="111"/>
      <c r="J114" s="111"/>
      <c r="K114" s="111"/>
      <c r="L114" s="501" t="s">
        <v>516</v>
      </c>
      <c r="M114" s="501"/>
    </row>
    <row r="115" spans="1:13">
      <c r="A115" s="110"/>
      <c r="B115" s="111"/>
      <c r="C115" s="111"/>
      <c r="D115" s="111"/>
      <c r="E115" s="111"/>
      <c r="F115" s="111"/>
      <c r="G115" s="111"/>
      <c r="H115" s="111"/>
      <c r="I115" s="111"/>
      <c r="J115" s="111"/>
      <c r="K115" s="111"/>
      <c r="L115" s="120"/>
      <c r="M115" s="120"/>
    </row>
    <row r="116" spans="1:13">
      <c r="A116" s="110" t="s">
        <v>341</v>
      </c>
      <c r="B116" s="111" t="s">
        <v>342</v>
      </c>
      <c r="C116" s="111"/>
      <c r="D116" s="111"/>
      <c r="E116" s="111"/>
      <c r="F116" s="111"/>
      <c r="G116" s="111"/>
      <c r="H116" s="111"/>
      <c r="I116" s="111"/>
      <c r="J116" s="111"/>
      <c r="K116" s="111"/>
    </row>
    <row r="117" spans="1:13">
      <c r="A117" s="110"/>
      <c r="B117" s="111" t="s">
        <v>343</v>
      </c>
      <c r="C117" s="111"/>
      <c r="D117" s="111"/>
      <c r="E117" s="111"/>
      <c r="F117" s="111"/>
      <c r="G117" s="111"/>
      <c r="H117" s="111"/>
      <c r="I117" s="111"/>
      <c r="J117" s="111"/>
      <c r="K117" s="111"/>
      <c r="L117" s="501" t="s">
        <v>66</v>
      </c>
      <c r="M117" s="501"/>
    </row>
    <row r="118" spans="1:13">
      <c r="A118" s="110"/>
      <c r="B118" s="111"/>
      <c r="C118" s="111"/>
      <c r="D118" s="111"/>
      <c r="E118" s="111"/>
      <c r="F118" s="111"/>
      <c r="G118" s="111"/>
      <c r="H118" s="111"/>
      <c r="I118" s="111"/>
      <c r="J118" s="111"/>
      <c r="K118" s="111"/>
    </row>
    <row r="119" spans="1:13">
      <c r="A119" s="110" t="s">
        <v>344</v>
      </c>
      <c r="B119" s="111" t="s">
        <v>345</v>
      </c>
      <c r="C119" s="111"/>
      <c r="D119" s="111"/>
      <c r="E119" s="111"/>
      <c r="F119" s="111"/>
      <c r="G119" s="111"/>
      <c r="H119" s="111"/>
      <c r="I119" s="111"/>
      <c r="J119" s="111"/>
      <c r="K119" s="111"/>
      <c r="L119" s="511" t="s">
        <v>515</v>
      </c>
      <c r="M119" s="511"/>
    </row>
    <row r="120" spans="1:13">
      <c r="A120" s="110"/>
      <c r="B120" s="111" t="s">
        <v>346</v>
      </c>
      <c r="C120" s="111"/>
      <c r="D120" s="111"/>
      <c r="E120" s="111"/>
      <c r="F120" s="111"/>
      <c r="G120" s="111"/>
      <c r="H120" s="111"/>
      <c r="I120" s="111"/>
      <c r="J120" s="111"/>
      <c r="K120" s="111"/>
      <c r="L120" s="501" t="s">
        <v>516</v>
      </c>
      <c r="M120" s="501"/>
    </row>
    <row r="121" spans="1:13">
      <c r="A121" s="110"/>
      <c r="B121" s="111"/>
      <c r="C121" s="111"/>
      <c r="D121" s="111"/>
      <c r="E121" s="111"/>
      <c r="F121" s="111"/>
      <c r="G121" s="111"/>
      <c r="H121" s="111"/>
      <c r="I121" s="111"/>
      <c r="J121" s="111"/>
      <c r="K121" s="111"/>
      <c r="L121" s="120"/>
      <c r="M121" s="120"/>
    </row>
    <row r="122" spans="1:13">
      <c r="A122" s="110" t="s">
        <v>347</v>
      </c>
      <c r="B122" s="111" t="s">
        <v>348</v>
      </c>
      <c r="C122" s="111"/>
      <c r="D122" s="111"/>
      <c r="E122" s="111"/>
      <c r="F122" s="111"/>
      <c r="G122" s="111"/>
      <c r="H122" s="111"/>
      <c r="I122" s="111"/>
      <c r="J122" s="111"/>
      <c r="K122" s="111"/>
      <c r="L122" s="120"/>
      <c r="M122" s="120"/>
    </row>
    <row r="123" spans="1:13">
      <c r="A123" s="110"/>
      <c r="B123" s="111" t="s">
        <v>349</v>
      </c>
      <c r="C123" s="111"/>
      <c r="D123" s="111"/>
      <c r="E123" s="111"/>
      <c r="F123" s="111"/>
      <c r="G123" s="111"/>
      <c r="H123" s="111"/>
      <c r="I123" s="111"/>
      <c r="J123" s="111"/>
      <c r="K123" s="111"/>
    </row>
    <row r="124" spans="1:13">
      <c r="A124" s="110"/>
      <c r="B124" s="111" t="s">
        <v>350</v>
      </c>
      <c r="C124" s="111"/>
      <c r="D124" s="111"/>
      <c r="E124" s="111"/>
      <c r="F124" s="111"/>
      <c r="G124" s="111"/>
      <c r="H124" s="111"/>
      <c r="I124" s="111"/>
      <c r="J124" s="111"/>
      <c r="K124" s="111"/>
      <c r="L124" s="511" t="s">
        <v>515</v>
      </c>
      <c r="M124" s="511"/>
    </row>
    <row r="125" spans="1:13">
      <c r="A125" s="110"/>
      <c r="B125" s="111" t="s">
        <v>351</v>
      </c>
      <c r="C125" s="111"/>
      <c r="D125" s="111"/>
      <c r="E125" s="111"/>
      <c r="F125" s="111"/>
      <c r="G125" s="111"/>
      <c r="H125" s="111"/>
      <c r="I125" s="111"/>
      <c r="J125" s="111"/>
      <c r="K125" s="111"/>
      <c r="L125" s="501" t="s">
        <v>516</v>
      </c>
      <c r="M125" s="501"/>
    </row>
    <row r="126" spans="1:13">
      <c r="A126" s="110"/>
      <c r="B126" s="111"/>
      <c r="C126" s="111"/>
      <c r="D126" s="111"/>
      <c r="E126" s="111"/>
      <c r="F126" s="111"/>
      <c r="G126" s="111"/>
      <c r="H126" s="111"/>
      <c r="I126" s="111"/>
      <c r="J126" s="111"/>
      <c r="K126" s="111"/>
      <c r="L126" s="120"/>
      <c r="M126" s="120"/>
    </row>
    <row r="127" spans="1:13">
      <c r="A127" s="110" t="s">
        <v>352</v>
      </c>
      <c r="B127" s="111" t="s">
        <v>353</v>
      </c>
      <c r="C127" s="111"/>
      <c r="D127" s="111"/>
      <c r="E127" s="111"/>
      <c r="F127" s="111"/>
      <c r="G127" s="111"/>
      <c r="H127" s="111"/>
      <c r="I127" s="111"/>
      <c r="J127" s="111"/>
      <c r="K127" s="111"/>
    </row>
    <row r="128" spans="1:13">
      <c r="A128" s="110"/>
      <c r="B128" s="111" t="s">
        <v>354</v>
      </c>
      <c r="C128" s="111"/>
      <c r="D128" s="111"/>
      <c r="E128" s="111"/>
      <c r="F128" s="111"/>
      <c r="G128" s="111"/>
      <c r="H128" s="111"/>
      <c r="I128" s="111"/>
      <c r="J128" s="111"/>
      <c r="K128" s="111"/>
      <c r="L128" s="120"/>
      <c r="M128" s="120"/>
    </row>
    <row r="129" spans="1:13" ht="13.5" customHeight="1">
      <c r="A129" s="100"/>
      <c r="B129" s="111" t="s">
        <v>355</v>
      </c>
      <c r="L129" s="501" t="s">
        <v>66</v>
      </c>
      <c r="M129" s="501"/>
    </row>
    <row r="130" spans="1:13">
      <c r="A130" s="110"/>
      <c r="B130" s="111"/>
      <c r="C130" s="111"/>
      <c r="D130" s="111"/>
      <c r="E130" s="111"/>
      <c r="F130" s="111"/>
      <c r="G130" s="111"/>
      <c r="H130" s="111"/>
      <c r="I130" s="111"/>
      <c r="J130" s="111"/>
      <c r="K130" s="111"/>
      <c r="L130" s="120"/>
      <c r="M130" s="120"/>
    </row>
    <row r="131" spans="1:13">
      <c r="A131" s="110" t="s">
        <v>356</v>
      </c>
      <c r="B131" s="111" t="s">
        <v>357</v>
      </c>
      <c r="C131" s="111"/>
      <c r="D131" s="111"/>
      <c r="E131" s="111"/>
      <c r="F131" s="111"/>
      <c r="G131" s="111"/>
      <c r="H131" s="111"/>
      <c r="I131" s="111"/>
      <c r="J131" s="111"/>
      <c r="K131" s="111"/>
      <c r="L131" s="120"/>
      <c r="M131" s="120"/>
    </row>
    <row r="132" spans="1:13">
      <c r="A132" s="110"/>
      <c r="B132" s="111" t="s">
        <v>358</v>
      </c>
      <c r="C132" s="111"/>
      <c r="D132" s="111"/>
      <c r="E132" s="111"/>
      <c r="F132" s="111"/>
      <c r="G132" s="111"/>
      <c r="H132" s="111"/>
      <c r="I132" s="111"/>
      <c r="J132" s="111"/>
      <c r="K132" s="111"/>
    </row>
    <row r="133" spans="1:13">
      <c r="A133" s="110"/>
      <c r="B133" s="111" t="s">
        <v>359</v>
      </c>
      <c r="C133" s="111"/>
      <c r="D133" s="111"/>
      <c r="E133" s="111"/>
      <c r="F133" s="111"/>
      <c r="G133" s="111"/>
      <c r="H133" s="111"/>
      <c r="I133" s="111"/>
      <c r="J133" s="111"/>
      <c r="K133" s="111"/>
      <c r="L133" s="511" t="s">
        <v>515</v>
      </c>
      <c r="M133" s="511"/>
    </row>
    <row r="134" spans="1:13">
      <c r="A134" s="100"/>
      <c r="B134" s="111" t="s">
        <v>360</v>
      </c>
      <c r="L134" s="501" t="s">
        <v>516</v>
      </c>
      <c r="M134" s="501"/>
    </row>
    <row r="135" spans="1:13">
      <c r="A135" s="100"/>
    </row>
    <row r="136" spans="1:13">
      <c r="A136" s="100"/>
    </row>
    <row r="137" spans="1:13">
      <c r="A137" s="100"/>
    </row>
    <row r="138" spans="1:13">
      <c r="A138" s="107"/>
      <c r="B138" s="108"/>
      <c r="C138" s="108"/>
      <c r="D138" s="108"/>
      <c r="E138" s="108"/>
      <c r="F138" s="108"/>
      <c r="G138" s="108"/>
      <c r="H138" s="108"/>
      <c r="I138" s="108"/>
      <c r="J138" s="108"/>
      <c r="K138" s="108"/>
      <c r="L138" s="108"/>
      <c r="M138" s="108"/>
    </row>
    <row r="139" spans="1:13" ht="13.5" customHeight="1">
      <c r="A139" s="100" t="s">
        <v>2</v>
      </c>
      <c r="B139" s="499" t="s">
        <v>686</v>
      </c>
      <c r="C139" s="499"/>
      <c r="D139" s="499"/>
      <c r="E139" s="499"/>
      <c r="F139" s="499"/>
      <c r="G139" s="499"/>
      <c r="H139" s="499"/>
      <c r="I139" s="499"/>
      <c r="J139" s="499"/>
      <c r="K139" s="499"/>
      <c r="L139" s="499"/>
      <c r="M139" s="95" t="s">
        <v>687</v>
      </c>
    </row>
    <row r="140" spans="1:13" ht="14.25" customHeight="1" thickBot="1">
      <c r="A140" s="97"/>
      <c r="B140" s="118"/>
      <c r="C140" s="500" t="s">
        <v>2</v>
      </c>
      <c r="D140" s="500"/>
      <c r="E140" s="500"/>
      <c r="F140" s="500"/>
      <c r="G140" s="500"/>
      <c r="H140" s="500"/>
      <c r="I140" s="500"/>
      <c r="J140" s="500"/>
      <c r="K140" s="500"/>
      <c r="L140" s="118"/>
      <c r="M140" s="118"/>
    </row>
    <row r="142" spans="1:13">
      <c r="A142" s="100" t="s">
        <v>361</v>
      </c>
      <c r="B142" s="95" t="s">
        <v>362</v>
      </c>
      <c r="L142" s="512" t="s">
        <v>308</v>
      </c>
      <c r="M142" s="512"/>
    </row>
    <row r="143" spans="1:13" ht="15" customHeight="1">
      <c r="A143" s="100"/>
      <c r="B143" s="95" t="s">
        <v>363</v>
      </c>
      <c r="C143" s="502"/>
      <c r="D143" s="502"/>
      <c r="H143" s="95" t="s">
        <v>364</v>
      </c>
      <c r="J143" s="117" t="s">
        <v>66</v>
      </c>
    </row>
    <row r="144" spans="1:13" ht="15" customHeight="1">
      <c r="A144" s="100"/>
      <c r="B144" s="95" t="s">
        <v>365</v>
      </c>
      <c r="C144" s="503" t="s">
        <v>66</v>
      </c>
      <c r="D144" s="503"/>
      <c r="H144" s="95" t="s">
        <v>366</v>
      </c>
      <c r="J144" s="145" t="s">
        <v>66</v>
      </c>
    </row>
    <row r="145" spans="1:13" ht="15" customHeight="1">
      <c r="A145" s="100"/>
      <c r="B145" s="95" t="s">
        <v>367</v>
      </c>
      <c r="C145" s="503" t="s">
        <v>66</v>
      </c>
      <c r="D145" s="503"/>
      <c r="H145" s="95" t="s">
        <v>368</v>
      </c>
      <c r="J145" s="145" t="s">
        <v>66</v>
      </c>
      <c r="L145" s="517" t="s">
        <v>66</v>
      </c>
      <c r="M145" s="517"/>
    </row>
    <row r="146" spans="1:13">
      <c r="A146" s="100"/>
    </row>
    <row r="147" spans="1:13">
      <c r="A147" s="100" t="s">
        <v>369</v>
      </c>
      <c r="B147" s="95" t="s">
        <v>370</v>
      </c>
      <c r="L147" s="506" t="s">
        <v>66</v>
      </c>
      <c r="M147" s="506"/>
    </row>
    <row r="148" spans="1:13">
      <c r="A148" s="100"/>
      <c r="B148" s="95" t="s">
        <v>371</v>
      </c>
    </row>
    <row r="149" spans="1:13">
      <c r="A149" s="100"/>
    </row>
    <row r="150" spans="1:13" ht="13.5" customHeight="1">
      <c r="A150" s="100" t="s">
        <v>372</v>
      </c>
      <c r="B150" s="95" t="s">
        <v>373</v>
      </c>
      <c r="L150" s="506" t="s">
        <v>66</v>
      </c>
      <c r="M150" s="506"/>
    </row>
    <row r="151" spans="1:13" ht="9" customHeight="1">
      <c r="A151" s="100"/>
    </row>
    <row r="152" spans="1:13" ht="20.100000000000001" customHeight="1">
      <c r="A152" s="100"/>
      <c r="B152" s="112" t="s">
        <v>374</v>
      </c>
      <c r="C152" s="113" t="s">
        <v>375</v>
      </c>
      <c r="D152" s="112" t="s">
        <v>376</v>
      </c>
      <c r="E152" s="113" t="s">
        <v>375</v>
      </c>
      <c r="F152" s="112" t="s">
        <v>377</v>
      </c>
      <c r="G152" s="114" t="s">
        <v>375</v>
      </c>
      <c r="H152" s="112" t="s">
        <v>378</v>
      </c>
      <c r="I152" s="114" t="s">
        <v>375</v>
      </c>
      <c r="J152" s="112" t="s">
        <v>379</v>
      </c>
      <c r="K152" s="114" t="s">
        <v>375</v>
      </c>
      <c r="L152" s="112" t="s">
        <v>380</v>
      </c>
      <c r="M152" s="114" t="s">
        <v>375</v>
      </c>
    </row>
    <row r="153" spans="1:13" ht="7.5" customHeight="1">
      <c r="A153" s="100"/>
      <c r="B153" s="104"/>
      <c r="C153" s="100"/>
      <c r="D153" s="104"/>
      <c r="E153" s="100"/>
      <c r="F153" s="104"/>
      <c r="G153" s="104"/>
      <c r="I153" s="104"/>
      <c r="K153" s="104"/>
      <c r="M153" s="104"/>
    </row>
    <row r="154" spans="1:13" ht="15" customHeight="1">
      <c r="A154" s="100" t="s">
        <v>381</v>
      </c>
      <c r="B154" s="95" t="s">
        <v>513</v>
      </c>
    </row>
    <row r="155" spans="1:13" ht="15" customHeight="1">
      <c r="A155" s="100"/>
      <c r="B155" s="95" t="s">
        <v>514</v>
      </c>
      <c r="L155" s="517"/>
      <c r="M155" s="517"/>
    </row>
    <row r="156" spans="1:13" ht="15" customHeight="1">
      <c r="A156" s="100"/>
    </row>
    <row r="157" spans="1:13" ht="15" customHeight="1">
      <c r="A157" s="100" t="s">
        <v>382</v>
      </c>
      <c r="B157" s="95" t="s">
        <v>383</v>
      </c>
      <c r="L157" s="517"/>
      <c r="M157" s="517"/>
    </row>
    <row r="158" spans="1:13" ht="15" customHeight="1">
      <c r="A158" s="100"/>
    </row>
    <row r="159" spans="1:13" ht="15" customHeight="1">
      <c r="A159" s="375" t="s">
        <v>1019</v>
      </c>
      <c r="B159" s="95" t="s">
        <v>1020</v>
      </c>
      <c r="L159" s="517"/>
      <c r="M159" s="517"/>
    </row>
    <row r="160" spans="1:13" ht="15" customHeight="1">
      <c r="A160" s="100"/>
    </row>
    <row r="161" spans="1:13" ht="15" customHeight="1">
      <c r="A161" s="100"/>
    </row>
    <row r="162" spans="1:13" ht="15" customHeight="1">
      <c r="A162" s="100"/>
      <c r="B162" s="95" t="s">
        <v>384</v>
      </c>
      <c r="G162" s="95" t="s">
        <v>385</v>
      </c>
    </row>
    <row r="163" spans="1:13" ht="15" customHeight="1">
      <c r="A163" s="100"/>
      <c r="B163" s="95" t="s">
        <v>386</v>
      </c>
      <c r="D163" s="101"/>
      <c r="E163" s="101"/>
      <c r="F163" s="101"/>
      <c r="G163" s="101"/>
      <c r="H163" s="101"/>
      <c r="I163" s="101"/>
      <c r="J163" s="101"/>
      <c r="K163" s="101"/>
    </row>
    <row r="164" spans="1:13" ht="15" customHeight="1">
      <c r="A164" s="100"/>
      <c r="D164" s="101"/>
      <c r="E164" s="101"/>
      <c r="F164" s="101"/>
      <c r="G164" s="101"/>
      <c r="H164" s="101"/>
      <c r="I164" s="101"/>
      <c r="J164" s="101"/>
      <c r="K164" s="101"/>
    </row>
    <row r="165" spans="1:13">
      <c r="A165" s="100"/>
    </row>
    <row r="166" spans="1:13" ht="20.100000000000001" customHeight="1">
      <c r="A166" s="100"/>
      <c r="B166" s="95" t="s">
        <v>387</v>
      </c>
      <c r="D166" s="101"/>
      <c r="E166" s="101"/>
      <c r="F166" s="101"/>
      <c r="G166" s="101"/>
      <c r="H166" s="95" t="s">
        <v>388</v>
      </c>
      <c r="J166" s="101"/>
      <c r="K166" s="101"/>
    </row>
    <row r="167" spans="1:13" ht="20.100000000000001" customHeight="1">
      <c r="A167" s="100"/>
      <c r="B167" s="95" t="s">
        <v>389</v>
      </c>
      <c r="D167" s="101"/>
      <c r="E167" s="101"/>
      <c r="F167" s="101"/>
      <c r="G167" s="101"/>
      <c r="H167" s="101"/>
      <c r="I167" s="101"/>
      <c r="J167" s="101"/>
      <c r="K167" s="101"/>
    </row>
    <row r="168" spans="1:13">
      <c r="A168" s="100"/>
    </row>
    <row r="169" spans="1:13">
      <c r="A169" s="100"/>
    </row>
    <row r="170" spans="1:13">
      <c r="A170" s="96" t="s">
        <v>390</v>
      </c>
      <c r="L170" s="99"/>
      <c r="M170" s="99"/>
    </row>
    <row r="171" spans="1:13">
      <c r="A171" s="100"/>
      <c r="B171" s="100" t="s">
        <v>266</v>
      </c>
      <c r="C171" s="95" t="s">
        <v>391</v>
      </c>
    </row>
    <row r="172" spans="1:13">
      <c r="A172" s="100"/>
      <c r="B172" s="100"/>
      <c r="C172" s="95" t="s">
        <v>392</v>
      </c>
    </row>
    <row r="173" spans="1:13">
      <c r="A173" s="100"/>
      <c r="B173" s="100"/>
      <c r="C173" s="95" t="s">
        <v>393</v>
      </c>
    </row>
    <row r="174" spans="1:13">
      <c r="A174" s="100"/>
      <c r="B174" s="100"/>
      <c r="C174" s="95" t="s">
        <v>394</v>
      </c>
      <c r="L174" s="101"/>
      <c r="M174" s="101"/>
    </row>
    <row r="175" spans="1:13">
      <c r="A175" s="100"/>
      <c r="B175" s="100"/>
    </row>
    <row r="176" spans="1:13">
      <c r="A176" s="100"/>
      <c r="B176" s="100" t="s">
        <v>274</v>
      </c>
      <c r="C176" s="95" t="s">
        <v>395</v>
      </c>
    </row>
    <row r="177" spans="1:13">
      <c r="A177" s="100"/>
      <c r="B177" s="100"/>
      <c r="C177" s="95" t="s">
        <v>396</v>
      </c>
    </row>
    <row r="178" spans="1:13">
      <c r="A178" s="100"/>
      <c r="B178" s="100"/>
      <c r="C178" s="95" t="s">
        <v>397</v>
      </c>
    </row>
    <row r="179" spans="1:13">
      <c r="A179" s="100"/>
      <c r="B179" s="100"/>
      <c r="C179" s="95" t="s">
        <v>398</v>
      </c>
      <c r="L179" s="101"/>
      <c r="M179" s="101"/>
    </row>
    <row r="180" spans="1:13">
      <c r="A180" s="100"/>
      <c r="B180" s="100"/>
    </row>
    <row r="181" spans="1:13">
      <c r="A181" s="100"/>
      <c r="B181" s="100" t="s">
        <v>283</v>
      </c>
      <c r="C181" s="95" t="s">
        <v>399</v>
      </c>
    </row>
    <row r="182" spans="1:13">
      <c r="A182" s="100"/>
      <c r="B182" s="100"/>
      <c r="C182" s="95" t="s">
        <v>400</v>
      </c>
    </row>
    <row r="183" spans="1:13" ht="15" customHeight="1">
      <c r="A183" s="100"/>
      <c r="B183" s="100"/>
      <c r="C183" s="95" t="s">
        <v>401</v>
      </c>
      <c r="I183" s="510" t="str">
        <f>'RYH MISC 6'!C20</f>
        <v>588/ZS-RYH/1</v>
      </c>
      <c r="J183" s="510"/>
    </row>
    <row r="184" spans="1:13" ht="15" customHeight="1">
      <c r="A184" s="100"/>
      <c r="B184" s="100"/>
      <c r="C184" s="95" t="s">
        <v>402</v>
      </c>
      <c r="I184" s="507" t="str">
        <f>'RYH MISC 6'!C19</f>
        <v>ZS-RYH/5</v>
      </c>
      <c r="J184" s="507"/>
      <c r="K184" s="103"/>
    </row>
    <row r="185" spans="1:13" ht="15" customHeight="1">
      <c r="A185" s="100"/>
      <c r="B185" s="100"/>
      <c r="C185" s="95" t="s">
        <v>403</v>
      </c>
      <c r="H185" s="132"/>
      <c r="I185" s="508">
        <f>'RYH MISC 6'!I19</f>
        <v>45656</v>
      </c>
      <c r="J185" s="508"/>
      <c r="K185" s="508"/>
    </row>
    <row r="186" spans="1:13" ht="15" customHeight="1">
      <c r="A186" s="100"/>
      <c r="B186" s="100"/>
      <c r="C186" s="95" t="s">
        <v>404</v>
      </c>
      <c r="I186" s="507">
        <f>'RYH MISC 6'!C23</f>
        <v>10186380</v>
      </c>
      <c r="J186" s="507"/>
      <c r="K186" s="103"/>
    </row>
    <row r="187" spans="1:13" ht="15" customHeight="1">
      <c r="A187" s="100"/>
      <c r="B187" s="100"/>
      <c r="C187" s="95" t="s">
        <v>405</v>
      </c>
      <c r="F187" s="132"/>
      <c r="G187" s="132"/>
      <c r="I187" s="508">
        <f>'RYH MISC 6'!I23</f>
        <v>46113</v>
      </c>
      <c r="J187" s="508"/>
      <c r="K187" s="508"/>
      <c r="M187" s="95" t="s">
        <v>2</v>
      </c>
    </row>
    <row r="188" spans="1:13" ht="15" customHeight="1">
      <c r="A188" s="100"/>
      <c r="B188" s="100"/>
      <c r="C188" s="95" t="s">
        <v>406</v>
      </c>
      <c r="I188" s="507">
        <v>8265</v>
      </c>
      <c r="J188" s="507"/>
      <c r="K188" s="103"/>
    </row>
    <row r="189" spans="1:13" ht="15" customHeight="1">
      <c r="A189" s="100"/>
      <c r="B189" s="100"/>
      <c r="C189" s="95" t="s">
        <v>407</v>
      </c>
      <c r="I189" s="507" t="str">
        <f>'RYH HOBBS'!C11</f>
        <v>BHT-407-FM1</v>
      </c>
      <c r="J189" s="507"/>
      <c r="K189" s="103"/>
    </row>
    <row r="190" spans="1:13" ht="15" customHeight="1">
      <c r="A190" s="100"/>
      <c r="B190" s="100"/>
      <c r="C190" s="95" t="s">
        <v>408</v>
      </c>
      <c r="I190" s="507" t="str">
        <f>'RYH HOBBS'!C12</f>
        <v>Rev 23/ 24 August 2023</v>
      </c>
      <c r="J190" s="507"/>
      <c r="K190" s="507"/>
    </row>
    <row r="191" spans="1:13" ht="15" customHeight="1">
      <c r="A191" s="100"/>
      <c r="B191" s="100"/>
      <c r="C191" s="95" t="s">
        <v>409</v>
      </c>
      <c r="I191" s="95" t="s">
        <v>227</v>
      </c>
    </row>
    <row r="192" spans="1:13" ht="15" customHeight="1">
      <c r="A192" s="100"/>
      <c r="B192" s="100"/>
      <c r="C192" s="95" t="s">
        <v>410</v>
      </c>
      <c r="G192" s="506"/>
      <c r="H192" s="506"/>
      <c r="I192" s="95" t="s">
        <v>227</v>
      </c>
    </row>
    <row r="193" spans="1:14" ht="15" customHeight="1">
      <c r="A193" s="100"/>
      <c r="B193" s="100"/>
      <c r="C193" s="95" t="s">
        <v>411</v>
      </c>
      <c r="I193" s="95" t="s">
        <v>227</v>
      </c>
    </row>
    <row r="194" spans="1:14" ht="15" customHeight="1">
      <c r="A194" s="100"/>
      <c r="B194" s="100"/>
      <c r="C194" s="95" t="s">
        <v>412</v>
      </c>
      <c r="I194" s="95" t="s">
        <v>227</v>
      </c>
    </row>
    <row r="195" spans="1:14" ht="15" customHeight="1">
      <c r="A195" s="100"/>
      <c r="B195" s="100"/>
      <c r="C195" s="95" t="s">
        <v>890</v>
      </c>
      <c r="G195" s="95" t="s">
        <v>891</v>
      </c>
      <c r="H195" s="318"/>
      <c r="I195" s="319" t="s">
        <v>2</v>
      </c>
      <c r="J195" s="317" t="s">
        <v>892</v>
      </c>
      <c r="K195" s="320"/>
      <c r="L195" s="320"/>
    </row>
    <row r="196" spans="1:14" ht="15" customHeight="1">
      <c r="A196" s="100"/>
      <c r="B196" s="100"/>
      <c r="I196" s="116"/>
      <c r="J196" s="122"/>
      <c r="K196" s="122"/>
    </row>
    <row r="197" spans="1:14">
      <c r="A197" s="100"/>
      <c r="B197" s="100"/>
    </row>
    <row r="198" spans="1:14">
      <c r="A198" s="107"/>
      <c r="B198" s="108"/>
      <c r="C198" s="108"/>
      <c r="D198" s="108"/>
      <c r="E198" s="108"/>
      <c r="F198" s="108"/>
      <c r="G198" s="108"/>
      <c r="H198" s="108"/>
      <c r="I198" s="108"/>
      <c r="J198" s="108"/>
      <c r="K198" s="108"/>
      <c r="L198" s="108"/>
      <c r="M198" s="108"/>
    </row>
    <row r="199" spans="1:14" ht="13.5" customHeight="1">
      <c r="A199" s="95" t="s">
        <v>2</v>
      </c>
      <c r="C199" s="499" t="s">
        <v>688</v>
      </c>
      <c r="D199" s="499"/>
      <c r="E199" s="499"/>
      <c r="F199" s="499"/>
      <c r="G199" s="499"/>
      <c r="H199" s="499"/>
      <c r="I199" s="499"/>
      <c r="J199" s="499"/>
      <c r="K199" s="499"/>
      <c r="M199" s="100" t="s">
        <v>687</v>
      </c>
    </row>
    <row r="200" spans="1:14" ht="14.25" customHeight="1" thickBot="1">
      <c r="A200" s="97"/>
      <c r="B200" s="118"/>
      <c r="C200" s="500" t="s">
        <v>2</v>
      </c>
      <c r="D200" s="500"/>
      <c r="E200" s="500"/>
      <c r="F200" s="500"/>
      <c r="G200" s="500"/>
      <c r="H200" s="500"/>
      <c r="I200" s="500"/>
      <c r="J200" s="500"/>
      <c r="K200" s="500"/>
      <c r="L200" s="118"/>
      <c r="M200" s="118"/>
    </row>
    <row r="202" spans="1:14">
      <c r="A202" s="100"/>
      <c r="B202" s="100" t="s">
        <v>286</v>
      </c>
      <c r="C202" s="95" t="s">
        <v>413</v>
      </c>
      <c r="L202" s="509" t="s">
        <v>308</v>
      </c>
      <c r="M202" s="509"/>
    </row>
    <row r="203" spans="1:14">
      <c r="A203" s="100"/>
      <c r="B203" s="100"/>
    </row>
    <row r="204" spans="1:14">
      <c r="A204" s="100"/>
      <c r="B204" s="104" t="s">
        <v>414</v>
      </c>
      <c r="C204" s="95" t="s">
        <v>415</v>
      </c>
      <c r="L204" s="101"/>
      <c r="M204" s="101"/>
    </row>
    <row r="205" spans="1:14">
      <c r="A205" s="100"/>
      <c r="B205" s="104"/>
    </row>
    <row r="206" spans="1:14">
      <c r="A206" s="100"/>
      <c r="B206" s="104" t="s">
        <v>416</v>
      </c>
      <c r="C206" s="95" t="s">
        <v>417</v>
      </c>
      <c r="L206" s="101"/>
      <c r="M206" s="101"/>
    </row>
    <row r="207" spans="1:14">
      <c r="A207" s="100"/>
      <c r="B207" s="104"/>
      <c r="N207" s="95" t="s">
        <v>2</v>
      </c>
    </row>
    <row r="208" spans="1:14">
      <c r="A208" s="100"/>
      <c r="B208" s="104" t="s">
        <v>418</v>
      </c>
      <c r="C208" s="95" t="s">
        <v>419</v>
      </c>
      <c r="L208" s="101"/>
      <c r="M208" s="101"/>
    </row>
    <row r="209" spans="1:13">
      <c r="A209" s="100"/>
      <c r="B209" s="104"/>
    </row>
    <row r="210" spans="1:13">
      <c r="A210" s="100"/>
      <c r="B210" s="104" t="s">
        <v>420</v>
      </c>
      <c r="C210" s="95" t="s">
        <v>421</v>
      </c>
      <c r="L210" s="101"/>
      <c r="M210" s="101"/>
    </row>
    <row r="211" spans="1:13">
      <c r="A211" s="100"/>
      <c r="B211" s="104"/>
    </row>
    <row r="212" spans="1:13">
      <c r="A212" s="100"/>
      <c r="B212" s="104" t="s">
        <v>422</v>
      </c>
      <c r="C212" s="95" t="s">
        <v>423</v>
      </c>
      <c r="L212" s="101"/>
      <c r="M212" s="101"/>
    </row>
    <row r="213" spans="1:13">
      <c r="A213" s="100"/>
      <c r="B213" s="104"/>
    </row>
    <row r="214" spans="1:13">
      <c r="A214" s="100"/>
      <c r="B214" s="104" t="s">
        <v>424</v>
      </c>
      <c r="C214" s="95" t="s">
        <v>425</v>
      </c>
      <c r="L214" s="101"/>
      <c r="M214" s="101"/>
    </row>
    <row r="215" spans="1:13">
      <c r="A215" s="100"/>
      <c r="B215" s="104"/>
    </row>
    <row r="216" spans="1:13">
      <c r="A216" s="100"/>
      <c r="B216" s="104" t="s">
        <v>426</v>
      </c>
      <c r="C216" s="95" t="s">
        <v>427</v>
      </c>
    </row>
    <row r="217" spans="1:13">
      <c r="A217" s="100"/>
      <c r="B217" s="100"/>
      <c r="C217" s="95" t="s">
        <v>704</v>
      </c>
    </row>
    <row r="218" spans="1:13">
      <c r="A218" s="100"/>
      <c r="B218" s="100"/>
      <c r="C218" s="95" t="s">
        <v>428</v>
      </c>
      <c r="L218" s="101"/>
      <c r="M218" s="101"/>
    </row>
    <row r="219" spans="1:13">
      <c r="A219" s="100"/>
      <c r="B219" s="100"/>
    </row>
    <row r="220" spans="1:13">
      <c r="A220" s="100"/>
      <c r="B220" s="100"/>
    </row>
    <row r="221" spans="1:13">
      <c r="A221" s="100"/>
      <c r="B221" s="100"/>
    </row>
    <row r="222" spans="1:13">
      <c r="A222" s="100"/>
      <c r="B222" s="100"/>
    </row>
    <row r="223" spans="1:13">
      <c r="A223" s="100"/>
      <c r="B223" s="100" t="s">
        <v>429</v>
      </c>
    </row>
    <row r="224" spans="1:13">
      <c r="A224" s="100"/>
      <c r="B224" s="100" t="s">
        <v>705</v>
      </c>
    </row>
    <row r="225" spans="1:13">
      <c r="A225" s="100"/>
      <c r="B225" s="100"/>
    </row>
    <row r="226" spans="1:13" ht="27" customHeight="1">
      <c r="A226" s="100"/>
      <c r="B226" s="100" t="s">
        <v>260</v>
      </c>
      <c r="C226" s="521" t="s">
        <v>2</v>
      </c>
      <c r="D226" s="521"/>
      <c r="E226" s="521"/>
      <c r="F226" s="521"/>
      <c r="G226" s="101"/>
      <c r="H226" s="95" t="s">
        <v>430</v>
      </c>
      <c r="I226" s="101"/>
      <c r="J226" s="101"/>
      <c r="K226" s="101"/>
      <c r="L226" s="101"/>
      <c r="M226" s="101"/>
    </row>
    <row r="227" spans="1:13" ht="39.950000000000003" customHeight="1">
      <c r="A227" s="100"/>
      <c r="B227" s="100" t="s">
        <v>431</v>
      </c>
      <c r="G227" s="103"/>
      <c r="H227" s="101"/>
    </row>
    <row r="228" spans="1:13" ht="39.950000000000003" customHeight="1">
      <c r="A228" s="100"/>
      <c r="B228" s="100" t="s">
        <v>432</v>
      </c>
      <c r="C228" s="101"/>
      <c r="D228" s="101" t="s">
        <v>1</v>
      </c>
      <c r="E228" s="101"/>
      <c r="F228" s="101"/>
      <c r="G228" s="101"/>
      <c r="H228" s="95" t="s">
        <v>433</v>
      </c>
      <c r="I228" s="101"/>
      <c r="J228" s="123" t="s">
        <v>438</v>
      </c>
      <c r="K228" s="101"/>
      <c r="L228" s="101"/>
      <c r="M228" s="101"/>
    </row>
    <row r="229" spans="1:13" ht="39.950000000000003" customHeight="1">
      <c r="A229" s="100"/>
      <c r="B229" s="100" t="s">
        <v>434</v>
      </c>
      <c r="C229" s="101"/>
      <c r="D229" s="101" t="s">
        <v>2</v>
      </c>
      <c r="E229" s="101"/>
      <c r="F229" s="101"/>
      <c r="G229" s="101"/>
      <c r="H229" s="95" t="s">
        <v>433</v>
      </c>
      <c r="I229" s="101"/>
      <c r="J229" s="101"/>
      <c r="K229" s="101"/>
      <c r="L229" s="101"/>
      <c r="M229" s="101"/>
    </row>
    <row r="230" spans="1:13">
      <c r="A230" s="100"/>
      <c r="B230" s="100"/>
    </row>
    <row r="231" spans="1:13">
      <c r="A231" s="100"/>
      <c r="B231" s="100"/>
    </row>
    <row r="232" spans="1:13">
      <c r="A232" s="100"/>
      <c r="B232" s="100"/>
    </row>
    <row r="233" spans="1:13">
      <c r="A233" s="100"/>
      <c r="B233" s="100"/>
    </row>
    <row r="234" spans="1:13">
      <c r="A234" s="100"/>
      <c r="B234" s="100"/>
    </row>
    <row r="235" spans="1:13">
      <c r="A235" s="100"/>
      <c r="B235" s="100"/>
    </row>
    <row r="236" spans="1:13">
      <c r="A236" s="100"/>
      <c r="B236" s="100"/>
    </row>
    <row r="237" spans="1:13">
      <c r="A237" s="100"/>
      <c r="B237" s="100"/>
    </row>
    <row r="238" spans="1:13">
      <c r="A238" s="100"/>
      <c r="B238" s="100"/>
    </row>
    <row r="239" spans="1:13">
      <c r="A239" s="100"/>
      <c r="B239" s="100"/>
    </row>
    <row r="240" spans="1:13">
      <c r="A240" s="100"/>
      <c r="B240" s="100"/>
    </row>
    <row r="241" spans="1:13">
      <c r="A241" s="100"/>
      <c r="B241" s="100"/>
    </row>
    <row r="242" spans="1:13">
      <c r="A242" s="100"/>
      <c r="B242" s="100"/>
    </row>
    <row r="243" spans="1:13">
      <c r="A243" s="100"/>
      <c r="B243" s="100"/>
    </row>
    <row r="244" spans="1:13">
      <c r="A244" s="100"/>
      <c r="B244" s="100"/>
    </row>
    <row r="245" spans="1:13">
      <c r="A245" s="100"/>
      <c r="B245" s="100"/>
    </row>
    <row r="246" spans="1:13">
      <c r="A246" s="100"/>
      <c r="B246" s="100"/>
    </row>
    <row r="247" spans="1:13">
      <c r="A247" s="100"/>
      <c r="B247" s="100"/>
    </row>
    <row r="248" spans="1:13">
      <c r="A248" s="100"/>
      <c r="B248" s="100"/>
    </row>
    <row r="249" spans="1:13">
      <c r="A249" s="100"/>
      <c r="B249" s="100"/>
    </row>
    <row r="250" spans="1:13">
      <c r="A250" s="100"/>
      <c r="B250" s="100"/>
    </row>
    <row r="251" spans="1:13">
      <c r="A251" s="100"/>
      <c r="B251" s="100"/>
    </row>
    <row r="252" spans="1:13">
      <c r="A252" s="100"/>
      <c r="B252" s="100"/>
    </row>
    <row r="253" spans="1:13">
      <c r="A253" s="100"/>
      <c r="B253" s="100"/>
    </row>
    <row r="254" spans="1:13">
      <c r="A254" s="100"/>
      <c r="B254" s="100"/>
    </row>
    <row r="255" spans="1:13">
      <c r="A255" s="107"/>
      <c r="B255" s="108"/>
      <c r="C255" s="108"/>
      <c r="D255" s="108"/>
      <c r="E255" s="108"/>
      <c r="F255" s="108"/>
      <c r="G255" s="108"/>
      <c r="H255" s="108"/>
      <c r="I255" s="108"/>
      <c r="J255" s="108"/>
      <c r="K255" s="108"/>
      <c r="L255" s="108"/>
      <c r="M255" s="108"/>
    </row>
    <row r="256" spans="1:13" ht="13.5" customHeight="1">
      <c r="A256" s="100" t="s">
        <v>2</v>
      </c>
      <c r="B256" s="499" t="s">
        <v>688</v>
      </c>
      <c r="C256" s="499"/>
      <c r="D256" s="499"/>
      <c r="E256" s="499"/>
      <c r="F256" s="499"/>
      <c r="G256" s="499"/>
      <c r="H256" s="499"/>
      <c r="I256" s="499"/>
      <c r="J256" s="499"/>
      <c r="K256" s="499"/>
      <c r="L256" s="499"/>
      <c r="M256" s="95" t="s">
        <v>687</v>
      </c>
    </row>
    <row r="257" spans="1:1">
      <c r="A257" s="100"/>
    </row>
    <row r="258" spans="1:1">
      <c r="A258" s="100"/>
    </row>
    <row r="259" spans="1:1">
      <c r="A259" s="100"/>
    </row>
    <row r="260" spans="1:1">
      <c r="A260" s="100"/>
    </row>
    <row r="261" spans="1:1">
      <c r="A261" s="100"/>
    </row>
    <row r="262" spans="1:1">
      <c r="A262" s="100"/>
    </row>
    <row r="263" spans="1:1">
      <c r="A263" s="100"/>
    </row>
    <row r="264" spans="1:1">
      <c r="A264" s="100"/>
    </row>
    <row r="265" spans="1:1">
      <c r="A265" s="100"/>
    </row>
    <row r="266" spans="1:1">
      <c r="A266" s="100"/>
    </row>
    <row r="267" spans="1:1">
      <c r="A267" s="100"/>
    </row>
    <row r="268" spans="1:1">
      <c r="A268" s="100"/>
    </row>
    <row r="269" spans="1:1">
      <c r="A269" s="100"/>
    </row>
    <row r="270" spans="1:1">
      <c r="A270" s="100"/>
    </row>
    <row r="271" spans="1:1">
      <c r="A271" s="100"/>
    </row>
    <row r="272" spans="1:1">
      <c r="A272" s="100"/>
    </row>
    <row r="273" spans="1:1">
      <c r="A273" s="100"/>
    </row>
    <row r="274" spans="1:1">
      <c r="A274" s="100"/>
    </row>
    <row r="275" spans="1:1">
      <c r="A275" s="100"/>
    </row>
    <row r="276" spans="1:1">
      <c r="A276" s="100"/>
    </row>
    <row r="277" spans="1:1">
      <c r="A277" s="100"/>
    </row>
    <row r="278" spans="1:1">
      <c r="A278" s="100"/>
    </row>
    <row r="279" spans="1:1">
      <c r="A279" s="100"/>
    </row>
    <row r="280" spans="1:1">
      <c r="A280" s="100"/>
    </row>
    <row r="281" spans="1:1">
      <c r="A281" s="100"/>
    </row>
    <row r="282" spans="1:1">
      <c r="A282" s="100"/>
    </row>
    <row r="283" spans="1:1">
      <c r="A283" s="100"/>
    </row>
    <row r="284" spans="1:1">
      <c r="A284" s="100"/>
    </row>
    <row r="285" spans="1:1">
      <c r="A285" s="100"/>
    </row>
    <row r="286" spans="1:1">
      <c r="A286" s="100"/>
    </row>
    <row r="287" spans="1:1">
      <c r="A287" s="100"/>
    </row>
    <row r="288" spans="1:1">
      <c r="A288" s="100"/>
    </row>
    <row r="289" spans="1:1">
      <c r="A289" s="100"/>
    </row>
    <row r="290" spans="1:1">
      <c r="A290" s="100"/>
    </row>
    <row r="291" spans="1:1">
      <c r="A291" s="100"/>
    </row>
    <row r="292" spans="1:1">
      <c r="A292" s="100"/>
    </row>
    <row r="293" spans="1:1">
      <c r="A293" s="100"/>
    </row>
    <row r="294" spans="1:1">
      <c r="A294" s="100"/>
    </row>
    <row r="295" spans="1:1">
      <c r="A295" s="100"/>
    </row>
    <row r="296" spans="1:1">
      <c r="A296" s="100"/>
    </row>
    <row r="297" spans="1:1">
      <c r="A297" s="100"/>
    </row>
    <row r="298" spans="1:1">
      <c r="A298" s="100"/>
    </row>
    <row r="299" spans="1:1">
      <c r="A299" s="100"/>
    </row>
    <row r="300" spans="1:1">
      <c r="A300" s="100"/>
    </row>
    <row r="301" spans="1:1">
      <c r="A301" s="100"/>
    </row>
    <row r="302" spans="1:1">
      <c r="A302" s="100"/>
    </row>
    <row r="303" spans="1:1">
      <c r="A303" s="100"/>
    </row>
    <row r="304" spans="1:1">
      <c r="A304" s="100"/>
    </row>
    <row r="305" spans="1:1">
      <c r="A305" s="100"/>
    </row>
    <row r="306" spans="1:1">
      <c r="A306" s="100"/>
    </row>
    <row r="307" spans="1:1">
      <c r="A307" s="100"/>
    </row>
    <row r="308" spans="1:1">
      <c r="A308" s="100"/>
    </row>
    <row r="309" spans="1:1">
      <c r="A309" s="100"/>
    </row>
    <row r="310" spans="1:1">
      <c r="A310" s="100"/>
    </row>
    <row r="311" spans="1:1">
      <c r="A311" s="100"/>
    </row>
    <row r="312" spans="1:1">
      <c r="A312" s="100"/>
    </row>
    <row r="313" spans="1:1">
      <c r="A313" s="100"/>
    </row>
    <row r="314" spans="1:1">
      <c r="A314" s="100"/>
    </row>
    <row r="315" spans="1:1">
      <c r="A315" s="100"/>
    </row>
    <row r="316" spans="1:1">
      <c r="A316" s="100"/>
    </row>
    <row r="317" spans="1:1">
      <c r="A317" s="100"/>
    </row>
    <row r="318" spans="1:1">
      <c r="A318" s="100"/>
    </row>
    <row r="319" spans="1:1">
      <c r="A319" s="100"/>
    </row>
    <row r="320" spans="1:1">
      <c r="A320" s="100"/>
    </row>
    <row r="321" spans="1:1">
      <c r="A321" s="100"/>
    </row>
    <row r="322" spans="1:1">
      <c r="A322" s="100"/>
    </row>
    <row r="323" spans="1:1">
      <c r="A323" s="100"/>
    </row>
    <row r="324" spans="1:1">
      <c r="A324" s="100"/>
    </row>
    <row r="325" spans="1:1">
      <c r="A325" s="100"/>
    </row>
    <row r="326" spans="1:1">
      <c r="A326" s="100"/>
    </row>
    <row r="327" spans="1:1">
      <c r="A327" s="100"/>
    </row>
    <row r="328" spans="1:1">
      <c r="A328" s="100"/>
    </row>
    <row r="329" spans="1:1">
      <c r="A329" s="100"/>
    </row>
    <row r="330" spans="1:1">
      <c r="A330" s="100"/>
    </row>
    <row r="331" spans="1:1">
      <c r="A331" s="100"/>
    </row>
    <row r="332" spans="1:1">
      <c r="A332" s="100"/>
    </row>
    <row r="333" spans="1:1">
      <c r="A333" s="100"/>
    </row>
    <row r="334" spans="1:1">
      <c r="A334" s="100"/>
    </row>
  </sheetData>
  <mergeCells count="118">
    <mergeCell ref="C226:F226"/>
    <mergeCell ref="L155:M155"/>
    <mergeCell ref="L157:M157"/>
    <mergeCell ref="L159:M159"/>
    <mergeCell ref="L150:M150"/>
    <mergeCell ref="L145:M145"/>
    <mergeCell ref="A4:M4"/>
    <mergeCell ref="L78:M78"/>
    <mergeCell ref="L79:M79"/>
    <mergeCell ref="H40:I40"/>
    <mergeCell ref="F46:G46"/>
    <mergeCell ref="F49:G49"/>
    <mergeCell ref="L65:M65"/>
    <mergeCell ref="L83:M83"/>
    <mergeCell ref="D51:E51"/>
    <mergeCell ref="D54:E54"/>
    <mergeCell ref="L69:M69"/>
    <mergeCell ref="L71:M71"/>
    <mergeCell ref="L72:M72"/>
    <mergeCell ref="L66:M66"/>
    <mergeCell ref="D53:E53"/>
    <mergeCell ref="D45:E45"/>
    <mergeCell ref="F45:G45"/>
    <mergeCell ref="L93:M93"/>
    <mergeCell ref="L96:M96"/>
    <mergeCell ref="L98:M98"/>
    <mergeCell ref="L125:M125"/>
    <mergeCell ref="L129:M129"/>
    <mergeCell ref="L117:M117"/>
    <mergeCell ref="C143:D143"/>
    <mergeCell ref="L87:M87"/>
    <mergeCell ref="L89:M89"/>
    <mergeCell ref="L90:M90"/>
    <mergeCell ref="L92:M92"/>
    <mergeCell ref="L133:M133"/>
    <mergeCell ref="L134:M134"/>
    <mergeCell ref="L114:M114"/>
    <mergeCell ref="L119:M119"/>
    <mergeCell ref="L120:M120"/>
    <mergeCell ref="L124:M124"/>
    <mergeCell ref="L99:M99"/>
    <mergeCell ref="L101:M101"/>
    <mergeCell ref="L113:M113"/>
    <mergeCell ref="A11:M11"/>
    <mergeCell ref="C60:K60"/>
    <mergeCell ref="G18:H18"/>
    <mergeCell ref="C21:D21"/>
    <mergeCell ref="I19:J19"/>
    <mergeCell ref="G19:H19"/>
    <mergeCell ref="H46:I46"/>
    <mergeCell ref="H45:I45"/>
    <mergeCell ref="D24:E24"/>
    <mergeCell ref="A12:M12"/>
    <mergeCell ref="G42:H42"/>
    <mergeCell ref="L41:M41"/>
    <mergeCell ref="D47:E47"/>
    <mergeCell ref="F48:G48"/>
    <mergeCell ref="H48:I48"/>
    <mergeCell ref="H49:I49"/>
    <mergeCell ref="A14:M14"/>
    <mergeCell ref="E31:H31"/>
    <mergeCell ref="I183:J183"/>
    <mergeCell ref="D50:E50"/>
    <mergeCell ref="H51:I51"/>
    <mergeCell ref="H52:I52"/>
    <mergeCell ref="L147:M147"/>
    <mergeCell ref="H53:I53"/>
    <mergeCell ref="I189:J189"/>
    <mergeCell ref="D52:E52"/>
    <mergeCell ref="H55:I55"/>
    <mergeCell ref="H54:I54"/>
    <mergeCell ref="F55:G55"/>
    <mergeCell ref="F54:G54"/>
    <mergeCell ref="F51:G51"/>
    <mergeCell ref="F52:G52"/>
    <mergeCell ref="F53:G53"/>
    <mergeCell ref="L75:M75"/>
    <mergeCell ref="L86:M86"/>
    <mergeCell ref="C144:D144"/>
    <mergeCell ref="C145:D145"/>
    <mergeCell ref="L142:M142"/>
    <mergeCell ref="C140:K140"/>
    <mergeCell ref="L102:M102"/>
    <mergeCell ref="L68:M68"/>
    <mergeCell ref="L95:M95"/>
    <mergeCell ref="I184:J184"/>
    <mergeCell ref="I186:J186"/>
    <mergeCell ref="C199:K199"/>
    <mergeCell ref="C200:K200"/>
    <mergeCell ref="I188:J188"/>
    <mergeCell ref="I185:K185"/>
    <mergeCell ref="I187:K187"/>
    <mergeCell ref="L202:M202"/>
    <mergeCell ref="I190:K190"/>
    <mergeCell ref="A3:M3"/>
    <mergeCell ref="A15:M15"/>
    <mergeCell ref="B59:L59"/>
    <mergeCell ref="B256:L256"/>
    <mergeCell ref="B139:L139"/>
    <mergeCell ref="B1:L1"/>
    <mergeCell ref="L84:M84"/>
    <mergeCell ref="D46:E46"/>
    <mergeCell ref="F47:G47"/>
    <mergeCell ref="H47:I47"/>
    <mergeCell ref="A8:M8"/>
    <mergeCell ref="A9:M9"/>
    <mergeCell ref="A10:M10"/>
    <mergeCell ref="H50:I50"/>
    <mergeCell ref="D48:E48"/>
    <mergeCell ref="D49:E49"/>
    <mergeCell ref="L76:M76"/>
    <mergeCell ref="D55:E55"/>
    <mergeCell ref="F50:G50"/>
    <mergeCell ref="H24:I24"/>
    <mergeCell ref="C40:D40"/>
    <mergeCell ref="C41:D41"/>
    <mergeCell ref="E62:I62"/>
    <mergeCell ref="G192:H192"/>
  </mergeCells>
  <phoneticPr fontId="47" type="noConversion"/>
  <pageMargins left="0.74803149606299213" right="0.70866141732283472" top="0.62992125984251968" bottom="0.47244094488188981" header="0.27559055118110237" footer="0.35433070866141736"/>
  <pageSetup paperSize="9" scale="82" orientation="portrait" r:id="rId1"/>
  <headerFooter alignWithMargins="0">
    <oddFooter>&amp;C&amp;"Arial,Regular"NH-WP-009</oddFooter>
  </headerFooter>
  <rowBreaks count="3" manualBreakCount="3">
    <brk id="59" max="12" man="1"/>
    <brk id="139" max="12" man="1"/>
    <brk id="199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C30"/>
  <sheetViews>
    <sheetView workbookViewId="0">
      <selection activeCell="AC29" sqref="AC29"/>
    </sheetView>
  </sheetViews>
  <sheetFormatPr defaultColWidth="9" defaultRowHeight="12.75"/>
  <cols>
    <col min="1" max="1" width="5" style="399" customWidth="1"/>
    <col min="2" max="2" width="14" style="399" customWidth="1"/>
    <col min="3" max="3" width="4.375" style="399" customWidth="1"/>
    <col min="4" max="4" width="5.5" style="399" customWidth="1"/>
    <col min="5" max="5" width="1.5" style="399" customWidth="1"/>
    <col min="6" max="6" width="3.125" style="399" customWidth="1"/>
    <col min="7" max="7" width="1.625" style="399" customWidth="1"/>
    <col min="8" max="8" width="1.875" style="399" customWidth="1"/>
    <col min="9" max="9" width="3.5" style="399" customWidth="1"/>
    <col min="10" max="10" width="2.125" style="399" customWidth="1"/>
    <col min="11" max="11" width="1.875" style="399" customWidth="1"/>
    <col min="12" max="12" width="3.125" style="399" customWidth="1"/>
    <col min="13" max="13" width="3" style="399" customWidth="1"/>
    <col min="14" max="14" width="1.875" style="399" customWidth="1"/>
    <col min="15" max="15" width="1.5" style="399" customWidth="1"/>
    <col min="16" max="16" width="1.375" style="399" customWidth="1"/>
    <col min="17" max="17" width="4" style="399" customWidth="1"/>
    <col min="18" max="18" width="3" style="399" customWidth="1"/>
    <col min="19" max="19" width="1.875" style="399" customWidth="1"/>
    <col min="20" max="20" width="2.125" style="399" customWidth="1"/>
    <col min="21" max="21" width="2.875" style="399" customWidth="1"/>
    <col min="22" max="22" width="2.375" style="399" customWidth="1"/>
    <col min="23" max="23" width="2.625" style="399" customWidth="1"/>
    <col min="24" max="24" width="4.875" style="399" customWidth="1"/>
    <col min="25" max="25" width="4" style="399" customWidth="1"/>
    <col min="26" max="26" width="2.875" style="399" hidden="1" customWidth="1"/>
    <col min="27" max="16384" width="9" style="399"/>
  </cols>
  <sheetData>
    <row r="1" spans="1:29" ht="76.5" customHeight="1">
      <c r="A1" s="524" t="s">
        <v>1109</v>
      </c>
      <c r="B1" s="524"/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  <c r="O1" s="524"/>
      <c r="P1" s="524"/>
      <c r="Q1" s="524"/>
      <c r="R1" s="524"/>
      <c r="S1" s="524"/>
      <c r="T1" s="524"/>
      <c r="U1" s="524"/>
      <c r="V1" s="524"/>
      <c r="W1" s="524"/>
      <c r="X1" s="524"/>
      <c r="Y1" s="524"/>
      <c r="Z1" s="524"/>
    </row>
    <row r="2" spans="1:29" ht="28.5" customHeight="1">
      <c r="A2" s="400"/>
      <c r="B2" s="401"/>
      <c r="C2" s="525" t="s">
        <v>658</v>
      </c>
      <c r="D2" s="526"/>
      <c r="E2" s="526"/>
      <c r="F2" s="526"/>
      <c r="G2" s="526"/>
      <c r="H2" s="526"/>
      <c r="I2" s="526"/>
      <c r="J2" s="526"/>
      <c r="K2" s="526"/>
      <c r="L2" s="526"/>
      <c r="M2" s="526"/>
      <c r="N2" s="526"/>
      <c r="O2" s="526"/>
      <c r="P2" s="526"/>
      <c r="Q2" s="526"/>
      <c r="R2" s="526"/>
      <c r="S2" s="526"/>
      <c r="T2" s="526"/>
      <c r="U2" s="526"/>
      <c r="V2" s="526"/>
      <c r="W2" s="526"/>
      <c r="X2" s="526"/>
      <c r="Y2" s="527"/>
    </row>
    <row r="3" spans="1:29" ht="20.25" customHeight="1">
      <c r="A3" s="402">
        <v>1</v>
      </c>
      <c r="B3" s="528" t="s">
        <v>1110</v>
      </c>
      <c r="C3" s="529"/>
      <c r="D3" s="529"/>
      <c r="E3" s="530"/>
      <c r="F3" s="403" t="s">
        <v>1111</v>
      </c>
      <c r="G3" s="531" t="s">
        <v>525</v>
      </c>
      <c r="H3" s="532"/>
      <c r="I3" s="403" t="s">
        <v>1112</v>
      </c>
      <c r="J3" s="531" t="s">
        <v>1182</v>
      </c>
      <c r="K3" s="532"/>
      <c r="L3" s="404" t="s">
        <v>436</v>
      </c>
      <c r="M3" s="404" t="s">
        <v>1183</v>
      </c>
      <c r="N3" s="528" t="s">
        <v>1113</v>
      </c>
      <c r="O3" s="529"/>
      <c r="P3" s="529"/>
      <c r="Q3" s="529"/>
      <c r="R3" s="529"/>
      <c r="S3" s="529"/>
      <c r="T3" s="529"/>
      <c r="U3" s="530"/>
      <c r="V3" s="531">
        <v>53950</v>
      </c>
      <c r="W3" s="533"/>
      <c r="X3" s="533"/>
      <c r="Y3" s="532"/>
    </row>
    <row r="4" spans="1:29" ht="20.45" customHeight="1">
      <c r="A4" s="534">
        <v>2</v>
      </c>
      <c r="B4" s="536" t="s">
        <v>1114</v>
      </c>
      <c r="C4" s="537"/>
      <c r="D4" s="537"/>
      <c r="E4" s="537"/>
      <c r="F4" s="537"/>
      <c r="G4" s="537"/>
      <c r="H4" s="537"/>
      <c r="I4" s="537"/>
      <c r="J4" s="537"/>
      <c r="K4" s="538"/>
      <c r="L4" s="536" t="s">
        <v>1115</v>
      </c>
      <c r="M4" s="537"/>
      <c r="N4" s="537"/>
      <c r="O4" s="537"/>
      <c r="P4" s="537"/>
      <c r="Q4" s="537"/>
      <c r="R4" s="537"/>
      <c r="S4" s="537"/>
      <c r="T4" s="537"/>
      <c r="U4" s="537"/>
      <c r="V4" s="537"/>
      <c r="W4" s="537"/>
      <c r="X4" s="537"/>
      <c r="Y4" s="538"/>
    </row>
    <row r="5" spans="1:29" ht="20.25" customHeight="1">
      <c r="A5" s="535"/>
      <c r="B5" s="539" t="s">
        <v>595</v>
      </c>
      <c r="C5" s="540"/>
      <c r="D5" s="540"/>
      <c r="E5" s="540"/>
      <c r="F5" s="540"/>
      <c r="G5" s="540"/>
      <c r="H5" s="540"/>
      <c r="I5" s="540"/>
      <c r="J5" s="540"/>
      <c r="K5" s="541"/>
      <c r="L5" s="539" t="s">
        <v>596</v>
      </c>
      <c r="M5" s="540"/>
      <c r="N5" s="540"/>
      <c r="O5" s="540"/>
      <c r="P5" s="540"/>
      <c r="Q5" s="540"/>
      <c r="R5" s="540"/>
      <c r="S5" s="540"/>
      <c r="T5" s="540"/>
      <c r="U5" s="540"/>
      <c r="V5" s="540"/>
      <c r="W5" s="540"/>
      <c r="X5" s="540"/>
      <c r="Y5" s="541"/>
    </row>
    <row r="6" spans="1:29" ht="27" customHeight="1">
      <c r="A6" s="402">
        <v>3</v>
      </c>
      <c r="B6" s="551" t="s">
        <v>1116</v>
      </c>
      <c r="C6" s="552"/>
      <c r="D6" s="542">
        <f>'RYH HOBBS'!C19</f>
        <v>7723.9</v>
      </c>
      <c r="E6" s="543"/>
      <c r="F6" s="544"/>
      <c r="G6" s="553" t="s">
        <v>1117</v>
      </c>
      <c r="H6" s="554"/>
      <c r="I6" s="554"/>
      <c r="J6" s="554"/>
      <c r="K6" s="554"/>
      <c r="L6" s="554"/>
      <c r="M6" s="555"/>
      <c r="N6" s="542">
        <f>'RYH HOBBS'!C23</f>
        <v>12323</v>
      </c>
      <c r="O6" s="543"/>
      <c r="P6" s="543"/>
      <c r="Q6" s="544"/>
      <c r="R6" s="528" t="s">
        <v>1118</v>
      </c>
      <c r="S6" s="529"/>
      <c r="T6" s="529"/>
      <c r="U6" s="529"/>
      <c r="V6" s="530"/>
      <c r="W6" s="542">
        <f>'RYH HOBBS'!C17</f>
        <v>7723.9</v>
      </c>
      <c r="X6" s="543"/>
      <c r="Y6" s="544"/>
    </row>
    <row r="7" spans="1:29" ht="46.5" customHeight="1">
      <c r="A7" s="405">
        <v>4</v>
      </c>
      <c r="B7" s="406" t="s">
        <v>1119</v>
      </c>
      <c r="C7" s="545" t="s">
        <v>1120</v>
      </c>
      <c r="D7" s="546"/>
      <c r="E7" s="547"/>
      <c r="F7" s="545" t="s">
        <v>1121</v>
      </c>
      <c r="G7" s="546"/>
      <c r="H7" s="546"/>
      <c r="I7" s="546"/>
      <c r="J7" s="547"/>
      <c r="K7" s="545" t="s">
        <v>1122</v>
      </c>
      <c r="L7" s="546"/>
      <c r="M7" s="546"/>
      <c r="N7" s="546"/>
      <c r="O7" s="546"/>
      <c r="P7" s="547"/>
      <c r="Q7" s="545" t="s">
        <v>1123</v>
      </c>
      <c r="R7" s="546"/>
      <c r="S7" s="546"/>
      <c r="T7" s="546"/>
      <c r="U7" s="547"/>
      <c r="V7" s="548" t="s">
        <v>1124</v>
      </c>
      <c r="W7" s="549"/>
      <c r="X7" s="549"/>
      <c r="Y7" s="550"/>
    </row>
    <row r="8" spans="1:29" ht="20.25" customHeight="1">
      <c r="A8" s="407" t="s">
        <v>1125</v>
      </c>
      <c r="B8" s="408" t="s">
        <v>1068</v>
      </c>
      <c r="C8" s="542">
        <f>'RYH HOBBS'!C20</f>
        <v>7562.9</v>
      </c>
      <c r="D8" s="543"/>
      <c r="E8" s="544"/>
      <c r="F8" s="542" t="s">
        <v>437</v>
      </c>
      <c r="G8" s="543"/>
      <c r="H8" s="543"/>
      <c r="I8" s="543"/>
      <c r="J8" s="544"/>
      <c r="K8" s="542">
        <f>'RYH HOBBS'!C24</f>
        <v>6343</v>
      </c>
      <c r="L8" s="543"/>
      <c r="M8" s="543"/>
      <c r="N8" s="543"/>
      <c r="O8" s="543"/>
      <c r="P8" s="544"/>
      <c r="Q8" s="542" t="s">
        <v>66</v>
      </c>
      <c r="R8" s="543"/>
      <c r="S8" s="543"/>
      <c r="T8" s="543"/>
      <c r="U8" s="544"/>
      <c r="V8" s="559">
        <v>39891</v>
      </c>
      <c r="W8" s="560"/>
      <c r="X8" s="560"/>
      <c r="Y8" s="561"/>
      <c r="AC8" s="409"/>
    </row>
    <row r="9" spans="1:29" ht="20.45" customHeight="1">
      <c r="A9" s="407" t="s">
        <v>1126</v>
      </c>
      <c r="B9" s="408"/>
      <c r="C9" s="556"/>
      <c r="D9" s="557"/>
      <c r="E9" s="558"/>
      <c r="F9" s="556"/>
      <c r="G9" s="557"/>
      <c r="H9" s="557"/>
      <c r="I9" s="557"/>
      <c r="J9" s="558"/>
      <c r="K9" s="556"/>
      <c r="L9" s="557"/>
      <c r="M9" s="557"/>
      <c r="N9" s="557"/>
      <c r="O9" s="557"/>
      <c r="P9" s="558"/>
      <c r="Q9" s="556"/>
      <c r="R9" s="557"/>
      <c r="S9" s="557"/>
      <c r="T9" s="557"/>
      <c r="U9" s="558"/>
      <c r="V9" s="556"/>
      <c r="W9" s="557"/>
      <c r="X9" s="557"/>
      <c r="Y9" s="558"/>
    </row>
    <row r="10" spans="1:29" ht="33.75" customHeight="1">
      <c r="A10" s="402">
        <v>5</v>
      </c>
      <c r="B10" s="410" t="s">
        <v>1127</v>
      </c>
      <c r="C10" s="562" t="s">
        <v>1128</v>
      </c>
      <c r="D10" s="563"/>
      <c r="E10" s="563"/>
      <c r="F10" s="563"/>
      <c r="G10" s="564"/>
      <c r="H10" s="562" t="s">
        <v>1129</v>
      </c>
      <c r="I10" s="563"/>
      <c r="J10" s="563"/>
      <c r="K10" s="563"/>
      <c r="L10" s="563"/>
      <c r="M10" s="564"/>
      <c r="N10" s="562" t="s">
        <v>1130</v>
      </c>
      <c r="O10" s="563"/>
      <c r="P10" s="563"/>
      <c r="Q10" s="563"/>
      <c r="R10" s="563"/>
      <c r="S10" s="563"/>
      <c r="T10" s="564"/>
      <c r="U10" s="562" t="s">
        <v>1131</v>
      </c>
      <c r="V10" s="563"/>
      <c r="W10" s="563"/>
      <c r="X10" s="563"/>
      <c r="Y10" s="564"/>
    </row>
    <row r="11" spans="1:29" ht="20.25" customHeight="1">
      <c r="A11" s="407" t="s">
        <v>1125</v>
      </c>
      <c r="B11" s="411" t="s">
        <v>1132</v>
      </c>
      <c r="C11" s="542" t="str">
        <f>'RYH AF OH'!C15</f>
        <v>A-985</v>
      </c>
      <c r="D11" s="543"/>
      <c r="E11" s="543"/>
      <c r="F11" s="543"/>
      <c r="G11" s="544"/>
      <c r="H11" s="559">
        <v>39873</v>
      </c>
      <c r="I11" s="560"/>
      <c r="J11" s="560"/>
      <c r="K11" s="560"/>
      <c r="L11" s="560"/>
      <c r="M11" s="561"/>
      <c r="N11" s="542">
        <f>'RYH AF OH'!I15</f>
        <v>7723.9</v>
      </c>
      <c r="O11" s="543"/>
      <c r="P11" s="543"/>
      <c r="Q11" s="543"/>
      <c r="R11" s="543"/>
      <c r="S11" s="543"/>
      <c r="T11" s="544"/>
      <c r="U11" s="542">
        <f>'RYH AF OH'!H15</f>
        <v>2741.0999999999995</v>
      </c>
      <c r="V11" s="543"/>
      <c r="W11" s="543"/>
      <c r="X11" s="543"/>
      <c r="Y11" s="544"/>
    </row>
    <row r="12" spans="1:29" ht="20.45" customHeight="1">
      <c r="A12" s="407" t="s">
        <v>1126</v>
      </c>
      <c r="B12" s="411" t="s">
        <v>1133</v>
      </c>
      <c r="C12" s="542"/>
      <c r="D12" s="543"/>
      <c r="E12" s="543"/>
      <c r="F12" s="543"/>
      <c r="G12" s="544"/>
      <c r="H12" s="559"/>
      <c r="I12" s="560"/>
      <c r="J12" s="560"/>
      <c r="K12" s="560"/>
      <c r="L12" s="560"/>
      <c r="M12" s="561"/>
      <c r="N12" s="542"/>
      <c r="O12" s="543"/>
      <c r="P12" s="543"/>
      <c r="Q12" s="543"/>
      <c r="R12" s="543"/>
      <c r="S12" s="543"/>
      <c r="T12" s="544"/>
      <c r="U12" s="542"/>
      <c r="V12" s="543"/>
      <c r="W12" s="543"/>
      <c r="X12" s="543"/>
      <c r="Y12" s="544"/>
    </row>
    <row r="13" spans="1:29" ht="20.25" customHeight="1">
      <c r="A13" s="407" t="s">
        <v>1134</v>
      </c>
      <c r="B13" s="411" t="s">
        <v>1135</v>
      </c>
      <c r="C13" s="542" t="str">
        <f>'RYH AF OH'!C24</f>
        <v>A-1890</v>
      </c>
      <c r="D13" s="543"/>
      <c r="E13" s="543"/>
      <c r="F13" s="543"/>
      <c r="G13" s="544"/>
      <c r="H13" s="559">
        <v>39873</v>
      </c>
      <c r="I13" s="560"/>
      <c r="J13" s="560"/>
      <c r="K13" s="560"/>
      <c r="L13" s="560"/>
      <c r="M13" s="561"/>
      <c r="N13" s="542">
        <f>'RYH AF OH'!I24</f>
        <v>7723.9</v>
      </c>
      <c r="O13" s="543"/>
      <c r="P13" s="543"/>
      <c r="Q13" s="543"/>
      <c r="R13" s="543"/>
      <c r="S13" s="543"/>
      <c r="T13" s="544"/>
      <c r="U13" s="542">
        <f>'RYH AF OH'!H24</f>
        <v>2741.0999999999995</v>
      </c>
      <c r="V13" s="543"/>
      <c r="W13" s="543"/>
      <c r="X13" s="543"/>
      <c r="Y13" s="544"/>
    </row>
    <row r="14" spans="1:29" ht="20.45" customHeight="1">
      <c r="A14" s="407" t="s">
        <v>1136</v>
      </c>
      <c r="B14" s="411" t="s">
        <v>1137</v>
      </c>
      <c r="C14" s="542"/>
      <c r="D14" s="543"/>
      <c r="E14" s="543"/>
      <c r="F14" s="543"/>
      <c r="G14" s="544"/>
      <c r="H14" s="559"/>
      <c r="I14" s="560"/>
      <c r="J14" s="560"/>
      <c r="K14" s="560"/>
      <c r="L14" s="560"/>
      <c r="M14" s="561"/>
      <c r="N14" s="542"/>
      <c r="O14" s="543"/>
      <c r="P14" s="543"/>
      <c r="Q14" s="543"/>
      <c r="R14" s="543"/>
      <c r="S14" s="543"/>
      <c r="T14" s="544"/>
      <c r="U14" s="542"/>
      <c r="V14" s="543"/>
      <c r="W14" s="543"/>
      <c r="X14" s="543"/>
      <c r="Y14" s="544"/>
    </row>
    <row r="15" spans="1:29" ht="44.25" customHeight="1">
      <c r="A15" s="405">
        <v>6</v>
      </c>
      <c r="B15" s="565" t="s">
        <v>1138</v>
      </c>
      <c r="C15" s="530"/>
      <c r="D15" s="536" t="s">
        <v>1139</v>
      </c>
      <c r="E15" s="537"/>
      <c r="F15" s="537"/>
      <c r="G15" s="537"/>
      <c r="H15" s="537"/>
      <c r="I15" s="562" t="s">
        <v>470</v>
      </c>
      <c r="J15" s="563"/>
      <c r="K15" s="564"/>
      <c r="L15" s="528" t="s">
        <v>1140</v>
      </c>
      <c r="M15" s="529"/>
      <c r="N15" s="529"/>
      <c r="O15" s="529"/>
      <c r="P15" s="529"/>
      <c r="Q15" s="536"/>
      <c r="R15" s="537"/>
      <c r="S15" s="538"/>
      <c r="T15" s="566" t="s">
        <v>1141</v>
      </c>
      <c r="U15" s="567"/>
      <c r="V15" s="567"/>
      <c r="W15" s="567"/>
      <c r="X15" s="553"/>
      <c r="Y15" s="555"/>
    </row>
    <row r="16" spans="1:29" ht="23.45" customHeight="1">
      <c r="A16" s="402">
        <v>7</v>
      </c>
      <c r="B16" s="528" t="s">
        <v>1142</v>
      </c>
      <c r="C16" s="529"/>
      <c r="D16" s="529"/>
      <c r="E16" s="529"/>
      <c r="F16" s="529"/>
      <c r="G16" s="529"/>
      <c r="H16" s="530"/>
      <c r="I16" s="556"/>
      <c r="J16" s="557"/>
      <c r="K16" s="557"/>
      <c r="L16" s="557"/>
      <c r="M16" s="557"/>
      <c r="N16" s="558"/>
      <c r="O16" s="528" t="s">
        <v>1143</v>
      </c>
      <c r="P16" s="529"/>
      <c r="Q16" s="529"/>
      <c r="R16" s="529"/>
      <c r="S16" s="529"/>
      <c r="T16" s="529"/>
      <c r="U16" s="529"/>
      <c r="V16" s="556"/>
      <c r="W16" s="557"/>
      <c r="X16" s="557"/>
      <c r="Y16" s="558"/>
    </row>
    <row r="17" spans="1:25" ht="33" customHeight="1">
      <c r="A17" s="402">
        <v>8</v>
      </c>
      <c r="B17" s="556" t="s">
        <v>1144</v>
      </c>
      <c r="C17" s="557"/>
      <c r="D17" s="557"/>
      <c r="E17" s="557"/>
      <c r="F17" s="557"/>
      <c r="G17" s="557"/>
      <c r="H17" s="557"/>
      <c r="I17" s="557"/>
      <c r="J17" s="557"/>
      <c r="K17" s="557"/>
      <c r="L17" s="557"/>
      <c r="M17" s="557"/>
      <c r="N17" s="557"/>
      <c r="O17" s="557"/>
      <c r="P17" s="557"/>
      <c r="Q17" s="557"/>
      <c r="R17" s="557"/>
      <c r="S17" s="557"/>
      <c r="T17" s="557"/>
      <c r="U17" s="557"/>
      <c r="V17" s="557"/>
      <c r="W17" s="557"/>
      <c r="X17" s="557"/>
      <c r="Y17" s="558"/>
    </row>
    <row r="18" spans="1:25" ht="27.75" customHeight="1">
      <c r="A18" s="407" t="s">
        <v>1125</v>
      </c>
      <c r="B18" s="568" t="s">
        <v>1145</v>
      </c>
      <c r="C18" s="569"/>
      <c r="D18" s="569"/>
      <c r="E18" s="569"/>
      <c r="F18" s="569"/>
      <c r="G18" s="569"/>
      <c r="H18" s="569"/>
      <c r="I18" s="569"/>
      <c r="J18" s="569"/>
      <c r="K18" s="569"/>
      <c r="L18" s="569"/>
      <c r="M18" s="569"/>
      <c r="N18" s="528" t="s">
        <v>1265</v>
      </c>
      <c r="O18" s="529"/>
      <c r="P18" s="529"/>
      <c r="Q18" s="529"/>
      <c r="R18" s="529"/>
      <c r="S18" s="529"/>
      <c r="T18" s="529"/>
      <c r="U18" s="529"/>
      <c r="V18" s="529"/>
      <c r="W18" s="529"/>
      <c r="X18" s="529"/>
      <c r="Y18" s="530"/>
    </row>
    <row r="19" spans="1:25" ht="31.5" customHeight="1">
      <c r="A19" s="407" t="s">
        <v>1126</v>
      </c>
      <c r="B19" s="528" t="s">
        <v>1146</v>
      </c>
      <c r="C19" s="529"/>
      <c r="D19" s="529"/>
      <c r="E19" s="529"/>
      <c r="F19" s="529"/>
      <c r="G19" s="529"/>
      <c r="H19" s="529"/>
      <c r="I19" s="529"/>
      <c r="J19" s="529"/>
      <c r="K19" s="529"/>
      <c r="L19" s="528" t="s">
        <v>261</v>
      </c>
      <c r="M19" s="529"/>
      <c r="N19" s="529"/>
      <c r="O19" s="529"/>
      <c r="P19" s="529"/>
      <c r="Q19" s="529"/>
      <c r="R19" s="529"/>
      <c r="S19" s="529"/>
      <c r="T19" s="529"/>
      <c r="U19" s="529"/>
      <c r="V19" s="529"/>
      <c r="W19" s="529"/>
      <c r="X19" s="529"/>
      <c r="Y19" s="530"/>
    </row>
    <row r="20" spans="1:25" ht="20.25" customHeight="1">
      <c r="A20" s="407" t="s">
        <v>1134</v>
      </c>
      <c r="B20" s="528" t="s">
        <v>1147</v>
      </c>
      <c r="C20" s="529"/>
      <c r="D20" s="570">
        <f>'RYH MISC 6'!D17</f>
        <v>45359</v>
      </c>
      <c r="E20" s="571"/>
      <c r="F20" s="571"/>
      <c r="G20" s="571"/>
      <c r="H20" s="571"/>
      <c r="I20" s="571"/>
      <c r="J20" s="571"/>
      <c r="K20" s="571"/>
      <c r="L20" s="571"/>
      <c r="M20" s="571"/>
      <c r="N20" s="571"/>
      <c r="O20" s="571"/>
      <c r="P20" s="571"/>
      <c r="Q20" s="571"/>
      <c r="R20" s="571"/>
      <c r="S20" s="571"/>
      <c r="T20" s="571"/>
      <c r="U20" s="571"/>
      <c r="V20" s="571"/>
      <c r="W20" s="571"/>
      <c r="X20" s="571"/>
      <c r="Y20" s="572"/>
    </row>
    <row r="21" spans="1:25" ht="20.45" customHeight="1">
      <c r="A21" s="407" t="s">
        <v>1136</v>
      </c>
      <c r="B21" s="528" t="s">
        <v>1148</v>
      </c>
      <c r="C21" s="529"/>
      <c r="D21" s="529"/>
      <c r="E21" s="529"/>
      <c r="F21" s="528" t="s">
        <v>261</v>
      </c>
      <c r="G21" s="529"/>
      <c r="H21" s="529"/>
      <c r="I21" s="529"/>
      <c r="J21" s="529"/>
      <c r="K21" s="529"/>
      <c r="L21" s="529"/>
      <c r="M21" s="529"/>
      <c r="N21" s="529"/>
      <c r="O21" s="529"/>
      <c r="P21" s="529"/>
      <c r="Q21" s="529"/>
      <c r="R21" s="529"/>
      <c r="S21" s="529"/>
      <c r="T21" s="529"/>
      <c r="U21" s="529"/>
      <c r="V21" s="529"/>
      <c r="W21" s="529"/>
      <c r="X21" s="529"/>
      <c r="Y21" s="530"/>
    </row>
    <row r="22" spans="1:25" ht="31.5" customHeight="1">
      <c r="A22" s="407" t="s">
        <v>1149</v>
      </c>
      <c r="B22" s="528" t="s">
        <v>1150</v>
      </c>
      <c r="C22" s="529"/>
      <c r="D22" s="529"/>
      <c r="E22" s="529"/>
      <c r="F22" s="529"/>
      <c r="G22" s="529"/>
      <c r="H22" s="528" t="s">
        <v>261</v>
      </c>
      <c r="I22" s="529"/>
      <c r="J22" s="529"/>
      <c r="K22" s="529"/>
      <c r="L22" s="529"/>
      <c r="M22" s="529"/>
      <c r="N22" s="529"/>
      <c r="O22" s="529"/>
      <c r="P22" s="529"/>
      <c r="Q22" s="529"/>
      <c r="R22" s="529"/>
      <c r="S22" s="529"/>
      <c r="T22" s="529"/>
      <c r="U22" s="529"/>
      <c r="V22" s="529"/>
      <c r="W22" s="529"/>
      <c r="X22" s="529"/>
      <c r="Y22" s="530"/>
    </row>
    <row r="23" spans="1:25" ht="20.45" customHeight="1">
      <c r="A23" s="407" t="s">
        <v>1151</v>
      </c>
      <c r="B23" s="566" t="s">
        <v>1152</v>
      </c>
      <c r="C23" s="567"/>
      <c r="D23" s="567"/>
      <c r="E23" s="567"/>
      <c r="F23" s="528" t="s">
        <v>261</v>
      </c>
      <c r="G23" s="529"/>
      <c r="H23" s="529"/>
      <c r="I23" s="529"/>
      <c r="J23" s="529"/>
      <c r="K23" s="529"/>
      <c r="L23" s="529"/>
      <c r="M23" s="529"/>
      <c r="N23" s="529"/>
      <c r="O23" s="529"/>
      <c r="P23" s="529"/>
      <c r="Q23" s="529"/>
      <c r="R23" s="529"/>
      <c r="S23" s="529"/>
      <c r="T23" s="529"/>
      <c r="U23" s="529"/>
      <c r="V23" s="529"/>
      <c r="W23" s="529"/>
      <c r="X23" s="529"/>
      <c r="Y23" s="530"/>
    </row>
    <row r="24" spans="1:25" ht="20.45" customHeight="1">
      <c r="A24" s="402">
        <v>9</v>
      </c>
      <c r="B24" s="528" t="s">
        <v>1153</v>
      </c>
      <c r="C24" s="529"/>
      <c r="D24" s="529"/>
      <c r="E24" s="529"/>
      <c r="F24" s="529"/>
      <c r="G24" s="529"/>
      <c r="H24" s="529"/>
      <c r="I24" s="529"/>
      <c r="J24" s="529"/>
      <c r="K24" s="529"/>
      <c r="L24" s="529"/>
      <c r="M24" s="529"/>
      <c r="N24" s="529"/>
      <c r="O24" s="529"/>
      <c r="P24" s="529"/>
      <c r="Q24" s="529"/>
      <c r="R24" s="530"/>
      <c r="S24" s="562" t="s">
        <v>1154</v>
      </c>
      <c r="T24" s="563"/>
      <c r="U24" s="564"/>
      <c r="V24" s="531" t="s">
        <v>470</v>
      </c>
      <c r="W24" s="532"/>
      <c r="X24" s="410" t="s">
        <v>1155</v>
      </c>
      <c r="Y24" s="412"/>
    </row>
    <row r="25" spans="1:25" ht="20.25" customHeight="1">
      <c r="A25" s="402">
        <v>10</v>
      </c>
      <c r="B25" s="528" t="s">
        <v>1156</v>
      </c>
      <c r="C25" s="529"/>
      <c r="D25" s="529"/>
      <c r="E25" s="529"/>
      <c r="F25" s="529"/>
      <c r="G25" s="529"/>
      <c r="H25" s="529"/>
      <c r="I25" s="529"/>
      <c r="J25" s="529"/>
      <c r="K25" s="529"/>
      <c r="L25" s="529"/>
      <c r="M25" s="529"/>
      <c r="N25" s="529"/>
      <c r="O25" s="529"/>
      <c r="P25" s="529"/>
      <c r="Q25" s="529"/>
      <c r="R25" s="530"/>
      <c r="S25" s="562" t="s">
        <v>1154</v>
      </c>
      <c r="T25" s="563"/>
      <c r="U25" s="564"/>
      <c r="V25" s="531" t="s">
        <v>470</v>
      </c>
      <c r="W25" s="532"/>
      <c r="X25" s="410" t="s">
        <v>1155</v>
      </c>
      <c r="Y25" s="412"/>
    </row>
    <row r="26" spans="1:25" ht="20.45" customHeight="1">
      <c r="A26" s="402">
        <v>11</v>
      </c>
      <c r="B26" s="528" t="s">
        <v>1157</v>
      </c>
      <c r="C26" s="530"/>
      <c r="D26" s="573">
        <v>43847</v>
      </c>
      <c r="E26" s="574"/>
      <c r="F26" s="574"/>
      <c r="G26" s="574"/>
      <c r="H26" s="574"/>
      <c r="I26" s="574"/>
      <c r="J26" s="574"/>
      <c r="K26" s="574"/>
      <c r="L26" s="574"/>
      <c r="M26" s="574"/>
      <c r="N26" s="574"/>
      <c r="O26" s="574"/>
      <c r="P26" s="574"/>
      <c r="Q26" s="574"/>
      <c r="R26" s="574"/>
      <c r="S26" s="574"/>
      <c r="T26" s="574"/>
      <c r="U26" s="574"/>
      <c r="V26" s="574"/>
      <c r="W26" s="574"/>
      <c r="X26" s="574"/>
      <c r="Y26" s="575"/>
    </row>
    <row r="27" spans="1:25" ht="33.75" customHeight="1">
      <c r="A27" s="402">
        <v>12</v>
      </c>
      <c r="B27" s="528" t="s">
        <v>1158</v>
      </c>
      <c r="C27" s="529"/>
      <c r="D27" s="529"/>
      <c r="E27" s="529"/>
      <c r="F27" s="529"/>
      <c r="G27" s="529"/>
      <c r="H27" s="529"/>
      <c r="I27" s="529"/>
      <c r="J27" s="529"/>
      <c r="K27" s="529"/>
      <c r="L27" s="529"/>
      <c r="M27" s="529"/>
      <c r="N27" s="529"/>
      <c r="O27" s="529"/>
      <c r="P27" s="529"/>
      <c r="Q27" s="529"/>
      <c r="R27" s="530"/>
      <c r="S27" s="562" t="s">
        <v>1154</v>
      </c>
      <c r="T27" s="563"/>
      <c r="U27" s="564"/>
      <c r="V27" s="531" t="s">
        <v>470</v>
      </c>
      <c r="W27" s="532"/>
      <c r="X27" s="410" t="s">
        <v>1155</v>
      </c>
      <c r="Y27" s="412"/>
    </row>
    <row r="28" spans="1:25" ht="20.25" customHeight="1">
      <c r="A28" s="402">
        <v>13</v>
      </c>
      <c r="B28" s="528" t="s">
        <v>1159</v>
      </c>
      <c r="C28" s="529"/>
      <c r="D28" s="529"/>
      <c r="E28" s="529"/>
      <c r="F28" s="529"/>
      <c r="G28" s="529"/>
      <c r="H28" s="529"/>
      <c r="I28" s="529"/>
      <c r="J28" s="529"/>
      <c r="K28" s="529"/>
      <c r="L28" s="529"/>
      <c r="M28" s="529"/>
      <c r="N28" s="529"/>
      <c r="O28" s="529"/>
      <c r="P28" s="529"/>
      <c r="Q28" s="529"/>
      <c r="R28" s="530"/>
      <c r="S28" s="562" t="s">
        <v>1154</v>
      </c>
      <c r="T28" s="563"/>
      <c r="U28" s="564"/>
      <c r="V28" s="531" t="s">
        <v>470</v>
      </c>
      <c r="W28" s="532"/>
      <c r="X28" s="410" t="s">
        <v>1155</v>
      </c>
      <c r="Y28" s="412"/>
    </row>
    <row r="29" spans="1:25" ht="35.25" customHeight="1">
      <c r="A29" s="402">
        <v>14</v>
      </c>
      <c r="B29" s="528" t="s">
        <v>1160</v>
      </c>
      <c r="C29" s="529"/>
      <c r="D29" s="529"/>
      <c r="E29" s="529"/>
      <c r="F29" s="529"/>
      <c r="G29" s="529"/>
      <c r="H29" s="529"/>
      <c r="I29" s="529"/>
      <c r="J29" s="529"/>
      <c r="K29" s="529"/>
      <c r="L29" s="529"/>
      <c r="M29" s="529"/>
      <c r="N29" s="529"/>
      <c r="O29" s="529"/>
      <c r="P29" s="529"/>
      <c r="Q29" s="529"/>
      <c r="R29" s="530"/>
      <c r="S29" s="562" t="s">
        <v>1154</v>
      </c>
      <c r="T29" s="563"/>
      <c r="U29" s="564"/>
      <c r="V29" s="531" t="s">
        <v>470</v>
      </c>
      <c r="W29" s="532"/>
      <c r="X29" s="410" t="s">
        <v>1155</v>
      </c>
      <c r="Y29" s="412"/>
    </row>
    <row r="30" spans="1:25" ht="17.25" customHeight="1">
      <c r="A30" s="566" t="s">
        <v>1161</v>
      </c>
      <c r="B30" s="567"/>
      <c r="C30" s="567"/>
      <c r="D30" s="576"/>
      <c r="E30" s="577">
        <v>44893</v>
      </c>
      <c r="F30" s="578"/>
      <c r="G30" s="578"/>
      <c r="H30" s="578"/>
      <c r="I30" s="578"/>
      <c r="J30" s="578"/>
      <c r="K30" s="578"/>
      <c r="L30" s="578"/>
      <c r="M30" s="578"/>
      <c r="N30" s="578"/>
      <c r="O30" s="579"/>
      <c r="P30" s="580" t="s">
        <v>1162</v>
      </c>
      <c r="Q30" s="581"/>
      <c r="R30" s="581"/>
      <c r="S30" s="581"/>
      <c r="T30" s="581"/>
      <c r="U30" s="581"/>
      <c r="V30" s="581"/>
      <c r="W30" s="581"/>
      <c r="X30" s="581"/>
      <c r="Y30" s="582"/>
    </row>
  </sheetData>
  <mergeCells count="97">
    <mergeCell ref="A30:D30"/>
    <mergeCell ref="E30:O30"/>
    <mergeCell ref="P30:Y30"/>
    <mergeCell ref="B29:R29"/>
    <mergeCell ref="S29:U29"/>
    <mergeCell ref="V29:W29"/>
    <mergeCell ref="B28:R28"/>
    <mergeCell ref="S28:U28"/>
    <mergeCell ref="V28:W28"/>
    <mergeCell ref="B24:R24"/>
    <mergeCell ref="S24:U24"/>
    <mergeCell ref="V24:W24"/>
    <mergeCell ref="B25:R25"/>
    <mergeCell ref="S25:U25"/>
    <mergeCell ref="V25:W25"/>
    <mergeCell ref="B26:C26"/>
    <mergeCell ref="D26:Y26"/>
    <mergeCell ref="B27:R27"/>
    <mergeCell ref="S27:U27"/>
    <mergeCell ref="V27:W27"/>
    <mergeCell ref="B21:E21"/>
    <mergeCell ref="F21:Y21"/>
    <mergeCell ref="B22:G22"/>
    <mergeCell ref="H22:Y22"/>
    <mergeCell ref="B23:E23"/>
    <mergeCell ref="F23:Y23"/>
    <mergeCell ref="B18:M18"/>
    <mergeCell ref="N18:Y18"/>
    <mergeCell ref="B19:K19"/>
    <mergeCell ref="L19:Y19"/>
    <mergeCell ref="B20:C20"/>
    <mergeCell ref="D20:Y20"/>
    <mergeCell ref="B17:Y17"/>
    <mergeCell ref="C14:G14"/>
    <mergeCell ref="H14:M14"/>
    <mergeCell ref="N14:T14"/>
    <mergeCell ref="U14:Y14"/>
    <mergeCell ref="B15:C15"/>
    <mergeCell ref="D15:H15"/>
    <mergeCell ref="I15:K15"/>
    <mergeCell ref="L15:P15"/>
    <mergeCell ref="Q15:S15"/>
    <mergeCell ref="T15:W15"/>
    <mergeCell ref="X15:Y15"/>
    <mergeCell ref="B16:H16"/>
    <mergeCell ref="I16:N16"/>
    <mergeCell ref="O16:U16"/>
    <mergeCell ref="V16:Y16"/>
    <mergeCell ref="C12:G12"/>
    <mergeCell ref="H12:M12"/>
    <mergeCell ref="N12:T12"/>
    <mergeCell ref="U12:Y12"/>
    <mergeCell ref="C13:G13"/>
    <mergeCell ref="H13:M13"/>
    <mergeCell ref="N13:T13"/>
    <mergeCell ref="U13:Y13"/>
    <mergeCell ref="C10:G10"/>
    <mergeCell ref="H10:M10"/>
    <mergeCell ref="N10:T10"/>
    <mergeCell ref="U10:Y10"/>
    <mergeCell ref="C11:G11"/>
    <mergeCell ref="H11:M11"/>
    <mergeCell ref="N11:T11"/>
    <mergeCell ref="U11:Y11"/>
    <mergeCell ref="C8:E8"/>
    <mergeCell ref="F8:J8"/>
    <mergeCell ref="K8:P8"/>
    <mergeCell ref="Q8:U8"/>
    <mergeCell ref="V8:Y8"/>
    <mergeCell ref="C9:E9"/>
    <mergeCell ref="F9:J9"/>
    <mergeCell ref="K9:P9"/>
    <mergeCell ref="Q9:U9"/>
    <mergeCell ref="V9:Y9"/>
    <mergeCell ref="W6:Y6"/>
    <mergeCell ref="C7:E7"/>
    <mergeCell ref="F7:J7"/>
    <mergeCell ref="K7:P7"/>
    <mergeCell ref="Q7:U7"/>
    <mergeCell ref="V7:Y7"/>
    <mergeCell ref="B6:C6"/>
    <mergeCell ref="D6:F6"/>
    <mergeCell ref="G6:M6"/>
    <mergeCell ref="N6:Q6"/>
    <mergeCell ref="R6:V6"/>
    <mergeCell ref="A4:A5"/>
    <mergeCell ref="B4:K4"/>
    <mergeCell ref="L4:Y4"/>
    <mergeCell ref="B5:K5"/>
    <mergeCell ref="L5:Y5"/>
    <mergeCell ref="A1:Z1"/>
    <mergeCell ref="C2:Y2"/>
    <mergeCell ref="B3:E3"/>
    <mergeCell ref="G3:H3"/>
    <mergeCell ref="J3:K3"/>
    <mergeCell ref="N3:U3"/>
    <mergeCell ref="V3:Y3"/>
  </mergeCells>
  <hyperlinks>
    <hyperlink ref="A1" r:id="rId1" display="http://www.caa.co.za/" xr:uid="{00000000-0004-0000-0700-000000000000}"/>
  </hyperlinks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2"/>
  <headerFooter>
    <oddFooter>&amp;C&amp;"Arial,Regular"NH-WP-007&amp;RPage 1</oddFooter>
  </headerFooter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C16"/>
  <sheetViews>
    <sheetView workbookViewId="0">
      <selection activeCell="AC7" sqref="AC7"/>
    </sheetView>
  </sheetViews>
  <sheetFormatPr defaultColWidth="9" defaultRowHeight="12.75"/>
  <cols>
    <col min="1" max="1" width="5" style="399" customWidth="1"/>
    <col min="2" max="2" width="1" style="399" customWidth="1"/>
    <col min="3" max="3" width="18.5" style="399" customWidth="1"/>
    <col min="4" max="4" width="1.5" style="399" customWidth="1"/>
    <col min="5" max="5" width="3.5" style="399" customWidth="1"/>
    <col min="6" max="6" width="4.125" style="399" customWidth="1"/>
    <col min="7" max="7" width="2.375" style="399" customWidth="1"/>
    <col min="8" max="8" width="1.875" style="399" customWidth="1"/>
    <col min="9" max="9" width="3.125" style="399" customWidth="1"/>
    <col min="10" max="10" width="2.5" style="399" customWidth="1"/>
    <col min="11" max="11" width="1.375" style="399" customWidth="1"/>
    <col min="12" max="12" width="3.625" style="399" customWidth="1"/>
    <col min="13" max="13" width="1.5" style="399" customWidth="1"/>
    <col min="14" max="14" width="1.625" style="399" customWidth="1"/>
    <col min="15" max="15" width="3" style="399" customWidth="1"/>
    <col min="16" max="16" width="1.125" style="399" customWidth="1"/>
    <col min="17" max="18" width="3.875" style="399" customWidth="1"/>
    <col min="19" max="19" width="2.375" style="399" customWidth="1"/>
    <col min="20" max="20" width="1.375" style="399" customWidth="1"/>
    <col min="21" max="21" width="3.5" style="399" customWidth="1"/>
    <col min="22" max="22" width="4.5" style="399" customWidth="1"/>
    <col min="23" max="23" width="4.125" style="399" customWidth="1"/>
    <col min="24" max="24" width="3.5" style="399" customWidth="1"/>
    <col min="25" max="25" width="1.375" style="399" customWidth="1"/>
    <col min="26" max="26" width="0.875" style="399" customWidth="1"/>
    <col min="27" max="16384" width="9" style="399"/>
  </cols>
  <sheetData>
    <row r="1" spans="1:29" ht="40.5" customHeight="1">
      <c r="A1" s="474">
        <v>15</v>
      </c>
      <c r="B1" s="583" t="s">
        <v>1266</v>
      </c>
      <c r="C1" s="567"/>
      <c r="D1" s="567"/>
      <c r="E1" s="567"/>
      <c r="F1" s="567"/>
      <c r="G1" s="567"/>
      <c r="H1" s="567"/>
      <c r="I1" s="567"/>
      <c r="J1" s="567"/>
      <c r="K1" s="567"/>
      <c r="L1" s="567"/>
      <c r="M1" s="567"/>
      <c r="N1" s="567"/>
      <c r="O1" s="567"/>
      <c r="P1" s="567"/>
      <c r="Q1" s="567"/>
      <c r="R1" s="576"/>
      <c r="S1" s="562" t="s">
        <v>1154</v>
      </c>
      <c r="T1" s="563"/>
      <c r="U1" s="564"/>
      <c r="V1" s="404" t="s">
        <v>470</v>
      </c>
      <c r="W1" s="410" t="s">
        <v>1155</v>
      </c>
      <c r="X1" s="556"/>
      <c r="Y1" s="558"/>
    </row>
    <row r="2" spans="1:29" ht="22.7" customHeight="1">
      <c r="A2" s="402">
        <v>16</v>
      </c>
      <c r="B2" s="584" t="s">
        <v>1163</v>
      </c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6"/>
      <c r="S2" s="562" t="s">
        <v>1154</v>
      </c>
      <c r="T2" s="563"/>
      <c r="U2" s="564"/>
      <c r="V2" s="404" t="s">
        <v>470</v>
      </c>
      <c r="W2" s="410" t="s">
        <v>1155</v>
      </c>
      <c r="X2" s="587"/>
      <c r="Y2" s="588"/>
    </row>
    <row r="3" spans="1:29" ht="30" customHeight="1">
      <c r="A3" s="402">
        <v>17</v>
      </c>
      <c r="B3" s="408"/>
      <c r="C3" s="589" t="s">
        <v>1164</v>
      </c>
      <c r="D3" s="590"/>
      <c r="E3" s="404">
        <v>4</v>
      </c>
      <c r="F3" s="404" t="s">
        <v>244</v>
      </c>
      <c r="G3" s="531">
        <v>2</v>
      </c>
      <c r="H3" s="532"/>
      <c r="I3" s="404">
        <v>8</v>
      </c>
      <c r="J3" s="531">
        <v>5</v>
      </c>
      <c r="K3" s="532"/>
      <c r="L3" s="404">
        <v>5</v>
      </c>
      <c r="M3" s="531">
        <v>3</v>
      </c>
      <c r="N3" s="532"/>
      <c r="O3" s="531" t="s">
        <v>244</v>
      </c>
      <c r="P3" s="532"/>
      <c r="Q3" s="404" t="s">
        <v>244</v>
      </c>
      <c r="R3" s="404">
        <v>4</v>
      </c>
      <c r="S3" s="531" t="s">
        <v>1184</v>
      </c>
      <c r="T3" s="532"/>
      <c r="U3" s="404" t="s">
        <v>1184</v>
      </c>
      <c r="V3" s="404" t="s">
        <v>244</v>
      </c>
      <c r="W3" s="404" t="s">
        <v>1184</v>
      </c>
      <c r="X3" s="404" t="s">
        <v>1184</v>
      </c>
      <c r="Y3" s="408"/>
      <c r="AC3" s="413"/>
    </row>
    <row r="4" spans="1:29" ht="32.25" customHeight="1">
      <c r="A4" s="402">
        <v>18</v>
      </c>
      <c r="B4" s="591" t="s">
        <v>1165</v>
      </c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  <c r="O4" s="592"/>
      <c r="P4" s="592"/>
      <c r="Q4" s="592"/>
      <c r="R4" s="593"/>
      <c r="S4" s="562" t="s">
        <v>1154</v>
      </c>
      <c r="T4" s="563"/>
      <c r="U4" s="564"/>
      <c r="V4" s="404" t="s">
        <v>470</v>
      </c>
      <c r="W4" s="410" t="s">
        <v>1155</v>
      </c>
      <c r="X4" s="594"/>
      <c r="Y4" s="595"/>
    </row>
    <row r="5" spans="1:29" ht="20.25" customHeight="1">
      <c r="A5" s="402">
        <v>19</v>
      </c>
      <c r="B5" s="528" t="s">
        <v>1166</v>
      </c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30"/>
      <c r="S5" s="562" t="s">
        <v>1154</v>
      </c>
      <c r="T5" s="563"/>
      <c r="U5" s="564"/>
      <c r="V5" s="404" t="s">
        <v>470</v>
      </c>
      <c r="W5" s="410" t="s">
        <v>1155</v>
      </c>
      <c r="X5" s="542"/>
      <c r="Y5" s="544"/>
    </row>
    <row r="6" spans="1:29" ht="35.1" customHeight="1">
      <c r="A6" s="405">
        <v>20</v>
      </c>
      <c r="B6" s="528" t="s">
        <v>1167</v>
      </c>
      <c r="C6" s="530"/>
      <c r="D6" s="596">
        <f>'RYH HOBBS'!C15</f>
        <v>45502</v>
      </c>
      <c r="E6" s="597"/>
      <c r="F6" s="597"/>
      <c r="G6" s="597"/>
      <c r="H6" s="597"/>
      <c r="I6" s="597"/>
      <c r="J6" s="598"/>
      <c r="K6" s="528" t="s">
        <v>1168</v>
      </c>
      <c r="L6" s="529"/>
      <c r="M6" s="529"/>
      <c r="N6" s="529"/>
      <c r="O6" s="529"/>
      <c r="P6" s="529"/>
      <c r="Q6" s="529"/>
      <c r="R6" s="530"/>
      <c r="S6" s="556" t="s">
        <v>261</v>
      </c>
      <c r="T6" s="557"/>
      <c r="U6" s="557"/>
      <c r="V6" s="557"/>
      <c r="W6" s="557"/>
      <c r="X6" s="557"/>
      <c r="Y6" s="558"/>
    </row>
    <row r="7" spans="1:29" ht="45" customHeight="1">
      <c r="A7" s="405">
        <v>21</v>
      </c>
      <c r="B7" s="556" t="s">
        <v>1169</v>
      </c>
      <c r="C7" s="557"/>
      <c r="D7" s="557"/>
      <c r="E7" s="557"/>
      <c r="F7" s="557"/>
      <c r="G7" s="557"/>
      <c r="H7" s="557"/>
      <c r="I7" s="557"/>
      <c r="J7" s="557"/>
      <c r="K7" s="557"/>
      <c r="L7" s="557"/>
      <c r="M7" s="557"/>
      <c r="N7" s="558"/>
      <c r="O7" s="562" t="s">
        <v>1154</v>
      </c>
      <c r="P7" s="564"/>
      <c r="Q7" s="531" t="s">
        <v>470</v>
      </c>
      <c r="R7" s="532"/>
      <c r="S7" s="562" t="s">
        <v>1155</v>
      </c>
      <c r="T7" s="563"/>
      <c r="U7" s="564"/>
      <c r="V7" s="412"/>
      <c r="W7" s="410" t="s">
        <v>1170</v>
      </c>
      <c r="X7" s="542"/>
      <c r="Y7" s="544"/>
    </row>
    <row r="8" spans="1:29" ht="30" customHeight="1">
      <c r="A8" s="402">
        <v>22</v>
      </c>
      <c r="B8" s="528" t="s">
        <v>1171</v>
      </c>
      <c r="C8" s="529"/>
      <c r="D8" s="529"/>
      <c r="E8" s="529"/>
      <c r="F8" s="529"/>
      <c r="G8" s="530"/>
      <c r="H8" s="556" t="s">
        <v>66</v>
      </c>
      <c r="I8" s="557"/>
      <c r="J8" s="557"/>
      <c r="K8" s="557"/>
      <c r="L8" s="557"/>
      <c r="M8" s="557"/>
      <c r="N8" s="557"/>
      <c r="O8" s="557"/>
      <c r="P8" s="557"/>
      <c r="Q8" s="557"/>
      <c r="R8" s="557"/>
      <c r="S8" s="557"/>
      <c r="T8" s="557"/>
      <c r="U8" s="557"/>
      <c r="V8" s="557"/>
      <c r="W8" s="557"/>
      <c r="X8" s="557"/>
      <c r="Y8" s="558"/>
    </row>
    <row r="9" spans="1:29" ht="20.45" customHeight="1">
      <c r="A9" s="402">
        <v>23</v>
      </c>
      <c r="B9" s="528" t="s">
        <v>1172</v>
      </c>
      <c r="C9" s="529"/>
      <c r="D9" s="529"/>
      <c r="E9" s="529"/>
      <c r="F9" s="529"/>
      <c r="G9" s="530"/>
      <c r="H9" s="573">
        <f>'RYH MISC 6'!I19</f>
        <v>45656</v>
      </c>
      <c r="I9" s="574"/>
      <c r="J9" s="574"/>
      <c r="K9" s="574"/>
      <c r="L9" s="574"/>
      <c r="M9" s="574"/>
      <c r="N9" s="574"/>
      <c r="O9" s="574"/>
      <c r="P9" s="574"/>
      <c r="Q9" s="574"/>
      <c r="R9" s="574"/>
      <c r="S9" s="574"/>
      <c r="T9" s="574"/>
      <c r="U9" s="574"/>
      <c r="V9" s="574"/>
      <c r="W9" s="574"/>
      <c r="X9" s="574"/>
      <c r="Y9" s="575"/>
    </row>
    <row r="10" spans="1:29" ht="22.5" customHeight="1">
      <c r="A10" s="402">
        <v>24</v>
      </c>
      <c r="B10" s="599" t="s">
        <v>1173</v>
      </c>
      <c r="C10" s="600"/>
      <c r="D10" s="600"/>
      <c r="E10" s="600"/>
      <c r="F10" s="600"/>
      <c r="G10" s="600"/>
      <c r="H10" s="600"/>
      <c r="I10" s="600"/>
      <c r="J10" s="600"/>
      <c r="K10" s="600"/>
      <c r="L10" s="600"/>
      <c r="M10" s="600"/>
      <c r="N10" s="600"/>
      <c r="O10" s="600"/>
      <c r="P10" s="600"/>
      <c r="Q10" s="600"/>
      <c r="R10" s="600"/>
      <c r="S10" s="600"/>
      <c r="T10" s="600"/>
      <c r="U10" s="600"/>
      <c r="V10" s="600"/>
      <c r="W10" s="600"/>
      <c r="X10" s="600"/>
      <c r="Y10" s="601"/>
    </row>
    <row r="11" spans="1:29" ht="32.25" customHeight="1">
      <c r="A11" s="528" t="s">
        <v>1174</v>
      </c>
      <c r="B11" s="529"/>
      <c r="C11" s="529"/>
      <c r="D11" s="529"/>
      <c r="E11" s="529"/>
      <c r="F11" s="529"/>
      <c r="G11" s="529"/>
      <c r="H11" s="529"/>
      <c r="I11" s="529"/>
      <c r="J11" s="529"/>
      <c r="K11" s="530"/>
      <c r="L11" s="606" t="s">
        <v>1111</v>
      </c>
      <c r="M11" s="607"/>
      <c r="N11" s="531" t="s">
        <v>525</v>
      </c>
      <c r="O11" s="532"/>
      <c r="P11" s="606" t="s">
        <v>1112</v>
      </c>
      <c r="Q11" s="607"/>
      <c r="R11" s="531" t="s">
        <v>1182</v>
      </c>
      <c r="S11" s="532"/>
      <c r="T11" s="531" t="s">
        <v>436</v>
      </c>
      <c r="U11" s="532"/>
      <c r="V11" s="404" t="s">
        <v>1183</v>
      </c>
      <c r="W11" s="536" t="s">
        <v>1175</v>
      </c>
      <c r="X11" s="537"/>
      <c r="Y11" s="538"/>
    </row>
    <row r="12" spans="1:29" ht="60.75" customHeight="1">
      <c r="A12" s="602" t="s">
        <v>1176</v>
      </c>
      <c r="B12" s="603"/>
      <c r="C12" s="603"/>
      <c r="D12" s="603"/>
      <c r="E12" s="603"/>
      <c r="F12" s="603"/>
      <c r="G12" s="603"/>
      <c r="H12" s="603"/>
      <c r="I12" s="603"/>
      <c r="J12" s="603"/>
      <c r="K12" s="603"/>
      <c r="L12" s="603"/>
      <c r="M12" s="603"/>
      <c r="N12" s="603"/>
      <c r="O12" s="603"/>
      <c r="P12" s="603"/>
      <c r="Q12" s="603"/>
      <c r="R12" s="603"/>
      <c r="S12" s="603"/>
      <c r="T12" s="603"/>
      <c r="U12" s="603"/>
      <c r="V12" s="603"/>
      <c r="W12" s="603"/>
      <c r="X12" s="603"/>
      <c r="Y12" s="604"/>
    </row>
    <row r="13" spans="1:29" ht="42.95" customHeight="1">
      <c r="A13" s="589"/>
      <c r="B13" s="605"/>
      <c r="C13" s="605"/>
      <c r="D13" s="605"/>
      <c r="E13" s="590"/>
      <c r="F13" s="542"/>
      <c r="G13" s="543"/>
      <c r="H13" s="543"/>
      <c r="I13" s="543"/>
      <c r="J13" s="543"/>
      <c r="K13" s="543"/>
      <c r="L13" s="543"/>
      <c r="M13" s="543"/>
      <c r="N13" s="543"/>
      <c r="O13" s="543"/>
      <c r="P13" s="544"/>
      <c r="Q13" s="559">
        <f>'RYH C of R to S '!J25</f>
        <v>45502</v>
      </c>
      <c r="R13" s="560"/>
      <c r="S13" s="560"/>
      <c r="T13" s="560"/>
      <c r="U13" s="560"/>
      <c r="V13" s="560"/>
      <c r="W13" s="560"/>
      <c r="X13" s="560"/>
      <c r="Y13" s="561"/>
    </row>
    <row r="14" spans="1:29" ht="30" customHeight="1">
      <c r="A14" s="614" t="s">
        <v>1177</v>
      </c>
      <c r="B14" s="615"/>
      <c r="C14" s="615"/>
      <c r="D14" s="615"/>
      <c r="E14" s="616"/>
      <c r="F14" s="617" t="s">
        <v>1178</v>
      </c>
      <c r="G14" s="618"/>
      <c r="H14" s="618"/>
      <c r="I14" s="618"/>
      <c r="J14" s="618"/>
      <c r="K14" s="618"/>
      <c r="L14" s="618"/>
      <c r="M14" s="618"/>
      <c r="N14" s="618"/>
      <c r="O14" s="618"/>
      <c r="P14" s="619"/>
      <c r="Q14" s="562" t="s">
        <v>1179</v>
      </c>
      <c r="R14" s="563"/>
      <c r="S14" s="563"/>
      <c r="T14" s="563"/>
      <c r="U14" s="563"/>
      <c r="V14" s="563"/>
      <c r="W14" s="563"/>
      <c r="X14" s="563"/>
      <c r="Y14" s="564"/>
    </row>
    <row r="15" spans="1:29" ht="20.25" customHeight="1">
      <c r="A15" s="608" t="s">
        <v>1180</v>
      </c>
      <c r="B15" s="609"/>
      <c r="C15" s="609"/>
      <c r="D15" s="609"/>
      <c r="E15" s="609"/>
      <c r="F15" s="609"/>
      <c r="G15" s="609"/>
      <c r="H15" s="610"/>
      <c r="I15" s="611"/>
      <c r="J15" s="612"/>
      <c r="K15" s="612"/>
      <c r="L15" s="612"/>
      <c r="M15" s="612"/>
      <c r="N15" s="612"/>
      <c r="O15" s="612"/>
      <c r="P15" s="612"/>
      <c r="Q15" s="612"/>
      <c r="R15" s="612"/>
      <c r="S15" s="612"/>
      <c r="T15" s="612"/>
      <c r="U15" s="612"/>
      <c r="V15" s="612"/>
      <c r="W15" s="612"/>
      <c r="X15" s="612"/>
      <c r="Y15" s="613"/>
    </row>
    <row r="16" spans="1:29" ht="17.25" customHeight="1">
      <c r="A16" s="566" t="s">
        <v>1161</v>
      </c>
      <c r="B16" s="567"/>
      <c r="C16" s="567"/>
      <c r="D16" s="567"/>
      <c r="E16" s="576"/>
      <c r="F16" s="577">
        <v>44893</v>
      </c>
      <c r="G16" s="578"/>
      <c r="H16" s="578"/>
      <c r="I16" s="578"/>
      <c r="J16" s="578"/>
      <c r="K16" s="578"/>
      <c r="L16" s="578"/>
      <c r="M16" s="578"/>
      <c r="N16" s="578"/>
      <c r="O16" s="579"/>
      <c r="P16" s="580" t="s">
        <v>1181</v>
      </c>
      <c r="Q16" s="581"/>
      <c r="R16" s="581"/>
      <c r="S16" s="581"/>
      <c r="T16" s="581"/>
      <c r="U16" s="581"/>
      <c r="V16" s="581"/>
      <c r="W16" s="581"/>
      <c r="X16" s="581"/>
      <c r="Y16" s="581"/>
      <c r="Z16" s="582"/>
    </row>
  </sheetData>
  <mergeCells count="51">
    <mergeCell ref="Q14:Y14"/>
    <mergeCell ref="A15:H15"/>
    <mergeCell ref="I15:Y15"/>
    <mergeCell ref="A16:E16"/>
    <mergeCell ref="F16:O16"/>
    <mergeCell ref="P16:Z16"/>
    <mergeCell ref="A14:E14"/>
    <mergeCell ref="F14:P14"/>
    <mergeCell ref="T11:U11"/>
    <mergeCell ref="W11:Y11"/>
    <mergeCell ref="A12:Y12"/>
    <mergeCell ref="A13:E13"/>
    <mergeCell ref="F13:P13"/>
    <mergeCell ref="Q13:Y13"/>
    <mergeCell ref="A11:K11"/>
    <mergeCell ref="L11:M11"/>
    <mergeCell ref="N11:O11"/>
    <mergeCell ref="P11:Q11"/>
    <mergeCell ref="R11:S11"/>
    <mergeCell ref="B8:G8"/>
    <mergeCell ref="H8:Y8"/>
    <mergeCell ref="B9:G9"/>
    <mergeCell ref="H9:Y9"/>
    <mergeCell ref="B10:Y10"/>
    <mergeCell ref="B6:C6"/>
    <mergeCell ref="D6:J6"/>
    <mergeCell ref="K6:R6"/>
    <mergeCell ref="S6:Y6"/>
    <mergeCell ref="B7:N7"/>
    <mergeCell ref="O7:P7"/>
    <mergeCell ref="Q7:R7"/>
    <mergeCell ref="S7:U7"/>
    <mergeCell ref="X7:Y7"/>
    <mergeCell ref="B4:R4"/>
    <mergeCell ref="S4:U4"/>
    <mergeCell ref="X4:Y4"/>
    <mergeCell ref="B5:R5"/>
    <mergeCell ref="S5:U5"/>
    <mergeCell ref="X5:Y5"/>
    <mergeCell ref="S3:T3"/>
    <mergeCell ref="B1:R1"/>
    <mergeCell ref="S1:U1"/>
    <mergeCell ref="X1:Y1"/>
    <mergeCell ref="B2:R2"/>
    <mergeCell ref="S2:U2"/>
    <mergeCell ref="X2:Y2"/>
    <mergeCell ref="C3:D3"/>
    <mergeCell ref="G3:H3"/>
    <mergeCell ref="J3:K3"/>
    <mergeCell ref="M3:N3"/>
    <mergeCell ref="O3:P3"/>
  </mergeCells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&amp;C&amp;"Arial,Regular"NH-WP-007&amp;RPage 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N32"/>
  <sheetViews>
    <sheetView topLeftCell="A12" zoomScaleNormal="100" zoomScaleSheetLayoutView="85" workbookViewId="0">
      <selection activeCell="N28" sqref="N28"/>
    </sheetView>
  </sheetViews>
  <sheetFormatPr defaultColWidth="10.75" defaultRowHeight="13.5"/>
  <cols>
    <col min="1" max="1" width="18.125" customWidth="1"/>
    <col min="2" max="2" width="1" customWidth="1"/>
    <col min="3" max="3" width="15.5" customWidth="1"/>
    <col min="4" max="4" width="0.5" customWidth="1"/>
    <col min="5" max="5" width="22.875" customWidth="1"/>
    <col min="6" max="6" width="10.75" customWidth="1"/>
    <col min="7" max="7" width="10.625" customWidth="1"/>
    <col min="8" max="8" width="12" customWidth="1"/>
    <col min="9" max="9" width="10.75" customWidth="1"/>
    <col min="10" max="10" width="13.875" customWidth="1"/>
    <col min="11" max="11" width="0.625" customWidth="1"/>
  </cols>
  <sheetData>
    <row r="2" spans="2:14" ht="10.7" customHeight="1">
      <c r="B2" s="73"/>
      <c r="C2" s="622" t="s">
        <v>228</v>
      </c>
      <c r="D2" s="622"/>
      <c r="E2" s="622"/>
      <c r="F2" s="622"/>
      <c r="G2" s="622"/>
      <c r="H2" s="622"/>
      <c r="I2" s="622"/>
      <c r="J2" s="622"/>
      <c r="K2" s="74"/>
    </row>
    <row r="3" spans="2:14" ht="10.7" customHeight="1">
      <c r="B3" s="75"/>
      <c r="C3" s="622"/>
      <c r="D3" s="622"/>
      <c r="E3" s="622"/>
      <c r="F3" s="622"/>
      <c r="G3" s="622"/>
      <c r="H3" s="622"/>
      <c r="I3" s="622"/>
      <c r="J3" s="622"/>
      <c r="K3" s="76"/>
    </row>
    <row r="4" spans="2:14" ht="10.7" customHeight="1">
      <c r="B4" s="75"/>
      <c r="C4" s="77"/>
      <c r="D4" s="78"/>
      <c r="E4" s="78"/>
      <c r="F4" s="78"/>
      <c r="G4" s="78"/>
      <c r="H4" s="78"/>
      <c r="I4" s="78"/>
      <c r="J4" s="78"/>
      <c r="K4" s="76"/>
      <c r="M4" s="211"/>
      <c r="N4" s="211"/>
    </row>
    <row r="5" spans="2:14" ht="14.85" customHeight="1">
      <c r="B5" s="75"/>
      <c r="C5" s="79"/>
      <c r="D5" s="78"/>
      <c r="E5" s="78"/>
      <c r="F5" s="623" t="s">
        <v>1230</v>
      </c>
      <c r="G5" s="623"/>
      <c r="H5" s="80" t="s">
        <v>1231</v>
      </c>
      <c r="I5" s="444">
        <v>8353</v>
      </c>
      <c r="J5" s="445"/>
      <c r="K5" s="76"/>
      <c r="L5" s="446"/>
      <c r="M5" s="211"/>
      <c r="N5" s="211"/>
    </row>
    <row r="6" spans="2:14" ht="15.6" customHeight="1">
      <c r="B6" s="75"/>
      <c r="C6" s="623" t="s">
        <v>520</v>
      </c>
      <c r="D6" s="623"/>
      <c r="E6" s="623"/>
      <c r="F6" s="623"/>
      <c r="G6" s="623"/>
      <c r="H6" s="623"/>
      <c r="I6" s="623"/>
      <c r="J6" s="623"/>
      <c r="K6" s="76"/>
      <c r="M6" s="211"/>
      <c r="N6" s="211"/>
    </row>
    <row r="7" spans="2:14" ht="10.7" customHeight="1">
      <c r="B7" s="75"/>
      <c r="C7" s="79"/>
      <c r="D7" s="78"/>
      <c r="E7" s="78"/>
      <c r="F7" s="78"/>
      <c r="G7" s="78"/>
      <c r="H7" s="78"/>
      <c r="I7" s="624"/>
      <c r="J7" s="624"/>
      <c r="K7" s="76"/>
    </row>
    <row r="8" spans="2:14" ht="28.5" customHeight="1">
      <c r="B8" s="75"/>
      <c r="C8" s="625" t="s">
        <v>1232</v>
      </c>
      <c r="D8" s="625"/>
      <c r="E8" s="625"/>
      <c r="F8" s="625"/>
      <c r="G8" s="625"/>
      <c r="H8" s="625"/>
      <c r="I8" s="625"/>
      <c r="J8" s="625"/>
      <c r="K8" s="76"/>
    </row>
    <row r="9" spans="2:14" ht="10.7" customHeight="1">
      <c r="B9" s="75"/>
      <c r="C9" s="81"/>
      <c r="D9" s="78"/>
      <c r="E9" s="78"/>
      <c r="F9" s="78"/>
      <c r="G9" s="78"/>
      <c r="H9" s="78"/>
      <c r="I9" s="78"/>
      <c r="J9" s="78"/>
      <c r="K9" s="76"/>
    </row>
    <row r="10" spans="2:14" ht="23.25" customHeight="1">
      <c r="B10" s="75"/>
      <c r="C10" s="82"/>
      <c r="D10" s="626" t="s">
        <v>1233</v>
      </c>
      <c r="E10" s="626"/>
      <c r="F10" s="626"/>
      <c r="G10" s="626"/>
      <c r="H10" s="627" t="s">
        <v>9</v>
      </c>
      <c r="I10" s="627"/>
      <c r="J10" s="78"/>
      <c r="K10" s="76"/>
      <c r="M10" s="83"/>
    </row>
    <row r="11" spans="2:14" ht="10.7" customHeight="1">
      <c r="B11" s="75"/>
      <c r="C11" s="77"/>
      <c r="D11" s="78"/>
      <c r="E11" s="78"/>
      <c r="F11" s="78"/>
      <c r="G11" s="78"/>
      <c r="H11" s="78"/>
      <c r="I11" s="78"/>
      <c r="J11" s="78"/>
      <c r="K11" s="76"/>
    </row>
    <row r="12" spans="2:14" ht="18">
      <c r="B12" s="75"/>
      <c r="C12" s="626" t="s">
        <v>1234</v>
      </c>
      <c r="D12" s="626"/>
      <c r="E12" s="626"/>
      <c r="F12" s="628" t="s">
        <v>0</v>
      </c>
      <c r="G12" s="628"/>
      <c r="H12" s="447" t="s">
        <v>1235</v>
      </c>
      <c r="I12" s="359">
        <v>53950</v>
      </c>
      <c r="J12" s="359"/>
      <c r="K12" s="76"/>
    </row>
    <row r="13" spans="2:14" ht="7.5" customHeight="1">
      <c r="B13" s="75"/>
      <c r="C13" s="77"/>
      <c r="D13" s="78"/>
      <c r="E13" s="78"/>
      <c r="F13" s="78"/>
      <c r="G13" s="78"/>
      <c r="H13" s="78"/>
      <c r="I13" s="78"/>
      <c r="J13" s="78"/>
      <c r="K13" s="76"/>
    </row>
    <row r="14" spans="2:14" ht="12" customHeight="1">
      <c r="B14" s="75"/>
      <c r="C14" s="629" t="s">
        <v>1236</v>
      </c>
      <c r="D14" s="629"/>
      <c r="E14" s="629"/>
      <c r="F14" s="629"/>
      <c r="G14" s="629"/>
      <c r="H14" s="629"/>
      <c r="I14" s="629"/>
      <c r="J14" s="629"/>
      <c r="K14" s="76"/>
    </row>
    <row r="15" spans="2:14" ht="12" customHeight="1">
      <c r="B15" s="75"/>
      <c r="C15" s="630" t="s">
        <v>1237</v>
      </c>
      <c r="D15" s="630"/>
      <c r="E15" s="630"/>
      <c r="F15" s="630"/>
      <c r="G15" s="630"/>
      <c r="H15" s="630"/>
      <c r="I15" s="630"/>
      <c r="J15" s="630"/>
      <c r="K15" s="76"/>
    </row>
    <row r="16" spans="2:14" ht="12" customHeight="1">
      <c r="B16" s="75"/>
      <c r="C16" s="630" t="s">
        <v>1238</v>
      </c>
      <c r="D16" s="630"/>
      <c r="E16" s="630"/>
      <c r="F16" s="630"/>
      <c r="G16" s="630"/>
      <c r="H16" s="630"/>
      <c r="I16" s="630"/>
      <c r="J16" s="630"/>
      <c r="K16" s="76"/>
    </row>
    <row r="17" spans="1:12" ht="12.75" customHeight="1">
      <c r="B17" s="75"/>
      <c r="C17" s="448"/>
      <c r="D17" s="448"/>
      <c r="E17" s="448"/>
      <c r="F17" s="448"/>
      <c r="G17" s="448"/>
      <c r="H17" s="448"/>
      <c r="I17" s="448"/>
      <c r="J17" s="448"/>
      <c r="K17" s="76"/>
    </row>
    <row r="18" spans="1:12" ht="24" customHeight="1">
      <c r="B18" s="75"/>
      <c r="C18" s="449" t="s">
        <v>1239</v>
      </c>
      <c r="D18" s="448"/>
      <c r="E18" s="620" t="s">
        <v>1261</v>
      </c>
      <c r="F18" s="620"/>
      <c r="G18" s="620"/>
      <c r="H18" s="448" t="s">
        <v>1240</v>
      </c>
      <c r="I18" s="621">
        <v>45502</v>
      </c>
      <c r="J18" s="621"/>
      <c r="K18" s="76"/>
    </row>
    <row r="19" spans="1:12" ht="15" customHeight="1">
      <c r="B19" s="75"/>
      <c r="C19" s="449" t="s">
        <v>1241</v>
      </c>
      <c r="D19" s="448"/>
      <c r="E19" s="630" t="s">
        <v>1242</v>
      </c>
      <c r="F19" s="630"/>
      <c r="G19" s="630"/>
      <c r="H19" s="630"/>
      <c r="I19" s="630"/>
      <c r="J19" s="630"/>
      <c r="K19" s="76"/>
    </row>
    <row r="20" spans="1:12" ht="12.75" customHeight="1">
      <c r="B20" s="75"/>
      <c r="C20" s="448"/>
      <c r="D20" s="448"/>
      <c r="E20" s="630"/>
      <c r="F20" s="630"/>
      <c r="G20" s="630"/>
      <c r="H20" s="630"/>
      <c r="I20" s="630"/>
      <c r="J20" s="630"/>
      <c r="K20" s="76"/>
    </row>
    <row r="21" spans="1:12" ht="15.75" customHeight="1">
      <c r="A21" s="450"/>
      <c r="B21" s="75"/>
      <c r="C21" s="620" t="s">
        <v>1243</v>
      </c>
      <c r="D21" s="620"/>
      <c r="E21" s="620"/>
      <c r="F21" s="451" t="s">
        <v>1263</v>
      </c>
      <c r="G21" s="452" t="s">
        <v>1244</v>
      </c>
      <c r="H21" s="453" t="s">
        <v>1263</v>
      </c>
      <c r="I21" s="454" t="s">
        <v>1245</v>
      </c>
      <c r="J21" s="90" t="s">
        <v>229</v>
      </c>
      <c r="K21" s="76"/>
      <c r="L21" s="450"/>
    </row>
    <row r="22" spans="1:12" ht="7.5" customHeight="1">
      <c r="B22" s="75"/>
      <c r="C22" s="83"/>
      <c r="D22" s="78"/>
      <c r="E22" s="78"/>
      <c r="F22" s="78"/>
      <c r="G22" s="78"/>
      <c r="H22" s="78"/>
      <c r="I22" s="78"/>
      <c r="J22" s="78"/>
      <c r="K22" s="76"/>
    </row>
    <row r="23" spans="1:12" ht="14.25" customHeight="1">
      <c r="B23" s="75"/>
      <c r="C23" s="442" t="s">
        <v>230</v>
      </c>
      <c r="E23" s="172">
        <f>J25+364</f>
        <v>45866</v>
      </c>
      <c r="F23" s="629" t="s">
        <v>2</v>
      </c>
      <c r="G23" s="629"/>
      <c r="H23" s="629"/>
      <c r="I23" s="629"/>
      <c r="J23" s="629"/>
      <c r="K23" s="76"/>
    </row>
    <row r="24" spans="1:12" ht="11.25" customHeight="1">
      <c r="B24" s="75"/>
      <c r="C24" s="634"/>
      <c r="D24" s="634"/>
      <c r="E24" s="634"/>
      <c r="F24" s="634"/>
      <c r="G24" s="634"/>
      <c r="H24" s="634"/>
      <c r="I24" s="634"/>
      <c r="J24" s="634"/>
      <c r="K24" s="76"/>
    </row>
    <row r="25" spans="1:12" ht="36.75" customHeight="1">
      <c r="B25" s="75"/>
      <c r="C25" s="470" t="s">
        <v>1246</v>
      </c>
      <c r="D25" s="468"/>
      <c r="E25" s="468"/>
      <c r="F25" s="469" t="s">
        <v>1247</v>
      </c>
      <c r="G25" s="635" t="s">
        <v>1264</v>
      </c>
      <c r="H25" s="635"/>
      <c r="I25" s="443" t="s">
        <v>1248</v>
      </c>
      <c r="J25" s="465">
        <v>45502</v>
      </c>
      <c r="K25" s="76"/>
    </row>
    <row r="26" spans="1:12" ht="13.5" customHeight="1">
      <c r="B26" s="75"/>
      <c r="C26" s="84"/>
      <c r="D26" s="78"/>
      <c r="E26" s="631" t="s">
        <v>2</v>
      </c>
      <c r="F26" s="631"/>
      <c r="G26" s="631"/>
      <c r="H26" s="78"/>
      <c r="I26" s="78"/>
      <c r="J26" s="78"/>
      <c r="K26" s="76"/>
    </row>
    <row r="27" spans="1:12" ht="33" customHeight="1">
      <c r="A27" s="450"/>
      <c r="B27" s="75"/>
      <c r="C27" s="456" t="s">
        <v>1249</v>
      </c>
      <c r="D27" s="85" t="s">
        <v>1250</v>
      </c>
      <c r="E27" s="457" t="s">
        <v>2</v>
      </c>
      <c r="F27" s="455" t="s">
        <v>3</v>
      </c>
      <c r="G27" s="458" t="s">
        <v>2</v>
      </c>
      <c r="H27" s="458"/>
      <c r="I27" s="443" t="s">
        <v>1251</v>
      </c>
      <c r="J27" s="459">
        <v>0.47916666666666669</v>
      </c>
      <c r="K27" s="76"/>
      <c r="L27" s="450"/>
    </row>
    <row r="28" spans="1:12" ht="12.75" customHeight="1">
      <c r="B28" s="75"/>
      <c r="K28" s="76"/>
    </row>
    <row r="29" spans="1:12" ht="18">
      <c r="B29" s="632" t="s">
        <v>231</v>
      </c>
      <c r="C29" s="632"/>
      <c r="D29" s="632"/>
      <c r="E29" s="632"/>
      <c r="F29" s="632"/>
      <c r="G29" s="632"/>
      <c r="H29" s="632"/>
      <c r="I29" s="632"/>
      <c r="J29" s="632"/>
      <c r="K29" s="632"/>
    </row>
    <row r="30" spans="1:12" ht="18">
      <c r="B30" s="633" t="s">
        <v>232</v>
      </c>
      <c r="C30" s="633"/>
      <c r="D30" s="633"/>
      <c r="E30" s="633"/>
      <c r="F30" s="633"/>
      <c r="G30" s="633"/>
      <c r="H30" s="633"/>
      <c r="I30" s="633"/>
      <c r="J30" s="633"/>
      <c r="K30" s="633"/>
    </row>
    <row r="31" spans="1:12" ht="10.7" customHeight="1">
      <c r="B31" s="460"/>
      <c r="C31" s="461"/>
      <c r="D31" s="462"/>
      <c r="E31" s="462"/>
      <c r="F31" s="462"/>
      <c r="G31" s="462"/>
      <c r="H31" s="462"/>
      <c r="I31" s="462"/>
      <c r="J31" s="462"/>
      <c r="K31" s="463"/>
    </row>
    <row r="32" spans="1:12" ht="12.75" customHeight="1">
      <c r="C32" s="464" t="s">
        <v>1252</v>
      </c>
    </row>
  </sheetData>
  <mergeCells count="23">
    <mergeCell ref="E26:G26"/>
    <mergeCell ref="B29:K29"/>
    <mergeCell ref="B30:K30"/>
    <mergeCell ref="E19:J19"/>
    <mergeCell ref="E20:J20"/>
    <mergeCell ref="C21:E21"/>
    <mergeCell ref="F23:J23"/>
    <mergeCell ref="C24:J24"/>
    <mergeCell ref="G25:H25"/>
    <mergeCell ref="E18:G18"/>
    <mergeCell ref="I18:J18"/>
    <mergeCell ref="C2:J3"/>
    <mergeCell ref="F5:G5"/>
    <mergeCell ref="C6:J6"/>
    <mergeCell ref="I7:J7"/>
    <mergeCell ref="C8:J8"/>
    <mergeCell ref="D10:G10"/>
    <mergeCell ref="H10:I10"/>
    <mergeCell ref="C12:E12"/>
    <mergeCell ref="F12:G12"/>
    <mergeCell ref="C14:J14"/>
    <mergeCell ref="C15:J15"/>
    <mergeCell ref="C16:J16"/>
  </mergeCells>
  <pageMargins left="0.78740157480314965" right="0.78740157480314965" top="0.78740157480314965" bottom="0.78740157480314965" header="0.51181102362204722" footer="0.51181102362204722"/>
  <pageSetup paperSize="9" scale="85" firstPageNumber="0" orientation="portrait" r:id="rId1"/>
  <headerFooter alignWithMargins="0">
    <oddFooter>&amp;C&amp;"Arial,Regular"NH-WP-008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57"/>
  <sheetViews>
    <sheetView topLeftCell="A31" zoomScaleNormal="100" zoomScaleSheetLayoutView="90" workbookViewId="0">
      <selection activeCell="F9" sqref="F9"/>
    </sheetView>
  </sheetViews>
  <sheetFormatPr defaultRowHeight="13.5"/>
  <cols>
    <col min="1" max="1" width="10.875" bestFit="1" customWidth="1"/>
    <col min="2" max="2" width="10.625" bestFit="1" customWidth="1"/>
    <col min="3" max="3" width="43.875" customWidth="1"/>
    <col min="4" max="4" width="8.5" customWidth="1"/>
    <col min="5" max="5" width="10.375" bestFit="1" customWidth="1"/>
    <col min="6" max="6" width="23.625" bestFit="1" customWidth="1"/>
  </cols>
  <sheetData>
    <row r="1" spans="1:6" ht="26.25">
      <c r="A1" s="636" t="s">
        <v>910</v>
      </c>
      <c r="B1" s="636"/>
      <c r="C1" s="636"/>
      <c r="D1" s="636"/>
      <c r="E1" s="636"/>
      <c r="F1" s="636"/>
    </row>
    <row r="2" spans="1:6" ht="14.25" thickBot="1"/>
    <row r="3" spans="1:6">
      <c r="A3" s="270" t="s">
        <v>536</v>
      </c>
      <c r="B3" s="271" t="s">
        <v>9</v>
      </c>
      <c r="C3" s="189"/>
      <c r="D3" s="248"/>
      <c r="E3" s="248"/>
      <c r="F3" s="189"/>
    </row>
    <row r="4" spans="1:6">
      <c r="A4" s="272" t="s">
        <v>728</v>
      </c>
      <c r="B4" s="273">
        <v>53950</v>
      </c>
      <c r="C4" s="189"/>
      <c r="D4" s="248"/>
      <c r="E4" s="248"/>
      <c r="F4" s="189"/>
    </row>
    <row r="5" spans="1:6">
      <c r="A5" s="272" t="s">
        <v>729</v>
      </c>
      <c r="B5" s="273">
        <f>'RYH HOBBS'!C19</f>
        <v>7723.9</v>
      </c>
      <c r="C5" s="189"/>
      <c r="D5" s="248"/>
      <c r="E5" s="248"/>
      <c r="F5" s="189"/>
    </row>
    <row r="6" spans="1:6" ht="14.25" thickBot="1">
      <c r="A6" s="274" t="s">
        <v>537</v>
      </c>
      <c r="B6" s="275">
        <f>'RYH HOBBS'!C14</f>
        <v>45502</v>
      </c>
      <c r="C6" s="276"/>
      <c r="D6" s="248"/>
      <c r="E6" s="248"/>
      <c r="F6" s="189"/>
    </row>
    <row r="7" spans="1:6" ht="14.25" thickBot="1">
      <c r="A7" s="277" t="s">
        <v>730</v>
      </c>
      <c r="B7" s="189"/>
      <c r="C7" s="189"/>
      <c r="D7" s="248"/>
      <c r="E7" s="248"/>
      <c r="F7" s="189"/>
    </row>
    <row r="8" spans="1:6" ht="14.25" thickBot="1">
      <c r="A8" s="324" t="s">
        <v>731</v>
      </c>
      <c r="B8" s="325" t="s">
        <v>56</v>
      </c>
      <c r="C8" s="325" t="s">
        <v>732</v>
      </c>
      <c r="D8" s="325" t="s">
        <v>733</v>
      </c>
      <c r="E8" s="325" t="s">
        <v>734</v>
      </c>
      <c r="F8" s="326" t="s">
        <v>735</v>
      </c>
    </row>
    <row r="9" spans="1:6">
      <c r="A9" s="389" t="s">
        <v>1105</v>
      </c>
      <c r="B9" s="356">
        <v>44938</v>
      </c>
      <c r="C9" s="357" t="s">
        <v>1106</v>
      </c>
      <c r="D9" s="355" t="s">
        <v>470</v>
      </c>
      <c r="E9" s="355"/>
      <c r="F9" s="358" t="s">
        <v>1107</v>
      </c>
    </row>
    <row r="10" spans="1:6">
      <c r="A10" s="398" t="s">
        <v>1049</v>
      </c>
      <c r="B10" s="387">
        <v>44482</v>
      </c>
      <c r="C10" s="322" t="s">
        <v>1051</v>
      </c>
      <c r="D10" s="323" t="s">
        <v>470</v>
      </c>
      <c r="E10" s="323"/>
      <c r="F10" s="388" t="s">
        <v>1050</v>
      </c>
    </row>
    <row r="11" spans="1:6">
      <c r="A11" s="386" t="s">
        <v>974</v>
      </c>
      <c r="B11" s="387">
        <v>43640</v>
      </c>
      <c r="C11" s="322" t="s">
        <v>977</v>
      </c>
      <c r="D11" s="323" t="s">
        <v>470</v>
      </c>
      <c r="E11" s="323"/>
      <c r="F11" s="388" t="s">
        <v>978</v>
      </c>
    </row>
    <row r="12" spans="1:6">
      <c r="A12" s="321" t="s">
        <v>896</v>
      </c>
      <c r="B12" s="322" t="s">
        <v>895</v>
      </c>
      <c r="C12" s="322" t="s">
        <v>888</v>
      </c>
      <c r="D12" s="323"/>
      <c r="E12" s="323" t="s">
        <v>889</v>
      </c>
      <c r="F12" s="285" t="s">
        <v>742</v>
      </c>
    </row>
    <row r="13" spans="1:6">
      <c r="A13" s="311" t="s">
        <v>736</v>
      </c>
      <c r="B13" s="312" t="s">
        <v>737</v>
      </c>
      <c r="C13" s="313" t="s">
        <v>738</v>
      </c>
      <c r="D13" s="314" t="s">
        <v>470</v>
      </c>
      <c r="E13" s="315"/>
      <c r="F13" s="316" t="s">
        <v>739</v>
      </c>
    </row>
    <row r="14" spans="1:6">
      <c r="A14" s="280">
        <v>42128</v>
      </c>
      <c r="B14" s="281" t="s">
        <v>740</v>
      </c>
      <c r="C14" s="282" t="s">
        <v>741</v>
      </c>
      <c r="D14" s="283"/>
      <c r="E14" s="284" t="s">
        <v>470</v>
      </c>
      <c r="F14" s="285" t="s">
        <v>742</v>
      </c>
    </row>
    <row r="15" spans="1:6">
      <c r="A15" s="280">
        <v>41736</v>
      </c>
      <c r="B15" s="281" t="s">
        <v>743</v>
      </c>
      <c r="C15" s="282" t="s">
        <v>744</v>
      </c>
      <c r="D15" s="283" t="s">
        <v>470</v>
      </c>
      <c r="E15" s="284"/>
      <c r="F15" s="285" t="s">
        <v>745</v>
      </c>
    </row>
    <row r="16" spans="1:6">
      <c r="A16" s="286" t="s">
        <v>746</v>
      </c>
      <c r="B16" s="281" t="s">
        <v>747</v>
      </c>
      <c r="C16" s="282" t="s">
        <v>748</v>
      </c>
      <c r="D16" s="283" t="s">
        <v>470</v>
      </c>
      <c r="E16" s="284"/>
      <c r="F16" s="285" t="s">
        <v>749</v>
      </c>
    </row>
    <row r="17" spans="1:8">
      <c r="A17" s="286" t="s">
        <v>750</v>
      </c>
      <c r="B17" s="281" t="s">
        <v>751</v>
      </c>
      <c r="C17" s="282" t="s">
        <v>752</v>
      </c>
      <c r="D17" s="283" t="s">
        <v>470</v>
      </c>
      <c r="E17" s="284"/>
      <c r="F17" s="285" t="s">
        <v>753</v>
      </c>
    </row>
    <row r="18" spans="1:8">
      <c r="A18" s="286" t="s">
        <v>754</v>
      </c>
      <c r="B18" s="281" t="s">
        <v>751</v>
      </c>
      <c r="C18" s="282" t="s">
        <v>755</v>
      </c>
      <c r="D18" s="283" t="s">
        <v>470</v>
      </c>
      <c r="E18" s="284"/>
      <c r="F18" s="285" t="s">
        <v>756</v>
      </c>
    </row>
    <row r="19" spans="1:8">
      <c r="A19" s="286" t="s">
        <v>757</v>
      </c>
      <c r="B19" s="281" t="s">
        <v>758</v>
      </c>
      <c r="C19" s="282" t="s">
        <v>759</v>
      </c>
      <c r="D19" s="283" t="s">
        <v>470</v>
      </c>
      <c r="E19" s="284"/>
      <c r="F19" s="285" t="s">
        <v>760</v>
      </c>
    </row>
    <row r="20" spans="1:8">
      <c r="A20" s="280">
        <v>41615</v>
      </c>
      <c r="B20" s="281" t="s">
        <v>761</v>
      </c>
      <c r="C20" s="282" t="s">
        <v>762</v>
      </c>
      <c r="D20" s="283"/>
      <c r="E20" s="284" t="s">
        <v>470</v>
      </c>
      <c r="F20" s="285" t="s">
        <v>742</v>
      </c>
      <c r="H20" t="s">
        <v>2</v>
      </c>
    </row>
    <row r="21" spans="1:8">
      <c r="A21" s="286" t="s">
        <v>763</v>
      </c>
      <c r="B21" s="281" t="s">
        <v>764</v>
      </c>
      <c r="C21" s="282" t="s">
        <v>765</v>
      </c>
      <c r="D21" s="283" t="s">
        <v>470</v>
      </c>
      <c r="E21" s="284"/>
      <c r="F21" s="285" t="s">
        <v>766</v>
      </c>
    </row>
    <row r="22" spans="1:8">
      <c r="A22" s="286" t="s">
        <v>767</v>
      </c>
      <c r="B22" s="281" t="s">
        <v>768</v>
      </c>
      <c r="C22" s="282" t="s">
        <v>769</v>
      </c>
      <c r="D22" s="283" t="s">
        <v>470</v>
      </c>
      <c r="E22" s="284"/>
      <c r="F22" s="285" t="s">
        <v>770</v>
      </c>
    </row>
    <row r="23" spans="1:8">
      <c r="A23" s="286" t="s">
        <v>771</v>
      </c>
      <c r="B23" s="281" t="s">
        <v>772</v>
      </c>
      <c r="C23" s="282" t="s">
        <v>773</v>
      </c>
      <c r="D23" s="283" t="s">
        <v>470</v>
      </c>
      <c r="E23" s="284"/>
      <c r="F23" s="285" t="s">
        <v>749</v>
      </c>
    </row>
    <row r="24" spans="1:8">
      <c r="A24" s="286" t="s">
        <v>774</v>
      </c>
      <c r="B24" s="281" t="s">
        <v>775</v>
      </c>
      <c r="C24" s="282" t="s">
        <v>776</v>
      </c>
      <c r="D24" s="283" t="s">
        <v>470</v>
      </c>
      <c r="E24" s="284"/>
      <c r="F24" s="285" t="s">
        <v>777</v>
      </c>
    </row>
    <row r="25" spans="1:8">
      <c r="A25" s="286" t="s">
        <v>774</v>
      </c>
      <c r="B25" s="281" t="s">
        <v>778</v>
      </c>
      <c r="C25" s="282" t="s">
        <v>779</v>
      </c>
      <c r="D25" s="283" t="s">
        <v>470</v>
      </c>
      <c r="E25" s="284"/>
      <c r="F25" s="285" t="s">
        <v>777</v>
      </c>
    </row>
    <row r="26" spans="1:8">
      <c r="A26" s="286" t="s">
        <v>780</v>
      </c>
      <c r="B26" s="281" t="s">
        <v>781</v>
      </c>
      <c r="C26" s="282" t="s">
        <v>782</v>
      </c>
      <c r="D26" s="283" t="s">
        <v>470</v>
      </c>
      <c r="E26" s="284"/>
      <c r="F26" s="285" t="s">
        <v>783</v>
      </c>
    </row>
    <row r="27" spans="1:8">
      <c r="A27" s="286" t="s">
        <v>784</v>
      </c>
      <c r="B27" s="281" t="s">
        <v>785</v>
      </c>
      <c r="C27" s="282" t="s">
        <v>786</v>
      </c>
      <c r="D27" s="283" t="s">
        <v>470</v>
      </c>
      <c r="E27" s="284"/>
      <c r="F27" s="285" t="s">
        <v>787</v>
      </c>
    </row>
    <row r="28" spans="1:8">
      <c r="A28" s="286" t="s">
        <v>788</v>
      </c>
      <c r="B28" s="281" t="s">
        <v>789</v>
      </c>
      <c r="C28" s="282" t="s">
        <v>790</v>
      </c>
      <c r="D28" s="283" t="s">
        <v>470</v>
      </c>
      <c r="E28" s="284"/>
      <c r="F28" s="285" t="s">
        <v>814</v>
      </c>
    </row>
    <row r="29" spans="1:8">
      <c r="A29" s="286" t="s">
        <v>788</v>
      </c>
      <c r="B29" s="281" t="s">
        <v>775</v>
      </c>
      <c r="C29" s="282" t="s">
        <v>791</v>
      </c>
      <c r="D29" s="283" t="s">
        <v>470</v>
      </c>
      <c r="E29" s="284"/>
      <c r="F29" s="285" t="s">
        <v>814</v>
      </c>
    </row>
    <row r="30" spans="1:8">
      <c r="A30" s="286" t="s">
        <v>792</v>
      </c>
      <c r="B30" s="281" t="s">
        <v>793</v>
      </c>
      <c r="C30" s="282" t="s">
        <v>794</v>
      </c>
      <c r="D30" s="283" t="s">
        <v>470</v>
      </c>
      <c r="E30" s="284"/>
      <c r="F30" s="285" t="s">
        <v>814</v>
      </c>
    </row>
    <row r="31" spans="1:8">
      <c r="A31" s="280">
        <v>38418</v>
      </c>
      <c r="B31" s="281" t="s">
        <v>795</v>
      </c>
      <c r="C31" s="282" t="s">
        <v>796</v>
      </c>
      <c r="D31" s="283" t="s">
        <v>470</v>
      </c>
      <c r="E31" s="284"/>
      <c r="F31" s="285" t="s">
        <v>814</v>
      </c>
    </row>
    <row r="32" spans="1:8">
      <c r="A32" s="280">
        <v>38267</v>
      </c>
      <c r="B32" s="281" t="s">
        <v>797</v>
      </c>
      <c r="C32" s="282" t="s">
        <v>798</v>
      </c>
      <c r="D32" s="283" t="s">
        <v>470</v>
      </c>
      <c r="E32" s="284"/>
      <c r="F32" s="285" t="s">
        <v>814</v>
      </c>
    </row>
    <row r="33" spans="1:8">
      <c r="A33" s="280">
        <v>37752</v>
      </c>
      <c r="B33" s="281" t="s">
        <v>799</v>
      </c>
      <c r="C33" s="282" t="s">
        <v>800</v>
      </c>
      <c r="D33" s="283" t="s">
        <v>470</v>
      </c>
      <c r="E33" s="284"/>
      <c r="F33" s="285" t="s">
        <v>814</v>
      </c>
    </row>
    <row r="34" spans="1:8">
      <c r="A34" s="280">
        <v>37658</v>
      </c>
      <c r="B34" s="281" t="s">
        <v>801</v>
      </c>
      <c r="C34" s="282" t="s">
        <v>802</v>
      </c>
      <c r="D34" s="283" t="s">
        <v>470</v>
      </c>
      <c r="E34" s="284"/>
      <c r="F34" s="285" t="s">
        <v>814</v>
      </c>
    </row>
    <row r="35" spans="1:8">
      <c r="A35" s="286" t="s">
        <v>803</v>
      </c>
      <c r="B35" s="281" t="s">
        <v>804</v>
      </c>
      <c r="C35" s="282" t="s">
        <v>805</v>
      </c>
      <c r="D35" s="283" t="s">
        <v>470</v>
      </c>
      <c r="E35" s="284"/>
      <c r="F35" s="285" t="s">
        <v>814</v>
      </c>
    </row>
    <row r="36" spans="1:8">
      <c r="A36" s="286" t="s">
        <v>806</v>
      </c>
      <c r="B36" s="281" t="s">
        <v>807</v>
      </c>
      <c r="C36" s="282" t="s">
        <v>808</v>
      </c>
      <c r="D36" s="283" t="s">
        <v>470</v>
      </c>
      <c r="E36" s="284"/>
      <c r="F36" s="285" t="s">
        <v>814</v>
      </c>
      <c r="H36" t="s">
        <v>3</v>
      </c>
    </row>
    <row r="37" spans="1:8">
      <c r="A37" s="286" t="s">
        <v>809</v>
      </c>
      <c r="B37" s="281" t="s">
        <v>810</v>
      </c>
      <c r="C37" s="282" t="s">
        <v>811</v>
      </c>
      <c r="D37" s="283" t="s">
        <v>470</v>
      </c>
      <c r="E37" s="284"/>
      <c r="F37" s="285" t="s">
        <v>814</v>
      </c>
    </row>
    <row r="38" spans="1:8">
      <c r="A38" s="280">
        <v>37569</v>
      </c>
      <c r="B38" s="281" t="s">
        <v>812</v>
      </c>
      <c r="C38" s="282" t="s">
        <v>813</v>
      </c>
      <c r="D38" s="283" t="s">
        <v>470</v>
      </c>
      <c r="E38" s="284"/>
      <c r="F38" s="285" t="s">
        <v>814</v>
      </c>
    </row>
    <row r="39" spans="1:8">
      <c r="A39" s="286" t="s">
        <v>815</v>
      </c>
      <c r="B39" s="281" t="s">
        <v>816</v>
      </c>
      <c r="C39" s="282" t="s">
        <v>817</v>
      </c>
      <c r="D39" s="283" t="s">
        <v>470</v>
      </c>
      <c r="E39" s="284"/>
      <c r="F39" s="285" t="s">
        <v>814</v>
      </c>
    </row>
    <row r="40" spans="1:8">
      <c r="A40" s="286" t="s">
        <v>818</v>
      </c>
      <c r="B40" s="281" t="s">
        <v>819</v>
      </c>
      <c r="C40" s="282" t="s">
        <v>820</v>
      </c>
      <c r="D40" s="283" t="s">
        <v>470</v>
      </c>
      <c r="E40" s="284"/>
      <c r="F40" s="285" t="s">
        <v>814</v>
      </c>
    </row>
    <row r="41" spans="1:8">
      <c r="A41" s="280">
        <v>36641</v>
      </c>
      <c r="B41" s="281" t="s">
        <v>821</v>
      </c>
      <c r="C41" s="282" t="s">
        <v>822</v>
      </c>
      <c r="D41" s="283" t="s">
        <v>470</v>
      </c>
      <c r="E41" s="284"/>
      <c r="F41" s="285" t="s">
        <v>814</v>
      </c>
    </row>
    <row r="42" spans="1:8">
      <c r="A42" s="280">
        <v>36636</v>
      </c>
      <c r="B42" s="281" t="s">
        <v>823</v>
      </c>
      <c r="C42" s="282" t="s">
        <v>824</v>
      </c>
      <c r="D42" s="283" t="s">
        <v>470</v>
      </c>
      <c r="E42" s="284"/>
      <c r="F42" s="285" t="s">
        <v>814</v>
      </c>
    </row>
    <row r="43" spans="1:8">
      <c r="A43" s="286" t="s">
        <v>825</v>
      </c>
      <c r="B43" s="281" t="s">
        <v>826</v>
      </c>
      <c r="C43" s="282" t="s">
        <v>827</v>
      </c>
      <c r="D43" s="283" t="s">
        <v>470</v>
      </c>
      <c r="E43" s="284"/>
      <c r="F43" s="285" t="s">
        <v>814</v>
      </c>
    </row>
    <row r="44" spans="1:8">
      <c r="A44" s="286" t="s">
        <v>828</v>
      </c>
      <c r="B44" s="281" t="s">
        <v>829</v>
      </c>
      <c r="C44" s="282" t="s">
        <v>830</v>
      </c>
      <c r="D44" s="283" t="s">
        <v>470</v>
      </c>
      <c r="E44" s="284"/>
      <c r="F44" s="285" t="s">
        <v>814</v>
      </c>
    </row>
    <row r="45" spans="1:8">
      <c r="A45" s="286" t="s">
        <v>831</v>
      </c>
      <c r="B45" s="281" t="s">
        <v>832</v>
      </c>
      <c r="C45" s="282" t="s">
        <v>833</v>
      </c>
      <c r="D45" s="283" t="s">
        <v>470</v>
      </c>
      <c r="E45" s="284"/>
      <c r="F45" s="285" t="s">
        <v>814</v>
      </c>
    </row>
    <row r="46" spans="1:8">
      <c r="A46" s="286" t="s">
        <v>834</v>
      </c>
      <c r="B46" s="281" t="s">
        <v>835</v>
      </c>
      <c r="C46" s="282" t="s">
        <v>836</v>
      </c>
      <c r="D46" s="283" t="s">
        <v>470</v>
      </c>
      <c r="E46" s="284"/>
      <c r="F46" s="285" t="s">
        <v>814</v>
      </c>
    </row>
    <row r="47" spans="1:8">
      <c r="A47" s="280">
        <v>36151</v>
      </c>
      <c r="B47" s="281" t="s">
        <v>837</v>
      </c>
      <c r="C47" s="282" t="s">
        <v>838</v>
      </c>
      <c r="D47" s="283" t="s">
        <v>470</v>
      </c>
      <c r="E47" s="284"/>
      <c r="F47" s="285" t="s">
        <v>814</v>
      </c>
    </row>
    <row r="48" spans="1:8" ht="14.25" thickBot="1">
      <c r="A48" s="287" t="s">
        <v>839</v>
      </c>
      <c r="B48" s="288" t="s">
        <v>840</v>
      </c>
      <c r="C48" s="289" t="s">
        <v>841</v>
      </c>
      <c r="D48" s="290"/>
      <c r="E48" s="291" t="s">
        <v>470</v>
      </c>
      <c r="F48" s="292" t="s">
        <v>842</v>
      </c>
    </row>
    <row r="49" spans="1:6">
      <c r="A49" s="293"/>
      <c r="B49" s="293"/>
      <c r="C49" s="293"/>
      <c r="D49" s="293"/>
      <c r="E49" s="293"/>
      <c r="F49" s="293"/>
    </row>
    <row r="50" spans="1:6" ht="14.25" thickBot="1">
      <c r="A50" s="277" t="s">
        <v>659</v>
      </c>
      <c r="B50" s="189"/>
      <c r="C50" s="189"/>
      <c r="D50" s="248"/>
      <c r="E50" s="248"/>
      <c r="F50" s="189"/>
    </row>
    <row r="51" spans="1:6" ht="14.25" thickBot="1">
      <c r="A51" s="294" t="s">
        <v>731</v>
      </c>
      <c r="B51" s="295" t="s">
        <v>56</v>
      </c>
      <c r="C51" s="295" t="s">
        <v>732</v>
      </c>
      <c r="D51" s="295" t="s">
        <v>733</v>
      </c>
      <c r="E51" s="295" t="s">
        <v>734</v>
      </c>
      <c r="F51" s="296" t="s">
        <v>735</v>
      </c>
    </row>
    <row r="52" spans="1:6">
      <c r="A52" s="297" t="s">
        <v>480</v>
      </c>
      <c r="B52" s="298" t="s">
        <v>843</v>
      </c>
      <c r="C52" s="299" t="s">
        <v>844</v>
      </c>
      <c r="D52" s="300"/>
      <c r="E52" s="278" t="s">
        <v>470</v>
      </c>
      <c r="F52" s="279" t="s">
        <v>845</v>
      </c>
    </row>
    <row r="53" spans="1:6">
      <c r="A53" s="301" t="s">
        <v>846</v>
      </c>
      <c r="B53" s="302" t="s">
        <v>847</v>
      </c>
      <c r="C53" s="303" t="s">
        <v>848</v>
      </c>
      <c r="D53" s="304" t="s">
        <v>470</v>
      </c>
      <c r="E53" s="284"/>
      <c r="F53" s="285" t="s">
        <v>814</v>
      </c>
    </row>
    <row r="54" spans="1:6">
      <c r="A54" s="301" t="s">
        <v>849</v>
      </c>
      <c r="B54" s="302" t="s">
        <v>850</v>
      </c>
      <c r="C54" s="303" t="s">
        <v>851</v>
      </c>
      <c r="D54" s="304" t="s">
        <v>470</v>
      </c>
      <c r="E54" s="284"/>
      <c r="F54" s="285" t="s">
        <v>814</v>
      </c>
    </row>
    <row r="55" spans="1:6">
      <c r="A55" s="305">
        <v>36071</v>
      </c>
      <c r="B55" s="302" t="s">
        <v>852</v>
      </c>
      <c r="C55" s="303" t="s">
        <v>853</v>
      </c>
      <c r="D55" s="283" t="s">
        <v>470</v>
      </c>
      <c r="E55" s="284"/>
      <c r="F55" s="285" t="s">
        <v>814</v>
      </c>
    </row>
    <row r="56" spans="1:6" ht="14.25" thickBot="1">
      <c r="A56" s="306" t="s">
        <v>854</v>
      </c>
      <c r="B56" s="307" t="s">
        <v>855</v>
      </c>
      <c r="C56" s="308" t="s">
        <v>856</v>
      </c>
      <c r="D56" s="290" t="s">
        <v>470</v>
      </c>
      <c r="E56" s="291"/>
      <c r="F56" s="292" t="s">
        <v>814</v>
      </c>
    </row>
    <row r="57" spans="1:6">
      <c r="A57" s="293"/>
      <c r="B57" s="293"/>
      <c r="C57" s="293"/>
      <c r="D57" s="293"/>
      <c r="E57" s="293"/>
      <c r="F57" s="293"/>
    </row>
  </sheetData>
  <mergeCells count="1">
    <mergeCell ref="A1:F1"/>
  </mergeCells>
  <hyperlinks>
    <hyperlink ref="A14" r:id="rId1" display="http://rgl.faa.gov/Regulatory_and_Guidance_Library/rgad.nsf/0/52BE74631244E57886257E0A004C44DB?OpenDocument" xr:uid="{00000000-0004-0000-0A00-000000000000}"/>
    <hyperlink ref="A15" r:id="rId2" display="http://rgl.faa.gov/Regulatory_and_Guidance_Library/rgad.nsf/0/F3A32C2076EA673186257D000049A81E?OpenDocument" xr:uid="{00000000-0004-0000-0A00-000001000000}"/>
    <hyperlink ref="A16" r:id="rId3" display="http://rgl.faa.gov/Regulatory_and_Guidance_Library/rgad.nsf/0/31A0E287C73B4AE486257C1D004C3B94?OpenDocument" xr:uid="{00000000-0004-0000-0A00-000002000000}"/>
    <hyperlink ref="A17" r:id="rId4" display="http://rgl.faa.gov/Regulatory_and_Guidance_Library/rgad.nsf/0/8396CA557E86383586257C15005504A0?OpenDocument" xr:uid="{00000000-0004-0000-0A00-000003000000}"/>
    <hyperlink ref="A18" r:id="rId5" display="http://rgl.faa.gov/Regulatory_and_Guidance_Library/rgad.nsf/0/2304E76CEFE27A9586257C15005C7C50?OpenDocument" xr:uid="{00000000-0004-0000-0A00-000004000000}"/>
    <hyperlink ref="A19" r:id="rId6" display="http://rgl.faa.gov/Regulatory_and_Guidance_Library/rgad.nsf/0/EFC6BB24DBDA5D6C86257BE40048EDF6?OpenDocument" xr:uid="{00000000-0004-0000-0A00-000005000000}"/>
    <hyperlink ref="A20" r:id="rId7" display="http://rgl.faa.gov/Regulatory_and_Guidance_Library/rgad.nsf/0/7E7FB71225DFBCD786257B970048B430?OpenDocument" xr:uid="{00000000-0004-0000-0A00-000006000000}"/>
    <hyperlink ref="A21" r:id="rId8" display="http://rgl.faa.gov/Regulatory_and_Guidance_Library/rgad.nsf/0/AC74D44CFDF61E0686257A7C005116BB?OpenDocument" xr:uid="{00000000-0004-0000-0A00-000007000000}"/>
    <hyperlink ref="A22" r:id="rId9" display="http://rgl.faa.gov/Regulatory_and_Guidance_Library/rgad.nsf/0/32E28B57D60E730C86257A400048C0AC?OpenDocument" xr:uid="{00000000-0004-0000-0A00-000008000000}"/>
    <hyperlink ref="A23" r:id="rId10" display="http://rgl.faa.gov/Regulatory_and_Guidance_Library/rgad.nsf/0/6F4A6FB8CEF91DE28625796500506CCA?OpenDocument" xr:uid="{00000000-0004-0000-0A00-000009000000}"/>
    <hyperlink ref="A24" r:id="rId11" display="http://rgl.faa.gov/Regulatory_and_Guidance_Library/rgad.nsf/0/6F4C380129274F00862577F3007372CD?OpenDocument" xr:uid="{00000000-0004-0000-0A00-00000A000000}"/>
    <hyperlink ref="A25" r:id="rId12" display="http://rgl.faa.gov/Regulatory_and_Guidance_Library/rgad.nsf/0/44CCFD0CA064146F8625784F0051B0C5?OpenDocument" xr:uid="{00000000-0004-0000-0A00-00000B000000}"/>
    <hyperlink ref="A26" r:id="rId13" display="http://rgl.faa.gov/Regulatory_and_Guidance_Library/rgad.nsf/0/F3B89E6EED4127CD86257689004F9DAB?OpenDocument" xr:uid="{00000000-0004-0000-0A00-00000C000000}"/>
    <hyperlink ref="A27" r:id="rId14" display="http://rgl.faa.gov/Regulatory_and_Guidance_Library/rgad.nsf/0/0094DCA4BB26A6948625765F00499F35?OpenDocument" xr:uid="{00000000-0004-0000-0A00-00000D000000}"/>
    <hyperlink ref="A28" r:id="rId15" display="http://rgl.faa.gov/Regulatory_and_Guidance_Library/rgad.nsf/0/45A2FD955F8BA48C8625759A00443886?OpenDocument" xr:uid="{00000000-0004-0000-0A00-00000E000000}"/>
    <hyperlink ref="A29" r:id="rId16" display="http://rgl.faa.gov/Regulatory_and_Guidance_Library/rgad.nsf/0/E2883BA7CA99FC998625757E005D3E8C?OpenDocument" xr:uid="{00000000-0004-0000-0A00-00000F000000}"/>
    <hyperlink ref="A30" r:id="rId17" display="http://rgl.faa.gov/Regulatory_and_Guidance_Library/rgad.nsf/0/BFCA2E6D76AED0708625748200525E07?OpenDocument" xr:uid="{00000000-0004-0000-0A00-000010000000}"/>
    <hyperlink ref="A31" r:id="rId18" display="http://rgl.faa.gov/Regulatory_and_Guidance_Library/rgad.nsf/0/580584B03BFF17D986256FA40059DB78?OpenDocument" xr:uid="{00000000-0004-0000-0A00-000011000000}"/>
    <hyperlink ref="A32" r:id="rId19" display="http://rgl.faa.gov/Regulatory_and_Guidance_Library/rgad.nsf/0/D9675BAC802AB8C586256E9A0057C3F4?OpenDocument" xr:uid="{00000000-0004-0000-0A00-000012000000}"/>
    <hyperlink ref="A33" r:id="rId20" display="http://rgl.faa.gov/Regulatory_and_Guidance_Library/rgad.nsf/0/3DE6D04FF1990CE386256CED005BE2FE?OpenDocument" xr:uid="{00000000-0004-0000-0A00-000013000000}"/>
    <hyperlink ref="A34" r:id="rId21" display="http://rgl.faa.gov/Regulatory_and_Guidance_Library/rgad.nsf/0/56764928D17C9B4486256CB8004EB76E?OpenDocument" xr:uid="{00000000-0004-0000-0A00-000014000000}"/>
    <hyperlink ref="A35" r:id="rId22" display="http://rgl.faa.gov/Regulatory_and_Guidance_Library/rgad.nsf/0/A903CFEE59C646AC86256C69005BAA7B?OpenDocument" xr:uid="{00000000-0004-0000-0A00-000015000000}"/>
    <hyperlink ref="A36" r:id="rId23" display="http://rgl.faa.gov/Regulatory_and_Guidance_Library/rgad.nsf/0/28E4E1904EE5251086256C470050823B?OpenDocument" xr:uid="{00000000-0004-0000-0A00-000016000000}"/>
    <hyperlink ref="A37" r:id="rId24" display="http://rgl.faa.gov/Regulatory_and_Guidance_Library/rgad.nsf/0/B360924A11B00C2C86256C2B004E6777?OpenDocument" xr:uid="{00000000-0004-0000-0A00-000017000000}"/>
    <hyperlink ref="A38" r:id="rId25" display="http://rgl.faa.gov/Regulatory_and_Guidance_Library/rgad.nsf/0/FAB57546C5268C1886256BD60048DD25?OpenDocument" xr:uid="{00000000-0004-0000-0A00-000018000000}"/>
    <hyperlink ref="A39" r:id="rId26" display="http://rgl.faa.gov/Regulatory_and_Guidance_Library/rgad.nsf/0/8DCFC25B7ACA3FB186256A780058287A?OpenDocument" xr:uid="{00000000-0004-0000-0A00-000019000000}"/>
    <hyperlink ref="A40" r:id="rId27" display="http://rgl.faa.gov/Regulatory_and_Guidance_Library/rgad.nsf/0/64CC3BDE0B66EB0B86256A4F00426EBE?OpenDocument" xr:uid="{00000000-0004-0000-0A00-00001A000000}"/>
    <hyperlink ref="A41" r:id="rId28" display="http://rgl.faa.gov/Regulatory_and_Guidance_Library/rgad.nsf/0/3CD28BBE43D8C3AF86256A4C005241AF?OpenDocument" xr:uid="{00000000-0004-0000-0A00-00001B000000}"/>
    <hyperlink ref="A42" r:id="rId29" display="http://rgl.faa.gov/Regulatory_and_Guidance_Library/rgad.nsf/0/F356036A31357A1C86256A4C0052137B?OpenDocument" xr:uid="{00000000-0004-0000-0A00-00001C000000}"/>
    <hyperlink ref="A43" r:id="rId30" display="http://rgl.faa.gov/Regulatory_and_Guidance_Library/rgad.nsf/0/ABA13C95D7E6F69686256A4D006DC7A9?OpenDocument" xr:uid="{00000000-0004-0000-0A00-00001D000000}"/>
    <hyperlink ref="A44" r:id="rId31" display="http://rgl.faa.gov/Regulatory_and_Guidance_Library/rgad.nsf/0/FF42BE70A3D2069586256A4D006DB3C7?OpenDocument" xr:uid="{00000000-0004-0000-0A00-00001E000000}"/>
    <hyperlink ref="A45" r:id="rId32" display="http://rgl.faa.gov/Regulatory_and_Guidance_Library/rgad.nsf/0/1EBF0AA24910728C86256A40006C38D9?OpenDocument" xr:uid="{00000000-0004-0000-0A00-00001F000000}"/>
    <hyperlink ref="A46" r:id="rId33" display="http://rgl.faa.gov/Regulatory_and_Guidance_Library/rgad.nsf/0/4B4DC26EA7602CC886256A4D00702B8B?OpenDocument" xr:uid="{00000000-0004-0000-0A00-000020000000}"/>
    <hyperlink ref="A47" r:id="rId34" display="http://rgl.faa.gov/Regulatory_and_Guidance_Library/rgad.nsf/0/1665FEC3017A205686256A4D007024DF?OpenDocument" xr:uid="{00000000-0004-0000-0A00-000021000000}"/>
    <hyperlink ref="A48" r:id="rId35" display="http://rgl.faa.gov/Regulatory_and_Guidance_Library/rgad.nsf/0/73425DD38477725086256A4D007003B6?OpenDocument" xr:uid="{00000000-0004-0000-0A00-000022000000}"/>
    <hyperlink ref="A56" r:id="rId36" display="http://rgl.faa.gov/Regulatory_and_Guidance_Library/rgad.nsf/0/AC264E53DAD926228625683F00745C36?OpenDocument" xr:uid="{00000000-0004-0000-0A00-000023000000}"/>
    <hyperlink ref="A55" r:id="rId37" display="http://rgl.faa.gov/Regulatory_and_Guidance_Library/rgad.nsf/0/4E6E4E2F2B18C0ED86256846004F7D3B?OpenDocument" xr:uid="{00000000-0004-0000-0A00-000024000000}"/>
    <hyperlink ref="A54" r:id="rId38" display="http://rgl.faa.gov/Regulatory_and_Guidance_Library/rgad.nsf/0/CEFF5DF879496FD986256F58005953CF?OpenDocument" xr:uid="{00000000-0004-0000-0A00-000025000000}"/>
    <hyperlink ref="A53" r:id="rId39" display="http://rgl.faa.gov/Regulatory_and_Guidance_Library/rgad.nsf/0/16877911DBE785D0862571BF0058F41A?OpenDocument" xr:uid="{00000000-0004-0000-0A00-000026000000}"/>
    <hyperlink ref="A52" r:id="rId40" display="http://rgl.faa.gov/Regulatory_and_Guidance_Library/rgad.nsf/0/BB60526C94BE6EB3862571F70059DBD7?OpenDocument" xr:uid="{00000000-0004-0000-0A00-000027000000}"/>
    <hyperlink ref="A13" r:id="rId41" display="http://rgl.faa.gov/Regulatory_and_Guidance_Library/rgAD.nsf/0/31435D28AE38073386257EA7004F0B6C?OpenDocument" xr:uid="{00000000-0004-0000-0A00-000028000000}"/>
  </hyperlinks>
  <pageMargins left="0.70866141732283472" right="0.70866141732283472" top="0.74803149606299213" bottom="0.74803149606299213" header="0.31496062992125984" footer="0.31496062992125984"/>
  <pageSetup paperSize="9" scale="72" orientation="portrait" r:id="rId42"/>
  <headerFooter>
    <oddFooter>&amp;C&amp;"Arial,Regular"NH-WP-006&amp;R&amp;"Arial,Regular"Page 1</oddFooter>
  </headerFooter>
  <drawing r:id="rId4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/>
  <dimension ref="K1:W76"/>
  <sheetViews>
    <sheetView topLeftCell="J35" zoomScaleNormal="100" zoomScaleSheetLayoutView="100" workbookViewId="0">
      <selection activeCell="L58" sqref="L58"/>
    </sheetView>
  </sheetViews>
  <sheetFormatPr defaultColWidth="8.375" defaultRowHeight="13.5"/>
  <cols>
    <col min="11" max="11" width="9.625" customWidth="1"/>
    <col min="12" max="12" width="8.375" customWidth="1"/>
    <col min="13" max="13" width="5.5" customWidth="1"/>
    <col min="14" max="15" width="10" customWidth="1"/>
    <col min="16" max="16" width="27" customWidth="1"/>
    <col min="17" max="17" width="26.625" customWidth="1"/>
    <col min="18" max="18" width="10.25" customWidth="1"/>
    <col min="19" max="19" width="10.125" customWidth="1"/>
    <col min="20" max="20" width="10" customWidth="1"/>
  </cols>
  <sheetData>
    <row r="1" spans="11:20" ht="27" customHeight="1">
      <c r="K1" s="650" t="s">
        <v>1</v>
      </c>
      <c r="L1" s="650"/>
      <c r="M1" s="650"/>
      <c r="N1" s="650"/>
      <c r="O1" s="650"/>
      <c r="P1" s="650"/>
      <c r="Q1" s="650"/>
      <c r="R1" s="650"/>
      <c r="S1" s="650"/>
      <c r="T1" s="650"/>
    </row>
    <row r="2" spans="11:20" ht="27" customHeight="1">
      <c r="K2" s="649" t="s">
        <v>927</v>
      </c>
      <c r="L2" s="649"/>
      <c r="M2" s="649"/>
      <c r="N2" s="649"/>
      <c r="O2" s="649"/>
      <c r="P2" s="649"/>
      <c r="Q2" s="649"/>
      <c r="R2" s="649"/>
      <c r="S2" s="649"/>
      <c r="T2" s="649"/>
    </row>
    <row r="4" spans="11:20" ht="20.25">
      <c r="K4" s="1" t="s">
        <v>0</v>
      </c>
      <c r="Q4" s="327"/>
      <c r="S4" s="649" t="s">
        <v>9</v>
      </c>
      <c r="T4" s="649"/>
    </row>
    <row r="5" spans="11:20" ht="20.25">
      <c r="M5" s="86"/>
      <c r="P5" s="87"/>
      <c r="Q5" s="88" t="s">
        <v>233</v>
      </c>
      <c r="R5" s="655">
        <f>'RYH HOBBS'!C14</f>
        <v>45502</v>
      </c>
      <c r="S5" s="655"/>
      <c r="T5" s="89"/>
    </row>
    <row r="6" spans="11:20">
      <c r="Q6" s="88" t="s">
        <v>926</v>
      </c>
      <c r="R6" s="24" t="e">
        <f>#REF!-100</f>
        <v>#REF!</v>
      </c>
    </row>
    <row r="7" spans="11:20">
      <c r="Q7" s="88"/>
      <c r="R7" s="2"/>
    </row>
    <row r="8" spans="11:20" ht="24.6" customHeight="1">
      <c r="K8" s="433" t="s">
        <v>234</v>
      </c>
      <c r="L8" s="433" t="s">
        <v>235</v>
      </c>
      <c r="M8" s="433" t="s">
        <v>236</v>
      </c>
      <c r="N8" s="433" t="s">
        <v>928</v>
      </c>
      <c r="O8" s="433" t="s">
        <v>929</v>
      </c>
      <c r="P8" s="433" t="s">
        <v>237</v>
      </c>
      <c r="Q8" s="433" t="s">
        <v>238</v>
      </c>
      <c r="R8" s="434" t="s">
        <v>443</v>
      </c>
      <c r="S8" s="435" t="s">
        <v>239</v>
      </c>
      <c r="T8" s="436" t="s">
        <v>240</v>
      </c>
    </row>
    <row r="9" spans="11:20">
      <c r="K9" s="126"/>
      <c r="L9" s="437"/>
      <c r="M9" s="126"/>
      <c r="N9" s="126"/>
      <c r="O9" s="126"/>
      <c r="P9" s="126"/>
      <c r="Q9" s="126"/>
      <c r="R9" s="438"/>
      <c r="S9" s="127"/>
      <c r="T9" s="126"/>
    </row>
    <row r="10" spans="11:20">
      <c r="K10" s="439" t="s">
        <v>923</v>
      </c>
      <c r="L10" s="656" t="s">
        <v>2</v>
      </c>
      <c r="M10" s="654"/>
      <c r="N10" s="654"/>
      <c r="O10" s="654"/>
      <c r="P10" s="654" t="s">
        <v>2</v>
      </c>
      <c r="Q10" s="653" t="s">
        <v>924</v>
      </c>
      <c r="R10" s="652" t="s">
        <v>919</v>
      </c>
      <c r="S10" s="654"/>
      <c r="T10" s="651" t="s">
        <v>241</v>
      </c>
    </row>
    <row r="11" spans="11:20">
      <c r="K11" s="439" t="s">
        <v>247</v>
      </c>
      <c r="L11" s="656"/>
      <c r="M11" s="654"/>
      <c r="N11" s="654"/>
      <c r="O11" s="654"/>
      <c r="P11" s="654"/>
      <c r="Q11" s="653"/>
      <c r="R11" s="652"/>
      <c r="S11" s="654"/>
      <c r="T11" s="651"/>
    </row>
    <row r="12" spans="11:20">
      <c r="K12" s="126" t="s">
        <v>248</v>
      </c>
      <c r="L12" s="360" t="s">
        <v>249</v>
      </c>
      <c r="M12" s="127"/>
      <c r="N12" s="127"/>
      <c r="O12" s="127"/>
      <c r="P12" s="126" t="s">
        <v>250</v>
      </c>
      <c r="Q12" s="126" t="s">
        <v>251</v>
      </c>
      <c r="R12" s="334">
        <v>40245</v>
      </c>
      <c r="S12" s="127" t="s">
        <v>470</v>
      </c>
      <c r="T12" s="184" t="s">
        <v>580</v>
      </c>
    </row>
    <row r="13" spans="11:20">
      <c r="K13" s="126" t="s">
        <v>252</v>
      </c>
      <c r="L13" s="360" t="s">
        <v>902</v>
      </c>
      <c r="M13" s="127"/>
      <c r="N13" s="127"/>
      <c r="O13" s="127"/>
      <c r="P13" s="126" t="s">
        <v>253</v>
      </c>
      <c r="Q13" s="126" t="s">
        <v>254</v>
      </c>
      <c r="R13" s="334">
        <v>40245</v>
      </c>
      <c r="S13" s="127" t="s">
        <v>470</v>
      </c>
      <c r="T13" s="184" t="s">
        <v>580</v>
      </c>
    </row>
    <row r="14" spans="11:20">
      <c r="K14" s="126" t="s">
        <v>252</v>
      </c>
      <c r="L14" s="360" t="s">
        <v>902</v>
      </c>
      <c r="M14" s="127"/>
      <c r="N14" s="127"/>
      <c r="O14" s="127"/>
      <c r="P14" s="126" t="s">
        <v>253</v>
      </c>
      <c r="Q14" s="126" t="s">
        <v>255</v>
      </c>
      <c r="R14" s="334">
        <v>40290</v>
      </c>
      <c r="S14" s="127" t="s">
        <v>470</v>
      </c>
      <c r="T14" s="184" t="s">
        <v>580</v>
      </c>
    </row>
    <row r="15" spans="11:20">
      <c r="K15" s="126" t="s">
        <v>256</v>
      </c>
      <c r="L15" s="360" t="s">
        <v>903</v>
      </c>
      <c r="M15" s="127" t="s">
        <v>244</v>
      </c>
      <c r="N15" s="127"/>
      <c r="O15" s="127"/>
      <c r="P15" s="126" t="s">
        <v>257</v>
      </c>
      <c r="Q15" s="126" t="s">
        <v>507</v>
      </c>
      <c r="R15" s="440" t="s">
        <v>66</v>
      </c>
      <c r="S15" s="127" t="s">
        <v>470</v>
      </c>
      <c r="T15" s="184" t="s">
        <v>580</v>
      </c>
    </row>
    <row r="16" spans="11:20">
      <c r="K16" s="126" t="s">
        <v>258</v>
      </c>
      <c r="L16" s="360" t="s">
        <v>936</v>
      </c>
      <c r="M16" s="127" t="s">
        <v>242</v>
      </c>
      <c r="N16" s="140" t="s">
        <v>763</v>
      </c>
      <c r="O16" s="140" t="s">
        <v>937</v>
      </c>
      <c r="P16" s="126" t="s">
        <v>259</v>
      </c>
      <c r="Q16" s="126" t="s">
        <v>677</v>
      </c>
      <c r="R16" s="334">
        <v>42024</v>
      </c>
      <c r="S16" s="127" t="s">
        <v>470</v>
      </c>
      <c r="T16" s="184" t="s">
        <v>580</v>
      </c>
    </row>
    <row r="17" spans="11:23">
      <c r="K17" s="126" t="s">
        <v>440</v>
      </c>
      <c r="L17" s="360" t="s">
        <v>441</v>
      </c>
      <c r="M17" s="127"/>
      <c r="N17" s="133"/>
      <c r="O17" s="133"/>
      <c r="P17" s="126" t="s">
        <v>442</v>
      </c>
      <c r="Q17" s="126" t="s">
        <v>587</v>
      </c>
      <c r="R17" s="334">
        <v>41143</v>
      </c>
      <c r="S17" s="127" t="s">
        <v>925</v>
      </c>
      <c r="T17" s="184" t="s">
        <v>580</v>
      </c>
      <c r="U17" s="146"/>
      <c r="V17" s="146"/>
    </row>
    <row r="18" spans="11:23">
      <c r="K18" s="126" t="s">
        <v>447</v>
      </c>
      <c r="L18" s="128" t="s">
        <v>1024</v>
      </c>
      <c r="M18" s="127" t="s">
        <v>1023</v>
      </c>
      <c r="N18" s="140" t="s">
        <v>938</v>
      </c>
      <c r="O18" s="140" t="s">
        <v>939</v>
      </c>
      <c r="P18" s="126" t="s">
        <v>661</v>
      </c>
      <c r="Q18" s="126" t="s">
        <v>587</v>
      </c>
      <c r="R18" s="334">
        <v>42024</v>
      </c>
      <c r="S18" s="127" t="s">
        <v>572</v>
      </c>
      <c r="T18" s="184" t="s">
        <v>580</v>
      </c>
    </row>
    <row r="19" spans="11:23">
      <c r="K19" s="126" t="s">
        <v>448</v>
      </c>
      <c r="L19" s="128" t="s">
        <v>899</v>
      </c>
      <c r="M19" s="127" t="s">
        <v>244</v>
      </c>
      <c r="N19" s="140" t="s">
        <v>767</v>
      </c>
      <c r="O19" s="140" t="s">
        <v>940</v>
      </c>
      <c r="P19" s="126" t="s">
        <v>451</v>
      </c>
      <c r="Q19" s="126" t="s">
        <v>452</v>
      </c>
      <c r="R19" s="334">
        <v>40791</v>
      </c>
      <c r="S19" s="127" t="s">
        <v>470</v>
      </c>
      <c r="T19" s="184" t="s">
        <v>580</v>
      </c>
    </row>
    <row r="20" spans="11:23">
      <c r="K20" s="126" t="s">
        <v>449</v>
      </c>
      <c r="L20" s="128" t="s">
        <v>900</v>
      </c>
      <c r="M20" s="127"/>
      <c r="N20" s="136"/>
      <c r="O20" s="134"/>
      <c r="P20" s="126" t="s">
        <v>450</v>
      </c>
      <c r="Q20" s="126" t="s">
        <v>573</v>
      </c>
      <c r="R20" s="334">
        <v>41103</v>
      </c>
      <c r="S20" s="127" t="s">
        <v>470</v>
      </c>
      <c r="T20" s="184" t="s">
        <v>580</v>
      </c>
      <c r="V20" t="s">
        <v>2</v>
      </c>
    </row>
    <row r="21" spans="11:23">
      <c r="K21" s="126" t="s">
        <v>574</v>
      </c>
      <c r="L21" s="128" t="s">
        <v>901</v>
      </c>
      <c r="M21" s="335"/>
      <c r="N21" s="136"/>
      <c r="O21" s="134"/>
      <c r="P21" s="126" t="s">
        <v>575</v>
      </c>
      <c r="Q21" s="126" t="s">
        <v>727</v>
      </c>
      <c r="R21" s="334">
        <v>42989</v>
      </c>
      <c r="S21" s="127" t="s">
        <v>118</v>
      </c>
      <c r="T21" s="184" t="s">
        <v>580</v>
      </c>
    </row>
    <row r="22" spans="11:23">
      <c r="K22" s="139" t="s">
        <v>577</v>
      </c>
      <c r="L22" s="128" t="s">
        <v>935</v>
      </c>
      <c r="M22" s="127" t="s">
        <v>242</v>
      </c>
      <c r="N22" s="136"/>
      <c r="O22" s="134"/>
      <c r="P22" s="126" t="s">
        <v>608</v>
      </c>
      <c r="Q22" s="126" t="s">
        <v>587</v>
      </c>
      <c r="R22" s="334">
        <v>42648</v>
      </c>
      <c r="S22" s="184" t="s">
        <v>579</v>
      </c>
      <c r="T22" s="184" t="s">
        <v>580</v>
      </c>
    </row>
    <row r="23" spans="11:23">
      <c r="K23" s="139" t="s">
        <v>582</v>
      </c>
      <c r="L23" s="128" t="s">
        <v>609</v>
      </c>
      <c r="M23" s="127"/>
      <c r="N23" s="136"/>
      <c r="O23" s="137"/>
      <c r="P23" s="139" t="s">
        <v>610</v>
      </c>
      <c r="Q23" s="126" t="s">
        <v>607</v>
      </c>
      <c r="R23" s="334">
        <v>41873</v>
      </c>
      <c r="S23" s="127" t="s">
        <v>470</v>
      </c>
      <c r="T23" s="127" t="s">
        <v>580</v>
      </c>
      <c r="U23" s="248" t="s">
        <v>2</v>
      </c>
    </row>
    <row r="24" spans="11:23">
      <c r="K24" s="139" t="s">
        <v>583</v>
      </c>
      <c r="L24" s="128" t="s">
        <v>609</v>
      </c>
      <c r="M24" s="127"/>
      <c r="N24" s="136"/>
      <c r="O24" s="137"/>
      <c r="P24" s="139" t="s">
        <v>610</v>
      </c>
      <c r="Q24" s="126" t="s">
        <v>607</v>
      </c>
      <c r="R24" s="334">
        <v>41873</v>
      </c>
      <c r="S24" s="127" t="s">
        <v>470</v>
      </c>
      <c r="T24" s="127" t="s">
        <v>580</v>
      </c>
    </row>
    <row r="25" spans="11:23">
      <c r="K25" s="126" t="s">
        <v>584</v>
      </c>
      <c r="L25" s="128" t="s">
        <v>934</v>
      </c>
      <c r="M25" s="127" t="s">
        <v>243</v>
      </c>
      <c r="N25" s="136" t="s">
        <v>2</v>
      </c>
      <c r="O25" s="134"/>
      <c r="P25" s="126" t="s">
        <v>611</v>
      </c>
      <c r="Q25" s="126" t="s">
        <v>603</v>
      </c>
      <c r="R25" s="334">
        <v>41834</v>
      </c>
      <c r="S25" s="127" t="s">
        <v>470</v>
      </c>
      <c r="T25" s="127" t="s">
        <v>580</v>
      </c>
    </row>
    <row r="26" spans="11:23">
      <c r="K26" s="139" t="s">
        <v>598</v>
      </c>
      <c r="L26" s="128" t="s">
        <v>612</v>
      </c>
      <c r="M26" s="127"/>
      <c r="N26" s="136"/>
      <c r="O26" s="134"/>
      <c r="P26" s="126" t="s">
        <v>613</v>
      </c>
      <c r="Q26" s="126" t="s">
        <v>600</v>
      </c>
      <c r="R26" s="334">
        <v>41803</v>
      </c>
      <c r="S26" s="127" t="s">
        <v>470</v>
      </c>
      <c r="T26" s="127" t="s">
        <v>580</v>
      </c>
    </row>
    <row r="27" spans="11:23">
      <c r="K27" s="139" t="s">
        <v>614</v>
      </c>
      <c r="L27" s="128" t="s">
        <v>933</v>
      </c>
      <c r="M27" s="127" t="s">
        <v>242</v>
      </c>
      <c r="N27" s="336"/>
      <c r="O27" s="337"/>
      <c r="P27" s="126" t="s">
        <v>615</v>
      </c>
      <c r="Q27" s="126" t="s">
        <v>616</v>
      </c>
      <c r="R27" s="334">
        <v>41873</v>
      </c>
      <c r="S27" s="127" t="s">
        <v>470</v>
      </c>
      <c r="T27" s="127" t="s">
        <v>580</v>
      </c>
      <c r="V27" t="s">
        <v>2</v>
      </c>
    </row>
    <row r="28" spans="11:23">
      <c r="K28" s="139" t="s">
        <v>647</v>
      </c>
      <c r="L28" s="128" t="s">
        <v>641</v>
      </c>
      <c r="M28" s="127"/>
      <c r="N28" s="136"/>
      <c r="O28" s="133"/>
      <c r="P28" s="126" t="s">
        <v>642</v>
      </c>
      <c r="Q28" s="139" t="s">
        <v>646</v>
      </c>
      <c r="R28" s="334">
        <v>42024</v>
      </c>
      <c r="S28" s="127" t="s">
        <v>470</v>
      </c>
      <c r="T28" s="127" t="s">
        <v>580</v>
      </c>
    </row>
    <row r="29" spans="11:23">
      <c r="K29" s="139" t="s">
        <v>643</v>
      </c>
      <c r="L29" s="128" t="s">
        <v>932</v>
      </c>
      <c r="M29" s="127" t="s">
        <v>242</v>
      </c>
      <c r="N29" s="136" t="s">
        <v>974</v>
      </c>
      <c r="O29" s="140" t="s">
        <v>941</v>
      </c>
      <c r="P29" s="126" t="s">
        <v>645</v>
      </c>
      <c r="Q29" s="139" t="s">
        <v>689</v>
      </c>
      <c r="R29" s="334">
        <v>42536</v>
      </c>
      <c r="S29" s="127" t="s">
        <v>470</v>
      </c>
      <c r="T29" s="127" t="s">
        <v>580</v>
      </c>
      <c r="W29" t="s">
        <v>2</v>
      </c>
    </row>
    <row r="30" spans="11:23">
      <c r="K30" s="139" t="s">
        <v>648</v>
      </c>
      <c r="L30" s="128" t="s">
        <v>644</v>
      </c>
      <c r="M30" s="127"/>
      <c r="N30" s="136"/>
      <c r="O30" s="133"/>
      <c r="P30" s="126" t="s">
        <v>650</v>
      </c>
      <c r="Q30" s="139" t="s">
        <v>653</v>
      </c>
      <c r="R30" s="334">
        <v>42080</v>
      </c>
      <c r="S30" s="127" t="s">
        <v>470</v>
      </c>
      <c r="T30" s="127" t="s">
        <v>580</v>
      </c>
    </row>
    <row r="31" spans="11:23">
      <c r="K31" s="139" t="s">
        <v>649</v>
      </c>
      <c r="L31" s="128" t="s">
        <v>931</v>
      </c>
      <c r="M31" s="127" t="s">
        <v>244</v>
      </c>
      <c r="N31" s="136" t="s">
        <v>2</v>
      </c>
      <c r="O31" s="133"/>
      <c r="P31" s="126" t="s">
        <v>651</v>
      </c>
      <c r="Q31" s="139" t="s">
        <v>653</v>
      </c>
      <c r="R31" s="334">
        <v>42080</v>
      </c>
      <c r="S31" s="127" t="s">
        <v>470</v>
      </c>
      <c r="T31" s="127" t="s">
        <v>580</v>
      </c>
    </row>
    <row r="32" spans="11:23">
      <c r="K32" s="139" t="s">
        <v>654</v>
      </c>
      <c r="L32" s="128" t="s">
        <v>644</v>
      </c>
      <c r="M32" s="127"/>
      <c r="N32" s="136"/>
      <c r="O32" s="133"/>
      <c r="P32" s="126" t="s">
        <v>652</v>
      </c>
      <c r="Q32" s="139" t="s">
        <v>653</v>
      </c>
      <c r="R32" s="334">
        <v>42080</v>
      </c>
      <c r="S32" s="127" t="s">
        <v>470</v>
      </c>
      <c r="T32" s="127" t="s">
        <v>580</v>
      </c>
    </row>
    <row r="33" spans="11:22">
      <c r="K33" s="126" t="s">
        <v>656</v>
      </c>
      <c r="L33" s="128" t="s">
        <v>675</v>
      </c>
      <c r="M33" s="127"/>
      <c r="N33" s="338"/>
      <c r="O33" s="339"/>
      <c r="P33" s="126" t="s">
        <v>674</v>
      </c>
      <c r="Q33" s="126" t="s">
        <v>657</v>
      </c>
      <c r="R33" s="334">
        <v>42215</v>
      </c>
      <c r="S33" s="127" t="s">
        <v>470</v>
      </c>
      <c r="T33" s="127" t="s">
        <v>580</v>
      </c>
    </row>
    <row r="34" spans="11:22">
      <c r="K34" s="139" t="s">
        <v>665</v>
      </c>
      <c r="L34" s="128" t="s">
        <v>666</v>
      </c>
      <c r="M34" s="127"/>
      <c r="N34" s="136" t="s">
        <v>1049</v>
      </c>
      <c r="O34" s="133" t="s">
        <v>942</v>
      </c>
      <c r="P34" s="126" t="s">
        <v>667</v>
      </c>
      <c r="Q34" s="139" t="s">
        <v>668</v>
      </c>
      <c r="R34" s="334">
        <v>42430</v>
      </c>
      <c r="S34" s="127" t="s">
        <v>470</v>
      </c>
      <c r="T34" s="127" t="s">
        <v>580</v>
      </c>
    </row>
    <row r="35" spans="11:22">
      <c r="K35" s="139" t="s">
        <v>669</v>
      </c>
      <c r="L35" s="128" t="s">
        <v>1031</v>
      </c>
      <c r="M35" s="127" t="s">
        <v>243</v>
      </c>
      <c r="N35" s="136"/>
      <c r="O35" s="133"/>
      <c r="P35" s="126" t="s">
        <v>1032</v>
      </c>
      <c r="Q35" s="139" t="s">
        <v>670</v>
      </c>
      <c r="R35" s="334">
        <v>42430</v>
      </c>
      <c r="S35" s="127" t="s">
        <v>470</v>
      </c>
      <c r="T35" s="127" t="s">
        <v>580</v>
      </c>
    </row>
    <row r="36" spans="11:22">
      <c r="K36" s="139" t="s">
        <v>671</v>
      </c>
      <c r="L36" s="128" t="s">
        <v>672</v>
      </c>
      <c r="M36" s="127"/>
      <c r="N36" s="136" t="s">
        <v>896</v>
      </c>
      <c r="O36" s="136" t="s">
        <v>943</v>
      </c>
      <c r="P36" s="126" t="s">
        <v>673</v>
      </c>
      <c r="Q36" s="126" t="s">
        <v>676</v>
      </c>
      <c r="R36" s="334">
        <v>42430</v>
      </c>
      <c r="S36" s="127" t="s">
        <v>470</v>
      </c>
      <c r="T36" s="127" t="s">
        <v>580</v>
      </c>
    </row>
    <row r="37" spans="11:22">
      <c r="K37" s="139" t="s">
        <v>695</v>
      </c>
      <c r="L37" s="128" t="s">
        <v>930</v>
      </c>
      <c r="M37" s="127" t="s">
        <v>243</v>
      </c>
      <c r="N37" s="127"/>
      <c r="O37" s="127"/>
      <c r="P37" s="126" t="s">
        <v>697</v>
      </c>
      <c r="Q37" s="139" t="s">
        <v>696</v>
      </c>
      <c r="R37" s="334">
        <v>42716</v>
      </c>
      <c r="S37" s="127" t="s">
        <v>470</v>
      </c>
      <c r="T37" s="127" t="s">
        <v>580</v>
      </c>
    </row>
    <row r="38" spans="11:22">
      <c r="K38" s="139" t="s">
        <v>701</v>
      </c>
      <c r="L38" s="128" t="s">
        <v>898</v>
      </c>
      <c r="M38" s="127"/>
      <c r="N38" s="127"/>
      <c r="O38" s="127"/>
      <c r="P38" s="126" t="s">
        <v>702</v>
      </c>
      <c r="Q38" s="139" t="s">
        <v>703</v>
      </c>
      <c r="R38" s="334">
        <v>42857</v>
      </c>
      <c r="S38" s="127" t="s">
        <v>470</v>
      </c>
      <c r="T38" s="127" t="s">
        <v>580</v>
      </c>
    </row>
    <row r="39" spans="11:22">
      <c r="K39" s="139" t="s">
        <v>886</v>
      </c>
      <c r="L39" s="128" t="s">
        <v>897</v>
      </c>
      <c r="M39" s="127"/>
      <c r="N39" s="127"/>
      <c r="O39" s="127"/>
      <c r="P39" s="126" t="s">
        <v>887</v>
      </c>
      <c r="Q39" s="139" t="s">
        <v>696</v>
      </c>
      <c r="R39" s="334">
        <v>43238</v>
      </c>
      <c r="S39" s="127" t="s">
        <v>470</v>
      </c>
      <c r="T39" s="127" t="s">
        <v>580</v>
      </c>
    </row>
    <row r="40" spans="11:22">
      <c r="K40" s="126" t="s">
        <v>920</v>
      </c>
      <c r="L40" s="126" t="s">
        <v>922</v>
      </c>
      <c r="M40" s="127"/>
      <c r="N40" s="127"/>
      <c r="O40" s="127"/>
      <c r="P40" s="126" t="s">
        <v>921</v>
      </c>
      <c r="Q40" s="139" t="s">
        <v>696</v>
      </c>
      <c r="R40" s="334">
        <v>43616</v>
      </c>
      <c r="S40" s="127" t="s">
        <v>470</v>
      </c>
      <c r="T40" s="127" t="s">
        <v>580</v>
      </c>
    </row>
    <row r="41" spans="11:22">
      <c r="K41" s="126" t="s">
        <v>982</v>
      </c>
      <c r="L41" s="360" t="s">
        <v>984</v>
      </c>
      <c r="M41" s="127"/>
      <c r="N41" s="127"/>
      <c r="O41" s="127"/>
      <c r="P41" s="126" t="s">
        <v>985</v>
      </c>
      <c r="Q41" s="139" t="s">
        <v>703</v>
      </c>
      <c r="R41" s="334">
        <v>43698</v>
      </c>
      <c r="S41" s="127" t="s">
        <v>470</v>
      </c>
      <c r="T41" s="127" t="s">
        <v>580</v>
      </c>
    </row>
    <row r="42" spans="11:22">
      <c r="K42" s="126" t="s">
        <v>983</v>
      </c>
      <c r="L42" s="360" t="s">
        <v>1030</v>
      </c>
      <c r="M42" s="127" t="s">
        <v>244</v>
      </c>
      <c r="N42" s="127"/>
      <c r="O42" s="127"/>
      <c r="P42" s="126" t="s">
        <v>986</v>
      </c>
      <c r="Q42" s="139" t="s">
        <v>696</v>
      </c>
      <c r="R42" s="334">
        <v>43698</v>
      </c>
      <c r="S42" s="127" t="s">
        <v>470</v>
      </c>
      <c r="T42" s="127" t="s">
        <v>580</v>
      </c>
    </row>
    <row r="43" spans="11:22">
      <c r="K43" s="126" t="s">
        <v>1036</v>
      </c>
      <c r="L43" s="360" t="s">
        <v>1037</v>
      </c>
      <c r="M43" s="127"/>
      <c r="N43" s="127"/>
      <c r="O43" s="127"/>
      <c r="P43" s="126" t="s">
        <v>1038</v>
      </c>
      <c r="Q43" s="139" t="s">
        <v>657</v>
      </c>
      <c r="R43" s="334">
        <v>44292</v>
      </c>
      <c r="S43" s="127" t="s">
        <v>470</v>
      </c>
      <c r="T43" s="127" t="s">
        <v>580</v>
      </c>
    </row>
    <row r="44" spans="11:22">
      <c r="K44" s="126" t="s">
        <v>1039</v>
      </c>
      <c r="L44" s="360" t="s">
        <v>1040</v>
      </c>
      <c r="M44" s="127"/>
      <c r="N44" s="127"/>
      <c r="O44" s="127"/>
      <c r="P44" s="126" t="s">
        <v>1041</v>
      </c>
      <c r="Q44" s="139" t="s">
        <v>1052</v>
      </c>
      <c r="R44" s="334">
        <v>44292</v>
      </c>
      <c r="S44" s="127">
        <v>300</v>
      </c>
      <c r="T44" s="127" t="s">
        <v>580</v>
      </c>
    </row>
    <row r="45" spans="11:22">
      <c r="K45" s="126" t="s">
        <v>1053</v>
      </c>
      <c r="L45" s="360" t="s">
        <v>1057</v>
      </c>
      <c r="M45" s="127"/>
      <c r="N45" s="127" t="s">
        <v>1105</v>
      </c>
      <c r="O45" s="127" t="s">
        <v>1108</v>
      </c>
      <c r="P45" s="126" t="s">
        <v>1058</v>
      </c>
      <c r="Q45" s="139" t="s">
        <v>1059</v>
      </c>
      <c r="R45" s="334">
        <v>44515</v>
      </c>
      <c r="S45" s="127" t="s">
        <v>470</v>
      </c>
      <c r="T45" s="127" t="s">
        <v>580</v>
      </c>
    </row>
    <row r="46" spans="11:22">
      <c r="K46" s="126" t="s">
        <v>1054</v>
      </c>
      <c r="L46" s="360" t="s">
        <v>1097</v>
      </c>
      <c r="M46" s="127"/>
      <c r="N46" s="127"/>
      <c r="O46" s="127"/>
      <c r="P46" s="126" t="s">
        <v>1081</v>
      </c>
      <c r="Q46" s="139" t="s">
        <v>657</v>
      </c>
      <c r="R46" s="334">
        <v>44599</v>
      </c>
      <c r="S46" s="127" t="s">
        <v>470</v>
      </c>
      <c r="T46" s="127" t="s">
        <v>580</v>
      </c>
    </row>
    <row r="47" spans="11:22">
      <c r="K47" s="126" t="s">
        <v>1055</v>
      </c>
      <c r="L47" s="360" t="s">
        <v>1060</v>
      </c>
      <c r="M47" s="127"/>
      <c r="N47" s="127"/>
      <c r="O47" s="127"/>
      <c r="P47" s="126" t="s">
        <v>1061</v>
      </c>
      <c r="Q47" s="139" t="s">
        <v>1062</v>
      </c>
      <c r="R47" s="334">
        <v>44515</v>
      </c>
      <c r="S47" s="127" t="s">
        <v>470</v>
      </c>
      <c r="T47" s="127" t="s">
        <v>580</v>
      </c>
      <c r="V47" t="s">
        <v>2</v>
      </c>
    </row>
    <row r="48" spans="11:22">
      <c r="K48" s="126" t="s">
        <v>1056</v>
      </c>
      <c r="L48" s="360" t="s">
        <v>1064</v>
      </c>
      <c r="M48" s="127"/>
      <c r="N48" s="127"/>
      <c r="O48" s="127"/>
      <c r="P48" s="126" t="s">
        <v>1063</v>
      </c>
      <c r="Q48" s="139" t="s">
        <v>657</v>
      </c>
      <c r="R48" s="334">
        <v>44515</v>
      </c>
      <c r="S48" s="127" t="s">
        <v>470</v>
      </c>
      <c r="T48" s="127" t="s">
        <v>580</v>
      </c>
    </row>
    <row r="49" spans="11:21">
      <c r="K49" s="126" t="s">
        <v>1094</v>
      </c>
      <c r="L49" s="360" t="s">
        <v>1098</v>
      </c>
      <c r="M49" s="127" t="s">
        <v>242</v>
      </c>
      <c r="N49" s="127"/>
      <c r="O49" s="127"/>
      <c r="P49" s="126" t="s">
        <v>1101</v>
      </c>
      <c r="Q49" s="139" t="s">
        <v>657</v>
      </c>
      <c r="R49" s="334">
        <v>44915</v>
      </c>
      <c r="S49" s="127" t="s">
        <v>470</v>
      </c>
      <c r="T49" s="127" t="s">
        <v>580</v>
      </c>
    </row>
    <row r="50" spans="11:21">
      <c r="K50" s="126" t="s">
        <v>1095</v>
      </c>
      <c r="L50" s="360" t="s">
        <v>1099</v>
      </c>
      <c r="M50" s="127"/>
      <c r="N50" s="127"/>
      <c r="O50" s="127"/>
      <c r="P50" s="126" t="s">
        <v>1102</v>
      </c>
      <c r="Q50" s="139" t="s">
        <v>1104</v>
      </c>
      <c r="R50" s="334">
        <v>44915</v>
      </c>
      <c r="S50" s="127" t="s">
        <v>470</v>
      </c>
      <c r="T50" s="127" t="s">
        <v>580</v>
      </c>
    </row>
    <row r="51" spans="11:21">
      <c r="K51" s="126" t="s">
        <v>1189</v>
      </c>
      <c r="L51" s="360" t="s">
        <v>1190</v>
      </c>
      <c r="M51" s="127"/>
      <c r="N51" s="127"/>
      <c r="O51" s="127"/>
      <c r="P51" s="126" t="s">
        <v>1191</v>
      </c>
      <c r="Q51" s="139" t="s">
        <v>657</v>
      </c>
      <c r="R51" s="334">
        <v>45131</v>
      </c>
      <c r="S51" s="127" t="s">
        <v>470</v>
      </c>
      <c r="T51" s="127" t="s">
        <v>580</v>
      </c>
    </row>
    <row r="52" spans="11:21">
      <c r="K52" s="126" t="s">
        <v>1096</v>
      </c>
      <c r="L52" s="360" t="s">
        <v>1100</v>
      </c>
      <c r="M52" s="127"/>
      <c r="N52" s="127"/>
      <c r="O52" s="127" t="s">
        <v>1259</v>
      </c>
      <c r="P52" s="126" t="s">
        <v>1103</v>
      </c>
      <c r="Q52" s="139" t="s">
        <v>1192</v>
      </c>
      <c r="R52" s="334">
        <v>45051</v>
      </c>
      <c r="S52" s="127" t="s">
        <v>470</v>
      </c>
      <c r="T52" s="127" t="s">
        <v>580</v>
      </c>
    </row>
    <row r="53" spans="11:21">
      <c r="K53" s="126" t="s">
        <v>1214</v>
      </c>
      <c r="L53" s="360" t="s">
        <v>1215</v>
      </c>
      <c r="M53" s="127"/>
      <c r="N53" s="127"/>
      <c r="O53" s="127"/>
      <c r="P53" s="126" t="s">
        <v>1216</v>
      </c>
      <c r="Q53" s="139" t="s">
        <v>657</v>
      </c>
      <c r="R53" s="334">
        <v>45364</v>
      </c>
      <c r="S53" s="127" t="s">
        <v>470</v>
      </c>
      <c r="T53" s="127" t="s">
        <v>580</v>
      </c>
    </row>
    <row r="54" spans="11:21">
      <c r="K54" s="126" t="s">
        <v>1217</v>
      </c>
      <c r="L54" s="360" t="s">
        <v>1218</v>
      </c>
      <c r="M54" s="127"/>
      <c r="N54" s="127"/>
      <c r="O54" s="127"/>
      <c r="P54" s="126" t="s">
        <v>1219</v>
      </c>
      <c r="Q54" s="139" t="s">
        <v>657</v>
      </c>
      <c r="R54" s="334">
        <v>45364</v>
      </c>
      <c r="S54" s="127" t="s">
        <v>470</v>
      </c>
      <c r="T54" s="127" t="s">
        <v>580</v>
      </c>
    </row>
    <row r="55" spans="11:21">
      <c r="K55" s="126" t="s">
        <v>1220</v>
      </c>
      <c r="L55" s="360" t="s">
        <v>1221</v>
      </c>
      <c r="M55" s="127"/>
      <c r="N55" s="127"/>
      <c r="O55" s="127"/>
      <c r="P55" s="126" t="s">
        <v>1222</v>
      </c>
      <c r="Q55" s="139" t="s">
        <v>1223</v>
      </c>
      <c r="R55" s="334">
        <v>45364</v>
      </c>
      <c r="S55" s="127" t="s">
        <v>1229</v>
      </c>
      <c r="T55" s="127" t="s">
        <v>580</v>
      </c>
    </row>
    <row r="56" spans="11:21">
      <c r="K56" s="126" t="s">
        <v>1224</v>
      </c>
      <c r="L56" s="360" t="s">
        <v>1225</v>
      </c>
      <c r="M56" s="127"/>
      <c r="N56" s="127"/>
      <c r="O56" s="127"/>
      <c r="P56" s="126" t="s">
        <v>1226</v>
      </c>
      <c r="Q56" s="441" t="s">
        <v>1227</v>
      </c>
      <c r="R56" s="334">
        <v>45364</v>
      </c>
      <c r="S56" s="127" t="s">
        <v>1229</v>
      </c>
      <c r="T56" s="127" t="s">
        <v>580</v>
      </c>
    </row>
    <row r="57" spans="11:21">
      <c r="K57" s="134" t="s">
        <v>1255</v>
      </c>
      <c r="L57" s="466" t="s">
        <v>1256</v>
      </c>
      <c r="M57" s="133"/>
      <c r="N57" s="133"/>
      <c r="O57" s="133"/>
      <c r="P57" s="134" t="s">
        <v>1257</v>
      </c>
      <c r="Q57" s="139" t="s">
        <v>657</v>
      </c>
      <c r="R57" s="467">
        <v>45453</v>
      </c>
      <c r="S57" s="133" t="s">
        <v>470</v>
      </c>
      <c r="T57" s="133" t="s">
        <v>580</v>
      </c>
    </row>
    <row r="58" spans="11:21">
      <c r="K58" s="134" t="s">
        <v>1267</v>
      </c>
      <c r="L58" s="466" t="s">
        <v>1268</v>
      </c>
      <c r="M58" s="133"/>
      <c r="N58" s="133"/>
      <c r="O58" s="133"/>
      <c r="P58" s="134" t="s">
        <v>1269</v>
      </c>
      <c r="Q58" s="139" t="s">
        <v>1270</v>
      </c>
      <c r="R58" s="467">
        <v>45503</v>
      </c>
      <c r="S58" s="133" t="s">
        <v>470</v>
      </c>
      <c r="T58" s="133" t="s">
        <v>2</v>
      </c>
    </row>
    <row r="59" spans="11:21">
      <c r="K59" s="189"/>
      <c r="L59" s="430"/>
      <c r="M59" s="248"/>
      <c r="N59" s="248"/>
      <c r="O59" s="248"/>
      <c r="P59" s="189"/>
      <c r="Q59" s="431"/>
      <c r="R59" s="432"/>
      <c r="S59" s="248"/>
      <c r="T59" s="248"/>
    </row>
    <row r="60" spans="11:21">
      <c r="K60" s="189"/>
      <c r="L60" s="430"/>
      <c r="M60" s="248"/>
      <c r="N60" s="248"/>
      <c r="O60" s="248"/>
      <c r="P60" s="189"/>
      <c r="Q60" s="431"/>
      <c r="R60" s="432"/>
      <c r="S60" s="248"/>
      <c r="T60" s="248"/>
    </row>
    <row r="61" spans="11:21" ht="15.75">
      <c r="K61" s="429" t="s">
        <v>944</v>
      </c>
      <c r="L61" s="429"/>
      <c r="M61" s="429"/>
      <c r="N61" s="429"/>
      <c r="O61" s="429"/>
      <c r="P61" s="429"/>
      <c r="Q61" s="429"/>
      <c r="R61" s="429"/>
      <c r="S61" s="429"/>
      <c r="T61" s="429"/>
      <c r="U61" s="343" t="s">
        <v>430</v>
      </c>
    </row>
    <row r="62" spans="11:21">
      <c r="K62" s="340"/>
      <c r="L62" s="340"/>
      <c r="M62" s="340"/>
      <c r="N62" s="340"/>
      <c r="O62" s="341"/>
      <c r="P62" s="340"/>
      <c r="Q62" s="340"/>
      <c r="R62" s="342"/>
      <c r="S62" s="341"/>
      <c r="T62" s="341"/>
      <c r="U62" s="349" t="s">
        <v>241</v>
      </c>
    </row>
    <row r="63" spans="11:21">
      <c r="K63" s="343" t="s">
        <v>945</v>
      </c>
      <c r="L63" s="343" t="s">
        <v>260</v>
      </c>
      <c r="M63" s="645" t="s">
        <v>946</v>
      </c>
      <c r="N63" s="646"/>
      <c r="O63" s="647" t="s">
        <v>48</v>
      </c>
      <c r="P63" s="648"/>
      <c r="Q63" s="343" t="s">
        <v>238</v>
      </c>
      <c r="R63" s="344" t="s">
        <v>260</v>
      </c>
      <c r="S63" s="343" t="s">
        <v>947</v>
      </c>
      <c r="T63" s="343" t="s">
        <v>948</v>
      </c>
      <c r="U63" s="349" t="s">
        <v>241</v>
      </c>
    </row>
    <row r="64" spans="11:21">
      <c r="K64" s="345" t="s">
        <v>949</v>
      </c>
      <c r="L64" s="346">
        <v>35402</v>
      </c>
      <c r="M64" s="641" t="s">
        <v>950</v>
      </c>
      <c r="N64" s="642"/>
      <c r="O64" s="643" t="s">
        <v>951</v>
      </c>
      <c r="P64" s="644"/>
      <c r="Q64" s="347" t="s">
        <v>952</v>
      </c>
      <c r="R64" s="348" t="s">
        <v>66</v>
      </c>
      <c r="S64" s="349" t="s">
        <v>470</v>
      </c>
      <c r="T64" s="349"/>
      <c r="U64" s="349" t="s">
        <v>241</v>
      </c>
    </row>
    <row r="65" spans="11:21">
      <c r="K65" s="345" t="s">
        <v>953</v>
      </c>
      <c r="L65" s="346">
        <v>36021</v>
      </c>
      <c r="M65" s="641" t="s">
        <v>950</v>
      </c>
      <c r="N65" s="642"/>
      <c r="O65" s="643" t="s">
        <v>245</v>
      </c>
      <c r="P65" s="644"/>
      <c r="Q65" s="347" t="s">
        <v>954</v>
      </c>
      <c r="R65" s="348" t="s">
        <v>66</v>
      </c>
      <c r="S65" s="349" t="s">
        <v>470</v>
      </c>
      <c r="T65" s="349"/>
      <c r="U65" s="349" t="s">
        <v>241</v>
      </c>
    </row>
    <row r="66" spans="11:21">
      <c r="K66" s="345" t="s">
        <v>955</v>
      </c>
      <c r="L66" s="346">
        <v>36518</v>
      </c>
      <c r="M66" s="641" t="s">
        <v>950</v>
      </c>
      <c r="N66" s="642"/>
      <c r="O66" s="643" t="s">
        <v>956</v>
      </c>
      <c r="P66" s="644"/>
      <c r="Q66" s="347" t="s">
        <v>952</v>
      </c>
      <c r="R66" s="348" t="s">
        <v>66</v>
      </c>
      <c r="S66" s="349" t="s">
        <v>470</v>
      </c>
      <c r="T66" s="349"/>
      <c r="U66" s="349" t="s">
        <v>241</v>
      </c>
    </row>
    <row r="67" spans="11:21">
      <c r="K67" s="345" t="s">
        <v>957</v>
      </c>
      <c r="L67" s="346">
        <v>36984</v>
      </c>
      <c r="M67" s="641" t="s">
        <v>950</v>
      </c>
      <c r="N67" s="642"/>
      <c r="O67" s="643" t="s">
        <v>958</v>
      </c>
      <c r="P67" s="644"/>
      <c r="Q67" s="347" t="s">
        <v>952</v>
      </c>
      <c r="R67" s="348" t="s">
        <v>66</v>
      </c>
      <c r="S67" s="349" t="s">
        <v>470</v>
      </c>
      <c r="T67" s="349"/>
      <c r="U67" s="349" t="s">
        <v>580</v>
      </c>
    </row>
    <row r="68" spans="11:21">
      <c r="K68" s="345" t="s">
        <v>959</v>
      </c>
      <c r="L68" s="346">
        <v>38590</v>
      </c>
      <c r="M68" s="641" t="s">
        <v>950</v>
      </c>
      <c r="N68" s="642"/>
      <c r="O68" s="643" t="s">
        <v>960</v>
      </c>
      <c r="P68" s="644"/>
      <c r="Q68" s="347" t="s">
        <v>952</v>
      </c>
      <c r="R68" s="348" t="s">
        <v>66</v>
      </c>
      <c r="S68" s="349" t="s">
        <v>470</v>
      </c>
      <c r="T68" s="349"/>
      <c r="U68" s="349" t="s">
        <v>241</v>
      </c>
    </row>
    <row r="69" spans="11:21">
      <c r="K69" s="345" t="s">
        <v>961</v>
      </c>
      <c r="L69" s="346">
        <v>42231</v>
      </c>
      <c r="M69" s="641" t="s">
        <v>950</v>
      </c>
      <c r="N69" s="642"/>
      <c r="O69" s="643" t="s">
        <v>962</v>
      </c>
      <c r="P69" s="644"/>
      <c r="Q69" s="347" t="s">
        <v>954</v>
      </c>
      <c r="R69" s="348" t="s">
        <v>66</v>
      </c>
      <c r="S69" s="349" t="s">
        <v>470</v>
      </c>
      <c r="T69" s="349"/>
      <c r="U69" s="349" t="s">
        <v>580</v>
      </c>
    </row>
    <row r="70" spans="11:21">
      <c r="K70" s="345" t="s">
        <v>963</v>
      </c>
      <c r="L70" s="346">
        <v>42411</v>
      </c>
      <c r="M70" s="641" t="s">
        <v>950</v>
      </c>
      <c r="N70" s="642"/>
      <c r="O70" s="643" t="s">
        <v>964</v>
      </c>
      <c r="P70" s="644"/>
      <c r="Q70" s="347" t="s">
        <v>952</v>
      </c>
      <c r="R70" s="348" t="s">
        <v>66</v>
      </c>
      <c r="S70" s="349" t="s">
        <v>470</v>
      </c>
      <c r="T70" s="349"/>
      <c r="U70" s="349" t="s">
        <v>241</v>
      </c>
    </row>
    <row r="71" spans="11:21">
      <c r="K71" s="345" t="s">
        <v>965</v>
      </c>
      <c r="L71" s="346"/>
      <c r="M71" s="641" t="s">
        <v>950</v>
      </c>
      <c r="N71" s="642"/>
      <c r="O71" s="350" t="s">
        <v>966</v>
      </c>
      <c r="P71" s="351"/>
      <c r="Q71" s="347" t="s">
        <v>954</v>
      </c>
      <c r="R71" s="348" t="s">
        <v>66</v>
      </c>
      <c r="S71" s="349" t="s">
        <v>470</v>
      </c>
      <c r="T71" s="349"/>
      <c r="U71" s="349" t="s">
        <v>241</v>
      </c>
    </row>
    <row r="72" spans="11:21">
      <c r="K72" s="345" t="s">
        <v>831</v>
      </c>
      <c r="L72" s="346">
        <v>36151</v>
      </c>
      <c r="M72" s="641" t="s">
        <v>967</v>
      </c>
      <c r="N72" s="642"/>
      <c r="O72" s="643" t="s">
        <v>968</v>
      </c>
      <c r="P72" s="644"/>
      <c r="Q72" s="347" t="s">
        <v>954</v>
      </c>
      <c r="R72" s="348" t="s">
        <v>66</v>
      </c>
      <c r="S72" s="349" t="s">
        <v>470</v>
      </c>
      <c r="T72" s="349"/>
      <c r="U72" s="349" t="s">
        <v>580</v>
      </c>
    </row>
    <row r="73" spans="11:21">
      <c r="K73" s="352" t="s">
        <v>806</v>
      </c>
      <c r="L73" s="353">
        <v>37567</v>
      </c>
      <c r="M73" s="637" t="s">
        <v>967</v>
      </c>
      <c r="N73" s="638"/>
      <c r="O73" s="639" t="s">
        <v>245</v>
      </c>
      <c r="P73" s="640"/>
      <c r="Q73" s="347" t="s">
        <v>954</v>
      </c>
      <c r="R73" s="348" t="s">
        <v>66</v>
      </c>
      <c r="S73" s="349" t="s">
        <v>470</v>
      </c>
      <c r="T73" s="349"/>
      <c r="U73" s="127" t="s">
        <v>580</v>
      </c>
    </row>
    <row r="74" spans="11:21">
      <c r="K74" s="126" t="s">
        <v>771</v>
      </c>
      <c r="L74" s="353">
        <v>40925</v>
      </c>
      <c r="M74" s="637" t="s">
        <v>967</v>
      </c>
      <c r="N74" s="638"/>
      <c r="O74" s="639" t="s">
        <v>773</v>
      </c>
      <c r="P74" s="640"/>
      <c r="Q74" s="347" t="s">
        <v>954</v>
      </c>
      <c r="R74" s="348" t="s">
        <v>66</v>
      </c>
      <c r="S74" s="349" t="s">
        <v>470</v>
      </c>
      <c r="T74" s="349"/>
      <c r="U74" s="349" t="s">
        <v>580</v>
      </c>
    </row>
    <row r="75" spans="11:21">
      <c r="K75" s="126" t="s">
        <v>754</v>
      </c>
      <c r="L75" s="353">
        <v>41613</v>
      </c>
      <c r="M75" s="637" t="s">
        <v>967</v>
      </c>
      <c r="N75" s="638"/>
      <c r="O75" s="639" t="s">
        <v>969</v>
      </c>
      <c r="P75" s="640"/>
      <c r="Q75" s="126" t="s">
        <v>970</v>
      </c>
      <c r="R75" s="127" t="s">
        <v>66</v>
      </c>
      <c r="S75" s="127" t="s">
        <v>470</v>
      </c>
      <c r="T75" s="126"/>
    </row>
    <row r="76" spans="11:21">
      <c r="K76" s="126" t="s">
        <v>746</v>
      </c>
      <c r="L76" s="353">
        <v>41621</v>
      </c>
      <c r="M76" s="637" t="s">
        <v>967</v>
      </c>
      <c r="N76" s="638"/>
      <c r="O76" s="639" t="s">
        <v>971</v>
      </c>
      <c r="P76" s="640"/>
      <c r="Q76" s="347" t="s">
        <v>954</v>
      </c>
      <c r="R76" s="348" t="s">
        <v>66</v>
      </c>
      <c r="S76" s="349" t="s">
        <v>470</v>
      </c>
      <c r="T76" s="349"/>
    </row>
  </sheetData>
  <mergeCells count="40">
    <mergeCell ref="K1:T1"/>
    <mergeCell ref="T10:T11"/>
    <mergeCell ref="R10:R11"/>
    <mergeCell ref="Q10:Q11"/>
    <mergeCell ref="P10:P11"/>
    <mergeCell ref="M10:M11"/>
    <mergeCell ref="N10:N11"/>
    <mergeCell ref="S10:S11"/>
    <mergeCell ref="R5:S5"/>
    <mergeCell ref="K2:T2"/>
    <mergeCell ref="O10:O11"/>
    <mergeCell ref="L10:L11"/>
    <mergeCell ref="M63:N63"/>
    <mergeCell ref="O63:P63"/>
    <mergeCell ref="M64:N64"/>
    <mergeCell ref="O64:P64"/>
    <mergeCell ref="S4:T4"/>
    <mergeCell ref="M65:N65"/>
    <mergeCell ref="O65:P65"/>
    <mergeCell ref="M66:N66"/>
    <mergeCell ref="O66:P66"/>
    <mergeCell ref="M67:N67"/>
    <mergeCell ref="O67:P67"/>
    <mergeCell ref="M68:N68"/>
    <mergeCell ref="O68:P68"/>
    <mergeCell ref="M69:N69"/>
    <mergeCell ref="O69:P69"/>
    <mergeCell ref="M70:N70"/>
    <mergeCell ref="O70:P70"/>
    <mergeCell ref="M71:N71"/>
    <mergeCell ref="M72:N72"/>
    <mergeCell ref="O72:P72"/>
    <mergeCell ref="M73:N73"/>
    <mergeCell ref="O73:P73"/>
    <mergeCell ref="M74:N74"/>
    <mergeCell ref="O74:P74"/>
    <mergeCell ref="M75:N75"/>
    <mergeCell ref="O75:P75"/>
    <mergeCell ref="M76:N76"/>
    <mergeCell ref="O76:P76"/>
  </mergeCells>
  <phoneticPr fontId="0" type="noConversion"/>
  <hyperlinks>
    <hyperlink ref="Q56" r:id="rId1" xr:uid="{00000000-0004-0000-0B00-000000000000}"/>
  </hyperlinks>
  <pageMargins left="0.47244094488188981" right="0.78740157480314965" top="0.35433070866141736" bottom="0.31496062992125984" header="0.23622047244094491" footer="0.15748031496062992"/>
  <pageSetup paperSize="9" scale="61" firstPageNumber="0" fitToHeight="2" orientation="portrait" r:id="rId2"/>
  <headerFooter alignWithMargins="0">
    <oddFooter>&amp;C&amp;"Arial,Regular"NH-WP-006&amp;R&amp;"Arial,Regular"Page 2</oddFooter>
  </headerFooter>
  <ignoredErrors>
    <ignoredError sqref="L35:L39 L12:L31 L32:L34 L40:L58" twoDigitTextYear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L37"/>
  <sheetViews>
    <sheetView topLeftCell="A21" zoomScaleNormal="100" zoomScaleSheetLayoutView="100" workbookViewId="0">
      <selection activeCell="J56" sqref="J56"/>
    </sheetView>
  </sheetViews>
  <sheetFormatPr defaultRowHeight="13.5"/>
  <cols>
    <col min="1" max="1" width="9.625" customWidth="1"/>
    <col min="2" max="2" width="8.375" customWidth="1"/>
    <col min="3" max="3" width="4.625" customWidth="1"/>
    <col min="4" max="5" width="27.125" customWidth="1"/>
    <col min="6" max="6" width="10.875" customWidth="1"/>
    <col min="7" max="7" width="6.875" customWidth="1"/>
    <col min="8" max="8" width="11.625" customWidth="1"/>
  </cols>
  <sheetData>
    <row r="1" spans="1:9" ht="27" customHeight="1">
      <c r="A1" s="650" t="s">
        <v>1</v>
      </c>
      <c r="B1" s="650"/>
      <c r="C1" s="650"/>
      <c r="D1" s="650"/>
      <c r="E1" s="650"/>
      <c r="F1" s="650"/>
      <c r="G1" s="650"/>
      <c r="H1" s="650"/>
      <c r="I1" s="650"/>
    </row>
    <row r="3" spans="1:9" ht="20.25">
      <c r="A3" s="666" t="s">
        <v>468</v>
      </c>
      <c r="B3" s="666"/>
      <c r="C3" s="666"/>
      <c r="D3" s="666"/>
      <c r="E3" s="666"/>
      <c r="F3" s="666"/>
      <c r="G3" s="666"/>
      <c r="H3" s="666"/>
      <c r="I3" s="666"/>
    </row>
    <row r="4" spans="1:9" ht="20.25">
      <c r="A4" s="666" t="s">
        <v>9</v>
      </c>
      <c r="B4" s="666"/>
    </row>
    <row r="5" spans="1:9" ht="20.25">
      <c r="B5" s="86"/>
      <c r="D5" s="87"/>
      <c r="E5" s="88" t="s">
        <v>233</v>
      </c>
      <c r="F5" s="361">
        <f>'RYH HOBBS'!C14</f>
        <v>45502</v>
      </c>
      <c r="H5" s="89"/>
    </row>
    <row r="7" spans="1:9" ht="14.25" thickBot="1">
      <c r="A7" s="141" t="s">
        <v>234</v>
      </c>
      <c r="B7" s="141" t="s">
        <v>235</v>
      </c>
      <c r="C7" s="141" t="s">
        <v>236</v>
      </c>
      <c r="D7" s="141" t="s">
        <v>237</v>
      </c>
      <c r="E7" s="141" t="s">
        <v>238</v>
      </c>
      <c r="F7" s="142" t="s">
        <v>56</v>
      </c>
      <c r="G7" s="142" t="s">
        <v>239</v>
      </c>
      <c r="H7" s="143" t="s">
        <v>240</v>
      </c>
      <c r="I7" s="144" t="s">
        <v>479</v>
      </c>
    </row>
    <row r="8" spans="1:9" ht="10.5" customHeight="1">
      <c r="A8" s="362" t="s">
        <v>496</v>
      </c>
      <c r="B8" s="657"/>
      <c r="C8" s="657"/>
      <c r="D8" s="657" t="s">
        <v>2</v>
      </c>
      <c r="E8" s="657" t="s">
        <v>484</v>
      </c>
      <c r="F8" s="663">
        <v>35369</v>
      </c>
      <c r="G8" s="657" t="s">
        <v>470</v>
      </c>
      <c r="H8" s="657" t="s">
        <v>469</v>
      </c>
      <c r="I8" s="660"/>
    </row>
    <row r="9" spans="1:9" ht="10.5" customHeight="1">
      <c r="A9" s="362" t="s">
        <v>662</v>
      </c>
      <c r="B9" s="658"/>
      <c r="C9" s="658"/>
      <c r="D9" s="658"/>
      <c r="E9" s="658"/>
      <c r="F9" s="664"/>
      <c r="G9" s="658"/>
      <c r="H9" s="658"/>
      <c r="I9" s="661"/>
    </row>
    <row r="10" spans="1:9" ht="10.5" customHeight="1">
      <c r="A10" s="363" t="s">
        <v>471</v>
      </c>
      <c r="B10" s="659"/>
      <c r="C10" s="659"/>
      <c r="D10" s="659"/>
      <c r="E10" s="659"/>
      <c r="F10" s="665"/>
      <c r="G10" s="659"/>
      <c r="H10" s="659"/>
      <c r="I10" s="662"/>
    </row>
    <row r="11" spans="1:9">
      <c r="A11" s="133" t="s">
        <v>472</v>
      </c>
      <c r="B11" s="136"/>
      <c r="C11" s="133">
        <v>9</v>
      </c>
      <c r="D11" s="134" t="s">
        <v>473</v>
      </c>
      <c r="E11" s="137" t="s">
        <v>488</v>
      </c>
      <c r="F11" s="187">
        <v>39686</v>
      </c>
      <c r="G11" s="133" t="s">
        <v>470</v>
      </c>
      <c r="H11" s="138" t="s">
        <v>469</v>
      </c>
      <c r="I11" s="139"/>
    </row>
    <row r="12" spans="1:9">
      <c r="A12" s="133" t="s">
        <v>508</v>
      </c>
      <c r="B12" s="136"/>
      <c r="C12" s="133"/>
      <c r="D12" s="134" t="s">
        <v>509</v>
      </c>
      <c r="E12" s="137" t="s">
        <v>484</v>
      </c>
      <c r="F12" s="135">
        <v>43299</v>
      </c>
      <c r="G12" s="133" t="s">
        <v>470</v>
      </c>
      <c r="H12" s="138" t="s">
        <v>469</v>
      </c>
      <c r="I12" s="139"/>
    </row>
    <row r="13" spans="1:9">
      <c r="A13" s="133" t="s">
        <v>510</v>
      </c>
      <c r="B13" s="136"/>
      <c r="C13" s="133"/>
      <c r="D13" s="134" t="s">
        <v>511</v>
      </c>
      <c r="E13" s="137" t="s">
        <v>484</v>
      </c>
      <c r="F13" s="135">
        <v>45508</v>
      </c>
      <c r="G13" s="133" t="s">
        <v>470</v>
      </c>
      <c r="H13" s="138" t="s">
        <v>469</v>
      </c>
      <c r="I13" s="139"/>
    </row>
    <row r="14" spans="1:9">
      <c r="A14" s="133" t="s">
        <v>476</v>
      </c>
      <c r="B14" s="136"/>
      <c r="C14" s="133">
        <v>2</v>
      </c>
      <c r="D14" s="134" t="s">
        <v>477</v>
      </c>
      <c r="E14" s="137" t="s">
        <v>478</v>
      </c>
      <c r="F14" s="187">
        <v>43475</v>
      </c>
      <c r="G14" s="133" t="s">
        <v>436</v>
      </c>
      <c r="H14" s="138" t="s">
        <v>469</v>
      </c>
      <c r="I14" s="139" t="s">
        <v>480</v>
      </c>
    </row>
    <row r="15" spans="1:9">
      <c r="A15" s="133" t="s">
        <v>474</v>
      </c>
      <c r="B15" s="136"/>
      <c r="C15" s="133">
        <v>3</v>
      </c>
      <c r="D15" s="134" t="s">
        <v>481</v>
      </c>
      <c r="E15" s="137" t="s">
        <v>484</v>
      </c>
      <c r="F15" s="187">
        <v>39938</v>
      </c>
      <c r="G15" s="133" t="s">
        <v>470</v>
      </c>
      <c r="H15" s="138" t="s">
        <v>469</v>
      </c>
      <c r="I15" s="139"/>
    </row>
    <row r="16" spans="1:9">
      <c r="A16" s="133" t="s">
        <v>581</v>
      </c>
      <c r="B16" s="136"/>
      <c r="C16" s="133"/>
      <c r="D16" s="134" t="s">
        <v>578</v>
      </c>
      <c r="E16" s="137" t="s">
        <v>698</v>
      </c>
      <c r="F16" s="187">
        <v>42614</v>
      </c>
      <c r="G16" s="133" t="s">
        <v>470</v>
      </c>
      <c r="H16" s="138" t="s">
        <v>580</v>
      </c>
      <c r="I16" s="139"/>
    </row>
    <row r="17" spans="1:12">
      <c r="A17" s="133" t="s">
        <v>601</v>
      </c>
      <c r="B17" s="136"/>
      <c r="C17" s="133"/>
      <c r="D17" s="134" t="s">
        <v>599</v>
      </c>
      <c r="E17" s="137" t="s">
        <v>602</v>
      </c>
      <c r="F17" s="136" t="s">
        <v>655</v>
      </c>
      <c r="G17" s="133" t="s">
        <v>470</v>
      </c>
      <c r="H17" s="138" t="s">
        <v>580</v>
      </c>
      <c r="I17" s="139"/>
    </row>
    <row r="18" spans="1:12">
      <c r="A18" s="133" t="s">
        <v>857</v>
      </c>
      <c r="B18" s="136"/>
      <c r="C18" s="133"/>
      <c r="D18" s="134" t="s">
        <v>858</v>
      </c>
      <c r="E18" s="137" t="s">
        <v>859</v>
      </c>
      <c r="F18" s="136" t="s">
        <v>860</v>
      </c>
      <c r="G18" s="133" t="s">
        <v>470</v>
      </c>
      <c r="H18" s="138" t="s">
        <v>580</v>
      </c>
      <c r="I18" s="139"/>
    </row>
    <row r="19" spans="1:12">
      <c r="A19" s="133" t="s">
        <v>861</v>
      </c>
      <c r="B19" s="136"/>
      <c r="C19" s="133"/>
      <c r="D19" s="134" t="s">
        <v>862</v>
      </c>
      <c r="E19" s="137" t="s">
        <v>246</v>
      </c>
      <c r="F19" s="136" t="s">
        <v>860</v>
      </c>
      <c r="G19" s="133" t="s">
        <v>470</v>
      </c>
      <c r="H19" s="138" t="s">
        <v>580</v>
      </c>
      <c r="I19" s="139"/>
    </row>
    <row r="20" spans="1:12">
      <c r="A20" s="133" t="s">
        <v>870</v>
      </c>
      <c r="B20" s="136"/>
      <c r="C20" s="133"/>
      <c r="D20" s="134" t="s">
        <v>871</v>
      </c>
      <c r="E20" s="137" t="s">
        <v>872</v>
      </c>
      <c r="F20" s="136" t="s">
        <v>860</v>
      </c>
      <c r="G20" s="133" t="s">
        <v>470</v>
      </c>
      <c r="H20" s="138" t="s">
        <v>580</v>
      </c>
      <c r="I20" s="139"/>
      <c r="L20" t="s">
        <v>2</v>
      </c>
    </row>
    <row r="21" spans="1:12">
      <c r="A21" s="133" t="s">
        <v>864</v>
      </c>
      <c r="B21" s="136"/>
      <c r="C21" s="133"/>
      <c r="D21" s="134" t="s">
        <v>866</v>
      </c>
      <c r="E21" s="137" t="s">
        <v>863</v>
      </c>
      <c r="F21" s="136" t="s">
        <v>860</v>
      </c>
      <c r="G21" s="133" t="s">
        <v>470</v>
      </c>
      <c r="H21" s="138" t="s">
        <v>580</v>
      </c>
      <c r="I21" s="139"/>
    </row>
    <row r="22" spans="1:12">
      <c r="A22" s="133" t="s">
        <v>865</v>
      </c>
      <c r="B22" s="136"/>
      <c r="C22" s="133"/>
      <c r="D22" s="134" t="s">
        <v>867</v>
      </c>
      <c r="E22" s="137" t="s">
        <v>246</v>
      </c>
      <c r="F22" s="136" t="s">
        <v>869</v>
      </c>
      <c r="G22" s="133" t="s">
        <v>470</v>
      </c>
      <c r="H22" s="138" t="s">
        <v>580</v>
      </c>
      <c r="I22" s="139"/>
    </row>
    <row r="23" spans="1:12">
      <c r="A23" s="366" t="s">
        <v>908</v>
      </c>
      <c r="B23" s="367"/>
      <c r="C23" s="366">
        <v>0</v>
      </c>
      <c r="D23" s="370" t="s">
        <v>909</v>
      </c>
      <c r="E23" s="129" t="s">
        <v>989</v>
      </c>
      <c r="F23" s="187">
        <v>43882</v>
      </c>
      <c r="G23" s="372" t="s">
        <v>470</v>
      </c>
      <c r="H23" s="368" t="s">
        <v>580</v>
      </c>
      <c r="I23" s="369"/>
      <c r="K23" t="s">
        <v>2</v>
      </c>
    </row>
    <row r="24" spans="1:12">
      <c r="A24" s="133" t="s">
        <v>868</v>
      </c>
      <c r="B24" s="136"/>
      <c r="C24" s="133"/>
      <c r="D24" s="134" t="s">
        <v>867</v>
      </c>
      <c r="E24" s="137" t="s">
        <v>246</v>
      </c>
      <c r="F24" s="136" t="s">
        <v>869</v>
      </c>
      <c r="G24" s="133" t="s">
        <v>470</v>
      </c>
      <c r="H24" s="138" t="s">
        <v>580</v>
      </c>
      <c r="I24" s="139"/>
    </row>
    <row r="25" spans="1:12" ht="10.5" customHeight="1">
      <c r="A25" s="371" t="s">
        <v>493</v>
      </c>
      <c r="B25" s="667"/>
      <c r="C25" s="670"/>
      <c r="D25" s="672" t="s">
        <v>2</v>
      </c>
      <c r="E25" s="670" t="s">
        <v>484</v>
      </c>
      <c r="F25" s="664">
        <v>35369</v>
      </c>
      <c r="G25" s="670" t="s">
        <v>470</v>
      </c>
      <c r="H25" s="670" t="s">
        <v>469</v>
      </c>
      <c r="I25" s="671"/>
    </row>
    <row r="26" spans="1:12" ht="10.5" customHeight="1">
      <c r="A26" s="362" t="s">
        <v>662</v>
      </c>
      <c r="B26" s="668"/>
      <c r="C26" s="658"/>
      <c r="D26" s="673"/>
      <c r="E26" s="658"/>
      <c r="F26" s="664"/>
      <c r="G26" s="658"/>
      <c r="H26" s="658"/>
      <c r="I26" s="661"/>
    </row>
    <row r="27" spans="1:12" ht="10.5" customHeight="1">
      <c r="A27" s="363" t="s">
        <v>475</v>
      </c>
      <c r="B27" s="669"/>
      <c r="C27" s="659"/>
      <c r="D27" s="674"/>
      <c r="E27" s="659"/>
      <c r="F27" s="665"/>
      <c r="G27" s="659"/>
      <c r="H27" s="659"/>
      <c r="I27" s="662"/>
    </row>
    <row r="28" spans="1:12">
      <c r="A28" s="133" t="s">
        <v>485</v>
      </c>
      <c r="B28" s="136"/>
      <c r="C28" s="133"/>
      <c r="D28" s="134" t="s">
        <v>486</v>
      </c>
      <c r="E28" s="137" t="s">
        <v>487</v>
      </c>
      <c r="F28" s="187" t="s">
        <v>492</v>
      </c>
      <c r="G28" s="133" t="s">
        <v>470</v>
      </c>
      <c r="H28" s="138" t="s">
        <v>469</v>
      </c>
      <c r="I28" s="139"/>
    </row>
    <row r="29" spans="1:12">
      <c r="A29" s="133" t="s">
        <v>482</v>
      </c>
      <c r="B29" s="136"/>
      <c r="C29" s="133">
        <v>3</v>
      </c>
      <c r="D29" s="134" t="s">
        <v>483</v>
      </c>
      <c r="E29" s="137" t="s">
        <v>484</v>
      </c>
      <c r="F29" s="187" t="s">
        <v>492</v>
      </c>
      <c r="G29" s="133" t="s">
        <v>470</v>
      </c>
      <c r="H29" s="138" t="s">
        <v>469</v>
      </c>
      <c r="I29" s="139"/>
    </row>
    <row r="30" spans="1:12">
      <c r="A30" s="127" t="s">
        <v>489</v>
      </c>
      <c r="B30" s="126"/>
      <c r="C30" s="127"/>
      <c r="D30" s="126" t="s">
        <v>490</v>
      </c>
      <c r="E30" s="137" t="s">
        <v>491</v>
      </c>
      <c r="F30" s="187" t="s">
        <v>589</v>
      </c>
      <c r="G30" s="127" t="s">
        <v>470</v>
      </c>
      <c r="H30" s="138" t="s">
        <v>469</v>
      </c>
      <c r="I30" s="126"/>
    </row>
    <row r="31" spans="1:12">
      <c r="A31" s="127" t="s">
        <v>585</v>
      </c>
      <c r="B31" s="126"/>
      <c r="C31" s="127"/>
      <c r="D31" s="126" t="s">
        <v>586</v>
      </c>
      <c r="E31" s="137" t="s">
        <v>604</v>
      </c>
      <c r="F31" s="187">
        <v>41834</v>
      </c>
      <c r="G31" s="127" t="s">
        <v>470</v>
      </c>
      <c r="H31" s="138" t="s">
        <v>580</v>
      </c>
      <c r="I31" s="126"/>
    </row>
    <row r="32" spans="1:12">
      <c r="A32" s="127" t="s">
        <v>605</v>
      </c>
      <c r="B32" s="126"/>
      <c r="C32" s="127"/>
      <c r="D32" s="126" t="s">
        <v>606</v>
      </c>
      <c r="E32" s="191" t="s">
        <v>607</v>
      </c>
      <c r="F32" s="192">
        <v>41873</v>
      </c>
      <c r="G32" s="194" t="s">
        <v>470</v>
      </c>
      <c r="H32" s="193" t="s">
        <v>580</v>
      </c>
      <c r="I32" s="126"/>
    </row>
    <row r="33" spans="1:9">
      <c r="A33" s="127" t="s">
        <v>877</v>
      </c>
      <c r="B33" s="126"/>
      <c r="C33" s="127"/>
      <c r="D33" s="126" t="s">
        <v>878</v>
      </c>
      <c r="E33" s="191" t="s">
        <v>879</v>
      </c>
      <c r="F33" s="309" t="s">
        <v>885</v>
      </c>
      <c r="G33" s="194" t="s">
        <v>470</v>
      </c>
      <c r="H33" s="193" t="s">
        <v>580</v>
      </c>
      <c r="I33" s="310"/>
    </row>
    <row r="34" spans="1:9">
      <c r="A34" s="127" t="s">
        <v>880</v>
      </c>
      <c r="B34" s="126"/>
      <c r="C34" s="127"/>
      <c r="D34" s="126" t="s">
        <v>881</v>
      </c>
      <c r="E34" s="191" t="s">
        <v>879</v>
      </c>
      <c r="F34" s="309" t="s">
        <v>885</v>
      </c>
      <c r="G34" s="194" t="s">
        <v>470</v>
      </c>
      <c r="H34" s="193" t="s">
        <v>580</v>
      </c>
      <c r="I34" s="310"/>
    </row>
    <row r="35" spans="1:9">
      <c r="A35" s="127" t="s">
        <v>882</v>
      </c>
      <c r="B35" s="126"/>
      <c r="C35" s="127"/>
      <c r="D35" s="126" t="s">
        <v>883</v>
      </c>
      <c r="E35" s="191" t="s">
        <v>884</v>
      </c>
      <c r="F35" s="309" t="s">
        <v>885</v>
      </c>
      <c r="G35" s="194" t="s">
        <v>470</v>
      </c>
      <c r="H35" s="193"/>
      <c r="I35" s="310"/>
    </row>
    <row r="36" spans="1:9">
      <c r="A36" s="127" t="s">
        <v>494</v>
      </c>
      <c r="B36" s="126"/>
      <c r="C36" s="127"/>
      <c r="D36" s="126" t="s">
        <v>495</v>
      </c>
      <c r="E36" s="137" t="s">
        <v>484</v>
      </c>
      <c r="F36" s="140" t="s">
        <v>588</v>
      </c>
      <c r="G36" s="127" t="s">
        <v>470</v>
      </c>
      <c r="H36" s="138" t="s">
        <v>469</v>
      </c>
      <c r="I36" s="139"/>
    </row>
    <row r="37" spans="1:9">
      <c r="A37" s="127"/>
      <c r="B37" s="126"/>
      <c r="C37" s="127" t="s">
        <v>2</v>
      </c>
      <c r="D37" s="126"/>
      <c r="E37" s="126"/>
      <c r="F37" s="140"/>
      <c r="G37" s="127"/>
      <c r="H37" s="127"/>
      <c r="I37" s="139"/>
    </row>
  </sheetData>
  <mergeCells count="19">
    <mergeCell ref="B25:B27"/>
    <mergeCell ref="C25:C27"/>
    <mergeCell ref="I25:I27"/>
    <mergeCell ref="D25:D27"/>
    <mergeCell ref="E25:E27"/>
    <mergeCell ref="F25:F27"/>
    <mergeCell ref="H25:H27"/>
    <mergeCell ref="G25:G27"/>
    <mergeCell ref="A1:I1"/>
    <mergeCell ref="B8:B10"/>
    <mergeCell ref="C8:C10"/>
    <mergeCell ref="I8:I10"/>
    <mergeCell ref="E8:E10"/>
    <mergeCell ref="F8:F10"/>
    <mergeCell ref="H8:H10"/>
    <mergeCell ref="G8:G10"/>
    <mergeCell ref="D8:D10"/>
    <mergeCell ref="A3:I3"/>
    <mergeCell ref="A4:B4"/>
  </mergeCells>
  <phoneticPr fontId="53" type="noConversion"/>
  <pageMargins left="0.74803149606299213" right="0.74803149606299213" top="1.1417322834645669" bottom="0.47244094488188981" header="0.51181102362204722" footer="0.19685039370078741"/>
  <pageSetup paperSize="9" scale="70" orientation="portrait" r:id="rId1"/>
  <headerFooter alignWithMargins="0">
    <oddFooter>&amp;C&amp;"Arial,Regular"NH-WP-006&amp;R&amp;"Arial,Regular"Page 3</oddFooter>
  </headerFooter>
  <colBreaks count="1" manualBreakCount="1">
    <brk id="9" max="1048575" man="1"/>
  </colBreaks>
  <ignoredErrors>
    <ignoredError sqref="F17:F19 F24 F20:F22 F28:F30 F36" twoDigitTextYear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7">
    <pageSetUpPr fitToPage="1"/>
  </sheetPr>
  <dimension ref="A1:M39"/>
  <sheetViews>
    <sheetView topLeftCell="A7" zoomScale="80" zoomScaleNormal="80" workbookViewId="0">
      <selection activeCell="B32" sqref="B32"/>
    </sheetView>
  </sheetViews>
  <sheetFormatPr defaultColWidth="8" defaultRowHeight="12.75"/>
  <cols>
    <col min="1" max="1" width="8" style="196" customWidth="1"/>
    <col min="2" max="2" width="28.75" style="196" bestFit="1" customWidth="1"/>
    <col min="3" max="3" width="16.125" style="196" customWidth="1"/>
    <col min="4" max="4" width="9.625" style="196" customWidth="1"/>
    <col min="5" max="5" width="15.125" style="196" customWidth="1"/>
    <col min="6" max="6" width="13.125" style="196" customWidth="1"/>
    <col min="7" max="7" width="14.75" style="196" customWidth="1"/>
    <col min="8" max="8" width="9.5" style="196" customWidth="1"/>
    <col min="9" max="16384" width="8" style="196"/>
  </cols>
  <sheetData>
    <row r="1" spans="1:13" ht="20.100000000000001" customHeight="1">
      <c r="B1" s="197"/>
      <c r="C1" s="197"/>
      <c r="D1" s="198" t="s">
        <v>2</v>
      </c>
      <c r="E1" s="197"/>
      <c r="F1" s="197"/>
      <c r="G1" s="197"/>
      <c r="H1" s="197"/>
      <c r="I1" s="197"/>
    </row>
    <row r="2" spans="1:13" ht="30.75" customHeight="1">
      <c r="A2" s="677" t="s">
        <v>622</v>
      </c>
      <c r="B2" s="677"/>
      <c r="C2" s="677"/>
      <c r="D2" s="677"/>
      <c r="E2" s="677"/>
      <c r="F2" s="677"/>
      <c r="G2" s="677"/>
      <c r="H2" s="677"/>
      <c r="I2" s="197"/>
    </row>
    <row r="3" spans="1:13" ht="20.100000000000001" customHeight="1">
      <c r="A3" s="678" t="s">
        <v>623</v>
      </c>
      <c r="B3" s="678"/>
      <c r="C3" s="678"/>
      <c r="D3" s="678"/>
      <c r="E3" s="678"/>
      <c r="F3" s="678"/>
      <c r="G3" s="678"/>
      <c r="H3" s="678"/>
      <c r="I3" s="197"/>
    </row>
    <row r="4" spans="1:13" ht="20.100000000000001" customHeight="1">
      <c r="B4" s="199"/>
      <c r="C4" s="200"/>
      <c r="D4" s="200"/>
      <c r="E4" s="200"/>
      <c r="G4" s="201"/>
      <c r="H4" s="197"/>
      <c r="I4" s="197"/>
    </row>
    <row r="5" spans="1:13" ht="20.100000000000001" customHeight="1">
      <c r="B5" s="679" t="s">
        <v>624</v>
      </c>
      <c r="C5" s="679"/>
      <c r="D5" s="679"/>
      <c r="E5" s="679"/>
      <c r="F5" s="679"/>
      <c r="G5" s="200"/>
      <c r="H5" s="197"/>
      <c r="I5" s="197"/>
    </row>
    <row r="6" spans="1:13" ht="20.100000000000001" customHeight="1">
      <c r="B6" s="202"/>
      <c r="C6" s="200"/>
      <c r="D6" s="200"/>
      <c r="E6" s="200"/>
      <c r="F6" s="200"/>
      <c r="G6" s="200"/>
      <c r="H6" s="197"/>
      <c r="I6" s="197"/>
    </row>
    <row r="7" spans="1:13" ht="20.100000000000001" customHeight="1">
      <c r="B7" s="679" t="s">
        <v>639</v>
      </c>
      <c r="C7" s="679"/>
      <c r="D7" s="679"/>
      <c r="E7" s="680" t="s">
        <v>640</v>
      </c>
      <c r="F7" s="680"/>
      <c r="G7" s="680"/>
      <c r="H7" s="680"/>
      <c r="I7" s="197"/>
    </row>
    <row r="8" spans="1:13" ht="20.100000000000001" customHeight="1">
      <c r="B8" s="200"/>
      <c r="C8" s="200"/>
      <c r="D8" s="200"/>
      <c r="E8" s="200"/>
      <c r="F8" s="200"/>
      <c r="G8" s="200"/>
      <c r="H8" s="197"/>
      <c r="I8" s="197"/>
    </row>
    <row r="9" spans="1:13" ht="20.100000000000001" customHeight="1">
      <c r="B9" s="679" t="s">
        <v>625</v>
      </c>
      <c r="C9" s="679"/>
      <c r="D9" s="679"/>
      <c r="E9" s="679"/>
      <c r="F9" s="679"/>
      <c r="G9" s="679"/>
      <c r="H9" s="679"/>
      <c r="I9" s="197"/>
    </row>
    <row r="10" spans="1:13" ht="20.100000000000001" customHeight="1">
      <c r="B10" s="200"/>
      <c r="C10" s="200"/>
      <c r="D10" s="200"/>
      <c r="E10" s="200"/>
      <c r="F10" s="200"/>
      <c r="G10" s="200"/>
      <c r="H10" s="197"/>
      <c r="I10" s="197"/>
    </row>
    <row r="11" spans="1:13" ht="20.100000000000001" customHeight="1">
      <c r="B11" s="197" t="s">
        <v>626</v>
      </c>
      <c r="C11" s="200"/>
      <c r="D11" s="199" t="s">
        <v>627</v>
      </c>
      <c r="E11" s="200"/>
      <c r="F11" s="200"/>
      <c r="G11" s="200"/>
      <c r="H11" s="197"/>
      <c r="I11" s="197"/>
    </row>
    <row r="12" spans="1:13" ht="20.100000000000001" customHeight="1" thickBot="1">
      <c r="B12" s="200"/>
      <c r="C12" s="200"/>
      <c r="D12" s="202"/>
      <c r="E12" s="200"/>
      <c r="F12" s="200"/>
      <c r="G12" s="200"/>
      <c r="H12" s="197"/>
      <c r="I12" s="197"/>
    </row>
    <row r="13" spans="1:13" ht="30" customHeight="1" thickBot="1">
      <c r="B13" s="203"/>
      <c r="C13" s="204" t="s">
        <v>628</v>
      </c>
      <c r="D13" s="205" t="s">
        <v>629</v>
      </c>
      <c r="E13" s="204" t="s">
        <v>630</v>
      </c>
      <c r="F13" s="205" t="s">
        <v>631</v>
      </c>
      <c r="G13" s="204" t="s">
        <v>632</v>
      </c>
      <c r="H13" s="197"/>
      <c r="I13" s="197"/>
    </row>
    <row r="14" spans="1:13" ht="30" customHeight="1">
      <c r="B14" s="206" t="s">
        <v>681</v>
      </c>
      <c r="C14" s="207">
        <v>1378.86</v>
      </c>
      <c r="D14" s="208">
        <v>0</v>
      </c>
      <c r="E14" s="209">
        <v>3039.02</v>
      </c>
      <c r="F14" s="208">
        <v>122.2</v>
      </c>
      <c r="G14" s="210">
        <f>(E14*F14)</f>
        <v>371368.24400000001</v>
      </c>
      <c r="H14" s="197"/>
      <c r="I14" s="197"/>
      <c r="L14" s="211"/>
      <c r="M14" s="211"/>
    </row>
    <row r="15" spans="1:13" ht="30" customHeight="1">
      <c r="B15" s="212" t="s">
        <v>683</v>
      </c>
      <c r="C15" s="213">
        <v>31.75</v>
      </c>
      <c r="D15" s="214">
        <v>0</v>
      </c>
      <c r="E15" s="215">
        <f>(C15-D15)*2.204</f>
        <v>69.977000000000004</v>
      </c>
      <c r="F15" s="214">
        <v>379.1</v>
      </c>
      <c r="G15" s="216">
        <f>(E15*F15)</f>
        <v>26528.280700000003</v>
      </c>
      <c r="H15" s="197"/>
      <c r="I15" s="197"/>
      <c r="L15" s="211"/>
      <c r="M15" s="211"/>
    </row>
    <row r="16" spans="1:13" ht="30" customHeight="1">
      <c r="B16" s="212" t="s">
        <v>684</v>
      </c>
      <c r="C16" s="213">
        <v>7.35</v>
      </c>
      <c r="D16" s="214">
        <v>0</v>
      </c>
      <c r="E16" s="217">
        <v>16.2</v>
      </c>
      <c r="F16" s="214">
        <v>122.2</v>
      </c>
      <c r="G16" s="216">
        <f>F16*E16</f>
        <v>1979.6399999999999</v>
      </c>
      <c r="H16" s="197"/>
      <c r="I16" s="197"/>
      <c r="L16" s="211"/>
      <c r="M16" s="211"/>
    </row>
    <row r="17" spans="2:9" ht="30" customHeight="1">
      <c r="B17" s="212" t="s">
        <v>682</v>
      </c>
      <c r="C17" s="213">
        <v>-14.55</v>
      </c>
      <c r="D17" s="214">
        <v>0</v>
      </c>
      <c r="E17" s="217">
        <v>-32.06</v>
      </c>
      <c r="F17" s="214">
        <v>14.3</v>
      </c>
      <c r="G17" s="216">
        <f>F17*E17</f>
        <v>-458.45800000000008</v>
      </c>
      <c r="H17" s="197"/>
      <c r="I17" s="197"/>
    </row>
    <row r="18" spans="2:9" ht="30" customHeight="1">
      <c r="B18" s="212"/>
      <c r="C18" s="213"/>
      <c r="D18" s="214"/>
      <c r="E18" s="214"/>
      <c r="F18" s="214"/>
      <c r="G18" s="216"/>
      <c r="H18" s="197"/>
      <c r="I18" s="197"/>
    </row>
    <row r="19" spans="2:9" ht="30" customHeight="1" thickBot="1">
      <c r="B19" s="218"/>
      <c r="C19" s="219"/>
      <c r="D19" s="220"/>
      <c r="E19" s="220"/>
      <c r="F19" s="220"/>
      <c r="G19" s="221"/>
      <c r="H19" s="197"/>
      <c r="I19" s="197"/>
    </row>
    <row r="20" spans="2:9" ht="30" customHeight="1" thickBot="1">
      <c r="B20" s="222"/>
      <c r="C20" s="223" t="s">
        <v>633</v>
      </c>
      <c r="D20" s="224"/>
      <c r="E20" s="225">
        <f>SUM(E14:E19)</f>
        <v>3093.1369999999997</v>
      </c>
      <c r="F20" s="225">
        <f>(G20/E20)</f>
        <v>129.13029933688682</v>
      </c>
      <c r="G20" s="226">
        <f>SUM(G14:G19)</f>
        <v>399417.70670000004</v>
      </c>
      <c r="H20" s="197"/>
      <c r="I20" s="197"/>
    </row>
    <row r="21" spans="2:9" ht="20.100000000000001" customHeight="1">
      <c r="B21" s="197" t="s">
        <v>2</v>
      </c>
      <c r="C21" s="197"/>
      <c r="D21" s="227"/>
      <c r="E21" s="197"/>
      <c r="F21" s="197"/>
      <c r="G21" s="197"/>
      <c r="H21" s="197"/>
      <c r="I21" s="197"/>
    </row>
    <row r="22" spans="2:9" ht="20.100000000000001" customHeight="1">
      <c r="B22" s="675" t="s">
        <v>685</v>
      </c>
      <c r="C22" s="675"/>
      <c r="D22" s="675"/>
      <c r="E22" s="675"/>
      <c r="F22" s="228" t="s">
        <v>634</v>
      </c>
      <c r="G22" s="229"/>
      <c r="H22" s="197"/>
      <c r="I22" s="197"/>
    </row>
    <row r="23" spans="2:9" ht="45" customHeight="1">
      <c r="B23" s="675" t="s">
        <v>635</v>
      </c>
      <c r="C23" s="675"/>
      <c r="D23" s="675"/>
      <c r="E23" s="675"/>
      <c r="F23" s="675"/>
      <c r="G23" s="197"/>
      <c r="H23" s="197"/>
      <c r="I23" s="197"/>
    </row>
    <row r="24" spans="2:9" ht="45" customHeight="1">
      <c r="B24" s="675" t="s">
        <v>636</v>
      </c>
      <c r="C24" s="675"/>
      <c r="D24" s="675"/>
      <c r="E24" s="675"/>
      <c r="F24" s="675"/>
      <c r="G24" s="197"/>
      <c r="H24" s="197"/>
      <c r="I24" s="197"/>
    </row>
    <row r="25" spans="2:9" ht="20.100000000000001" customHeight="1">
      <c r="B25" s="227"/>
      <c r="C25" s="227"/>
      <c r="D25" s="227"/>
      <c r="E25" s="227"/>
      <c r="F25" s="227"/>
      <c r="G25" s="197"/>
      <c r="H25" s="197"/>
      <c r="I25" s="197"/>
    </row>
    <row r="26" spans="2:9" ht="20.100000000000001" customHeight="1">
      <c r="B26" s="676" t="s">
        <v>637</v>
      </c>
      <c r="C26" s="676"/>
      <c r="D26" s="676"/>
      <c r="E26" s="676"/>
      <c r="F26" s="676"/>
      <c r="G26" s="197"/>
      <c r="H26" s="197"/>
      <c r="I26" s="197"/>
    </row>
    <row r="27" spans="2:9" ht="20.100000000000001" customHeight="1">
      <c r="B27" s="676"/>
      <c r="C27" s="676"/>
      <c r="D27" s="676"/>
      <c r="E27" s="676"/>
      <c r="F27" s="676"/>
      <c r="G27" s="197"/>
      <c r="H27" s="197"/>
      <c r="I27" s="197"/>
    </row>
    <row r="28" spans="2:9" ht="45" customHeight="1">
      <c r="B28" s="228" t="s">
        <v>638</v>
      </c>
      <c r="C28" s="229">
        <v>42479</v>
      </c>
      <c r="D28" s="227"/>
      <c r="E28" s="227"/>
      <c r="F28" s="227"/>
      <c r="G28" s="197"/>
      <c r="H28" s="197"/>
      <c r="I28" s="197"/>
    </row>
    <row r="29" spans="2:9" ht="20.100000000000001" customHeight="1">
      <c r="B29" s="197"/>
      <c r="C29" s="197"/>
      <c r="D29" s="230"/>
      <c r="E29" s="197"/>
      <c r="F29" s="231"/>
      <c r="G29" s="197"/>
      <c r="H29" s="197"/>
      <c r="I29" s="197"/>
    </row>
    <row r="30" spans="2:9" ht="20.100000000000001" customHeight="1">
      <c r="B30" s="197"/>
      <c r="C30" s="197"/>
      <c r="D30" s="197"/>
      <c r="E30" s="197"/>
      <c r="F30" s="197"/>
      <c r="G30" s="197"/>
      <c r="H30" s="197"/>
      <c r="I30" s="197"/>
    </row>
    <row r="31" spans="2:9" ht="20.100000000000001" customHeight="1">
      <c r="B31" s="197"/>
      <c r="C31" s="197"/>
      <c r="D31" s="197"/>
      <c r="E31" s="197"/>
      <c r="F31" s="197"/>
      <c r="G31" s="197"/>
      <c r="H31" s="197"/>
      <c r="I31" s="197"/>
    </row>
    <row r="32" spans="2:9" ht="20.100000000000001" customHeight="1">
      <c r="B32" s="197"/>
      <c r="C32" s="197"/>
      <c r="D32" s="197"/>
      <c r="E32" s="197"/>
      <c r="F32" s="197"/>
      <c r="G32" s="197"/>
      <c r="H32" s="197"/>
      <c r="I32" s="197"/>
    </row>
    <row r="33" spans="2:9" ht="20.100000000000001" customHeight="1">
      <c r="B33" s="197"/>
      <c r="C33" s="197"/>
      <c r="D33" s="197"/>
      <c r="E33" s="197"/>
      <c r="F33" s="197"/>
      <c r="G33" s="197"/>
      <c r="H33" s="197"/>
      <c r="I33" s="197"/>
    </row>
    <row r="34" spans="2:9" ht="20.100000000000001" customHeight="1">
      <c r="B34" s="197"/>
      <c r="C34" s="197"/>
      <c r="D34" s="197"/>
      <c r="E34" s="197"/>
      <c r="F34" s="197"/>
      <c r="G34" s="197"/>
      <c r="H34" s="197"/>
      <c r="I34" s="197"/>
    </row>
    <row r="35" spans="2:9" ht="20.100000000000001" customHeight="1">
      <c r="B35" s="197"/>
      <c r="C35" s="197"/>
      <c r="D35" s="197"/>
      <c r="E35" s="197"/>
      <c r="F35" s="197"/>
      <c r="G35" s="197"/>
      <c r="H35" s="197"/>
      <c r="I35" s="197"/>
    </row>
    <row r="36" spans="2:9" ht="20.100000000000001" customHeight="1">
      <c r="B36" s="197"/>
      <c r="C36" s="197"/>
      <c r="D36" s="197"/>
      <c r="E36" s="197"/>
      <c r="F36" s="197"/>
      <c r="G36" s="197"/>
      <c r="H36" s="197"/>
      <c r="I36" s="197"/>
    </row>
    <row r="37" spans="2:9" ht="20.100000000000001" customHeight="1">
      <c r="B37" s="197"/>
      <c r="C37" s="197"/>
      <c r="D37" s="197"/>
      <c r="E37" s="197"/>
      <c r="F37" s="197"/>
      <c r="G37" s="197"/>
      <c r="H37" s="197"/>
      <c r="I37" s="197"/>
    </row>
    <row r="38" spans="2:9">
      <c r="B38" s="197"/>
      <c r="C38" s="197"/>
      <c r="D38" s="197"/>
      <c r="E38" s="197"/>
      <c r="F38" s="197"/>
      <c r="G38" s="197"/>
      <c r="H38" s="197"/>
      <c r="I38" s="197"/>
    </row>
    <row r="39" spans="2:9">
      <c r="B39" s="197"/>
      <c r="C39" s="197"/>
      <c r="D39" s="197"/>
      <c r="E39" s="197"/>
      <c r="F39" s="197"/>
      <c r="G39" s="197"/>
      <c r="H39" s="197"/>
      <c r="I39" s="197"/>
    </row>
  </sheetData>
  <mergeCells count="10">
    <mergeCell ref="B22:E22"/>
    <mergeCell ref="B23:F23"/>
    <mergeCell ref="B24:F24"/>
    <mergeCell ref="B26:F27"/>
    <mergeCell ref="A2:H2"/>
    <mergeCell ref="A3:H3"/>
    <mergeCell ref="B5:F5"/>
    <mergeCell ref="B7:D7"/>
    <mergeCell ref="E7:H7"/>
    <mergeCell ref="B9:H9"/>
  </mergeCells>
  <printOptions horizontalCentered="1"/>
  <pageMargins left="0.62986111111111109" right="0.62986111111111109" top="0.98402777777777772" bottom="0.62986111111111109" header="0.51180555555555551" footer="0.51180555555555551"/>
  <pageSetup paperSize="9" scale="86" firstPageNumber="0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30"/>
  <sheetViews>
    <sheetView zoomScaleNormal="100" workbookViewId="0">
      <selection activeCell="Q20" sqref="Q20:Q21"/>
    </sheetView>
  </sheetViews>
  <sheetFormatPr defaultColWidth="8" defaultRowHeight="12.75"/>
  <cols>
    <col min="1" max="1" width="8" style="147" customWidth="1"/>
    <col min="2" max="5" width="4.375" style="147" customWidth="1"/>
    <col min="6" max="6" width="8" style="147" customWidth="1"/>
    <col min="7" max="7" width="14.375" style="147" bestFit="1" customWidth="1"/>
    <col min="8" max="9" width="8" style="147" customWidth="1"/>
    <col min="10" max="13" width="4.375" style="147" customWidth="1"/>
    <col min="14" max="16384" width="8" style="147"/>
  </cols>
  <sheetData>
    <row r="1" spans="1:13" ht="13.5" thickBot="1">
      <c r="A1" s="147" t="s">
        <v>2</v>
      </c>
    </row>
    <row r="2" spans="1:13" ht="15.75" customHeight="1" thickTop="1" thickBot="1">
      <c r="B2" s="237" t="s">
        <v>260</v>
      </c>
      <c r="C2" s="681">
        <f>G16</f>
        <v>44508</v>
      </c>
      <c r="D2" s="682"/>
      <c r="E2" s="683"/>
      <c r="F2" s="238"/>
      <c r="J2" s="240"/>
      <c r="K2" s="684"/>
      <c r="L2" s="684"/>
      <c r="M2" s="684"/>
    </row>
    <row r="3" spans="1:13" ht="18" customHeight="1" thickTop="1">
      <c r="B3" s="685" t="s">
        <v>521</v>
      </c>
      <c r="C3" s="686"/>
      <c r="D3" s="687" t="s">
        <v>522</v>
      </c>
      <c r="E3" s="688"/>
      <c r="F3" s="689" t="s">
        <v>532</v>
      </c>
      <c r="G3" s="690" t="s">
        <v>9</v>
      </c>
      <c r="H3" s="690"/>
      <c r="J3" s="691"/>
      <c r="K3" s="691"/>
      <c r="L3" s="692"/>
      <c r="M3" s="692"/>
    </row>
    <row r="4" spans="1:13" ht="18" customHeight="1">
      <c r="B4" s="693" t="s">
        <v>524</v>
      </c>
      <c r="C4" s="694"/>
      <c r="D4" s="695" t="s">
        <v>905</v>
      </c>
      <c r="E4" s="696"/>
      <c r="F4" s="689"/>
      <c r="G4" s="690"/>
      <c r="H4" s="690"/>
      <c r="J4" s="697"/>
      <c r="K4" s="697"/>
      <c r="L4" s="697"/>
      <c r="M4" s="697"/>
    </row>
    <row r="5" spans="1:13" ht="18" customHeight="1">
      <c r="B5" s="693" t="s">
        <v>526</v>
      </c>
      <c r="C5" s="694"/>
      <c r="D5" s="695" t="s">
        <v>526</v>
      </c>
      <c r="E5" s="696"/>
      <c r="F5" s="689"/>
      <c r="G5" s="690"/>
      <c r="H5" s="690"/>
      <c r="J5" s="697"/>
      <c r="K5" s="697"/>
      <c r="L5" s="697"/>
      <c r="M5" s="697"/>
    </row>
    <row r="6" spans="1:13" ht="18" customHeight="1">
      <c r="B6" s="693" t="s">
        <v>528</v>
      </c>
      <c r="C6" s="694"/>
      <c r="D6" s="695" t="s">
        <v>1033</v>
      </c>
      <c r="E6" s="696"/>
      <c r="F6" s="689"/>
      <c r="G6" s="690"/>
      <c r="H6" s="690"/>
      <c r="J6" s="697"/>
      <c r="K6" s="697"/>
      <c r="L6" s="697"/>
      <c r="M6" s="697"/>
    </row>
    <row r="7" spans="1:13" ht="18" customHeight="1">
      <c r="B7" s="693" t="s">
        <v>530</v>
      </c>
      <c r="C7" s="694"/>
      <c r="D7" s="695" t="s">
        <v>530</v>
      </c>
      <c r="E7" s="696"/>
      <c r="F7" s="689"/>
      <c r="G7" s="690"/>
      <c r="H7" s="690"/>
      <c r="J7" s="697"/>
      <c r="K7" s="697"/>
      <c r="L7" s="697"/>
      <c r="M7" s="697"/>
    </row>
    <row r="8" spans="1:13" ht="18" customHeight="1">
      <c r="B8" s="698" t="s">
        <v>525</v>
      </c>
      <c r="C8" s="699"/>
      <c r="D8" s="695" t="s">
        <v>1034</v>
      </c>
      <c r="E8" s="696"/>
      <c r="F8" s="689"/>
      <c r="G8" s="690"/>
      <c r="H8" s="690"/>
      <c r="J8" s="700"/>
      <c r="K8" s="700"/>
      <c r="L8" s="697"/>
      <c r="M8" s="697"/>
    </row>
    <row r="9" spans="1:13" ht="18" customHeight="1">
      <c r="B9" s="698" t="s">
        <v>527</v>
      </c>
      <c r="C9" s="699"/>
      <c r="D9" s="695" t="s">
        <v>906</v>
      </c>
      <c r="E9" s="696"/>
      <c r="F9" s="239"/>
      <c r="G9" s="236"/>
      <c r="H9" s="236"/>
      <c r="J9" s="700"/>
      <c r="K9" s="700"/>
      <c r="L9" s="697"/>
      <c r="M9" s="697"/>
    </row>
    <row r="10" spans="1:13" ht="18" customHeight="1">
      <c r="B10" s="698" t="s">
        <v>529</v>
      </c>
      <c r="C10" s="699"/>
      <c r="D10" s="695" t="s">
        <v>1035</v>
      </c>
      <c r="E10" s="696"/>
      <c r="F10" s="238"/>
      <c r="J10" s="700"/>
      <c r="K10" s="700"/>
      <c r="L10" s="697"/>
      <c r="M10" s="697"/>
    </row>
    <row r="11" spans="1:13" ht="18" customHeight="1" thickBot="1">
      <c r="B11" s="701" t="s">
        <v>663</v>
      </c>
      <c r="C11" s="702"/>
      <c r="D11" s="703" t="s">
        <v>907</v>
      </c>
      <c r="E11" s="704"/>
      <c r="F11" s="238"/>
      <c r="J11" s="700"/>
      <c r="K11" s="700"/>
      <c r="L11" s="697"/>
      <c r="M11" s="697"/>
    </row>
    <row r="12" spans="1:13" ht="16.5" thickTop="1" thickBot="1">
      <c r="B12" s="705" t="s">
        <v>664</v>
      </c>
      <c r="C12" s="706"/>
      <c r="D12" s="706"/>
      <c r="E12" s="707"/>
      <c r="F12" s="238"/>
      <c r="J12" s="708"/>
      <c r="K12" s="708"/>
      <c r="L12" s="708"/>
      <c r="M12" s="708"/>
    </row>
    <row r="13" spans="1:13" ht="13.5" thickTop="1"/>
    <row r="15" spans="1:13">
      <c r="G15" s="709" t="s">
        <v>531</v>
      </c>
      <c r="H15" s="709"/>
    </row>
    <row r="16" spans="1:13" ht="12.75" customHeight="1">
      <c r="B16" s="710" t="s">
        <v>533</v>
      </c>
      <c r="C16" s="710"/>
      <c r="D16" s="710"/>
      <c r="E16" s="710"/>
      <c r="F16" s="710"/>
      <c r="G16" s="711">
        <v>44508</v>
      </c>
      <c r="H16" s="711"/>
      <c r="I16" s="712" t="s">
        <v>534</v>
      </c>
      <c r="J16" s="713"/>
      <c r="K16" s="713"/>
      <c r="L16" s="713"/>
      <c r="M16" s="713"/>
    </row>
    <row r="18" spans="2:5" ht="13.5" thickBot="1"/>
    <row r="19" spans="2:5" ht="15.75" customHeight="1" thickTop="1" thickBot="1">
      <c r="B19" s="237" t="s">
        <v>260</v>
      </c>
      <c r="C19" s="714">
        <f>G16</f>
        <v>44508</v>
      </c>
      <c r="D19" s="715"/>
      <c r="E19" s="716"/>
    </row>
    <row r="20" spans="2:5" ht="18" customHeight="1" thickTop="1">
      <c r="B20" s="685" t="s">
        <v>521</v>
      </c>
      <c r="C20" s="686"/>
      <c r="D20" s="687" t="s">
        <v>522</v>
      </c>
      <c r="E20" s="688"/>
    </row>
    <row r="21" spans="2:5" ht="18" customHeight="1">
      <c r="B21" s="693" t="s">
        <v>524</v>
      </c>
      <c r="C21" s="694"/>
      <c r="D21" s="695" t="s">
        <v>905</v>
      </c>
      <c r="E21" s="696"/>
    </row>
    <row r="22" spans="2:5" ht="18" customHeight="1">
      <c r="B22" s="693" t="s">
        <v>526</v>
      </c>
      <c r="C22" s="694"/>
      <c r="D22" s="695" t="s">
        <v>526</v>
      </c>
      <c r="E22" s="696"/>
    </row>
    <row r="23" spans="2:5" ht="18" customHeight="1">
      <c r="B23" s="693" t="s">
        <v>528</v>
      </c>
      <c r="C23" s="694"/>
      <c r="D23" s="695" t="s">
        <v>875</v>
      </c>
      <c r="E23" s="696"/>
    </row>
    <row r="24" spans="2:5" ht="18" customHeight="1">
      <c r="B24" s="693" t="s">
        <v>530</v>
      </c>
      <c r="C24" s="694"/>
      <c r="D24" s="695" t="s">
        <v>530</v>
      </c>
      <c r="E24" s="696"/>
    </row>
    <row r="25" spans="2:5" ht="18" customHeight="1">
      <c r="B25" s="698" t="s">
        <v>525</v>
      </c>
      <c r="C25" s="699"/>
      <c r="D25" s="695" t="s">
        <v>700</v>
      </c>
      <c r="E25" s="696"/>
    </row>
    <row r="26" spans="2:5" ht="18" customHeight="1">
      <c r="B26" s="698" t="s">
        <v>527</v>
      </c>
      <c r="C26" s="699"/>
      <c r="D26" s="695" t="s">
        <v>906</v>
      </c>
      <c r="E26" s="696"/>
    </row>
    <row r="27" spans="2:5" ht="18" customHeight="1">
      <c r="B27" s="698" t="s">
        <v>529</v>
      </c>
      <c r="C27" s="699"/>
      <c r="D27" s="695" t="s">
        <v>876</v>
      </c>
      <c r="E27" s="696"/>
    </row>
    <row r="28" spans="2:5" ht="18" customHeight="1" thickBot="1">
      <c r="B28" s="701" t="s">
        <v>663</v>
      </c>
      <c r="C28" s="702"/>
      <c r="D28" s="703" t="s">
        <v>907</v>
      </c>
      <c r="E28" s="704"/>
    </row>
    <row r="29" spans="2:5" ht="16.5" thickTop="1" thickBot="1">
      <c r="B29" s="717" t="s">
        <v>664</v>
      </c>
      <c r="C29" s="718"/>
      <c r="D29" s="718"/>
      <c r="E29" s="719"/>
    </row>
    <row r="30" spans="2:5" ht="13.5" thickTop="1"/>
  </sheetData>
  <mergeCells count="66">
    <mergeCell ref="B29:E29"/>
    <mergeCell ref="B26:C26"/>
    <mergeCell ref="D26:E26"/>
    <mergeCell ref="B27:C27"/>
    <mergeCell ref="D27:E27"/>
    <mergeCell ref="B28:C28"/>
    <mergeCell ref="D28:E28"/>
    <mergeCell ref="B23:C23"/>
    <mergeCell ref="D23:E23"/>
    <mergeCell ref="B24:C24"/>
    <mergeCell ref="D24:E24"/>
    <mergeCell ref="B25:C25"/>
    <mergeCell ref="D25:E25"/>
    <mergeCell ref="B22:C22"/>
    <mergeCell ref="D22:E22"/>
    <mergeCell ref="B12:E12"/>
    <mergeCell ref="J12:M12"/>
    <mergeCell ref="G15:H15"/>
    <mergeCell ref="B16:F16"/>
    <mergeCell ref="G16:H16"/>
    <mergeCell ref="I16:M16"/>
    <mergeCell ref="C19:E19"/>
    <mergeCell ref="B20:C20"/>
    <mergeCell ref="D20:E20"/>
    <mergeCell ref="B21:C21"/>
    <mergeCell ref="D21:E21"/>
    <mergeCell ref="B10:C10"/>
    <mergeCell ref="D10:E10"/>
    <mergeCell ref="J10:K10"/>
    <mergeCell ref="L10:M10"/>
    <mergeCell ref="B11:C11"/>
    <mergeCell ref="D11:E11"/>
    <mergeCell ref="J11:K11"/>
    <mergeCell ref="L11:M11"/>
    <mergeCell ref="B8:C8"/>
    <mergeCell ref="D8:E8"/>
    <mergeCell ref="J8:K8"/>
    <mergeCell ref="L8:M8"/>
    <mergeCell ref="B9:C9"/>
    <mergeCell ref="D9:E9"/>
    <mergeCell ref="J9:K9"/>
    <mergeCell ref="L9:M9"/>
    <mergeCell ref="B6:C6"/>
    <mergeCell ref="D6:E6"/>
    <mergeCell ref="J6:K6"/>
    <mergeCell ref="L6:M6"/>
    <mergeCell ref="B7:C7"/>
    <mergeCell ref="D7:E7"/>
    <mergeCell ref="J7:K7"/>
    <mergeCell ref="L7:M7"/>
    <mergeCell ref="C2:E2"/>
    <mergeCell ref="K2:M2"/>
    <mergeCell ref="B3:C3"/>
    <mergeCell ref="D3:E3"/>
    <mergeCell ref="F3:F8"/>
    <mergeCell ref="G3:H8"/>
    <mergeCell ref="J3:K3"/>
    <mergeCell ref="L3:M3"/>
    <mergeCell ref="B4:C4"/>
    <mergeCell ref="D4:E4"/>
    <mergeCell ref="J4:K4"/>
    <mergeCell ref="L4:M4"/>
    <mergeCell ref="B5:C5"/>
    <mergeCell ref="D5:E5"/>
    <mergeCell ref="J5:K5"/>
    <mergeCell ref="L5:M5"/>
  </mergeCells>
  <pageMargins left="0.75" right="0.75" top="1" bottom="1" header="0.5" footer="0.5"/>
  <pageSetup paperSize="9" scale="9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4"/>
  <dimension ref="A1:I59"/>
  <sheetViews>
    <sheetView zoomScaleNormal="100" zoomScaleSheetLayoutView="70" workbookViewId="0">
      <selection activeCell="I7" sqref="I7"/>
    </sheetView>
  </sheetViews>
  <sheetFormatPr defaultColWidth="8" defaultRowHeight="12.75"/>
  <cols>
    <col min="1" max="1" width="10.5" style="150" customWidth="1"/>
    <col min="2" max="16384" width="8" style="150"/>
  </cols>
  <sheetData>
    <row r="1" spans="1:9" s="148" customFormat="1">
      <c r="A1" s="148" t="s">
        <v>535</v>
      </c>
    </row>
    <row r="3" spans="1:9" s="148" customFormat="1">
      <c r="A3" s="148" t="s">
        <v>536</v>
      </c>
      <c r="B3" s="149" t="str">
        <f>'RYH HOBBS'!C10</f>
        <v>ZS-RYH</v>
      </c>
      <c r="D3" s="148" t="s">
        <v>537</v>
      </c>
      <c r="E3" s="720"/>
      <c r="F3" s="721"/>
      <c r="G3" s="148" t="s">
        <v>538</v>
      </c>
      <c r="I3" s="149"/>
    </row>
    <row r="5" spans="1:9">
      <c r="A5" s="150" t="s">
        <v>539</v>
      </c>
    </row>
    <row r="6" spans="1:9">
      <c r="A6" s="150" t="s">
        <v>540</v>
      </c>
    </row>
    <row r="7" spans="1:9">
      <c r="A7" s="150" t="s">
        <v>541</v>
      </c>
    </row>
    <row r="8" spans="1:9">
      <c r="A8" s="150" t="s">
        <v>542</v>
      </c>
    </row>
    <row r="9" spans="1:9">
      <c r="A9" s="150" t="s">
        <v>543</v>
      </c>
    </row>
    <row r="10" spans="1:9">
      <c r="A10" s="150" t="s">
        <v>544</v>
      </c>
    </row>
    <row r="11" spans="1:9">
      <c r="A11" s="150" t="s">
        <v>545</v>
      </c>
    </row>
    <row r="12" spans="1:9">
      <c r="A12" s="150" t="s">
        <v>546</v>
      </c>
    </row>
    <row r="13" spans="1:9" ht="13.5" thickBot="1">
      <c r="A13" s="150" t="s">
        <v>547</v>
      </c>
    </row>
    <row r="14" spans="1:9" ht="13.5" thickBot="1">
      <c r="F14" s="151"/>
    </row>
    <row r="15" spans="1:9">
      <c r="A15" s="152" t="s">
        <v>327</v>
      </c>
      <c r="B15" s="151" t="s">
        <v>548</v>
      </c>
      <c r="D15" s="151" t="s">
        <v>549</v>
      </c>
      <c r="F15" s="151" t="s">
        <v>550</v>
      </c>
    </row>
    <row r="16" spans="1:9" ht="13.5" thickBot="1">
      <c r="B16" s="153" t="s">
        <v>551</v>
      </c>
      <c r="D16" s="153" t="s">
        <v>551</v>
      </c>
      <c r="F16" s="153" t="s">
        <v>551</v>
      </c>
      <c r="H16" s="154"/>
    </row>
    <row r="17" spans="1:9" ht="13.5" thickBot="1">
      <c r="B17" s="155">
        <v>360</v>
      </c>
      <c r="D17" s="156"/>
      <c r="F17" s="156"/>
    </row>
    <row r="18" spans="1:9" ht="13.5" thickBot="1">
      <c r="B18" s="157">
        <v>45</v>
      </c>
      <c r="D18" s="158"/>
      <c r="F18" s="158"/>
    </row>
    <row r="19" spans="1:9" ht="13.5" thickBot="1">
      <c r="B19" s="157">
        <v>90</v>
      </c>
      <c r="D19" s="158"/>
      <c r="F19" s="158"/>
    </row>
    <row r="20" spans="1:9" ht="13.5" thickBot="1">
      <c r="B20" s="155">
        <v>135</v>
      </c>
      <c r="D20" s="158"/>
      <c r="F20" s="158"/>
    </row>
    <row r="21" spans="1:9" ht="13.5" thickBot="1">
      <c r="B21" s="155">
        <v>180</v>
      </c>
      <c r="D21" s="158"/>
      <c r="F21" s="158"/>
    </row>
    <row r="22" spans="1:9" ht="13.5" thickBot="1">
      <c r="B22" s="155">
        <v>225</v>
      </c>
      <c r="D22" s="158"/>
      <c r="F22" s="158"/>
    </row>
    <row r="23" spans="1:9" ht="13.5" thickBot="1">
      <c r="B23" s="155">
        <v>270</v>
      </c>
      <c r="D23" s="158"/>
      <c r="F23" s="158"/>
    </row>
    <row r="24" spans="1:9" ht="13.5" thickBot="1">
      <c r="B24" s="159">
        <v>315</v>
      </c>
      <c r="D24" s="158"/>
      <c r="F24" s="158"/>
    </row>
    <row r="26" spans="1:9">
      <c r="A26" s="150" t="s">
        <v>552</v>
      </c>
      <c r="E26" s="150" t="s">
        <v>553</v>
      </c>
      <c r="F26" s="160"/>
      <c r="G26" s="161" t="s">
        <v>554</v>
      </c>
      <c r="H26" s="160"/>
      <c r="I26" s="150" t="s">
        <v>555</v>
      </c>
    </row>
    <row r="27" spans="1:9">
      <c r="A27" s="148" t="s">
        <v>556</v>
      </c>
      <c r="B27" s="150" t="s">
        <v>557</v>
      </c>
    </row>
    <row r="28" spans="1:9">
      <c r="B28" s="150" t="s">
        <v>558</v>
      </c>
    </row>
    <row r="29" spans="1:9">
      <c r="B29" s="150" t="s">
        <v>559</v>
      </c>
    </row>
    <row r="31" spans="1:9">
      <c r="A31" s="150" t="s">
        <v>560</v>
      </c>
    </row>
    <row r="32" spans="1:9" ht="13.5" thickBot="1"/>
    <row r="33" spans="1:8">
      <c r="B33" s="154"/>
      <c r="D33" s="151" t="s">
        <v>550</v>
      </c>
      <c r="F33" s="151" t="s">
        <v>561</v>
      </c>
      <c r="H33" s="151" t="s">
        <v>562</v>
      </c>
    </row>
    <row r="34" spans="1:8" ht="13.5" thickBot="1">
      <c r="B34" s="154"/>
      <c r="D34" s="153"/>
      <c r="F34" s="153" t="s">
        <v>563</v>
      </c>
      <c r="H34" s="153" t="s">
        <v>564</v>
      </c>
    </row>
    <row r="35" spans="1:8">
      <c r="A35" s="162"/>
      <c r="B35" s="162">
        <v>360</v>
      </c>
      <c r="D35" s="156"/>
      <c r="F35" s="160"/>
      <c r="H35" s="156"/>
    </row>
    <row r="36" spans="1:8">
      <c r="A36" s="163"/>
      <c r="B36" s="163" t="s">
        <v>526</v>
      </c>
      <c r="D36" s="158"/>
      <c r="F36" s="160"/>
      <c r="H36" s="158"/>
    </row>
    <row r="37" spans="1:8">
      <c r="A37" s="163"/>
      <c r="B37" s="163" t="s">
        <v>565</v>
      </c>
      <c r="D37" s="158"/>
      <c r="F37" s="160"/>
      <c r="H37" s="158"/>
    </row>
    <row r="38" spans="1:8">
      <c r="A38" s="162"/>
      <c r="B38" s="162">
        <v>135</v>
      </c>
      <c r="D38" s="158"/>
      <c r="F38" s="160"/>
      <c r="H38" s="158"/>
    </row>
    <row r="39" spans="1:8">
      <c r="A39" s="162"/>
      <c r="B39" s="162">
        <v>180</v>
      </c>
      <c r="D39" s="158"/>
      <c r="F39" s="160"/>
      <c r="H39" s="158"/>
    </row>
    <row r="40" spans="1:8">
      <c r="A40" s="162"/>
      <c r="B40" s="162">
        <v>225</v>
      </c>
      <c r="D40" s="158"/>
      <c r="F40" s="160"/>
      <c r="H40" s="158"/>
    </row>
    <row r="41" spans="1:8">
      <c r="A41" s="162"/>
      <c r="B41" s="162">
        <v>270</v>
      </c>
      <c r="D41" s="158"/>
      <c r="F41" s="160"/>
      <c r="H41" s="158"/>
    </row>
    <row r="42" spans="1:8">
      <c r="A42" s="162"/>
      <c r="B42" s="162">
        <v>315</v>
      </c>
      <c r="D42" s="158"/>
      <c r="F42" s="160"/>
      <c r="H42" s="158"/>
    </row>
    <row r="43" spans="1:8" ht="13.5" thickBot="1"/>
    <row r="44" spans="1:8" ht="13.5" thickBot="1">
      <c r="A44" s="150" t="s">
        <v>566</v>
      </c>
      <c r="F44" s="164" t="s">
        <v>567</v>
      </c>
      <c r="H44" s="164" t="s">
        <v>523</v>
      </c>
    </row>
    <row r="45" spans="1:8">
      <c r="F45" s="156" t="s">
        <v>524</v>
      </c>
      <c r="H45" s="156"/>
    </row>
    <row r="46" spans="1:8">
      <c r="F46" s="158">
        <v>45</v>
      </c>
      <c r="H46" s="158"/>
    </row>
    <row r="47" spans="1:8">
      <c r="F47" s="158" t="s">
        <v>528</v>
      </c>
      <c r="H47" s="158"/>
    </row>
    <row r="48" spans="1:8">
      <c r="F48" s="158">
        <v>135</v>
      </c>
      <c r="H48" s="158"/>
    </row>
    <row r="49" spans="1:8">
      <c r="F49" s="158" t="s">
        <v>525</v>
      </c>
      <c r="H49" s="158"/>
    </row>
    <row r="50" spans="1:8">
      <c r="F50" s="158">
        <v>225</v>
      </c>
      <c r="H50" s="158"/>
    </row>
    <row r="51" spans="1:8">
      <c r="F51" s="158" t="s">
        <v>529</v>
      </c>
      <c r="H51" s="158"/>
    </row>
    <row r="52" spans="1:8">
      <c r="F52" s="158">
        <v>315</v>
      </c>
      <c r="H52" s="158"/>
    </row>
    <row r="54" spans="1:8">
      <c r="A54" s="148" t="s">
        <v>568</v>
      </c>
      <c r="B54" s="150" t="s">
        <v>569</v>
      </c>
    </row>
    <row r="55" spans="1:8">
      <c r="B55" s="150" t="s">
        <v>570</v>
      </c>
    </row>
    <row r="59" spans="1:8">
      <c r="A59" s="148" t="s">
        <v>571</v>
      </c>
      <c r="B59" s="160"/>
      <c r="C59" s="160"/>
    </row>
  </sheetData>
  <mergeCells count="1">
    <mergeCell ref="E3:F3"/>
  </mergeCells>
  <phoneticPr fontId="47" type="noConversion"/>
  <pageMargins left="0.75" right="0.75" top="0.75" bottom="0.74" header="0.5" footer="0.5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16</vt:i4>
      </vt:variant>
    </vt:vector>
  </HeadingPairs>
  <TitlesOfParts>
    <vt:vector size="32" baseType="lpstr">
      <vt:lpstr>RYH HOBBS</vt:lpstr>
      <vt:lpstr>RYH AF LIFE</vt:lpstr>
      <vt:lpstr>RYH AF OH</vt:lpstr>
      <vt:lpstr>RYH MISC 6</vt:lpstr>
      <vt:lpstr>RYH ENG LIFE</vt:lpstr>
      <vt:lpstr>RYH ENG OH</vt:lpstr>
      <vt:lpstr>RYH CATS Part 43</vt:lpstr>
      <vt:lpstr>CA43-03-1</vt:lpstr>
      <vt:lpstr>CA43-03-2</vt:lpstr>
      <vt:lpstr>RYH C of R to S </vt:lpstr>
      <vt:lpstr>RYH AD's</vt:lpstr>
      <vt:lpstr>RYH ASBs</vt:lpstr>
      <vt:lpstr>RYH CEB`s</vt:lpstr>
      <vt:lpstr>RYH M &amp; B</vt:lpstr>
      <vt:lpstr> RYH Compass Card</vt:lpstr>
      <vt:lpstr>Compass Swing</vt:lpstr>
      <vt:lpstr>Excel_BuiltIn_Print_Area_1</vt:lpstr>
      <vt:lpstr>Excel_BuiltIn_Print_Area_1_1</vt:lpstr>
      <vt:lpstr>' RYH Compass Card'!Print_Area</vt:lpstr>
      <vt:lpstr>'Compass Swing'!Print_Area</vt:lpstr>
      <vt:lpstr>'RYH AD''s'!Print_Area</vt:lpstr>
      <vt:lpstr>'RYH AF LIFE'!Print_Area</vt:lpstr>
      <vt:lpstr>'RYH AF OH'!Print_Area</vt:lpstr>
      <vt:lpstr>'RYH ASBs'!Print_Area</vt:lpstr>
      <vt:lpstr>'RYH C of R to S '!Print_Area</vt:lpstr>
      <vt:lpstr>'RYH CATS Part 43'!Print_Area</vt:lpstr>
      <vt:lpstr>'RYH CEB`s'!Print_Area</vt:lpstr>
      <vt:lpstr>'RYH ENG LIFE'!Print_Area</vt:lpstr>
      <vt:lpstr>'RYH ENG OH'!Print_Area</vt:lpstr>
      <vt:lpstr>'RYH HOBBS'!Print_Area</vt:lpstr>
      <vt:lpstr>'RYH M &amp; B'!Print_Area</vt:lpstr>
      <vt:lpstr>'RYH MISC 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Technical</dc:creator>
  <cp:lastModifiedBy>Nicholson Helicopters</cp:lastModifiedBy>
  <cp:lastPrinted>2024-06-11T06:13:10Z</cp:lastPrinted>
  <dcterms:created xsi:type="dcterms:W3CDTF">2010-12-21T14:11:59Z</dcterms:created>
  <dcterms:modified xsi:type="dcterms:W3CDTF">2024-08-08T06:16:31Z</dcterms:modified>
</cp:coreProperties>
</file>