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filterPrivacy="1" codeName="ThisWorkbook" defaultThemeVersion="124226"/>
  <xr:revisionPtr revIDLastSave="19" documentId="11_79CBE8EA1ECAB3F3AC185820B26C7B9720CAEE10" xr6:coauthVersionLast="47" xr6:coauthVersionMax="47" xr10:uidLastSave="{9F9EC20C-56AC-4474-9E31-B28B631D9A4A}"/>
  <bookViews>
    <workbookView xWindow="-108" yWindow="-108" windowWidth="23256" windowHeight="12456" tabRatio="771" xr2:uid="{00000000-000D-0000-FFFF-FFFF00000000}"/>
  </bookViews>
  <sheets>
    <sheet name="Tech Schedule A&amp;B" sheetId="8" r:id="rId1"/>
    <sheet name="Deviation Schedule" sheetId="9" r:id="rId2"/>
    <sheet name="Tools, Spares,Drwg &amp; Type Tests" sheetId="10" r:id="rId3"/>
  </sheets>
  <definedNames>
    <definedName name="_xlnm._FilterDatabase" localSheetId="0" hidden="1">'Tech Schedule A&amp;B'!$H$84:$BK$117</definedName>
    <definedName name="_Toc149980453" localSheetId="0">'Tech Schedule A&amp;B'!#REF!</definedName>
    <definedName name="_xlnm.Print_Area" localSheetId="1">'Deviation Schedule'!$A$1:$C$50</definedName>
    <definedName name="_xlnm.Print_Area" localSheetId="0">'Tech Schedule A&amp;B'!$A$1:$F$78</definedName>
    <definedName name="_xlnm.Print_Area" localSheetId="2">'Tools, Spares,Drwg &amp; Type Tests'!$A$1:$F$191</definedName>
    <definedName name="_xlnm.Print_Titles" localSheetId="0">'Tech Schedule A&amp;B'!$2:$8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3" i="8" l="1"/>
  <c r="E63" i="8"/>
  <c r="E35" i="8" l="1"/>
  <c r="E34" i="8"/>
  <c r="E29" i="8"/>
  <c r="E28" i="8"/>
  <c r="E57" i="8" l="1"/>
  <c r="E11" i="8" l="1"/>
  <c r="F62" i="8"/>
  <c r="E62" i="8"/>
  <c r="F61" i="8"/>
  <c r="E61" i="8"/>
  <c r="F60" i="8"/>
  <c r="E60" i="8"/>
  <c r="F58" i="8"/>
  <c r="E58" i="8"/>
  <c r="F57" i="8"/>
  <c r="F59" i="8"/>
  <c r="E59" i="8"/>
  <c r="F55" i="8"/>
  <c r="E55" i="8"/>
  <c r="F45" i="8"/>
  <c r="E45" i="8"/>
  <c r="F44" i="8"/>
  <c r="E44" i="8"/>
  <c r="F43" i="8"/>
  <c r="E43" i="8"/>
  <c r="F41" i="8"/>
  <c r="F36" i="8"/>
  <c r="E41" i="8"/>
  <c r="E39" i="8"/>
  <c r="E37" i="8"/>
  <c r="E36" i="8"/>
  <c r="E32" i="8"/>
  <c r="E31" i="8"/>
  <c r="E27" i="8"/>
  <c r="E26" i="8"/>
  <c r="E14" i="8"/>
  <c r="E12" i="8"/>
  <c r="B3" i="9" l="1"/>
  <c r="B4" i="8"/>
  <c r="B3" i="10" s="1"/>
</calcChain>
</file>

<file path=xl/sharedStrings.xml><?xml version="1.0" encoding="utf-8"?>
<sst xmlns="http://schemas.openxmlformats.org/spreadsheetml/2006/main" count="2242" uniqueCount="352">
  <si>
    <t>Item</t>
  </si>
  <si>
    <t>Description</t>
  </si>
  <si>
    <t>Schedule A</t>
  </si>
  <si>
    <t>Schedule B</t>
  </si>
  <si>
    <t>________</t>
  </si>
  <si>
    <t>Yes</t>
  </si>
  <si>
    <t>No</t>
  </si>
  <si>
    <t>xxxxxxxx</t>
  </si>
  <si>
    <t>m</t>
  </si>
  <si>
    <t>Schedule A:  Purchasers specific requirements</t>
  </si>
  <si>
    <t>Schedule B: Guarantees and technical particulars of equipment offered</t>
  </si>
  <si>
    <t>SIGNATURES</t>
  </si>
  <si>
    <t xml:space="preserve">         </t>
  </si>
  <si>
    <t>Name (Print)</t>
  </si>
  <si>
    <t>Sign</t>
  </si>
  <si>
    <t>Date</t>
  </si>
  <si>
    <t>Eskom</t>
  </si>
  <si>
    <t>SAP Number</t>
  </si>
  <si>
    <t xml:space="preserve">TECHNICAL SCHEDULES A &amp; B FOR </t>
  </si>
  <si>
    <t>DS-6 or DS-7 or DS-8</t>
  </si>
  <si>
    <t xml:space="preserve">Drawing number </t>
  </si>
  <si>
    <t>Unique product model/ type/ code offered</t>
  </si>
  <si>
    <t>Deviation schedule</t>
  </si>
  <si>
    <t>Clause</t>
  </si>
  <si>
    <t>Proposed deviation</t>
  </si>
  <si>
    <t>ESKOM Standard: 240- 56030406</t>
  </si>
  <si>
    <t>Any deviations offered to this specification shall be listed below with reasons for deviation.  In addition, evidence shall be provided that the proposed deviation will at least be more cost-effective than the one specified by Eskom.</t>
  </si>
  <si>
    <t>1</t>
  </si>
  <si>
    <t>1.1</t>
  </si>
  <si>
    <t>1.2</t>
  </si>
  <si>
    <t>1.3</t>
  </si>
  <si>
    <t>1.4</t>
  </si>
  <si>
    <t>1.5</t>
  </si>
  <si>
    <t>1.6</t>
  </si>
  <si>
    <t>1.7</t>
  </si>
  <si>
    <t>1.8</t>
  </si>
  <si>
    <t>1.9</t>
  </si>
  <si>
    <t>1.10</t>
  </si>
  <si>
    <t>1.11</t>
  </si>
  <si>
    <t>1.12</t>
  </si>
  <si>
    <t>1.13</t>
  </si>
  <si>
    <t>Test sequence 2.1</t>
  </si>
  <si>
    <t>2</t>
  </si>
  <si>
    <t>3</t>
  </si>
  <si>
    <t>4</t>
  </si>
  <si>
    <t>5</t>
  </si>
  <si>
    <t>6</t>
  </si>
  <si>
    <t>7</t>
  </si>
  <si>
    <t>Requirements</t>
  </si>
  <si>
    <t xml:space="preserve">Type Test report number </t>
  </si>
  <si>
    <t>10 impulses of each polarity</t>
  </si>
  <si>
    <t>One short-circuit at Id
No visible deterioration</t>
  </si>
  <si>
    <t>AC withstand</t>
  </si>
  <si>
    <t>Test sequence 2.2</t>
  </si>
  <si>
    <t>Test sequence 2.3</t>
  </si>
  <si>
    <t>Routine tests</t>
  </si>
  <si>
    <t>Bill of material</t>
  </si>
  <si>
    <t>Supplier unique code</t>
  </si>
  <si>
    <t>Installation instrcution</t>
  </si>
  <si>
    <t>2.1</t>
  </si>
  <si>
    <t>2.2</t>
  </si>
  <si>
    <t>2.3</t>
  </si>
  <si>
    <t>2.4</t>
  </si>
  <si>
    <t>2.5</t>
  </si>
  <si>
    <t>2.6</t>
  </si>
  <si>
    <t>2.7</t>
  </si>
  <si>
    <t>2.8</t>
  </si>
  <si>
    <t>2.9</t>
  </si>
  <si>
    <t>2.10</t>
  </si>
  <si>
    <t>2.11</t>
  </si>
  <si>
    <t>2.12</t>
  </si>
  <si>
    <t>2.13</t>
  </si>
  <si>
    <t>1.14</t>
  </si>
  <si>
    <t>1.15</t>
  </si>
  <si>
    <t>1.16</t>
  </si>
  <si>
    <t>1.17</t>
  </si>
  <si>
    <t>1.18</t>
  </si>
  <si>
    <t>1.19</t>
  </si>
  <si>
    <t>1.20</t>
  </si>
  <si>
    <t>1.21</t>
  </si>
  <si>
    <t>1.22</t>
  </si>
  <si>
    <t>1.23</t>
  </si>
  <si>
    <t>1.24</t>
  </si>
  <si>
    <t>1.25</t>
  </si>
  <si>
    <t>1.26</t>
  </si>
  <si>
    <t>1.27</t>
  </si>
  <si>
    <t>1.28</t>
  </si>
  <si>
    <t>a)</t>
  </si>
  <si>
    <t>b)</t>
  </si>
  <si>
    <t>c)</t>
  </si>
  <si>
    <t>d)</t>
  </si>
  <si>
    <t>Standard operating conditions</t>
  </si>
  <si>
    <t>4.1.1</t>
  </si>
  <si>
    <t>g)</t>
  </si>
  <si>
    <t>f)</t>
  </si>
  <si>
    <t>e)</t>
  </si>
  <si>
    <t xml:space="preserve"> °C</t>
  </si>
  <si>
    <t>W/m2</t>
  </si>
  <si>
    <t>%</t>
  </si>
  <si>
    <t>Very heavy.</t>
  </si>
  <si>
    <t>High</t>
  </si>
  <si>
    <t>10%-90%</t>
  </si>
  <si>
    <t>"-5 to 40"</t>
  </si>
  <si>
    <t>1800m (max)</t>
  </si>
  <si>
    <t>Standard ranges for accessories</t>
  </si>
  <si>
    <t>4.1.2</t>
  </si>
  <si>
    <t>4.1.2.2</t>
  </si>
  <si>
    <t>Accessory earthing</t>
  </si>
  <si>
    <t>b) extends from bedding to bedding for an XLPE-insulated cable,</t>
  </si>
  <si>
    <t>c) extends from lead sheath to bedding for a transition joint, and</t>
  </si>
  <si>
    <t xml:space="preserve">kA </t>
  </si>
  <si>
    <t>4.1.3.1</t>
  </si>
  <si>
    <t>4.1.3.2</t>
  </si>
  <si>
    <t>4.1.3.1.3</t>
  </si>
  <si>
    <t>4.1.3.1.5</t>
  </si>
  <si>
    <t>4.1.3.1.4</t>
  </si>
  <si>
    <t>4.1.3.1.6</t>
  </si>
  <si>
    <t>The main earthing conductor of a joint shall be separated from the individual core insulation by a collective insulating inner sleeve that:</t>
  </si>
  <si>
    <t>d) is effectively sealed at each bedding or lead sheath interface.</t>
  </si>
  <si>
    <t>4.1.3.1.7</t>
  </si>
  <si>
    <t xml:space="preserve">4.1.3.2.1 </t>
  </si>
  <si>
    <t>4.1.3.2.2</t>
  </si>
  <si>
    <t>4.1.3.2.3</t>
  </si>
  <si>
    <t>4.1.3.2.5</t>
  </si>
  <si>
    <t>4.1.3.2.4</t>
  </si>
  <si>
    <t>4.1.4.12</t>
  </si>
  <si>
    <t xml:space="preserve"> Cable joints</t>
  </si>
  <si>
    <t>4.1.5</t>
  </si>
  <si>
    <t>4.1.5.1</t>
  </si>
  <si>
    <t>4.1.5.2</t>
  </si>
  <si>
    <t>4.1.5.3</t>
  </si>
  <si>
    <t>4.1.5.4</t>
  </si>
  <si>
    <t xml:space="preserve"> XLPE-insulated cables</t>
  </si>
  <si>
    <t>MV cable accessories</t>
  </si>
  <si>
    <t>The type of accessory?</t>
  </si>
  <si>
    <t>All accessories range-taking in accordance with Table 1?</t>
  </si>
  <si>
    <t>Minimum earth fault current rating of the main earthing conductor?</t>
  </si>
  <si>
    <t>The main earthing conductor length:</t>
  </si>
  <si>
    <t>Are all cable termination earthing conductors water blocked?</t>
  </si>
  <si>
    <t>The method of waterproofing?</t>
  </si>
  <si>
    <t>CFSs that form part of the main earthing connection are not used to secure any ferrous metal enclosures used for the mechanical protection of a three-core cable joint.</t>
  </si>
  <si>
    <t xml:space="preserve">Are the earthing conductor requirements (for the various cable types in accordance with SANS 1339) in accordance with table 2? </t>
  </si>
  <si>
    <t>Are all earthing conductors made of tinned copper braid?</t>
  </si>
  <si>
    <t>Is the connection between secondary earthing conductors and the metallic tape screen of a cable made using a CFS?</t>
  </si>
  <si>
    <t xml:space="preserve">Type of armour support offered </t>
  </si>
  <si>
    <t>4.1.3.2.1</t>
  </si>
  <si>
    <t>The method of filling?</t>
  </si>
  <si>
    <t>Do all jointing instructions clearly indicate the maximum length and diameter of the ferrule(ferrules) that may be used with the joint?</t>
  </si>
  <si>
    <t xml:space="preserve">Are all three-core cable joints designed to accommodate crossing of cable cores within the joint? </t>
  </si>
  <si>
    <t>Is the method of core crossing indicated in the jointing instructions?</t>
  </si>
  <si>
    <t>DDT Number</t>
  </si>
  <si>
    <t>Buyer's Guide Drawing</t>
  </si>
  <si>
    <t>SAP No</t>
  </si>
  <si>
    <t>Rated Voltage</t>
  </si>
  <si>
    <t>Size Range</t>
  </si>
  <si>
    <t>Earth Braid Length</t>
  </si>
  <si>
    <t>Earth Braid Cross-sectional Area</t>
  </si>
  <si>
    <t>CFC min Width</t>
  </si>
  <si>
    <t>Joint Type</t>
  </si>
  <si>
    <t>Water Blocking</t>
  </si>
  <si>
    <t xml:space="preserve">Earth Fault </t>
  </si>
  <si>
    <t>Testing of termination in accordance with</t>
  </si>
  <si>
    <t>Impact Test perfomed with accordance to</t>
  </si>
  <si>
    <t xml:space="preserve">Earth Fault Test performed as per </t>
  </si>
  <si>
    <t>Marking, Labelling and Packing in accordance</t>
  </si>
  <si>
    <t>KIT,CABLE JOINT:1C ;11 KV ;50-120 ;XLPE</t>
  </si>
  <si>
    <t>D-DT-8008</t>
  </si>
  <si>
    <t>50-120</t>
  </si>
  <si>
    <t>XLPE</t>
  </si>
  <si>
    <t>10kA 1s</t>
  </si>
  <si>
    <t>SANS 1332</t>
  </si>
  <si>
    <t>SANS 1332 / SANS 61442:2006</t>
  </si>
  <si>
    <t>KIT,CABLE JOINT:1C ;11 KV ;95-185 ;XLPE</t>
  </si>
  <si>
    <t>95-185</t>
  </si>
  <si>
    <t>KIT,CABLE JOINT:1C ;11 KV ;185-300 ;XLPE</t>
  </si>
  <si>
    <t>185-300</t>
  </si>
  <si>
    <t>KIT,CABLE JOINT:1C ;11 KV ;630 ;XLPE</t>
  </si>
  <si>
    <t>KIT,CABLE JOINT:1C ;22 KV ;50-120 ;XLPE</t>
  </si>
  <si>
    <t>KIT,CABLE JOINT:1C ;22 KV ;95-185 ;XLPE</t>
  </si>
  <si>
    <t>KIT,CABLE JOINT:1C ;22 KV ;185-300 ;XLPE</t>
  </si>
  <si>
    <t>KIT,CABLE JOINT:1C ;22 KV ;400 ;XLPE</t>
  </si>
  <si>
    <t>KIT,CABLE JOINT:1C ;22 KV ;630 ;XLPE</t>
  </si>
  <si>
    <t>KIT,CABLE JOINT:1C ;33 KV ;185-300 ;XLPE</t>
  </si>
  <si>
    <t>KIT,CABLE JOINT:1C ;33 KV ;630 ;CU/AL</t>
  </si>
  <si>
    <t>KIT,CABLE JOINT:3C ;11 KV ;95-185 ;XLPE</t>
  </si>
  <si>
    <t>KIT,CABLE JOINT:3C ;11 KV ;185-300</t>
  </si>
  <si>
    <t>KIT,CABLE JOINT:3C ;22 KV ;50-120 ;XLPE</t>
  </si>
  <si>
    <t>KIT,CABLE JOINT:3C ;22 KV ;95-185 ;XLPE</t>
  </si>
  <si>
    <t>KIT,CABLE JOINT:3C ;22 KV ;185-300 ;XLPE</t>
  </si>
  <si>
    <t>KIT,CABLE JOINT:3C ;33 KV ;25-70 ;XLPE</t>
  </si>
  <si>
    <t>25-70</t>
  </si>
  <si>
    <t>KIT,CABLE JOINT:3C ;33 KV ;50-120 ;XLPE</t>
  </si>
  <si>
    <t>KIT,CABLE JOINT:3C ;33 KV ;95-185 ;XLPE</t>
  </si>
  <si>
    <t>KIT,CABLE JOINT:3C ;33 KV ;185-300 ;XLPE</t>
  </si>
  <si>
    <t>KIT,CABLE JOINT:3C ;11 KV ;50-120 ;TRIF</t>
  </si>
  <si>
    <t>KIT,CABLE JOINT:3C ;11 KV ;185-300;TRIF</t>
  </si>
  <si>
    <t>KIT,CABLE JOINT:3C ;22 KV ;25-70 ;TRIF</t>
  </si>
  <si>
    <t>KIT,CABLE JOINT:3C ;22 KV ;50-120 ;TRIF</t>
  </si>
  <si>
    <t>KIT,CABLE JOINT:3C ;22 KV ;95-185 ;TRIF</t>
  </si>
  <si>
    <t>KIT,CABLE JOINT:3C ;22 KV ;185-300 TRIF</t>
  </si>
  <si>
    <t>KIT,CABLE JOINT:3C ;22 KV ;185-300;TRIF</t>
  </si>
  <si>
    <t>KIT,CABLE JOINT:3C ;33 KV ;50-120 ;TRIF</t>
  </si>
  <si>
    <t>KIT,CABLE JOINT:3C ;33 KV ;95-185 ;TRIF</t>
  </si>
  <si>
    <t>KIT,CABLE JOINT:3C ;33 KV ;185-300 TRIF</t>
  </si>
  <si>
    <t>KIT,CABLE JOINT:3C ;33 KV ;400 ;XLPE;TRIF</t>
  </si>
  <si>
    <t>Subclause SANS1332</t>
  </si>
  <si>
    <t xml:space="preserve">Are armour wires of a three-core armoured cable supported using a range-taking (adjustable) stainless-steel support bush. </t>
  </si>
  <si>
    <t>altitude</t>
  </si>
  <si>
    <t>ambient temperature</t>
  </si>
  <si>
    <t>Strikes per km²</t>
  </si>
  <si>
    <t>Severe / 14</t>
  </si>
  <si>
    <t>maximum solar radiation</t>
  </si>
  <si>
    <t>lightning ground flash density: severe (14 flashes per square kilometre per year)</t>
  </si>
  <si>
    <t>ultraviolet radiation:</t>
  </si>
  <si>
    <t>relative humidity</t>
  </si>
  <si>
    <t>pollution conditions:</t>
  </si>
  <si>
    <t>Manufacturers' reference number</t>
  </si>
  <si>
    <t>Nominal system voltage</t>
  </si>
  <si>
    <t>Marking, Labelling and Packaging in accordance with SANS 1332</t>
  </si>
  <si>
    <t>kV</t>
  </si>
  <si>
    <t>xxxxxxxxxx</t>
  </si>
  <si>
    <t>Tail length</t>
  </si>
  <si>
    <t>Indoor/Outdoor</t>
  </si>
  <si>
    <t>mm</t>
  </si>
  <si>
    <t>Type of accessory</t>
  </si>
  <si>
    <t>Trifurcating Joint</t>
  </si>
  <si>
    <t>Straight Joint</t>
  </si>
  <si>
    <t>1C / 3C</t>
  </si>
  <si>
    <t>1C</t>
  </si>
  <si>
    <t>3C</t>
  </si>
  <si>
    <t>Amount of cable cores</t>
  </si>
  <si>
    <t>Amount of accessories (set)</t>
  </si>
  <si>
    <t>Amount of accessories</t>
  </si>
  <si>
    <t>single unit</t>
  </si>
  <si>
    <t>Earthing water blocked</t>
  </si>
  <si>
    <t>Minimum width of the CFSs used to connect the main earthing conductor to the lead sheath or armour</t>
  </si>
  <si>
    <t>Are the CFS's suitable for the relevant cable dimentions?</t>
  </si>
  <si>
    <t>Three core cable joint</t>
  </si>
  <si>
    <t>Three core cable joint 2</t>
  </si>
  <si>
    <t>4.1.3.1.6 XLPE</t>
  </si>
  <si>
    <t>4.1.3.1.6 Trans</t>
  </si>
  <si>
    <t>4.1.3.1.6 joints</t>
  </si>
  <si>
    <t>Is suitable filler tape provided to smooth edges of a CFS and to restrain the spring.</t>
  </si>
  <si>
    <t>Is the main earthing conductor of a three-core armoured cable joint or termination connected to the armour wires of the cable with a CFS?</t>
  </si>
  <si>
    <t>For single core cables that have a copper wire screen, is a Mechanical torque shear lugs provided with an M12 fixing hole for the purposes of connecting the copper screen wires?</t>
  </si>
  <si>
    <t>4.1.3.2.5 1C Cables</t>
  </si>
  <si>
    <t>4.1.2.1 &amp;
 4.1.4.1</t>
  </si>
  <si>
    <t>4.1.4.3 creapage distance</t>
  </si>
  <si>
    <t>4.1.4.3 1C &amp; Term</t>
  </si>
  <si>
    <t>4.1.4.3 3C &amp; Term</t>
  </si>
  <si>
    <t>Term yes</t>
  </si>
  <si>
    <t>Term XXX</t>
  </si>
  <si>
    <t>4.1.4.15 3C Term</t>
  </si>
  <si>
    <t xml:space="preserve">Are three-core XLPE cable joints  individually screened using a suitable tinned copper metallic screening layer (e.g. tinned copper mesh tape or tinned copper earth sock) that extends from the metallic core screen on the one side to the metallic core screen on the other? </t>
  </si>
  <si>
    <t>Are all the tinned copper screening connected to the metallic core screen with a CFS.</t>
  </si>
  <si>
    <t>4.1.5 joints</t>
  </si>
  <si>
    <t>4.1.5 3C yes</t>
  </si>
  <si>
    <t>4.1.5 3C XXX</t>
  </si>
  <si>
    <t xml:space="preserve">Are all the three-core cable joints of the filled type? </t>
  </si>
  <si>
    <t>phase to earth clearance</t>
  </si>
  <si>
    <t>SSC single core</t>
  </si>
  <si>
    <t>Type Test Reports and certificates as required in 240-56030619, SANS 1332,SANS 60502_4 and SANS 50055_1</t>
  </si>
  <si>
    <t>SANS 60502-4 Table 6 Tests sequences oand requirements for straight or branch-joints</t>
  </si>
  <si>
    <t>AC And D.C. voltage</t>
  </si>
  <si>
    <t>AC for 5 min at 4,5 U0 
and d.c. for 15 min at 4 U0</t>
  </si>
  <si>
    <t>Test Methods
of IEC 61442</t>
  </si>
  <si>
    <t>Clauses 4 and 5</t>
  </si>
  <si>
    <t>Partial discharge</t>
  </si>
  <si>
    <t>Clause 7</t>
  </si>
  <si>
    <r>
      <t xml:space="preserve">Impulse at </t>
    </r>
    <r>
      <rPr>
        <sz val="10"/>
        <rFont val="Calibri"/>
        <family val="2"/>
      </rPr>
      <t>Ɵꚍ</t>
    </r>
  </si>
  <si>
    <t>Clause 6</t>
  </si>
  <si>
    <t>Heat cycles in air</t>
  </si>
  <si>
    <t>Heat cycles under water</t>
  </si>
  <si>
    <t>Partial discharge at ambient temprature</t>
  </si>
  <si>
    <t>Impulse</t>
  </si>
  <si>
    <r>
      <t>AC for 5 min at 4,5 U</t>
    </r>
    <r>
      <rPr>
        <sz val="12"/>
        <rFont val="Calibri"/>
        <family val="2"/>
      </rPr>
      <t>₀</t>
    </r>
    <r>
      <rPr>
        <sz val="12"/>
        <rFont val="Arial"/>
        <family val="2"/>
      </rPr>
      <t xml:space="preserve">
and d.c. for 15 min at 4 U₀</t>
    </r>
  </si>
  <si>
    <t>10 pC max. at 1,73 U₀</t>
  </si>
  <si>
    <t>15 min at 2.5 U₀</t>
  </si>
  <si>
    <r>
      <t xml:space="preserve">30 cycles at </t>
    </r>
    <r>
      <rPr>
        <sz val="12"/>
        <rFont val="Calibri"/>
        <family val="2"/>
      </rPr>
      <t>Ɵꚍ</t>
    </r>
    <r>
      <rPr>
        <sz val="12"/>
        <rFont val="Arial"/>
        <family val="2"/>
      </rPr>
      <t xml:space="preserve"> and 2.5U </t>
    </r>
    <r>
      <rPr>
        <sz val="12"/>
        <rFont val="Calibri"/>
        <family val="2"/>
      </rPr>
      <t>₀</t>
    </r>
  </si>
  <si>
    <r>
      <t xml:space="preserve">30 cycles at </t>
    </r>
    <r>
      <rPr>
        <sz val="12"/>
        <rFont val="Calibri"/>
        <family val="2"/>
      </rPr>
      <t>Ɵꚍ</t>
    </r>
    <r>
      <rPr>
        <sz val="12"/>
        <rFont val="Arial"/>
        <family val="2"/>
      </rPr>
      <t xml:space="preserve"> and 2.5U </t>
    </r>
    <r>
      <rPr>
        <sz val="12"/>
        <rFont val="Calibri"/>
        <family val="2"/>
      </rPr>
      <t>₀ water height 1m</t>
    </r>
  </si>
  <si>
    <t>For information only</t>
  </si>
  <si>
    <t>Clause 4</t>
  </si>
  <si>
    <t>cluases 9.2 and 9.3</t>
  </si>
  <si>
    <t>Examination</t>
  </si>
  <si>
    <t>Thermal short circuit (screen)</t>
  </si>
  <si>
    <r>
      <t xml:space="preserve">Two short -circuits at </t>
    </r>
    <r>
      <rPr>
        <sz val="8.4"/>
        <rFont val="Arial"/>
        <family val="2"/>
      </rPr>
      <t>Isc</t>
    </r>
    <r>
      <rPr>
        <sz val="10"/>
        <rFont val="Arial"/>
        <family val="2"/>
      </rPr>
      <t xml:space="preserve"> of the cable screen
No visible deterioration</t>
    </r>
  </si>
  <si>
    <t>Clause 10</t>
  </si>
  <si>
    <t>Thermal short circuit (Conductor)</t>
  </si>
  <si>
    <r>
      <t xml:space="preserve">Two short -circuits at  to raise conductor to </t>
    </r>
    <r>
      <rPr>
        <sz val="10"/>
        <rFont val="Calibri"/>
        <family val="2"/>
      </rPr>
      <t>Ɵ</t>
    </r>
    <r>
      <rPr>
        <sz val="10"/>
        <rFont val="Arial"/>
        <family val="2"/>
      </rPr>
      <t>sc  of the cable
No visible deterioration</t>
    </r>
  </si>
  <si>
    <t>Dynamic short-circuit</t>
  </si>
  <si>
    <t>Clause 12</t>
  </si>
  <si>
    <t>Drawing and Test Report Schedule MV cable Accessories</t>
  </si>
  <si>
    <t>Test sequence 1.1</t>
  </si>
  <si>
    <t>AC (wet)</t>
  </si>
  <si>
    <t>1 min at 4 U₀</t>
  </si>
  <si>
    <r>
      <t xml:space="preserve">60 cycles at </t>
    </r>
    <r>
      <rPr>
        <sz val="12"/>
        <rFont val="Calibri"/>
        <family val="2"/>
      </rPr>
      <t>Ɵꚍ</t>
    </r>
    <r>
      <rPr>
        <sz val="12"/>
        <rFont val="Arial"/>
        <family val="2"/>
      </rPr>
      <t xml:space="preserve"> and 2.5U </t>
    </r>
    <r>
      <rPr>
        <sz val="12"/>
        <rFont val="Calibri"/>
        <family val="2"/>
      </rPr>
      <t>₀</t>
    </r>
  </si>
  <si>
    <t>Immersion test</t>
  </si>
  <si>
    <r>
      <t>10 cycles at Ɵ</t>
    </r>
    <r>
      <rPr>
        <sz val="12"/>
        <rFont val="Calibri"/>
        <family val="2"/>
      </rPr>
      <t>ꚍ</t>
    </r>
  </si>
  <si>
    <t>Clause 9.5</t>
  </si>
  <si>
    <t>Partial discharge at Ɵꚍ and ambient temprature</t>
  </si>
  <si>
    <t>Test sequence 1.2</t>
  </si>
  <si>
    <t>Clause 11</t>
  </si>
  <si>
    <t>Test sequence 1.3</t>
  </si>
  <si>
    <t>Test sequence 1.4</t>
  </si>
  <si>
    <t>Humidity</t>
  </si>
  <si>
    <t>300h at 1.35 Uo see Table 13</t>
  </si>
  <si>
    <t>Salt fog</t>
  </si>
  <si>
    <t>1000h at 1.25 Uo see table 13</t>
  </si>
  <si>
    <t>Clause 13</t>
  </si>
  <si>
    <t>Test sequence 1.5</t>
  </si>
  <si>
    <t>SANS 60502-4 Table 8 Tests sequences and requirements for Screened Separable Conectors</t>
  </si>
  <si>
    <t>SANS 60502-4 Table 6 Tests sequences oand requirements for Terminations</t>
  </si>
  <si>
    <t>Test sequence 4.1</t>
  </si>
  <si>
    <t>cluase 9</t>
  </si>
  <si>
    <t>Disconnect/connect</t>
  </si>
  <si>
    <t>Five times
No visible damage to contact</t>
  </si>
  <si>
    <t>Test sequence 4.2</t>
  </si>
  <si>
    <t>Test sequence 4.3</t>
  </si>
  <si>
    <t>Test sequence 4.4</t>
  </si>
  <si>
    <t>Operating eye</t>
  </si>
  <si>
    <t>Axial force 1300N for 1min. Torque 14N x m</t>
  </si>
  <si>
    <t>Clause 19</t>
  </si>
  <si>
    <t>SANS 60502-4 Table 9 Tests sequences and requirements for Unscreened Separable Conectors</t>
  </si>
  <si>
    <t>Test sequence 5.1</t>
  </si>
  <si>
    <t>Five Complete operations
No visible damage to contact</t>
  </si>
  <si>
    <t>Test sequence 5.2</t>
  </si>
  <si>
    <t>Test sequence 5.3</t>
  </si>
  <si>
    <t>Test sequence 5.4</t>
  </si>
  <si>
    <t>300h at 1.25 Uo see Table 13</t>
  </si>
  <si>
    <t>Components shall be capable of being stored without deterioration within the temperature range −10 °C to +45 °C for a minimum of 12 months.</t>
  </si>
  <si>
    <t>Samples and storage</t>
  </si>
  <si>
    <t>term o/d 1000</t>
  </si>
  <si>
    <t>Table 2</t>
  </si>
  <si>
    <t>The secondary earth conductor length</t>
  </si>
  <si>
    <t>What is the size of the tinned copper secondary earth conductor?</t>
  </si>
  <si>
    <t>The amount of secondary earth conductors</t>
  </si>
  <si>
    <t>sec earth conductor length</t>
  </si>
  <si>
    <t>sec earth conductor size</t>
  </si>
  <si>
    <t>sec earth conductor amount</t>
  </si>
  <si>
    <t>240-56030619 clause 3.1.2.3 c)</t>
  </si>
  <si>
    <t xml:space="preserve">CFS or equivelant connector provided as a suitable leakage current collector </t>
  </si>
  <si>
    <t>4.1.5.6</t>
  </si>
  <si>
    <t>Cable joints shall be supplied in sets of three range-taking mechanical torque-shear ferrules in accordance with NRS 075 and shall be suitable for the  range of joint offered</t>
  </si>
  <si>
    <t>Select item and system description</t>
  </si>
  <si>
    <t>Local agent</t>
  </si>
  <si>
    <t>OEM</t>
  </si>
  <si>
    <t>Local agent assembly location(name adress and country)</t>
  </si>
  <si>
    <t>Manufacturing location(name adress and country)</t>
  </si>
  <si>
    <t>ESKOM TENDER E2719DXLIMOU</t>
  </si>
  <si>
    <t>NB: By signing below the supplier is legally binding themselves to the compliance with the Standard Requirements completed on this Schedule</t>
  </si>
  <si>
    <t>SUPPLIER SIGNATURES</t>
  </si>
  <si>
    <t>Company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</si>
</sst>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sz val="10"/>
      <color theme="1"/>
      <name val="Arial"/>
      <family val="2"/>
    </font>
    <font>
      <b/>
      <sz val="10"/>
      <color theme="1"/>
      <name val="Arial"/>
      <family val="2"/>
    </font>
    <font>
      <vertAlign val="superscript"/>
      <sz val="10"/>
      <color theme="1"/>
      <name val="Arial"/>
      <family val="2"/>
    </font>
    <font>
      <sz val="10"/>
      <name val="Arial"/>
      <family val="2"/>
    </font>
    <font>
      <b/>
      <sz val="10"/>
      <name val="Arial"/>
      <family val="2"/>
    </font>
    <font>
      <b/>
      <sz val="12"/>
      <name val="Arial"/>
      <family val="2"/>
    </font>
    <font>
      <b/>
      <sz val="9.5"/>
      <color theme="1"/>
      <name val="Arial"/>
      <family val="2"/>
    </font>
    <font>
      <sz val="12"/>
      <name val="Arial"/>
      <family val="2"/>
    </font>
    <font>
      <sz val="12"/>
      <color theme="1"/>
      <name val="Calibri"/>
      <family val="2"/>
      <scheme val="minor"/>
    </font>
    <font>
      <sz val="11"/>
      <name val="Calibri"/>
      <family val="2"/>
      <scheme val="minor"/>
    </font>
    <font>
      <b/>
      <sz val="14"/>
      <name val="Arial"/>
      <family val="2"/>
    </font>
    <font>
      <sz val="10"/>
      <name val="Arial"/>
      <family val="2"/>
    </font>
    <font>
      <b/>
      <sz val="13"/>
      <name val="Arial"/>
      <family val="2"/>
    </font>
    <font>
      <sz val="10"/>
      <color rgb="FF00B050"/>
      <name val="Arial"/>
      <family val="2"/>
    </font>
    <font>
      <sz val="10"/>
      <color rgb="FFFF0000"/>
      <name val="Arial"/>
      <family val="2"/>
    </font>
    <font>
      <b/>
      <sz val="12"/>
      <color theme="1"/>
      <name val="Arial"/>
      <family val="2"/>
    </font>
    <font>
      <sz val="10"/>
      <name val="Calibri"/>
      <family val="2"/>
    </font>
    <font>
      <sz val="8.4"/>
      <name val="Arial"/>
      <family val="2"/>
    </font>
    <font>
      <sz val="12"/>
      <name val="Calibri"/>
      <family val="2"/>
    </font>
    <font>
      <b/>
      <sz val="11"/>
      <color rgb="FFFF0000"/>
      <name val="Arial"/>
      <family val="2"/>
    </font>
  </fonts>
  <fills count="7">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indexed="26"/>
        <bgColor indexed="64"/>
      </patternFill>
    </fill>
    <fill>
      <patternFill patternType="solid">
        <fgColor theme="9" tint="0.79998168889431442"/>
        <bgColor indexed="64"/>
      </patternFill>
    </fill>
    <fill>
      <patternFill patternType="solid">
        <fgColor rgb="FF00B0F0"/>
        <bgColor indexed="64"/>
      </patternFill>
    </fill>
  </fills>
  <borders count="65">
    <border>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right/>
      <top style="thin">
        <color indexed="64"/>
      </top>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style="thin">
        <color auto="1"/>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hair">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hair">
        <color indexed="64"/>
      </top>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s>
  <cellStyleXfs count="2">
    <xf numFmtId="0" fontId="0" fillId="0" borderId="0"/>
    <xf numFmtId="0" fontId="5" fillId="0" borderId="0"/>
  </cellStyleXfs>
  <cellXfs count="238">
    <xf numFmtId="0" fontId="0" fillId="0" borderId="0" xfId="0"/>
    <xf numFmtId="0" fontId="5" fillId="0" borderId="0" xfId="0" applyFont="1" applyAlignment="1">
      <alignment vertical="top" wrapText="1"/>
    </xf>
    <xf numFmtId="0" fontId="6" fillId="0" borderId="0" xfId="0" applyFont="1" applyAlignment="1">
      <alignment vertical="top" wrapText="1"/>
    </xf>
    <xf numFmtId="0" fontId="3"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6" xfId="0" applyFont="1" applyBorder="1" applyAlignment="1">
      <alignment horizontal="left"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7" fillId="0" borderId="0" xfId="0" applyFont="1" applyAlignment="1">
      <alignment horizontal="center" vertical="top" wrapText="1"/>
    </xf>
    <xf numFmtId="49" fontId="5" fillId="0" borderId="0" xfId="0" applyNumberFormat="1" applyFont="1" applyAlignment="1">
      <alignment horizontal="center" vertical="top" wrapText="1"/>
    </xf>
    <xf numFmtId="0" fontId="5" fillId="0" borderId="0" xfId="0" applyFont="1" applyAlignment="1">
      <alignment horizontal="right" vertical="top" wrapText="1"/>
    </xf>
    <xf numFmtId="0" fontId="5" fillId="0" borderId="0" xfId="0" applyFont="1" applyAlignment="1">
      <alignment horizontal="center" vertical="top" wrapText="1"/>
    </xf>
    <xf numFmtId="0" fontId="0" fillId="2" borderId="0" xfId="0" applyFill="1"/>
    <xf numFmtId="0" fontId="5" fillId="2" borderId="0" xfId="0" applyFont="1" applyFill="1" applyAlignment="1">
      <alignment vertical="top" wrapText="1"/>
    </xf>
    <xf numFmtId="0" fontId="7" fillId="2" borderId="0" xfId="0" applyFont="1" applyFill="1" applyAlignment="1">
      <alignment vertical="top" wrapText="1"/>
    </xf>
    <xf numFmtId="0" fontId="5" fillId="0" borderId="0" xfId="0" applyFont="1" applyAlignment="1">
      <alignment horizontal="left" vertical="top" wrapText="1"/>
    </xf>
    <xf numFmtId="0" fontId="2" fillId="0" borderId="6" xfId="0" applyFont="1" applyBorder="1" applyAlignment="1">
      <alignment horizontal="right" vertical="center" wrapText="1"/>
    </xf>
    <xf numFmtId="0" fontId="4" fillId="0" borderId="3" xfId="0" applyFont="1" applyBorder="1" applyAlignment="1">
      <alignment horizontal="right" vertical="center" wrapText="1"/>
    </xf>
    <xf numFmtId="0" fontId="0" fillId="0" borderId="3" xfId="0" applyBorder="1"/>
    <xf numFmtId="0" fontId="0" fillId="0" borderId="3" xfId="0" applyBorder="1" applyAlignment="1">
      <alignment horizontal="right"/>
    </xf>
    <xf numFmtId="0" fontId="0" fillId="0" borderId="14" xfId="0" applyBorder="1"/>
    <xf numFmtId="0" fontId="2" fillId="3" borderId="4"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0" fillId="0" borderId="0" xfId="0" applyProtection="1">
      <protection hidden="1"/>
    </xf>
    <xf numFmtId="0" fontId="5" fillId="0" borderId="0" xfId="0" applyFont="1" applyAlignment="1" applyProtection="1">
      <alignment vertical="top" wrapText="1"/>
      <protection hidden="1"/>
    </xf>
    <xf numFmtId="0" fontId="5" fillId="0" borderId="0" xfId="0" applyFont="1" applyAlignment="1" applyProtection="1">
      <alignment horizontal="center" vertical="top" wrapText="1"/>
      <protection hidden="1"/>
    </xf>
    <xf numFmtId="0" fontId="5" fillId="0" borderId="22" xfId="0" applyFont="1" applyBorder="1" applyAlignment="1">
      <alignment vertical="top" wrapText="1"/>
    </xf>
    <xf numFmtId="0" fontId="6" fillId="0" borderId="1" xfId="0" applyFont="1" applyBorder="1" applyAlignment="1">
      <alignment vertical="top" wrapText="1"/>
    </xf>
    <xf numFmtId="0" fontId="0" fillId="0" borderId="23" xfId="0" applyBorder="1"/>
    <xf numFmtId="0" fontId="0" fillId="0" borderId="15" xfId="0" applyBorder="1"/>
    <xf numFmtId="0" fontId="7" fillId="0" borderId="22" xfId="0" applyFont="1" applyBorder="1" applyAlignment="1">
      <alignment vertical="top" wrapText="1"/>
    </xf>
    <xf numFmtId="0" fontId="9" fillId="0" borderId="19" xfId="0" applyFont="1" applyBorder="1" applyAlignment="1">
      <alignment vertical="top" wrapText="1"/>
    </xf>
    <xf numFmtId="0" fontId="9" fillId="0" borderId="0" xfId="0" applyFont="1" applyAlignment="1">
      <alignment vertical="top" wrapText="1"/>
    </xf>
    <xf numFmtId="0" fontId="9" fillId="2" borderId="0" xfId="0" applyFont="1" applyFill="1" applyAlignment="1">
      <alignment vertical="top" wrapText="1"/>
    </xf>
    <xf numFmtId="0" fontId="9" fillId="0" borderId="22" xfId="0" applyFont="1" applyBorder="1" applyAlignment="1">
      <alignment vertical="top" wrapText="1"/>
    </xf>
    <xf numFmtId="0" fontId="7" fillId="0" borderId="1" xfId="0" applyFont="1" applyBorder="1" applyAlignment="1">
      <alignment horizontal="right" vertical="top" wrapText="1"/>
    </xf>
    <xf numFmtId="0" fontId="5" fillId="0" borderId="1" xfId="0" applyFont="1" applyBorder="1" applyAlignment="1">
      <alignment horizontal="right" vertical="top" wrapText="1"/>
    </xf>
    <xf numFmtId="0" fontId="5" fillId="0" borderId="26" xfId="0" applyFont="1" applyBorder="1" applyAlignment="1">
      <alignment horizontal="center" vertical="top" wrapText="1"/>
    </xf>
    <xf numFmtId="0" fontId="5" fillId="0" borderId="1" xfId="0" applyFont="1" applyBorder="1" applyAlignment="1">
      <alignment horizontal="center" vertical="top" wrapText="1"/>
    </xf>
    <xf numFmtId="0" fontId="2" fillId="0" borderId="10"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6" xfId="0" applyFont="1" applyBorder="1" applyAlignment="1" applyProtection="1">
      <alignment horizontal="center" vertical="center" wrapText="1"/>
      <protection hidden="1"/>
    </xf>
    <xf numFmtId="0" fontId="5" fillId="0" borderId="12" xfId="0" applyFont="1" applyBorder="1" applyAlignment="1" applyProtection="1">
      <alignment horizontal="center" vertical="top" wrapText="1"/>
      <protection hidden="1"/>
    </xf>
    <xf numFmtId="0" fontId="5" fillId="0" borderId="0" xfId="0" applyFont="1" applyAlignment="1" applyProtection="1">
      <alignment horizontal="left" vertical="top" wrapText="1"/>
      <protection hidden="1"/>
    </xf>
    <xf numFmtId="0" fontId="0" fillId="0" borderId="3" xfId="0" applyBorder="1" applyProtection="1">
      <protection hidden="1"/>
    </xf>
    <xf numFmtId="0" fontId="7" fillId="0" borderId="0" xfId="0" applyFont="1" applyAlignment="1">
      <alignment vertical="top" wrapText="1"/>
    </xf>
    <xf numFmtId="0" fontId="0" fillId="0" borderId="0" xfId="0" applyAlignment="1">
      <alignment horizontal="right"/>
    </xf>
    <xf numFmtId="0" fontId="2" fillId="0" borderId="3" xfId="0" applyFont="1" applyBorder="1" applyAlignment="1">
      <alignment vertical="top" wrapText="1"/>
    </xf>
    <xf numFmtId="49" fontId="5" fillId="0" borderId="2" xfId="0" applyNumberFormat="1" applyFont="1" applyBorder="1" applyAlignment="1">
      <alignment horizontal="left" vertical="top" wrapText="1"/>
    </xf>
    <xf numFmtId="0" fontId="5" fillId="4" borderId="32" xfId="0" applyFont="1" applyFill="1" applyBorder="1" applyAlignment="1" applyProtection="1">
      <alignment horizontal="center" vertical="top" wrapText="1"/>
      <protection locked="0"/>
    </xf>
    <xf numFmtId="49" fontId="5" fillId="0" borderId="2" xfId="0" applyNumberFormat="1" applyFont="1" applyBorder="1" applyAlignment="1">
      <alignment vertical="top"/>
    </xf>
    <xf numFmtId="0" fontId="5" fillId="4" borderId="36" xfId="0" applyFont="1" applyFill="1" applyBorder="1" applyAlignment="1" applyProtection="1">
      <alignment vertical="top" wrapText="1"/>
      <protection locked="0"/>
    </xf>
    <xf numFmtId="0" fontId="5" fillId="4" borderId="35" xfId="0" applyFont="1" applyFill="1" applyBorder="1" applyAlignment="1" applyProtection="1">
      <alignment vertical="top" wrapText="1"/>
      <protection locked="0"/>
    </xf>
    <xf numFmtId="0" fontId="6" fillId="0" borderId="39" xfId="0" applyFont="1" applyBorder="1" applyAlignment="1">
      <alignment horizontal="center" vertical="top" wrapText="1"/>
    </xf>
    <xf numFmtId="0" fontId="6" fillId="0" borderId="15" xfId="0" applyFont="1" applyBorder="1" applyAlignment="1">
      <alignment horizontal="center" vertical="top" wrapText="1"/>
    </xf>
    <xf numFmtId="0" fontId="0" fillId="0" borderId="1" xfId="0" applyBorder="1"/>
    <xf numFmtId="0" fontId="14" fillId="0" borderId="38" xfId="0" applyFont="1" applyBorder="1" applyAlignment="1">
      <alignment horizontal="center"/>
    </xf>
    <xf numFmtId="0" fontId="14" fillId="0" borderId="41" xfId="0" applyFont="1" applyBorder="1" applyAlignment="1">
      <alignment horizontal="center"/>
    </xf>
    <xf numFmtId="0" fontId="11" fillId="0" borderId="0" xfId="0" applyFont="1"/>
    <xf numFmtId="0" fontId="5" fillId="4" borderId="3" xfId="0" applyFont="1" applyFill="1" applyBorder="1" applyAlignment="1" applyProtection="1">
      <alignment horizontal="center" vertical="top" wrapText="1"/>
      <protection locked="0"/>
    </xf>
    <xf numFmtId="0" fontId="5" fillId="4" borderId="14" xfId="0" applyFont="1" applyFill="1" applyBorder="1" applyAlignment="1" applyProtection="1">
      <alignment horizontal="center" vertical="top" wrapText="1"/>
      <protection locked="0"/>
    </xf>
    <xf numFmtId="0" fontId="6" fillId="0" borderId="10" xfId="0" applyFont="1" applyBorder="1" applyAlignment="1">
      <alignment horizontal="center" vertical="top" wrapText="1"/>
    </xf>
    <xf numFmtId="0" fontId="6" fillId="0" borderId="28" xfId="0" applyFont="1" applyBorder="1" applyAlignment="1">
      <alignment horizontal="center" vertical="top" wrapText="1"/>
    </xf>
    <xf numFmtId="0" fontId="13" fillId="4" borderId="34" xfId="0" applyFont="1" applyFill="1" applyBorder="1" applyAlignment="1" applyProtection="1">
      <alignment horizontal="center" vertical="top" wrapText="1"/>
      <protection locked="0"/>
    </xf>
    <xf numFmtId="49" fontId="7" fillId="0" borderId="9" xfId="0" applyNumberFormat="1" applyFont="1" applyBorder="1" applyAlignment="1">
      <alignment vertical="top"/>
    </xf>
    <xf numFmtId="0" fontId="7" fillId="0" borderId="28" xfId="0" applyFont="1" applyBorder="1" applyAlignment="1">
      <alignment vertical="top"/>
    </xf>
    <xf numFmtId="0" fontId="5" fillId="0" borderId="31" xfId="0" applyFont="1" applyBorder="1" applyAlignment="1">
      <alignment vertical="top" wrapText="1"/>
    </xf>
    <xf numFmtId="0" fontId="12" fillId="0" borderId="0" xfId="0" applyFont="1" applyAlignment="1">
      <alignment horizontal="center" vertical="top" wrapText="1"/>
    </xf>
    <xf numFmtId="0" fontId="12" fillId="0" borderId="38" xfId="0" applyFont="1" applyBorder="1" applyAlignment="1">
      <alignment horizontal="right" vertical="top" wrapText="1"/>
    </xf>
    <xf numFmtId="0" fontId="5" fillId="4" borderId="30" xfId="0" applyFont="1" applyFill="1" applyBorder="1" applyAlignment="1" applyProtection="1">
      <alignment vertical="top" wrapText="1"/>
      <protection locked="0"/>
    </xf>
    <xf numFmtId="0" fontId="5" fillId="4" borderId="44" xfId="0" applyFont="1" applyFill="1" applyBorder="1" applyAlignment="1" applyProtection="1">
      <alignment vertical="top" wrapText="1"/>
      <protection locked="0"/>
    </xf>
    <xf numFmtId="0" fontId="12" fillId="0" borderId="29" xfId="0" applyFont="1" applyBorder="1" applyAlignment="1">
      <alignment horizontal="center" vertical="center" wrapText="1"/>
    </xf>
    <xf numFmtId="0" fontId="7" fillId="0" borderId="42" xfId="0" applyFont="1" applyBorder="1" applyAlignment="1">
      <alignment horizontal="left" vertical="top"/>
    </xf>
    <xf numFmtId="0" fontId="7" fillId="0" borderId="18" xfId="0" applyFont="1" applyBorder="1" applyAlignment="1">
      <alignment horizontal="left" vertical="top"/>
    </xf>
    <xf numFmtId="0" fontId="5" fillId="4" borderId="34" xfId="0" applyFont="1" applyFill="1" applyBorder="1" applyAlignment="1" applyProtection="1">
      <alignment horizontal="center" vertical="top" wrapText="1"/>
      <protection locked="0"/>
    </xf>
    <xf numFmtId="0" fontId="0" fillId="5" borderId="40" xfId="0" applyFill="1" applyBorder="1" applyAlignment="1" applyProtection="1">
      <alignment wrapText="1"/>
      <protection locked="0"/>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0" borderId="10" xfId="0" applyFont="1" applyBorder="1" applyAlignment="1">
      <alignment horizontal="center" vertical="center" wrapText="1"/>
    </xf>
    <xf numFmtId="0" fontId="5" fillId="0" borderId="13" xfId="0" applyFont="1" applyBorder="1" applyAlignment="1" applyProtection="1">
      <alignment horizontal="center" vertical="top" wrapText="1"/>
      <protection locked="0"/>
    </xf>
    <xf numFmtId="0" fontId="5" fillId="0" borderId="13" xfId="0" applyFont="1" applyBorder="1" applyAlignment="1">
      <alignment vertical="top" wrapText="1"/>
    </xf>
    <xf numFmtId="0" fontId="9" fillId="0" borderId="13" xfId="0" applyFont="1" applyBorder="1" applyAlignment="1">
      <alignment vertical="center" wrapText="1"/>
    </xf>
    <xf numFmtId="49" fontId="5" fillId="0" borderId="48" xfId="0" applyNumberFormat="1" applyFont="1" applyBorder="1" applyAlignment="1">
      <alignment vertical="top"/>
    </xf>
    <xf numFmtId="0" fontId="5" fillId="4" borderId="33" xfId="0" applyFont="1" applyFill="1" applyBorder="1" applyAlignment="1" applyProtection="1">
      <alignment vertical="top" wrapText="1"/>
      <protection locked="0"/>
    </xf>
    <xf numFmtId="49" fontId="5" fillId="0" borderId="48" xfId="0" applyNumberFormat="1" applyFont="1" applyBorder="1" applyAlignment="1">
      <alignment horizontal="left" vertical="top"/>
    </xf>
    <xf numFmtId="49" fontId="5" fillId="0" borderId="49" xfId="0" applyNumberFormat="1" applyFont="1" applyBorder="1" applyAlignment="1">
      <alignment horizontal="left" vertical="top"/>
    </xf>
    <xf numFmtId="0" fontId="5" fillId="4" borderId="50" xfId="0" applyFont="1" applyFill="1" applyBorder="1" applyAlignment="1" applyProtection="1">
      <alignment vertical="top" wrapText="1"/>
      <protection locked="0"/>
    </xf>
    <xf numFmtId="0" fontId="6" fillId="0" borderId="27" xfId="0" applyFont="1" applyBorder="1" applyAlignment="1">
      <alignment horizontal="center" vertical="top" wrapText="1"/>
    </xf>
    <xf numFmtId="0" fontId="6" fillId="0" borderId="51" xfId="0" applyFont="1" applyBorder="1" applyAlignment="1">
      <alignment horizontal="left" vertical="top" wrapText="1"/>
    </xf>
    <xf numFmtId="0" fontId="5" fillId="4" borderId="52" xfId="0" applyFont="1" applyFill="1" applyBorder="1" applyAlignment="1" applyProtection="1">
      <alignment vertical="top" wrapText="1"/>
      <protection locked="0"/>
    </xf>
    <xf numFmtId="0" fontId="2" fillId="3" borderId="14" xfId="0" applyFont="1" applyFill="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2" fillId="0" borderId="3" xfId="0" applyFont="1" applyBorder="1" applyAlignment="1">
      <alignment horizontal="right" vertical="center" wrapText="1"/>
    </xf>
    <xf numFmtId="0" fontId="1" fillId="0" borderId="3" xfId="0" applyFont="1" applyBorder="1"/>
    <xf numFmtId="0" fontId="2" fillId="3" borderId="1" xfId="0" applyFont="1" applyFill="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hidden="1"/>
    </xf>
    <xf numFmtId="0" fontId="0" fillId="0" borderId="17" xfId="0" applyBorder="1" applyAlignment="1">
      <alignment horizontal="center" vertical="center"/>
    </xf>
    <xf numFmtId="49" fontId="5" fillId="0" borderId="0" xfId="0" applyNumberFormat="1" applyFont="1" applyAlignment="1">
      <alignment horizontal="center" vertical="center" wrapText="1"/>
    </xf>
    <xf numFmtId="0" fontId="5" fillId="0" borderId="0" xfId="0" applyFont="1" applyAlignment="1">
      <alignment horizontal="center" vertical="center" wrapText="1"/>
    </xf>
    <xf numFmtId="0" fontId="5" fillId="0" borderId="16" xfId="0" applyFont="1" applyBorder="1" applyAlignment="1">
      <alignment horizontal="center" vertical="center" wrapText="1"/>
    </xf>
    <xf numFmtId="0" fontId="0" fillId="0" borderId="18" xfId="0" applyBorder="1" applyAlignment="1">
      <alignment horizontal="center" vertical="center"/>
    </xf>
    <xf numFmtId="0" fontId="0" fillId="0" borderId="0" xfId="0" applyAlignment="1">
      <alignment horizontal="center" vertical="center"/>
    </xf>
    <xf numFmtId="0" fontId="5" fillId="0" borderId="13" xfId="0" applyFont="1" applyBorder="1" applyAlignment="1">
      <alignment horizontal="left" vertical="top" wrapText="1"/>
    </xf>
    <xf numFmtId="0" fontId="0" fillId="0" borderId="13" xfId="0" applyBorder="1" applyAlignment="1">
      <alignment horizontal="left" vertical="center" wrapText="1"/>
    </xf>
    <xf numFmtId="0" fontId="5" fillId="0" borderId="13" xfId="0" applyFont="1" applyBorder="1" applyAlignment="1">
      <alignment horizontal="left" vertical="center" wrapText="1"/>
    </xf>
    <xf numFmtId="0" fontId="2" fillId="0" borderId="13" xfId="0" applyFont="1" applyBorder="1" applyAlignment="1">
      <alignment horizontal="left" vertical="center" wrapText="1"/>
    </xf>
    <xf numFmtId="0" fontId="5" fillId="0" borderId="13" xfId="0" applyFont="1" applyBorder="1" applyAlignment="1">
      <alignment horizontal="left" vertical="center"/>
    </xf>
    <xf numFmtId="0" fontId="16" fillId="0" borderId="13" xfId="0" applyFont="1" applyBorder="1" applyAlignment="1">
      <alignment horizontal="left" vertical="center" wrapText="1"/>
    </xf>
    <xf numFmtId="0" fontId="3" fillId="0" borderId="14" xfId="0" applyFont="1" applyBorder="1" applyAlignment="1">
      <alignment horizontal="center" vertical="center" wrapText="1"/>
    </xf>
    <xf numFmtId="0" fontId="2" fillId="0" borderId="3" xfId="0" applyFont="1" applyBorder="1" applyAlignment="1">
      <alignment horizontal="left" vertical="top" wrapText="1" indent="2"/>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3" xfId="0" applyFont="1" applyBorder="1" applyAlignment="1" applyProtection="1">
      <alignment horizontal="center" vertical="center" wrapText="1"/>
      <protection hidden="1"/>
    </xf>
    <xf numFmtId="0" fontId="8" fillId="0" borderId="4" xfId="0" applyFont="1" applyBorder="1" applyAlignment="1">
      <alignment horizontal="left" vertical="center" wrapText="1" indent="5"/>
    </xf>
    <xf numFmtId="0" fontId="3" fillId="0" borderId="27" xfId="0" applyFont="1" applyBorder="1" applyAlignment="1">
      <alignment horizontal="center" vertical="center" wrapText="1"/>
    </xf>
    <xf numFmtId="0" fontId="17" fillId="0" borderId="27" xfId="0" applyFont="1" applyBorder="1" applyAlignment="1">
      <alignment horizontal="left" vertical="center" wrapText="1"/>
    </xf>
    <xf numFmtId="0" fontId="3" fillId="0" borderId="27" xfId="0" applyFont="1" applyBorder="1" applyAlignment="1">
      <alignment horizontal="right" vertical="center" wrapText="1"/>
    </xf>
    <xf numFmtId="0" fontId="3" fillId="0" borderId="27" xfId="0" applyFont="1" applyBorder="1" applyAlignment="1" applyProtection="1">
      <alignment horizontal="left" vertical="center" wrapText="1" indent="5"/>
      <protection hidden="1"/>
    </xf>
    <xf numFmtId="0" fontId="2" fillId="3" borderId="27"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protection locked="0"/>
    </xf>
    <xf numFmtId="0" fontId="5" fillId="0" borderId="14" xfId="0" applyFont="1" applyBorder="1" applyAlignment="1">
      <alignment horizontal="left" vertical="center"/>
    </xf>
    <xf numFmtId="0" fontId="5" fillId="0" borderId="14" xfId="0" applyFont="1" applyBorder="1" applyAlignment="1">
      <alignment horizontal="left" vertical="center" wrapText="1"/>
    </xf>
    <xf numFmtId="0" fontId="5" fillId="0" borderId="17" xfId="0" applyFont="1" applyBorder="1" applyAlignment="1">
      <alignment horizontal="left" vertical="center" wrapText="1"/>
    </xf>
    <xf numFmtId="0" fontId="1" fillId="0" borderId="0" xfId="0" applyFont="1" applyProtection="1">
      <protection hidden="1"/>
    </xf>
    <xf numFmtId="0" fontId="2" fillId="0" borderId="14" xfId="0" applyFont="1" applyBorder="1" applyAlignment="1">
      <alignment horizontal="center" vertical="center" wrapText="1"/>
    </xf>
    <xf numFmtId="0" fontId="2" fillId="0" borderId="32" xfId="0" applyFont="1" applyBorder="1" applyAlignment="1">
      <alignment horizontal="center" vertical="top" wrapText="1"/>
    </xf>
    <xf numFmtId="0" fontId="2" fillId="0" borderId="53" xfId="0" applyFont="1" applyBorder="1" applyAlignment="1">
      <alignment horizontal="center" vertical="center" wrapText="1"/>
    </xf>
    <xf numFmtId="0" fontId="3" fillId="0" borderId="8" xfId="0" applyFont="1" applyBorder="1" applyAlignment="1">
      <alignment horizontal="center" vertical="center" wrapText="1"/>
    </xf>
    <xf numFmtId="0" fontId="2" fillId="0" borderId="8" xfId="0" applyFont="1" applyBorder="1" applyAlignment="1">
      <alignment horizontal="right" vertical="center" wrapText="1"/>
    </xf>
    <xf numFmtId="0" fontId="2" fillId="0" borderId="8" xfId="0" applyFont="1" applyBorder="1" applyAlignment="1" applyProtection="1">
      <alignment horizontal="center" vertical="center" wrapText="1"/>
      <protection hidden="1"/>
    </xf>
    <xf numFmtId="0" fontId="2" fillId="3" borderId="21" xfId="0" applyFont="1" applyFill="1" applyBorder="1" applyAlignment="1" applyProtection="1">
      <alignment horizontal="center" vertical="center" wrapText="1"/>
      <protection locked="0"/>
    </xf>
    <xf numFmtId="0" fontId="2" fillId="0" borderId="6" xfId="0" applyFont="1" applyBorder="1" applyAlignment="1">
      <alignment horizontal="left" vertical="top" wrapText="1" indent="2"/>
    </xf>
    <xf numFmtId="0" fontId="2" fillId="3" borderId="4" xfId="0" applyFont="1" applyFill="1" applyBorder="1" applyAlignment="1" applyProtection="1">
      <alignment horizontal="center" vertical="center" wrapText="1"/>
      <protection hidden="1"/>
    </xf>
    <xf numFmtId="2" fontId="2" fillId="0" borderId="2" xfId="0" applyNumberFormat="1" applyFont="1" applyBorder="1" applyAlignment="1">
      <alignment horizontal="center" vertical="center" wrapText="1"/>
    </xf>
    <xf numFmtId="0" fontId="3" fillId="0" borderId="8" xfId="0" applyFont="1" applyBorder="1" applyAlignment="1">
      <alignment horizontal="left" vertical="center" wrapText="1"/>
    </xf>
    <xf numFmtId="0" fontId="2" fillId="3" borderId="21" xfId="0" applyFont="1" applyFill="1" applyBorder="1" applyAlignment="1">
      <alignment horizontal="center" vertical="center" wrapText="1"/>
    </xf>
    <xf numFmtId="0" fontId="2" fillId="0" borderId="8" xfId="0" applyFont="1" applyBorder="1" applyAlignment="1">
      <alignment horizontal="center" vertical="center" wrapText="1"/>
    </xf>
    <xf numFmtId="0" fontId="3" fillId="0" borderId="8" xfId="0" applyFont="1" applyBorder="1" applyAlignment="1">
      <alignment vertical="center" wrapText="1"/>
    </xf>
    <xf numFmtId="0" fontId="1"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0" fillId="0" borderId="18" xfId="0" applyBorder="1" applyAlignment="1" applyProtection="1">
      <alignment horizontal="center" vertical="center"/>
      <protection hidden="1"/>
    </xf>
    <xf numFmtId="0" fontId="3" fillId="0" borderId="8" xfId="0" applyFont="1" applyBorder="1" applyAlignment="1">
      <alignment horizontal="left" vertical="top" wrapText="1"/>
    </xf>
    <xf numFmtId="0" fontId="0" fillId="0" borderId="18" xfId="0" applyBorder="1"/>
    <xf numFmtId="0" fontId="0" fillId="0" borderId="18" xfId="0" applyBorder="1" applyAlignment="1">
      <alignment horizontal="right"/>
    </xf>
    <xf numFmtId="0" fontId="0" fillId="0" borderId="18" xfId="0" applyBorder="1" applyProtection="1">
      <protection hidden="1"/>
    </xf>
    <xf numFmtId="0" fontId="0" fillId="0" borderId="0" xfId="0" applyAlignment="1" applyProtection="1">
      <alignment wrapText="1"/>
      <protection hidden="1"/>
    </xf>
    <xf numFmtId="0" fontId="1" fillId="0" borderId="24" xfId="0" applyFont="1" applyBorder="1" applyAlignment="1" applyProtection="1">
      <alignment wrapText="1"/>
      <protection hidden="1"/>
    </xf>
    <xf numFmtId="0" fontId="15" fillId="6" borderId="13" xfId="0" applyFont="1" applyFill="1" applyBorder="1" applyAlignment="1">
      <alignment horizontal="left" vertical="center" wrapText="1"/>
    </xf>
    <xf numFmtId="0" fontId="15" fillId="6" borderId="13" xfId="0" applyFont="1" applyFill="1" applyBorder="1"/>
    <xf numFmtId="0" fontId="15" fillId="6" borderId="13" xfId="0" applyFont="1" applyFill="1" applyBorder="1" applyAlignment="1">
      <alignment vertical="top" wrapText="1"/>
    </xf>
    <xf numFmtId="0" fontId="0" fillId="0" borderId="0" xfId="0" applyAlignment="1">
      <alignment horizontal="center" wrapText="1"/>
    </xf>
    <xf numFmtId="0" fontId="9" fillId="0" borderId="13" xfId="0" applyFont="1" applyBorder="1" applyAlignment="1">
      <alignment horizontal="center" vertical="center" wrapText="1"/>
    </xf>
    <xf numFmtId="0" fontId="5" fillId="4" borderId="51" xfId="0" applyFont="1" applyFill="1" applyBorder="1" applyAlignment="1" applyProtection="1">
      <alignment vertical="top" wrapText="1"/>
      <protection locked="0"/>
    </xf>
    <xf numFmtId="49" fontId="5" fillId="0" borderId="54" xfId="0" applyNumberFormat="1" applyFont="1" applyBorder="1" applyAlignment="1">
      <alignment horizontal="left" vertical="top"/>
    </xf>
    <xf numFmtId="0" fontId="5" fillId="4" borderId="55" xfId="0" applyFont="1" applyFill="1" applyBorder="1" applyAlignment="1" applyProtection="1">
      <alignment vertical="top" wrapText="1"/>
      <protection locked="0"/>
    </xf>
    <xf numFmtId="0" fontId="5" fillId="0" borderId="13" xfId="0" applyFont="1" applyBorder="1" applyAlignment="1">
      <alignment horizontal="center" vertical="top" wrapText="1"/>
    </xf>
    <xf numFmtId="0" fontId="12" fillId="0" borderId="37" xfId="0" applyFont="1" applyBorder="1" applyAlignment="1">
      <alignment vertical="top" wrapText="1"/>
    </xf>
    <xf numFmtId="0" fontId="12" fillId="0" borderId="29" xfId="0" applyFont="1" applyBorder="1" applyAlignment="1">
      <alignment vertical="top" wrapText="1"/>
    </xf>
    <xf numFmtId="0" fontId="0" fillId="0" borderId="22" xfId="0" applyBorder="1"/>
    <xf numFmtId="0" fontId="5" fillId="0" borderId="3" xfId="0" applyFont="1" applyBorder="1" applyAlignment="1">
      <alignment horizontal="left" vertical="top" wrapText="1"/>
    </xf>
    <xf numFmtId="0" fontId="6" fillId="0" borderId="56" xfId="0" applyFont="1" applyBorder="1" applyAlignment="1">
      <alignment horizontal="center" vertical="top" wrapText="1"/>
    </xf>
    <xf numFmtId="0" fontId="9" fillId="0" borderId="31" xfId="0" applyFont="1" applyBorder="1" applyAlignment="1">
      <alignment horizontal="center" vertical="center" wrapText="1"/>
    </xf>
    <xf numFmtId="0" fontId="9" fillId="0" borderId="56" xfId="0" applyFont="1" applyBorder="1" applyAlignment="1">
      <alignment horizontal="center" vertical="center" wrapText="1"/>
    </xf>
    <xf numFmtId="0" fontId="5" fillId="0" borderId="31" xfId="0" applyFont="1" applyBorder="1" applyAlignment="1" applyProtection="1">
      <alignment horizontal="center" vertical="top" wrapText="1"/>
      <protection locked="0"/>
    </xf>
    <xf numFmtId="0" fontId="5" fillId="0" borderId="14" xfId="0" applyFont="1" applyBorder="1" applyAlignment="1" applyProtection="1">
      <alignment horizontal="center" vertical="top" wrapText="1"/>
      <protection locked="0"/>
    </xf>
    <xf numFmtId="0" fontId="9" fillId="0" borderId="14" xfId="0" applyFont="1" applyBorder="1" applyAlignment="1">
      <alignment horizontal="center" vertical="center" wrapText="1"/>
    </xf>
    <xf numFmtId="0" fontId="5" fillId="0" borderId="14" xfId="0" applyFont="1" applyBorder="1" applyAlignment="1">
      <alignment horizontal="center" vertical="top" wrapText="1"/>
    </xf>
    <xf numFmtId="0" fontId="0" fillId="0" borderId="13" xfId="0" applyBorder="1" applyAlignment="1">
      <alignment horizontal="center" wrapText="1"/>
    </xf>
    <xf numFmtId="0" fontId="9" fillId="0" borderId="57" xfId="0" applyFont="1" applyBorder="1" applyAlignment="1">
      <alignment vertical="center" wrapText="1"/>
    </xf>
    <xf numFmtId="0" fontId="9" fillId="0" borderId="57" xfId="0" applyFont="1" applyBorder="1" applyAlignment="1">
      <alignment horizontal="center" vertical="center" wrapText="1"/>
    </xf>
    <xf numFmtId="0" fontId="6" fillId="0" borderId="4" xfId="0" applyFont="1" applyBorder="1" applyAlignment="1">
      <alignment horizontal="left" vertical="top" wrapText="1"/>
    </xf>
    <xf numFmtId="0" fontId="5" fillId="4" borderId="13" xfId="0" applyFont="1" applyFill="1" applyBorder="1" applyAlignment="1" applyProtection="1">
      <alignment vertical="top" wrapText="1"/>
      <protection locked="0"/>
    </xf>
    <xf numFmtId="0" fontId="6" fillId="0" borderId="58" xfId="0" applyFont="1" applyBorder="1" applyAlignment="1">
      <alignment horizontal="center" vertical="top" wrapText="1"/>
    </xf>
    <xf numFmtId="49" fontId="5" fillId="0" borderId="53" xfId="0" applyNumberFormat="1" applyFont="1" applyBorder="1" applyAlignment="1">
      <alignment vertical="top"/>
    </xf>
    <xf numFmtId="0" fontId="5" fillId="2" borderId="59" xfId="0" applyFont="1" applyFill="1" applyBorder="1" applyAlignment="1">
      <alignment vertical="top" wrapText="1"/>
    </xf>
    <xf numFmtId="0" fontId="5" fillId="4" borderId="60" xfId="0" applyFont="1" applyFill="1" applyBorder="1" applyAlignment="1" applyProtection="1">
      <alignment horizontal="center" vertical="top" wrapText="1"/>
      <protection locked="0"/>
    </xf>
    <xf numFmtId="0" fontId="5" fillId="4" borderId="61" xfId="0" applyFont="1" applyFill="1" applyBorder="1" applyAlignment="1" applyProtection="1">
      <alignment horizontal="center" vertical="top" wrapText="1"/>
      <protection locked="0"/>
    </xf>
    <xf numFmtId="0" fontId="5" fillId="4" borderId="62" xfId="0" applyFont="1" applyFill="1" applyBorder="1" applyAlignment="1" applyProtection="1">
      <alignment vertical="top" wrapText="1"/>
      <protection locked="0"/>
    </xf>
    <xf numFmtId="49" fontId="5" fillId="0" borderId="5" xfId="0" applyNumberFormat="1" applyFont="1" applyBorder="1" applyAlignment="1">
      <alignment vertical="top"/>
    </xf>
    <xf numFmtId="0" fontId="5" fillId="0" borderId="63" xfId="0" applyFont="1" applyBorder="1" applyAlignment="1">
      <alignment vertical="top" wrapText="1"/>
    </xf>
    <xf numFmtId="0" fontId="5" fillId="4" borderId="6" xfId="0" applyFont="1" applyFill="1" applyBorder="1" applyAlignment="1" applyProtection="1">
      <alignment horizontal="center" vertical="top" wrapText="1"/>
      <protection locked="0"/>
    </xf>
    <xf numFmtId="0" fontId="5" fillId="4" borderId="42" xfId="0" applyFont="1" applyFill="1" applyBorder="1" applyAlignment="1" applyProtection="1">
      <alignment horizontal="center" vertical="top" wrapText="1"/>
      <protection locked="0"/>
    </xf>
    <xf numFmtId="0" fontId="6" fillId="0" borderId="11" xfId="0" applyFont="1" applyBorder="1" applyAlignment="1">
      <alignment horizontal="center" vertical="top" wrapText="1"/>
    </xf>
    <xf numFmtId="0" fontId="6" fillId="0" borderId="10" xfId="0" applyFont="1" applyBorder="1" applyAlignment="1">
      <alignment horizontal="left" vertical="top" wrapText="1"/>
    </xf>
    <xf numFmtId="0" fontId="12" fillId="0" borderId="0" xfId="0" applyFont="1" applyAlignment="1">
      <alignment horizontal="left" vertical="top" wrapText="1"/>
    </xf>
    <xf numFmtId="0" fontId="0" fillId="0" borderId="0" xfId="0" applyAlignment="1">
      <alignment horizontal="center"/>
    </xf>
    <xf numFmtId="0" fontId="21" fillId="0" borderId="0" xfId="1" applyFont="1" applyAlignment="1">
      <alignment vertical="top" wrapText="1"/>
    </xf>
    <xf numFmtId="0" fontId="5" fillId="0" borderId="0" xfId="1" applyAlignment="1">
      <alignment vertical="top" wrapText="1"/>
    </xf>
    <xf numFmtId="0" fontId="5" fillId="0" borderId="0" xfId="1" applyAlignment="1">
      <alignment horizontal="right" vertical="top" wrapText="1"/>
    </xf>
    <xf numFmtId="0" fontId="5" fillId="0" borderId="12" xfId="1" applyBorder="1" applyAlignment="1">
      <alignment horizontal="center" vertical="top" wrapText="1"/>
    </xf>
    <xf numFmtId="0" fontId="6" fillId="0" borderId="0" xfId="1" applyFont="1" applyAlignment="1">
      <alignment horizontal="center" vertical="top" wrapText="1"/>
    </xf>
    <xf numFmtId="0" fontId="5" fillId="0" borderId="0" xfId="1" applyAlignment="1">
      <alignment horizontal="center" vertical="top" wrapText="1"/>
    </xf>
    <xf numFmtId="0" fontId="7" fillId="0" borderId="20" xfId="0" applyFont="1" applyBorder="1" applyAlignment="1">
      <alignment horizontal="center" vertical="top" wrapText="1"/>
    </xf>
    <xf numFmtId="0" fontId="7" fillId="0" borderId="8" xfId="0" applyFont="1" applyBorder="1" applyAlignment="1">
      <alignment horizontal="center" vertical="top" wrapText="1"/>
    </xf>
    <xf numFmtId="0" fontId="7" fillId="0" borderId="21" xfId="0" applyFont="1" applyBorder="1" applyAlignment="1">
      <alignment horizontal="center" vertical="top" wrapText="1"/>
    </xf>
    <xf numFmtId="0" fontId="7" fillId="0" borderId="17" xfId="0" applyFont="1" applyBorder="1" applyAlignment="1">
      <alignment horizontal="center" vertical="top" wrapText="1"/>
    </xf>
    <xf numFmtId="0" fontId="10" fillId="0" borderId="3" xfId="0" applyFont="1" applyBorder="1" applyAlignment="1">
      <alignment horizontal="center" vertical="top" wrapText="1"/>
    </xf>
    <xf numFmtId="0" fontId="10" fillId="0" borderId="4" xfId="0" applyFont="1" applyBorder="1" applyAlignment="1">
      <alignment horizontal="center" vertical="top" wrapText="1"/>
    </xf>
    <xf numFmtId="0" fontId="7" fillId="0" borderId="3" xfId="0" applyFont="1" applyBorder="1" applyAlignment="1">
      <alignment horizontal="center" vertical="top" wrapText="1"/>
    </xf>
    <xf numFmtId="0" fontId="7" fillId="0" borderId="4" xfId="0" applyFont="1" applyBorder="1" applyAlignment="1">
      <alignment horizontal="center" vertical="top" wrapText="1"/>
    </xf>
    <xf numFmtId="0" fontId="6" fillId="0" borderId="0" xfId="0" applyFont="1" applyAlignment="1">
      <alignment horizontal="left" vertical="top" wrapText="1"/>
    </xf>
    <xf numFmtId="0" fontId="5" fillId="0" borderId="12" xfId="0" applyFont="1" applyBorder="1" applyAlignment="1">
      <alignment horizontal="center" vertical="top" wrapText="1"/>
    </xf>
    <xf numFmtId="0" fontId="8"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37" xfId="0" applyFont="1" applyBorder="1" applyAlignment="1" applyProtection="1">
      <alignment horizontal="center"/>
      <protection locked="0"/>
    </xf>
    <xf numFmtId="0" fontId="1" fillId="0" borderId="38" xfId="0" applyFont="1" applyBorder="1" applyAlignment="1" applyProtection="1">
      <alignment horizontal="center"/>
      <protection locked="0"/>
    </xf>
    <xf numFmtId="0" fontId="7" fillId="0" borderId="0" xfId="0" applyFont="1" applyAlignment="1">
      <alignment vertical="top" wrapText="1"/>
    </xf>
    <xf numFmtId="0" fontId="6" fillId="0" borderId="16" xfId="1" applyFont="1" applyBorder="1" applyAlignment="1">
      <alignment horizontal="center" vertical="top" wrapText="1"/>
    </xf>
    <xf numFmtId="0" fontId="14" fillId="0" borderId="41" xfId="0" applyFont="1" applyBorder="1" applyAlignment="1">
      <alignment horizontal="center"/>
    </xf>
    <xf numFmtId="0" fontId="5" fillId="0" borderId="37" xfId="0" applyFont="1" applyBorder="1" applyAlignment="1">
      <alignment horizontal="justify" vertical="top"/>
    </xf>
    <xf numFmtId="0" fontId="5" fillId="0" borderId="29" xfId="0" applyFont="1" applyBorder="1" applyAlignment="1">
      <alignment horizontal="justify" vertical="top"/>
    </xf>
    <xf numFmtId="0" fontId="5" fillId="0" borderId="38" xfId="0" applyFont="1" applyBorder="1" applyAlignment="1">
      <alignment horizontal="justify" vertical="top"/>
    </xf>
    <xf numFmtId="0" fontId="0" fillId="0" borderId="0" xfId="0" applyAlignment="1">
      <alignment horizontal="center"/>
    </xf>
    <xf numFmtId="0" fontId="21" fillId="0" borderId="0" xfId="1" applyFont="1" applyAlignment="1">
      <alignment horizontal="center" vertical="top" wrapText="1"/>
    </xf>
    <xf numFmtId="0" fontId="7" fillId="0" borderId="0" xfId="1" applyFont="1" applyAlignment="1">
      <alignment horizontal="left" vertical="top"/>
    </xf>
    <xf numFmtId="0" fontId="7" fillId="0" borderId="19" xfId="0" applyFont="1" applyBorder="1" applyAlignment="1">
      <alignment horizontal="center" vertical="top" wrapText="1"/>
    </xf>
    <xf numFmtId="0" fontId="7" fillId="0" borderId="24" xfId="0" applyFont="1" applyBorder="1" applyAlignment="1">
      <alignment horizontal="center" vertical="top" wrapText="1"/>
    </xf>
    <xf numFmtId="0" fontId="7" fillId="0" borderId="25" xfId="0" applyFont="1" applyBorder="1" applyAlignment="1">
      <alignment horizontal="center" vertical="top" wrapText="1"/>
    </xf>
    <xf numFmtId="0" fontId="7" fillId="0" borderId="37" xfId="0" applyFont="1" applyBorder="1" applyAlignment="1">
      <alignment horizontal="center" vertical="center" wrapText="1"/>
    </xf>
    <xf numFmtId="0" fontId="7" fillId="0" borderId="43" xfId="0" applyFont="1" applyBorder="1" applyAlignment="1">
      <alignment horizontal="center" vertical="center" wrapText="1"/>
    </xf>
    <xf numFmtId="0" fontId="7" fillId="0" borderId="45" xfId="0" applyFont="1" applyBorder="1" applyAlignment="1">
      <alignment horizontal="center" vertical="top" wrapText="1"/>
    </xf>
    <xf numFmtId="0" fontId="7" fillId="0" borderId="47" xfId="0" applyFont="1" applyBorder="1" applyAlignment="1">
      <alignment horizontal="center" vertical="top" wrapText="1"/>
    </xf>
    <xf numFmtId="0" fontId="7" fillId="0" borderId="46" xfId="0" applyFont="1" applyBorder="1" applyAlignment="1">
      <alignment horizontal="center" vertical="top" wrapText="1"/>
    </xf>
    <xf numFmtId="0" fontId="7" fillId="0" borderId="29" xfId="0" applyFont="1" applyBorder="1" applyAlignment="1">
      <alignment horizontal="center" vertical="center" wrapText="1"/>
    </xf>
    <xf numFmtId="0" fontId="12" fillId="0" borderId="0" xfId="0" applyFont="1" applyAlignment="1">
      <alignment horizontal="center" vertical="top" wrapText="1"/>
    </xf>
    <xf numFmtId="0" fontId="7" fillId="0" borderId="22" xfId="0" applyFont="1" applyBorder="1" applyAlignment="1">
      <alignment horizontal="center" vertical="top" wrapText="1"/>
    </xf>
    <xf numFmtId="0" fontId="7" fillId="0" borderId="0" xfId="0" applyFont="1" applyAlignment="1">
      <alignment horizontal="center" vertical="top" wrapText="1"/>
    </xf>
    <xf numFmtId="0" fontId="7" fillId="0" borderId="1" xfId="0" applyFont="1" applyBorder="1" applyAlignment="1">
      <alignment horizontal="center" vertical="top" wrapText="1"/>
    </xf>
    <xf numFmtId="0" fontId="7" fillId="0" borderId="64" xfId="0" applyFont="1" applyBorder="1" applyAlignment="1">
      <alignment horizontal="center" vertical="top" wrapText="1"/>
    </xf>
    <xf numFmtId="0" fontId="7" fillId="0" borderId="12" xfId="0" applyFont="1" applyBorder="1" applyAlignment="1">
      <alignment horizontal="center" vertical="top" wrapText="1"/>
    </xf>
    <xf numFmtId="0" fontId="7" fillId="0" borderId="26" xfId="0" applyFont="1" applyBorder="1" applyAlignment="1">
      <alignment horizontal="center" vertical="top"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cellXfs>
  <cellStyles count="2">
    <cellStyle name="Normal" xfId="0" builtinId="0"/>
    <cellStyle name="Normal 2" xfId="1" xr:uid="{8C395F45-9503-4CD3-A049-E7E4F9287BFA}"/>
  </cellStyles>
  <dxfs count="14">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K250"/>
  <sheetViews>
    <sheetView tabSelected="1" view="pageBreakPreview" zoomScaleNormal="85" zoomScaleSheetLayoutView="100" workbookViewId="0">
      <selection activeCell="C10" sqref="C10:D10"/>
    </sheetView>
  </sheetViews>
  <sheetFormatPr defaultColWidth="15.88671875" defaultRowHeight="14.4" x14ac:dyDescent="0.3"/>
  <cols>
    <col min="1" max="1" width="6.109375" customWidth="1"/>
    <col min="2" max="2" width="15.88671875" style="98" customWidth="1"/>
    <col min="3" max="3" width="58.109375" style="20" customWidth="1"/>
    <col min="4" max="4" width="7.44140625" style="21" bestFit="1" customWidth="1"/>
    <col min="5" max="5" width="14.5546875" style="46" customWidth="1"/>
    <col min="6" max="6" width="20" style="22" customWidth="1"/>
    <col min="7" max="7" width="13.109375" style="25" customWidth="1"/>
    <col min="8" max="8" width="44.5546875" customWidth="1"/>
    <col min="9" max="9" width="15.88671875" style="60" customWidth="1"/>
    <col min="10" max="12" width="15.88671875" customWidth="1"/>
    <col min="13" max="13" width="25.33203125" bestFit="1" customWidth="1"/>
    <col min="14" max="74" width="15.88671875" customWidth="1"/>
    <col min="75" max="76" width="15.88671875" style="14" customWidth="1"/>
    <col min="77" max="77" width="17.5546875" customWidth="1"/>
    <col min="78" max="96" width="15.88671875" customWidth="1"/>
    <col min="97" max="97" width="17.5546875" customWidth="1"/>
    <col min="98" max="111" width="15.88671875" customWidth="1"/>
    <col min="112" max="112" width="28.5546875" customWidth="1"/>
    <col min="113" max="127" width="15.88671875" customWidth="1"/>
  </cols>
  <sheetData>
    <row r="1" spans="1:76" ht="21.6" customHeight="1" thickBot="1" x14ac:dyDescent="0.35">
      <c r="C1" s="20" t="s">
        <v>348</v>
      </c>
    </row>
    <row r="2" spans="1:76" s="34" customFormat="1" ht="15.75" customHeight="1" x14ac:dyDescent="0.3">
      <c r="A2" s="33"/>
      <c r="B2" s="194" t="s">
        <v>18</v>
      </c>
      <c r="C2" s="195"/>
      <c r="D2" s="195"/>
      <c r="E2" s="195"/>
      <c r="F2" s="196"/>
      <c r="G2" s="25"/>
      <c r="BV2" s="35"/>
      <c r="BW2" s="35"/>
    </row>
    <row r="3" spans="1:76" s="34" customFormat="1" ht="15.6" x14ac:dyDescent="0.3">
      <c r="A3" s="36"/>
      <c r="B3" s="197" t="s">
        <v>133</v>
      </c>
      <c r="C3" s="198"/>
      <c r="D3" s="198"/>
      <c r="E3" s="198"/>
      <c r="F3" s="199"/>
      <c r="G3" s="25"/>
      <c r="BV3" s="35"/>
      <c r="BW3" s="35"/>
    </row>
    <row r="4" spans="1:76" s="34" customFormat="1" ht="15.6" x14ac:dyDescent="0.3">
      <c r="A4" s="36"/>
      <c r="B4" s="197" t="str">
        <f>"SAP: "&amp;E11&amp;"   "&amp;C10</f>
        <v>SAP: 580852   KIT,CABLE JOINT:3C ;33 KV ;95-185 ;XLPE</v>
      </c>
      <c r="C4" s="200"/>
      <c r="D4" s="200"/>
      <c r="E4" s="200"/>
      <c r="F4" s="201"/>
      <c r="G4" s="25"/>
      <c r="BV4" s="35"/>
      <c r="BW4" s="35"/>
    </row>
    <row r="5" spans="1:76" s="1" customFormat="1" ht="13.5" customHeight="1" x14ac:dyDescent="0.3">
      <c r="A5" s="28"/>
      <c r="B5" s="202" t="s">
        <v>9</v>
      </c>
      <c r="C5" s="202"/>
      <c r="D5" s="202"/>
      <c r="E5" s="202"/>
      <c r="F5" s="29"/>
      <c r="G5" s="25"/>
      <c r="H5" s="2"/>
      <c r="BV5" s="15"/>
      <c r="BW5" s="15"/>
    </row>
    <row r="6" spans="1:76" s="1" customFormat="1" ht="12.75" customHeight="1" thickBot="1" x14ac:dyDescent="0.35">
      <c r="A6" s="28"/>
      <c r="B6" s="202" t="s">
        <v>10</v>
      </c>
      <c r="C6" s="202"/>
      <c r="D6" s="202"/>
      <c r="E6" s="202"/>
      <c r="F6" s="29"/>
      <c r="G6" s="25"/>
      <c r="H6" s="2"/>
      <c r="BV6" s="15"/>
      <c r="BW6" s="15"/>
    </row>
    <row r="7" spans="1:76" ht="15" thickBot="1" x14ac:dyDescent="0.35">
      <c r="A7" s="8">
        <v>1</v>
      </c>
      <c r="B7" s="80">
        <v>2</v>
      </c>
      <c r="C7" s="205">
        <v>3</v>
      </c>
      <c r="D7" s="205"/>
      <c r="E7" s="41">
        <v>4</v>
      </c>
      <c r="F7" s="9">
        <v>5</v>
      </c>
      <c r="H7" s="60"/>
      <c r="I7"/>
      <c r="BV7" s="14"/>
      <c r="BX7"/>
    </row>
    <row r="8" spans="1:76" ht="25.2" x14ac:dyDescent="0.3">
      <c r="A8" s="112" t="s">
        <v>0</v>
      </c>
      <c r="B8" s="113" t="s">
        <v>205</v>
      </c>
      <c r="C8" s="204" t="s">
        <v>1</v>
      </c>
      <c r="D8" s="204"/>
      <c r="E8" s="114" t="s">
        <v>2</v>
      </c>
      <c r="F8" s="115" t="s">
        <v>3</v>
      </c>
      <c r="H8" s="60"/>
      <c r="I8"/>
      <c r="BV8" s="14"/>
      <c r="BX8"/>
    </row>
    <row r="9" spans="1:76" ht="16.2" thickBot="1" x14ac:dyDescent="0.35">
      <c r="A9" s="116">
        <v>1</v>
      </c>
      <c r="B9" s="116"/>
      <c r="C9" s="117" t="s">
        <v>343</v>
      </c>
      <c r="D9" s="118"/>
      <c r="E9" s="119"/>
      <c r="F9" s="120"/>
      <c r="H9" s="60"/>
      <c r="I9"/>
      <c r="BW9"/>
      <c r="BX9"/>
    </row>
    <row r="10" spans="1:76" ht="15" thickBot="1" x14ac:dyDescent="0.35">
      <c r="A10" s="3"/>
      <c r="B10" s="110"/>
      <c r="C10" s="206" t="s">
        <v>192</v>
      </c>
      <c r="D10" s="207"/>
      <c r="E10" s="42"/>
      <c r="F10" s="121"/>
      <c r="H10" s="60"/>
      <c r="I10"/>
      <c r="BW10"/>
      <c r="BX10"/>
    </row>
    <row r="11" spans="1:76" x14ac:dyDescent="0.3">
      <c r="A11" s="78">
        <v>1.1000000000000001</v>
      </c>
      <c r="B11" s="3"/>
      <c r="C11" s="111" t="s">
        <v>17</v>
      </c>
      <c r="D11" s="94"/>
      <c r="E11" s="42">
        <f>VLOOKUP($C$10,H86:BK117,3,FALSE)</f>
        <v>580852</v>
      </c>
      <c r="F11" s="121"/>
      <c r="H11" s="60"/>
      <c r="I11"/>
      <c r="BW11"/>
      <c r="BX11"/>
    </row>
    <row r="12" spans="1:76" x14ac:dyDescent="0.3">
      <c r="A12" s="78">
        <v>1.2</v>
      </c>
      <c r="B12" s="78"/>
      <c r="C12" s="111" t="s">
        <v>150</v>
      </c>
      <c r="D12" s="94"/>
      <c r="E12" s="42" t="str">
        <f>VLOOKUP($C$10,$H$86:$BK$117,2,FALSE)</f>
        <v>D-DT-8008</v>
      </c>
      <c r="F12" s="121"/>
      <c r="H12" s="60"/>
      <c r="I12"/>
      <c r="BW12"/>
      <c r="BX12"/>
    </row>
    <row r="13" spans="1:76" x14ac:dyDescent="0.3">
      <c r="A13" s="78">
        <v>1.3</v>
      </c>
      <c r="B13" s="78"/>
      <c r="C13" s="111" t="s">
        <v>216</v>
      </c>
      <c r="D13" s="94"/>
      <c r="E13" s="127" t="s">
        <v>220</v>
      </c>
      <c r="F13" s="121" t="s">
        <v>4</v>
      </c>
      <c r="H13" s="60"/>
      <c r="I13"/>
      <c r="BW13"/>
      <c r="BX13"/>
    </row>
    <row r="14" spans="1:76" x14ac:dyDescent="0.3">
      <c r="A14" s="78">
        <v>1.4</v>
      </c>
      <c r="B14" s="78"/>
      <c r="C14" s="111" t="s">
        <v>217</v>
      </c>
      <c r="D14" s="94" t="s">
        <v>219</v>
      </c>
      <c r="E14" s="42">
        <f>VLOOKUP($C$10,$H$86:$BK$117,4,FALSE)</f>
        <v>33</v>
      </c>
      <c r="F14" s="121" t="s">
        <v>4</v>
      </c>
      <c r="H14" s="60"/>
      <c r="I14"/>
      <c r="BW14"/>
      <c r="BX14"/>
    </row>
    <row r="15" spans="1:76" ht="27" thickBot="1" x14ac:dyDescent="0.35">
      <c r="A15" s="78">
        <v>1.5</v>
      </c>
      <c r="B15" s="78"/>
      <c r="C15" s="111" t="s">
        <v>218</v>
      </c>
      <c r="D15" s="94"/>
      <c r="E15" s="42" t="s">
        <v>5</v>
      </c>
      <c r="F15" s="121" t="s">
        <v>4</v>
      </c>
      <c r="H15" s="60"/>
      <c r="I15"/>
      <c r="BW15"/>
      <c r="BX15"/>
    </row>
    <row r="16" spans="1:76" x14ac:dyDescent="0.3">
      <c r="A16" s="128">
        <v>2</v>
      </c>
      <c r="B16" s="129" t="s">
        <v>92</v>
      </c>
      <c r="C16" s="143" t="s">
        <v>91</v>
      </c>
      <c r="D16" s="130"/>
      <c r="E16" s="131"/>
      <c r="F16" s="132"/>
      <c r="H16" s="60"/>
      <c r="I16"/>
      <c r="BV16" s="14"/>
      <c r="BX16"/>
    </row>
    <row r="17" spans="1:76" x14ac:dyDescent="0.3">
      <c r="A17" s="93">
        <v>2.1</v>
      </c>
      <c r="B17" s="78" t="s">
        <v>87</v>
      </c>
      <c r="C17" s="111" t="s">
        <v>207</v>
      </c>
      <c r="D17" s="94" t="s">
        <v>8</v>
      </c>
      <c r="E17" s="42" t="s">
        <v>103</v>
      </c>
      <c r="F17" s="23" t="s">
        <v>4</v>
      </c>
      <c r="H17" s="60"/>
      <c r="I17"/>
      <c r="BV17" s="14"/>
      <c r="BX17"/>
    </row>
    <row r="18" spans="1:76" ht="25.5" customHeight="1" x14ac:dyDescent="0.3">
      <c r="A18" s="93">
        <v>2.2000000000000002</v>
      </c>
      <c r="B18" s="78" t="s">
        <v>88</v>
      </c>
      <c r="C18" s="111" t="s">
        <v>208</v>
      </c>
      <c r="D18" s="94" t="s">
        <v>96</v>
      </c>
      <c r="E18" s="42" t="s">
        <v>102</v>
      </c>
      <c r="F18" s="23" t="s">
        <v>4</v>
      </c>
      <c r="H18" s="60"/>
      <c r="I18"/>
      <c r="BW18"/>
      <c r="BX18"/>
    </row>
    <row r="19" spans="1:76" ht="26.4" x14ac:dyDescent="0.3">
      <c r="A19" s="93">
        <v>2.2999999999999998</v>
      </c>
      <c r="B19" s="78" t="s">
        <v>89</v>
      </c>
      <c r="C19" s="111" t="s">
        <v>212</v>
      </c>
      <c r="D19" s="94" t="s">
        <v>209</v>
      </c>
      <c r="E19" s="42" t="s">
        <v>210</v>
      </c>
      <c r="F19" s="23" t="s">
        <v>4</v>
      </c>
      <c r="H19" s="60"/>
      <c r="I19"/>
      <c r="BW19"/>
      <c r="BX19"/>
    </row>
    <row r="20" spans="1:76" x14ac:dyDescent="0.3">
      <c r="A20" s="93">
        <v>2.4</v>
      </c>
      <c r="B20" s="78" t="s">
        <v>90</v>
      </c>
      <c r="C20" s="111" t="s">
        <v>211</v>
      </c>
      <c r="D20" s="94" t="s">
        <v>97</v>
      </c>
      <c r="E20" s="42">
        <v>1000</v>
      </c>
      <c r="F20" s="23" t="s">
        <v>4</v>
      </c>
      <c r="H20" s="60"/>
      <c r="I20"/>
      <c r="BW20"/>
      <c r="BX20"/>
    </row>
    <row r="21" spans="1:76" x14ac:dyDescent="0.3">
      <c r="A21" s="93">
        <v>2.5</v>
      </c>
      <c r="B21" s="78" t="s">
        <v>95</v>
      </c>
      <c r="C21" s="111" t="s">
        <v>213</v>
      </c>
      <c r="D21" s="94"/>
      <c r="E21" s="42" t="s">
        <v>100</v>
      </c>
      <c r="F21" s="23" t="s">
        <v>4</v>
      </c>
      <c r="H21" s="60"/>
      <c r="I21"/>
      <c r="BV21" s="14"/>
      <c r="BX21"/>
    </row>
    <row r="22" spans="1:76" x14ac:dyDescent="0.3">
      <c r="A22" s="93">
        <v>2.6</v>
      </c>
      <c r="B22" s="78" t="s">
        <v>94</v>
      </c>
      <c r="C22" s="111" t="s">
        <v>214</v>
      </c>
      <c r="D22" s="94" t="s">
        <v>98</v>
      </c>
      <c r="E22" s="42" t="s">
        <v>101</v>
      </c>
      <c r="F22" s="23" t="s">
        <v>4</v>
      </c>
      <c r="H22" s="60"/>
      <c r="I22"/>
      <c r="BV22" s="14"/>
      <c r="BX22"/>
    </row>
    <row r="23" spans="1:76" x14ac:dyDescent="0.3">
      <c r="A23" s="93">
        <v>2.7</v>
      </c>
      <c r="B23" s="78" t="s">
        <v>93</v>
      </c>
      <c r="C23" s="111" t="s">
        <v>215</v>
      </c>
      <c r="D23" s="94"/>
      <c r="E23" s="42" t="s">
        <v>99</v>
      </c>
      <c r="F23" s="23" t="s">
        <v>4</v>
      </c>
      <c r="H23" s="60"/>
      <c r="I23"/>
      <c r="BW23"/>
      <c r="BX23"/>
    </row>
    <row r="24" spans="1:76" x14ac:dyDescent="0.3">
      <c r="A24" s="93">
        <v>2.8</v>
      </c>
      <c r="B24" s="78"/>
      <c r="C24" s="49"/>
      <c r="D24" s="94"/>
      <c r="E24" s="42"/>
      <c r="F24" s="23"/>
      <c r="H24" s="60"/>
      <c r="I24"/>
      <c r="BW24"/>
      <c r="BX24"/>
    </row>
    <row r="25" spans="1:76" x14ac:dyDescent="0.3">
      <c r="A25" s="93">
        <v>2.9</v>
      </c>
      <c r="B25" s="3" t="s">
        <v>105</v>
      </c>
      <c r="C25" s="125" t="s">
        <v>104</v>
      </c>
      <c r="D25" s="94"/>
      <c r="E25" s="42"/>
      <c r="F25" s="23"/>
      <c r="H25" s="60"/>
      <c r="I25"/>
      <c r="BV25" s="14"/>
      <c r="BX25"/>
    </row>
    <row r="26" spans="1:76" ht="29.25" customHeight="1" x14ac:dyDescent="0.3">
      <c r="A26" s="135">
        <v>2.1</v>
      </c>
      <c r="B26" s="78" t="s">
        <v>246</v>
      </c>
      <c r="C26" s="111" t="s">
        <v>134</v>
      </c>
      <c r="D26" s="94"/>
      <c r="E26" s="42" t="str">
        <f>VLOOKUP($C$10,$H$86:$BK$117,6,FALSE)</f>
        <v>Straight Joint</v>
      </c>
      <c r="F26" s="23" t="s">
        <v>4</v>
      </c>
      <c r="H26" s="60"/>
      <c r="I26"/>
      <c r="BW26"/>
      <c r="BX26"/>
    </row>
    <row r="27" spans="1:76" x14ac:dyDescent="0.3">
      <c r="A27" s="93">
        <v>2.11</v>
      </c>
      <c r="B27" s="78" t="s">
        <v>106</v>
      </c>
      <c r="C27" s="111" t="s">
        <v>135</v>
      </c>
      <c r="D27" s="94"/>
      <c r="E27" s="42" t="str">
        <f>VLOOKUP($C$10,$H$86:$BK$117,5,FALSE)</f>
        <v>95-185</v>
      </c>
      <c r="F27" s="23" t="s">
        <v>4</v>
      </c>
      <c r="H27" s="60"/>
      <c r="I27"/>
      <c r="BW27"/>
      <c r="BX27"/>
    </row>
    <row r="28" spans="1:76" x14ac:dyDescent="0.3">
      <c r="A28" s="93">
        <v>2.12</v>
      </c>
      <c r="B28" s="78"/>
      <c r="C28" s="111" t="s">
        <v>230</v>
      </c>
      <c r="D28" s="94"/>
      <c r="E28" s="42" t="str">
        <f>VLOOKUP($C$10,$H$86:$BK$117,9,FALSE)</f>
        <v>3C</v>
      </c>
      <c r="F28" s="23" t="s">
        <v>4</v>
      </c>
      <c r="H28" s="60"/>
      <c r="I28"/>
      <c r="BW28"/>
      <c r="BX28"/>
    </row>
    <row r="29" spans="1:76" ht="19.5" customHeight="1" thickBot="1" x14ac:dyDescent="0.35">
      <c r="A29" s="93">
        <v>2.13</v>
      </c>
      <c r="B29" s="78" t="s">
        <v>125</v>
      </c>
      <c r="C29" s="111" t="s">
        <v>231</v>
      </c>
      <c r="D29" s="94"/>
      <c r="E29" s="42" t="str">
        <f>VLOOKUP($C$10,$H$86:$BK$117,10,FALSE)</f>
        <v>single unit</v>
      </c>
      <c r="F29" s="23" t="s">
        <v>4</v>
      </c>
      <c r="H29" s="60"/>
      <c r="I29"/>
      <c r="BV29" s="14"/>
      <c r="BX29"/>
    </row>
    <row r="30" spans="1:76" x14ac:dyDescent="0.3">
      <c r="A30" s="128">
        <v>3</v>
      </c>
      <c r="B30" s="138"/>
      <c r="C30" s="139" t="s">
        <v>107</v>
      </c>
      <c r="D30" s="130"/>
      <c r="E30" s="131"/>
      <c r="F30" s="132"/>
      <c r="H30" s="60"/>
      <c r="I30"/>
      <c r="BV30" s="14"/>
      <c r="BX30"/>
    </row>
    <row r="31" spans="1:76" ht="26.4" x14ac:dyDescent="0.3">
      <c r="A31" s="93">
        <v>3.1</v>
      </c>
      <c r="B31" s="78" t="s">
        <v>111</v>
      </c>
      <c r="C31" s="111" t="s">
        <v>136</v>
      </c>
      <c r="D31" s="94" t="s">
        <v>110</v>
      </c>
      <c r="E31" s="42" t="str">
        <f>VLOOKUP($C$10,$H$86:$BK$117,18,FALSE)</f>
        <v>10kA 1s</v>
      </c>
      <c r="F31" s="23" t="s">
        <v>4</v>
      </c>
      <c r="H31" s="60"/>
      <c r="I31"/>
      <c r="BV31" s="14"/>
      <c r="BX31"/>
    </row>
    <row r="32" spans="1:76" ht="37.5" customHeight="1" x14ac:dyDescent="0.3">
      <c r="A32" s="93">
        <v>3.2</v>
      </c>
      <c r="B32" s="98" t="s">
        <v>112</v>
      </c>
      <c r="C32" s="111" t="s">
        <v>137</v>
      </c>
      <c r="D32" s="94"/>
      <c r="E32" s="42" t="str">
        <f>VLOOKUP($C$10,$H$86:$BK$117,13,FALSE)</f>
        <v>xxxxxxxx</v>
      </c>
      <c r="F32" s="96" t="s">
        <v>4</v>
      </c>
      <c r="H32" s="60"/>
      <c r="I32"/>
      <c r="BW32"/>
      <c r="BX32"/>
    </row>
    <row r="33" spans="1:76" ht="22.5" customHeight="1" x14ac:dyDescent="0.3">
      <c r="A33" s="93">
        <v>3.3</v>
      </c>
      <c r="B33" s="98" t="s">
        <v>332</v>
      </c>
      <c r="C33" s="111" t="s">
        <v>333</v>
      </c>
      <c r="D33" s="94"/>
      <c r="E33" s="42"/>
      <c r="F33" s="96"/>
      <c r="H33" s="60"/>
      <c r="I33"/>
      <c r="BW33"/>
      <c r="BX33"/>
    </row>
    <row r="34" spans="1:76" x14ac:dyDescent="0.3">
      <c r="A34" s="93">
        <v>3.4</v>
      </c>
      <c r="B34" s="98" t="s">
        <v>332</v>
      </c>
      <c r="C34" s="111" t="s">
        <v>334</v>
      </c>
      <c r="D34" s="94"/>
      <c r="E34" s="42">
        <f>VLOOKUP($C$10,$H$86:$BK$117,54,FALSE)</f>
        <v>0</v>
      </c>
      <c r="F34" s="96" t="s">
        <v>4</v>
      </c>
      <c r="H34" s="60"/>
      <c r="I34"/>
      <c r="BW34"/>
      <c r="BX34"/>
    </row>
    <row r="35" spans="1:76" ht="19.5" customHeight="1" x14ac:dyDescent="0.3">
      <c r="A35" s="93">
        <v>3.5</v>
      </c>
      <c r="B35" s="98" t="s">
        <v>332</v>
      </c>
      <c r="C35" s="111" t="s">
        <v>335</v>
      </c>
      <c r="D35" s="94"/>
      <c r="E35" s="42">
        <f>VLOOKUP($C$10,$H$86:$BK$117,56,FALSE)</f>
        <v>0</v>
      </c>
      <c r="F35" s="96" t="s">
        <v>4</v>
      </c>
      <c r="H35" s="60"/>
      <c r="I35"/>
      <c r="BW35"/>
      <c r="BX35"/>
    </row>
    <row r="36" spans="1:76" ht="20.25" customHeight="1" x14ac:dyDescent="0.3">
      <c r="A36" s="93">
        <v>3.6</v>
      </c>
      <c r="B36" s="78" t="s">
        <v>113</v>
      </c>
      <c r="C36" s="111" t="s">
        <v>138</v>
      </c>
      <c r="D36" s="94"/>
      <c r="E36" s="42" t="str">
        <f>VLOOKUP($C$10,$H$86:$BK$117,7,FALSE)</f>
        <v>xxxxxxxx</v>
      </c>
      <c r="F36" s="134" t="str">
        <f>VLOOKUP($C$10,$H$86:$BK$117,8,FALSE)</f>
        <v>xxxxxxxx</v>
      </c>
      <c r="H36" s="60"/>
      <c r="I36"/>
      <c r="BV36" s="14"/>
      <c r="BX36"/>
    </row>
    <row r="37" spans="1:76" ht="30.75" customHeight="1" x14ac:dyDescent="0.3">
      <c r="A37" s="93">
        <v>3.7</v>
      </c>
      <c r="B37" s="78" t="s">
        <v>113</v>
      </c>
      <c r="C37" s="111" t="s">
        <v>139</v>
      </c>
      <c r="D37" s="94"/>
      <c r="E37" s="42" t="str">
        <f>VLOOKUP($C$10,$H$86:$BK$117,17,FALSE)</f>
        <v>xxxxxxxx</v>
      </c>
      <c r="F37" s="23" t="s">
        <v>4</v>
      </c>
      <c r="H37" s="60"/>
      <c r="I37"/>
      <c r="BW37"/>
      <c r="BX37"/>
    </row>
    <row r="38" spans="1:76" ht="30.75" customHeight="1" x14ac:dyDescent="0.3">
      <c r="A38" s="93">
        <v>3.8</v>
      </c>
      <c r="B38" s="78" t="s">
        <v>339</v>
      </c>
      <c r="C38" s="111" t="s">
        <v>340</v>
      </c>
      <c r="D38" s="94"/>
      <c r="E38" s="42" t="s">
        <v>5</v>
      </c>
      <c r="F38" s="23"/>
      <c r="H38" s="60"/>
      <c r="I38"/>
      <c r="BW38"/>
      <c r="BX38"/>
    </row>
    <row r="39" spans="1:76" ht="26.4" x14ac:dyDescent="0.3">
      <c r="A39" s="93">
        <v>3.9</v>
      </c>
      <c r="B39" s="78" t="s">
        <v>115</v>
      </c>
      <c r="C39" s="111" t="s">
        <v>235</v>
      </c>
      <c r="D39" s="94" t="s">
        <v>223</v>
      </c>
      <c r="E39" s="42">
        <f>VLOOKUP($C$10,$H$86:$BK$117,15,FALSE)</f>
        <v>20</v>
      </c>
      <c r="F39" s="23" t="s">
        <v>4</v>
      </c>
      <c r="H39" s="60"/>
      <c r="I39"/>
      <c r="BV39" s="14"/>
      <c r="BX39"/>
    </row>
    <row r="40" spans="1:76" x14ac:dyDescent="0.3">
      <c r="A40" s="135">
        <v>3.1</v>
      </c>
      <c r="B40" s="78" t="s">
        <v>115</v>
      </c>
      <c r="C40" s="111" t="s">
        <v>236</v>
      </c>
      <c r="D40" s="94"/>
      <c r="E40" s="97" t="s">
        <v>5</v>
      </c>
      <c r="F40" s="23" t="s">
        <v>4</v>
      </c>
      <c r="H40" s="60"/>
      <c r="I40"/>
      <c r="BV40" s="14"/>
      <c r="BX40"/>
    </row>
    <row r="41" spans="1:76" ht="43.5" customHeight="1" x14ac:dyDescent="0.3">
      <c r="A41" s="93">
        <v>3.11</v>
      </c>
      <c r="B41" s="78" t="s">
        <v>114</v>
      </c>
      <c r="C41" s="111" t="s">
        <v>140</v>
      </c>
      <c r="D41" s="94"/>
      <c r="E41" s="42" t="str">
        <f>VLOOKUP($C$10,$H$86:$BK$117,19,FALSE)</f>
        <v>No</v>
      </c>
      <c r="F41" s="134" t="str">
        <f>VLOOKUP($C$10,$H$86:$BK$117,20,FALSE)</f>
        <v>________</v>
      </c>
      <c r="H41" s="60"/>
      <c r="I41"/>
      <c r="BW41"/>
      <c r="BX41"/>
    </row>
    <row r="42" spans="1:76" ht="39.6" x14ac:dyDescent="0.3">
      <c r="A42" s="93">
        <v>3.12</v>
      </c>
      <c r="B42" s="78" t="s">
        <v>116</v>
      </c>
      <c r="C42" s="111" t="s">
        <v>117</v>
      </c>
      <c r="D42" s="94"/>
      <c r="E42" s="42"/>
      <c r="F42" s="23"/>
      <c r="H42" s="60"/>
      <c r="I42"/>
      <c r="BW42"/>
      <c r="BX42"/>
    </row>
    <row r="43" spans="1:76" ht="15" customHeight="1" x14ac:dyDescent="0.3">
      <c r="A43" s="93">
        <v>3.13</v>
      </c>
      <c r="B43" s="78"/>
      <c r="C43" s="111" t="s">
        <v>108</v>
      </c>
      <c r="D43" s="94"/>
      <c r="E43" s="42" t="str">
        <f>VLOOKUP($C$10,$H$86:$BK$117,21,FALSE)</f>
        <v>Yes</v>
      </c>
      <c r="F43" s="23" t="str">
        <f>VLOOKUP($C$10,$H$86:$BK$117,22,FALSE)</f>
        <v>________</v>
      </c>
      <c r="H43" s="60"/>
      <c r="I43"/>
      <c r="BW43"/>
      <c r="BX43"/>
    </row>
    <row r="44" spans="1:76" x14ac:dyDescent="0.3">
      <c r="A44" s="93">
        <v>3.14</v>
      </c>
      <c r="B44" s="78"/>
      <c r="C44" s="111" t="s">
        <v>109</v>
      </c>
      <c r="D44" s="94"/>
      <c r="E44" s="42" t="str">
        <f>VLOOKUP($C$10,$H$86:$BK$117,23,FALSE)</f>
        <v>xxxxxxxx</v>
      </c>
      <c r="F44" s="23" t="str">
        <f>VLOOKUP($C$10,$H$86:$BK$117,24,FALSE)</f>
        <v>xxxxxxxx</v>
      </c>
      <c r="H44" s="60"/>
      <c r="I44"/>
      <c r="BW44"/>
      <c r="BX44"/>
    </row>
    <row r="45" spans="1:76" x14ac:dyDescent="0.3">
      <c r="A45" s="93">
        <v>3.15</v>
      </c>
      <c r="B45" s="78"/>
      <c r="C45" s="111" t="s">
        <v>118</v>
      </c>
      <c r="D45" s="94"/>
      <c r="E45" s="42" t="str">
        <f>VLOOKUP($C$10,$H$86:$BK$117,25,FALSE)</f>
        <v>Yes</v>
      </c>
      <c r="F45" s="23" t="str">
        <f>VLOOKUP($C$10,$H$86:$BK$117,26,FALSE)</f>
        <v>________</v>
      </c>
      <c r="H45" s="60"/>
      <c r="I45"/>
      <c r="BW45"/>
      <c r="BX45"/>
    </row>
    <row r="46" spans="1:76" ht="26.4" x14ac:dyDescent="0.3">
      <c r="A46" s="93">
        <v>3.16</v>
      </c>
      <c r="B46" s="78" t="s">
        <v>119</v>
      </c>
      <c r="C46" s="111" t="s">
        <v>242</v>
      </c>
      <c r="D46" s="94"/>
      <c r="E46" s="42" t="s">
        <v>5</v>
      </c>
      <c r="F46" s="23" t="s">
        <v>4</v>
      </c>
      <c r="H46" s="60"/>
      <c r="I46"/>
      <c r="BW46"/>
      <c r="BX46"/>
    </row>
    <row r="47" spans="1:76" x14ac:dyDescent="0.3">
      <c r="A47" s="93"/>
      <c r="B47" s="78"/>
      <c r="C47" s="79"/>
      <c r="D47" s="94"/>
      <c r="E47" s="42"/>
      <c r="F47" s="23"/>
      <c r="H47" s="60"/>
      <c r="I47"/>
      <c r="BV47" s="14"/>
      <c r="BX47"/>
    </row>
    <row r="48" spans="1:76" x14ac:dyDescent="0.3">
      <c r="A48" s="93"/>
      <c r="B48" s="140" t="s">
        <v>112</v>
      </c>
      <c r="C48" s="95" t="s">
        <v>132</v>
      </c>
      <c r="D48" s="94"/>
      <c r="E48" s="42"/>
      <c r="F48" s="23"/>
      <c r="H48" s="60"/>
      <c r="I48"/>
      <c r="BV48" s="14"/>
      <c r="BX48"/>
    </row>
    <row r="49" spans="1:76" ht="39.6" x14ac:dyDescent="0.3">
      <c r="A49" s="93">
        <v>3.17</v>
      </c>
      <c r="B49" s="141" t="s">
        <v>120</v>
      </c>
      <c r="C49" s="111" t="s">
        <v>141</v>
      </c>
      <c r="D49" s="94"/>
      <c r="E49" s="42" t="s">
        <v>5</v>
      </c>
      <c r="F49" s="23" t="s">
        <v>4</v>
      </c>
      <c r="H49" s="60"/>
      <c r="I49"/>
      <c r="BW49"/>
      <c r="BX49"/>
    </row>
    <row r="50" spans="1:76" x14ac:dyDescent="0.3">
      <c r="A50" s="93">
        <v>3.18</v>
      </c>
      <c r="B50" s="141" t="s">
        <v>145</v>
      </c>
      <c r="C50" s="111" t="s">
        <v>142</v>
      </c>
      <c r="D50" s="94"/>
      <c r="E50" s="97" t="s">
        <v>5</v>
      </c>
      <c r="F50" s="23" t="s">
        <v>4</v>
      </c>
      <c r="H50" s="60"/>
      <c r="I50"/>
      <c r="BW50"/>
      <c r="BX50"/>
    </row>
    <row r="51" spans="1:76" ht="26.4" x14ac:dyDescent="0.3">
      <c r="A51" s="93">
        <v>3.19</v>
      </c>
      <c r="B51" s="141" t="s">
        <v>121</v>
      </c>
      <c r="C51" s="111" t="s">
        <v>143</v>
      </c>
      <c r="D51" s="94"/>
      <c r="E51" s="42" t="s">
        <v>5</v>
      </c>
      <c r="F51" s="23" t="s">
        <v>4</v>
      </c>
      <c r="H51" s="60"/>
      <c r="I51"/>
      <c r="BV51" s="14"/>
      <c r="BX51"/>
    </row>
    <row r="52" spans="1:76" ht="38.25" customHeight="1" x14ac:dyDescent="0.3">
      <c r="A52" s="93">
        <v>3.2</v>
      </c>
      <c r="B52" s="141" t="s">
        <v>122</v>
      </c>
      <c r="C52" s="111" t="s">
        <v>243</v>
      </c>
      <c r="D52" s="94"/>
      <c r="E52" s="42" t="s">
        <v>5</v>
      </c>
      <c r="F52" s="23" t="s">
        <v>4</v>
      </c>
      <c r="H52" s="60"/>
      <c r="I52"/>
      <c r="BV52" s="14"/>
      <c r="BX52"/>
    </row>
    <row r="53" spans="1:76" ht="38.25" customHeight="1" x14ac:dyDescent="0.3">
      <c r="A53" s="93">
        <v>3.21</v>
      </c>
      <c r="B53" s="141" t="s">
        <v>124</v>
      </c>
      <c r="C53" s="111" t="s">
        <v>206</v>
      </c>
      <c r="D53" s="94"/>
      <c r="E53" s="42" t="s">
        <v>5</v>
      </c>
      <c r="F53" s="23" t="s">
        <v>4</v>
      </c>
      <c r="H53" s="60"/>
      <c r="I53"/>
      <c r="BV53" s="14"/>
      <c r="BX53"/>
    </row>
    <row r="54" spans="1:76" x14ac:dyDescent="0.3">
      <c r="A54" s="93">
        <v>3.22</v>
      </c>
      <c r="B54" s="141" t="s">
        <v>124</v>
      </c>
      <c r="C54" s="111" t="s">
        <v>144</v>
      </c>
      <c r="D54" s="94"/>
      <c r="E54" s="42" t="s">
        <v>7</v>
      </c>
      <c r="F54" s="23" t="s">
        <v>4</v>
      </c>
      <c r="H54" s="60"/>
      <c r="I54"/>
      <c r="BV54" s="14"/>
      <c r="BX54"/>
    </row>
    <row r="55" spans="1:76" ht="40.200000000000003" thickBot="1" x14ac:dyDescent="0.35">
      <c r="A55" s="93">
        <v>3.23</v>
      </c>
      <c r="B55" s="142" t="s">
        <v>123</v>
      </c>
      <c r="C55" s="133" t="s">
        <v>244</v>
      </c>
      <c r="D55" s="18"/>
      <c r="E55" s="43" t="str">
        <f>VLOOKUP($C$10,$H$86:$BK$117,27,FALSE)</f>
        <v>xxxxxxxx</v>
      </c>
      <c r="F55" s="24" t="str">
        <f>VLOOKUP($C$10,$H$86:$BK$117,28,FALSE)</f>
        <v>xxxxxxxx</v>
      </c>
      <c r="H55" s="60"/>
      <c r="I55"/>
      <c r="BV55" s="14"/>
      <c r="BX55"/>
    </row>
    <row r="56" spans="1:76" ht="15" customHeight="1" x14ac:dyDescent="0.3">
      <c r="A56" s="128">
        <v>4.0999999999999996</v>
      </c>
      <c r="B56" s="129" t="s">
        <v>127</v>
      </c>
      <c r="C56" s="136" t="s">
        <v>126</v>
      </c>
      <c r="D56" s="130"/>
      <c r="E56" s="131"/>
      <c r="F56" s="137"/>
      <c r="H56" s="60"/>
      <c r="I56"/>
      <c r="BW56"/>
      <c r="BX56"/>
    </row>
    <row r="57" spans="1:76" x14ac:dyDescent="0.3">
      <c r="A57" s="93">
        <v>4.2</v>
      </c>
      <c r="B57" s="78" t="s">
        <v>128</v>
      </c>
      <c r="C57" s="111" t="s">
        <v>258</v>
      </c>
      <c r="D57" s="94"/>
      <c r="E57" s="42" t="str">
        <f>VLOOKUP($C$10,$H$86:$BK$117,45,FALSE)</f>
        <v>xxxxxxxx</v>
      </c>
      <c r="F57" s="134" t="str">
        <f>VLOOKUP($C$10,$H$86:$BK$117,44,FALSE)</f>
        <v>________</v>
      </c>
      <c r="H57" s="60"/>
      <c r="I57"/>
      <c r="BW57"/>
      <c r="BX57"/>
    </row>
    <row r="58" spans="1:76" x14ac:dyDescent="0.3">
      <c r="A58" s="93">
        <v>4.3</v>
      </c>
      <c r="B58" s="78" t="s">
        <v>128</v>
      </c>
      <c r="C58" s="111" t="s">
        <v>146</v>
      </c>
      <c r="D58" s="94"/>
      <c r="E58" s="42" t="str">
        <f>VLOOKUP($C$10,$H$86:$BK$117,45,FALSE)</f>
        <v>xxxxxxxx</v>
      </c>
      <c r="F58" s="134" t="str">
        <f>VLOOKUP($C$10,$H$86:$BK$117,46,FALSE)</f>
        <v>________</v>
      </c>
      <c r="H58" s="60"/>
      <c r="I58"/>
      <c r="BW58"/>
      <c r="BX58"/>
    </row>
    <row r="59" spans="1:76" ht="39.6" x14ac:dyDescent="0.3">
      <c r="A59" s="93">
        <v>4.4000000000000004</v>
      </c>
      <c r="B59" s="78" t="s">
        <v>129</v>
      </c>
      <c r="C59" s="111" t="s">
        <v>147</v>
      </c>
      <c r="D59" s="94"/>
      <c r="E59" s="42" t="str">
        <f>VLOOKUP($C$10,$H$86:$BK$117,41,FALSE)</f>
        <v>Yes</v>
      </c>
      <c r="F59" s="134" t="str">
        <f>VLOOKUP($C$10,$H$86:$BK$117,42,FALSE)</f>
        <v>________</v>
      </c>
      <c r="H59" s="60"/>
      <c r="I59"/>
      <c r="BW59"/>
      <c r="BX59"/>
    </row>
    <row r="60" spans="1:76" ht="26.4" x14ac:dyDescent="0.3">
      <c r="A60" s="93">
        <v>4.5</v>
      </c>
      <c r="B60" s="78" t="s">
        <v>130</v>
      </c>
      <c r="C60" s="111" t="s">
        <v>148</v>
      </c>
      <c r="D60" s="19"/>
      <c r="E60" s="42" t="str">
        <f>VLOOKUP($C$10,$H$86:$BK$117,43,FALSE)</f>
        <v>Yes</v>
      </c>
      <c r="F60" s="134" t="str">
        <f>VLOOKUP($C$10,$H$86:$BK$117,44,FALSE)</f>
        <v>________</v>
      </c>
      <c r="H60" s="60"/>
      <c r="I60"/>
      <c r="BW60"/>
      <c r="BX60"/>
    </row>
    <row r="61" spans="1:76" ht="26.4" x14ac:dyDescent="0.3">
      <c r="A61" s="93">
        <v>4.5999999999999996</v>
      </c>
      <c r="B61" s="78" t="s">
        <v>130</v>
      </c>
      <c r="C61" s="111" t="s">
        <v>149</v>
      </c>
      <c r="D61" s="19"/>
      <c r="E61" s="42" t="str">
        <f>VLOOKUP($C$10,$H$86:$BK$117,43,FALSE)</f>
        <v>Yes</v>
      </c>
      <c r="F61" s="134" t="str">
        <f>VLOOKUP($C$10,$H$86:$BK$117,44,FALSE)</f>
        <v>________</v>
      </c>
      <c r="H61" s="60"/>
      <c r="I61"/>
      <c r="BW61"/>
      <c r="BX61"/>
    </row>
    <row r="62" spans="1:76" ht="66" x14ac:dyDescent="0.3">
      <c r="A62" s="93">
        <v>4.7</v>
      </c>
      <c r="B62" s="78" t="s">
        <v>131</v>
      </c>
      <c r="C62" s="111" t="s">
        <v>253</v>
      </c>
      <c r="D62" s="94"/>
      <c r="E62" s="42" t="str">
        <f>VLOOKUP($C$10,$H$86:$BK$117,43,FALSE)</f>
        <v>Yes</v>
      </c>
      <c r="F62" s="134" t="str">
        <f>VLOOKUP($C$10,$H$86:$BK$117,44,FALSE)</f>
        <v>________</v>
      </c>
      <c r="H62" s="60"/>
      <c r="I62"/>
      <c r="BW62"/>
      <c r="BX62"/>
    </row>
    <row r="63" spans="1:76" ht="26.4" x14ac:dyDescent="0.3">
      <c r="A63" s="93">
        <v>4.8</v>
      </c>
      <c r="B63" s="78" t="s">
        <v>131</v>
      </c>
      <c r="C63" s="111" t="s">
        <v>254</v>
      </c>
      <c r="D63" s="94"/>
      <c r="E63" s="42" t="str">
        <f>VLOOKUP($C$10,$H$86:$BK$117,43,FALSE)</f>
        <v>Yes</v>
      </c>
      <c r="F63" s="134" t="str">
        <f>VLOOKUP($C$10,$H$86:$BK$117,44,FALSE)</f>
        <v>________</v>
      </c>
      <c r="H63" s="60"/>
      <c r="I63"/>
      <c r="BW63"/>
      <c r="BX63"/>
    </row>
    <row r="64" spans="1:76" ht="40.200000000000003" thickBot="1" x14ac:dyDescent="0.35">
      <c r="A64" s="5">
        <v>4.9000000000000004</v>
      </c>
      <c r="B64" s="6" t="s">
        <v>341</v>
      </c>
      <c r="C64" s="133" t="s">
        <v>342</v>
      </c>
      <c r="D64" s="18"/>
      <c r="E64" s="43" t="s">
        <v>5</v>
      </c>
      <c r="F64" s="23" t="s">
        <v>4</v>
      </c>
      <c r="H64" s="60"/>
      <c r="I64"/>
      <c r="BW64"/>
      <c r="BX64"/>
    </row>
    <row r="65" spans="1:76" x14ac:dyDescent="0.3">
      <c r="A65" s="128">
        <v>5</v>
      </c>
      <c r="B65" s="138">
        <v>7</v>
      </c>
      <c r="C65" s="148" t="s">
        <v>330</v>
      </c>
      <c r="D65" s="130"/>
      <c r="E65" s="131"/>
      <c r="F65" s="132"/>
      <c r="BW65"/>
      <c r="BX65"/>
    </row>
    <row r="66" spans="1:76" ht="40.200000000000003" thickBot="1" x14ac:dyDescent="0.35">
      <c r="A66" s="5"/>
      <c r="B66" s="6">
        <v>7.2</v>
      </c>
      <c r="C66" s="133" t="s">
        <v>329</v>
      </c>
      <c r="D66" s="18"/>
      <c r="E66" s="43" t="s">
        <v>5</v>
      </c>
      <c r="F66" s="24" t="s">
        <v>4</v>
      </c>
      <c r="BW66"/>
      <c r="BX66"/>
    </row>
    <row r="67" spans="1:76" x14ac:dyDescent="0.3">
      <c r="A67" s="160"/>
      <c r="B67" s="103"/>
      <c r="C67" t="s">
        <v>348</v>
      </c>
      <c r="D67" s="48"/>
      <c r="E67" s="25"/>
      <c r="F67" s="57"/>
      <c r="BW67"/>
      <c r="BX67"/>
    </row>
    <row r="68" spans="1:76" ht="15.75" customHeight="1" x14ac:dyDescent="0.3">
      <c r="A68" s="32"/>
      <c r="B68" s="208" t="s">
        <v>11</v>
      </c>
      <c r="C68" s="208"/>
      <c r="D68" s="208"/>
      <c r="E68" s="208"/>
      <c r="F68" s="37"/>
      <c r="BW68"/>
      <c r="BX68"/>
    </row>
    <row r="69" spans="1:76" x14ac:dyDescent="0.3">
      <c r="A69" s="28"/>
      <c r="B69" s="99"/>
      <c r="C69" s="11"/>
      <c r="D69" s="12"/>
      <c r="E69" s="26"/>
      <c r="F69" s="38"/>
      <c r="BW69"/>
      <c r="BX69"/>
    </row>
    <row r="70" spans="1:76" x14ac:dyDescent="0.3">
      <c r="A70" s="28"/>
      <c r="B70" s="203" t="s">
        <v>12</v>
      </c>
      <c r="C70" s="203"/>
      <c r="D70" s="12"/>
      <c r="E70" s="44"/>
      <c r="F70" s="39"/>
      <c r="BW70"/>
      <c r="BX70"/>
    </row>
    <row r="71" spans="1:76" x14ac:dyDescent="0.3">
      <c r="A71" s="28"/>
      <c r="B71" s="100" t="s">
        <v>344</v>
      </c>
      <c r="C71" s="17" t="s">
        <v>13</v>
      </c>
      <c r="D71" s="12"/>
      <c r="E71" s="45" t="s">
        <v>14</v>
      </c>
      <c r="F71" s="38" t="s">
        <v>15</v>
      </c>
    </row>
    <row r="72" spans="1:76" s="47" customFormat="1" ht="15.6" x14ac:dyDescent="0.3">
      <c r="A72" s="28"/>
      <c r="B72" s="99"/>
      <c r="C72" s="17"/>
      <c r="D72" s="12"/>
      <c r="E72" s="27"/>
      <c r="F72" s="40"/>
      <c r="G72" s="25"/>
      <c r="H72"/>
      <c r="I72" s="10"/>
      <c r="BW72" s="16"/>
      <c r="BX72" s="16"/>
    </row>
    <row r="73" spans="1:76" s="1" customFormat="1" ht="15.6" x14ac:dyDescent="0.3">
      <c r="A73" s="28"/>
      <c r="B73" s="203" t="s">
        <v>12</v>
      </c>
      <c r="C73" s="203"/>
      <c r="D73" s="12"/>
      <c r="E73" s="44"/>
      <c r="F73" s="39"/>
      <c r="G73" s="25"/>
      <c r="H73" s="47"/>
      <c r="I73" s="13"/>
      <c r="BW73" s="15"/>
      <c r="BX73" s="15"/>
    </row>
    <row r="74" spans="1:76" s="1" customFormat="1" x14ac:dyDescent="0.3">
      <c r="A74" s="28"/>
      <c r="B74" s="101" t="s">
        <v>345</v>
      </c>
      <c r="C74" s="17" t="s">
        <v>13</v>
      </c>
      <c r="D74" s="12"/>
      <c r="E74" s="45" t="s">
        <v>14</v>
      </c>
      <c r="F74" s="38" t="s">
        <v>15</v>
      </c>
      <c r="G74" s="25"/>
      <c r="I74" s="13"/>
      <c r="BW74" s="15"/>
      <c r="BX74" s="15"/>
    </row>
    <row r="75" spans="1:76" s="1" customFormat="1" x14ac:dyDescent="0.3">
      <c r="A75" s="28"/>
      <c r="B75" s="99"/>
      <c r="C75" s="17"/>
      <c r="D75" s="12"/>
      <c r="E75" s="27"/>
      <c r="F75" s="40"/>
      <c r="G75" s="25"/>
      <c r="I75" s="13"/>
      <c r="BW75" s="15"/>
      <c r="BX75" s="15"/>
    </row>
    <row r="76" spans="1:76" s="1" customFormat="1" ht="15" customHeight="1" x14ac:dyDescent="0.3">
      <c r="A76" s="28"/>
      <c r="B76" s="203" t="s">
        <v>12</v>
      </c>
      <c r="C76" s="203"/>
      <c r="D76" s="12"/>
      <c r="E76" s="44"/>
      <c r="F76" s="39"/>
      <c r="G76" s="25"/>
      <c r="I76" s="13"/>
      <c r="BW76" s="15"/>
      <c r="BX76" s="15"/>
    </row>
    <row r="77" spans="1:76" s="1" customFormat="1" x14ac:dyDescent="0.3">
      <c r="A77" s="28"/>
      <c r="B77" s="101" t="s">
        <v>16</v>
      </c>
      <c r="C77" s="17" t="s">
        <v>13</v>
      </c>
      <c r="D77" s="12"/>
      <c r="E77" s="45" t="s">
        <v>14</v>
      </c>
      <c r="F77" s="38" t="s">
        <v>15</v>
      </c>
      <c r="G77" s="25"/>
      <c r="I77" s="13"/>
      <c r="BW77" s="15"/>
      <c r="BX77" s="15"/>
    </row>
    <row r="78" spans="1:76" s="1" customFormat="1" ht="15" thickBot="1" x14ac:dyDescent="0.35">
      <c r="A78" s="30"/>
      <c r="B78" s="102"/>
      <c r="C78" s="144"/>
      <c r="D78" s="145"/>
      <c r="E78" s="146"/>
      <c r="F78" s="31"/>
      <c r="G78" s="25"/>
      <c r="I78" s="13"/>
      <c r="BW78" s="15"/>
      <c r="BX78" s="15"/>
    </row>
    <row r="79" spans="1:76" s="1" customFormat="1" hidden="1" x14ac:dyDescent="0.3">
      <c r="A79"/>
      <c r="B79" s="103"/>
      <c r="C79"/>
      <c r="D79" s="48"/>
      <c r="E79" s="25"/>
      <c r="F79"/>
      <c r="G79" s="25"/>
      <c r="I79" s="13"/>
      <c r="BW79" s="15"/>
      <c r="BX79" s="15"/>
    </row>
    <row r="80" spans="1:76" s="1" customFormat="1" hidden="1" x14ac:dyDescent="0.3">
      <c r="A80"/>
      <c r="B80" s="103"/>
      <c r="C80"/>
      <c r="D80" s="48"/>
      <c r="E80" s="25"/>
      <c r="F80"/>
      <c r="G80" s="25"/>
      <c r="I80" s="13"/>
      <c r="BW80" s="15"/>
      <c r="BX80" s="15"/>
    </row>
    <row r="81" spans="1:115" s="1" customFormat="1" hidden="1" x14ac:dyDescent="0.3">
      <c r="A81"/>
      <c r="B81" s="103"/>
      <c r="C81"/>
      <c r="D81" s="48"/>
      <c r="E81" s="25"/>
      <c r="F81"/>
      <c r="G81" s="25"/>
      <c r="I81" s="13"/>
      <c r="BK81" s="78"/>
      <c r="BW81" s="15"/>
      <c r="BX81" s="15"/>
    </row>
    <row r="82" spans="1:115" hidden="1" x14ac:dyDescent="0.3">
      <c r="B82" s="103"/>
      <c r="C82"/>
      <c r="D82" s="48"/>
      <c r="E82" s="25"/>
      <c r="F82"/>
      <c r="H82" s="1"/>
    </row>
    <row r="83" spans="1:115" hidden="1" x14ac:dyDescent="0.3">
      <c r="B83" s="103"/>
      <c r="C83"/>
      <c r="D83" s="48"/>
      <c r="E83" s="25"/>
      <c r="F83"/>
    </row>
    <row r="84" spans="1:115" hidden="1" x14ac:dyDescent="0.3">
      <c r="B84" s="103"/>
      <c r="C84"/>
      <c r="D84" s="48"/>
      <c r="E84" s="25"/>
      <c r="F84" s="25"/>
      <c r="G84"/>
      <c r="H84" s="104"/>
      <c r="I84" s="104">
        <v>2</v>
      </c>
      <c r="J84" s="104">
        <v>3</v>
      </c>
      <c r="K84" s="104">
        <v>4</v>
      </c>
      <c r="L84" s="104">
        <v>5</v>
      </c>
      <c r="M84" s="104">
        <v>6</v>
      </c>
      <c r="N84" s="104">
        <v>7</v>
      </c>
      <c r="O84" s="104">
        <v>8</v>
      </c>
      <c r="P84" s="104">
        <v>9</v>
      </c>
      <c r="Q84" s="104">
        <v>10</v>
      </c>
      <c r="R84" s="104">
        <v>11</v>
      </c>
      <c r="S84" s="104">
        <v>12</v>
      </c>
      <c r="T84" s="104">
        <v>13</v>
      </c>
      <c r="U84" s="104">
        <v>14</v>
      </c>
      <c r="V84" s="104">
        <v>15</v>
      </c>
      <c r="W84" s="104">
        <v>16</v>
      </c>
      <c r="X84" s="104">
        <v>17</v>
      </c>
      <c r="Y84" s="104">
        <v>18</v>
      </c>
      <c r="Z84" s="104">
        <v>19</v>
      </c>
      <c r="AA84" s="104">
        <v>20</v>
      </c>
      <c r="AB84" s="104">
        <v>21</v>
      </c>
      <c r="AC84" s="104">
        <v>22</v>
      </c>
      <c r="AD84" s="104">
        <v>23</v>
      </c>
      <c r="AE84" s="104">
        <v>24</v>
      </c>
      <c r="AF84" s="104">
        <v>25</v>
      </c>
      <c r="AG84" s="104">
        <v>26</v>
      </c>
      <c r="AH84" s="104">
        <v>27</v>
      </c>
      <c r="AI84" s="104">
        <v>28</v>
      </c>
      <c r="AJ84" s="104">
        <v>29</v>
      </c>
      <c r="AK84" s="104">
        <v>30</v>
      </c>
      <c r="AL84" s="104">
        <v>31</v>
      </c>
      <c r="AM84" s="104">
        <v>32</v>
      </c>
      <c r="AN84" s="104">
        <v>33</v>
      </c>
      <c r="AO84" s="104">
        <v>34</v>
      </c>
      <c r="AP84" s="104">
        <v>35</v>
      </c>
      <c r="AQ84" s="104">
        <v>36</v>
      </c>
      <c r="AR84" s="104">
        <v>37</v>
      </c>
      <c r="AS84" s="104">
        <v>38</v>
      </c>
      <c r="AT84" s="104">
        <v>39</v>
      </c>
      <c r="AU84" s="104">
        <v>40</v>
      </c>
      <c r="AV84" s="104">
        <v>41</v>
      </c>
      <c r="AW84" s="104">
        <v>42</v>
      </c>
      <c r="AX84" s="104">
        <v>43</v>
      </c>
      <c r="AY84" s="104">
        <v>44</v>
      </c>
      <c r="AZ84" s="104">
        <v>45</v>
      </c>
      <c r="BA84" s="104">
        <v>46</v>
      </c>
      <c r="BB84" s="104">
        <v>47</v>
      </c>
      <c r="BC84" s="104">
        <v>48</v>
      </c>
      <c r="BD84" s="104">
        <v>49</v>
      </c>
      <c r="BE84" s="104">
        <v>50</v>
      </c>
      <c r="BF84" s="104">
        <v>51</v>
      </c>
      <c r="BG84" s="104">
        <v>52</v>
      </c>
      <c r="BH84" s="104">
        <v>53</v>
      </c>
      <c r="BI84" s="161">
        <v>54</v>
      </c>
      <c r="BJ84" s="161">
        <v>55</v>
      </c>
      <c r="BK84" s="161">
        <v>56</v>
      </c>
      <c r="BL84" s="161">
        <v>54</v>
      </c>
      <c r="BM84" s="161">
        <v>55</v>
      </c>
      <c r="BN84" s="161">
        <v>56</v>
      </c>
      <c r="BW84"/>
      <c r="BY84" s="14"/>
    </row>
    <row r="85" spans="1:115" ht="39.6" hidden="1" x14ac:dyDescent="0.3">
      <c r="B85" s="103"/>
      <c r="C85"/>
      <c r="D85" s="48"/>
      <c r="E85" s="25"/>
      <c r="F85" s="25"/>
      <c r="G85"/>
      <c r="H85" s="105" t="s">
        <v>1</v>
      </c>
      <c r="I85" s="105" t="s">
        <v>151</v>
      </c>
      <c r="J85" s="105" t="s">
        <v>152</v>
      </c>
      <c r="K85" s="106" t="s">
        <v>153</v>
      </c>
      <c r="L85" s="106" t="s">
        <v>154</v>
      </c>
      <c r="M85" s="106" t="s">
        <v>224</v>
      </c>
      <c r="N85" s="106" t="s">
        <v>234</v>
      </c>
      <c r="O85" s="106" t="s">
        <v>234</v>
      </c>
      <c r="P85" s="106" t="s">
        <v>227</v>
      </c>
      <c r="Q85" s="106" t="s">
        <v>232</v>
      </c>
      <c r="R85" s="106" t="s">
        <v>222</v>
      </c>
      <c r="S85" s="106" t="s">
        <v>221</v>
      </c>
      <c r="T85" s="106" t="s">
        <v>155</v>
      </c>
      <c r="U85" s="106" t="s">
        <v>156</v>
      </c>
      <c r="V85" s="106" t="s">
        <v>157</v>
      </c>
      <c r="W85" s="106" t="s">
        <v>158</v>
      </c>
      <c r="X85" s="106" t="s">
        <v>159</v>
      </c>
      <c r="Y85" s="106" t="s">
        <v>160</v>
      </c>
      <c r="Z85" s="106" t="s">
        <v>237</v>
      </c>
      <c r="AA85" s="106" t="s">
        <v>238</v>
      </c>
      <c r="AB85" s="78" t="s">
        <v>239</v>
      </c>
      <c r="AC85" s="78" t="s">
        <v>239</v>
      </c>
      <c r="AD85" s="78" t="s">
        <v>240</v>
      </c>
      <c r="AE85" s="78" t="s">
        <v>240</v>
      </c>
      <c r="AF85" s="78" t="s">
        <v>241</v>
      </c>
      <c r="AG85" s="78" t="s">
        <v>241</v>
      </c>
      <c r="AH85" s="78" t="s">
        <v>245</v>
      </c>
      <c r="AI85" s="78" t="s">
        <v>245</v>
      </c>
      <c r="AJ85" s="78" t="s">
        <v>247</v>
      </c>
      <c r="AK85" s="78" t="s">
        <v>247</v>
      </c>
      <c r="AL85" s="78" t="s">
        <v>248</v>
      </c>
      <c r="AM85" s="78" t="s">
        <v>248</v>
      </c>
      <c r="AN85" s="78" t="s">
        <v>249</v>
      </c>
      <c r="AO85" s="78" t="s">
        <v>249</v>
      </c>
      <c r="AP85" s="78" t="s">
        <v>250</v>
      </c>
      <c r="AQ85" s="78" t="s">
        <v>250</v>
      </c>
      <c r="AR85" s="78" t="s">
        <v>251</v>
      </c>
      <c r="AS85" s="78" t="s">
        <v>251</v>
      </c>
      <c r="AT85" s="78" t="s">
        <v>252</v>
      </c>
      <c r="AU85" s="78" t="s">
        <v>252</v>
      </c>
      <c r="AV85" s="78" t="s">
        <v>255</v>
      </c>
      <c r="AW85" s="78" t="s">
        <v>255</v>
      </c>
      <c r="AX85" s="78" t="s">
        <v>256</v>
      </c>
      <c r="AY85" s="78" t="s">
        <v>256</v>
      </c>
      <c r="AZ85" s="78" t="s">
        <v>257</v>
      </c>
      <c r="BA85" s="78" t="s">
        <v>257</v>
      </c>
      <c r="BB85" s="147" t="s">
        <v>331</v>
      </c>
      <c r="BC85" s="147" t="s">
        <v>260</v>
      </c>
      <c r="BD85" s="147" t="s">
        <v>259</v>
      </c>
      <c r="BE85" s="106" t="s">
        <v>161</v>
      </c>
      <c r="BF85" s="106" t="s">
        <v>162</v>
      </c>
      <c r="BG85" s="106" t="s">
        <v>163</v>
      </c>
      <c r="BH85" s="106" t="s">
        <v>164</v>
      </c>
      <c r="BI85" s="124" t="s">
        <v>336</v>
      </c>
      <c r="BJ85" s="124" t="s">
        <v>337</v>
      </c>
      <c r="BK85" s="124" t="s">
        <v>338</v>
      </c>
      <c r="BL85" s="124" t="s">
        <v>336</v>
      </c>
      <c r="BM85" s="124" t="s">
        <v>337</v>
      </c>
      <c r="BN85" s="124" t="s">
        <v>338</v>
      </c>
      <c r="BW85"/>
      <c r="BY85" s="14"/>
    </row>
    <row r="86" spans="1:115" s="25" customFormat="1" ht="39.6" hidden="1" x14ac:dyDescent="0.3">
      <c r="A86"/>
      <c r="B86" s="103"/>
      <c r="C86"/>
      <c r="D86" s="48"/>
      <c r="G86"/>
      <c r="H86" s="149" t="s">
        <v>165</v>
      </c>
      <c r="I86" s="107" t="s">
        <v>166</v>
      </c>
      <c r="J86" s="106">
        <v>635506</v>
      </c>
      <c r="K86" s="106">
        <v>11</v>
      </c>
      <c r="L86" s="108" t="s">
        <v>167</v>
      </c>
      <c r="M86" s="122" t="s">
        <v>226</v>
      </c>
      <c r="N86" s="4" t="s">
        <v>7</v>
      </c>
      <c r="O86" s="4" t="s">
        <v>7</v>
      </c>
      <c r="P86" s="122" t="s">
        <v>228</v>
      </c>
      <c r="Q86" s="122" t="s">
        <v>233</v>
      </c>
      <c r="R86" s="4" t="s">
        <v>7</v>
      </c>
      <c r="S86" s="4" t="s">
        <v>7</v>
      </c>
      <c r="T86" s="4" t="s">
        <v>7</v>
      </c>
      <c r="U86" s="4" t="s">
        <v>7</v>
      </c>
      <c r="V86" s="105">
        <v>20</v>
      </c>
      <c r="W86" s="106" t="s">
        <v>168</v>
      </c>
      <c r="X86" s="4" t="s">
        <v>7</v>
      </c>
      <c r="Y86" s="106" t="s">
        <v>169</v>
      </c>
      <c r="Z86" s="4" t="s">
        <v>7</v>
      </c>
      <c r="AA86" s="4" t="s">
        <v>7</v>
      </c>
      <c r="AB86" s="126" t="s">
        <v>5</v>
      </c>
      <c r="AC86" s="23" t="s">
        <v>4</v>
      </c>
      <c r="AD86" s="4" t="s">
        <v>7</v>
      </c>
      <c r="AE86" s="23" t="s">
        <v>7</v>
      </c>
      <c r="AF86" s="126" t="s">
        <v>5</v>
      </c>
      <c r="AG86" s="23" t="s">
        <v>4</v>
      </c>
      <c r="AH86" s="126" t="s">
        <v>5</v>
      </c>
      <c r="AI86" s="23" t="s">
        <v>4</v>
      </c>
      <c r="AJ86" s="4" t="s">
        <v>7</v>
      </c>
      <c r="AK86" s="23" t="s">
        <v>7</v>
      </c>
      <c r="AL86" s="4" t="s">
        <v>7</v>
      </c>
      <c r="AM86" s="23" t="s">
        <v>7</v>
      </c>
      <c r="AN86" s="4" t="s">
        <v>7</v>
      </c>
      <c r="AO86" s="23" t="s">
        <v>7</v>
      </c>
      <c r="AP86" s="4" t="s">
        <v>7</v>
      </c>
      <c r="AQ86" s="23" t="s">
        <v>7</v>
      </c>
      <c r="AR86" s="4" t="s">
        <v>7</v>
      </c>
      <c r="AS86" s="23" t="s">
        <v>7</v>
      </c>
      <c r="AT86" s="4" t="s">
        <v>7</v>
      </c>
      <c r="AU86" s="23" t="s">
        <v>7</v>
      </c>
      <c r="AV86" s="92" t="s">
        <v>5</v>
      </c>
      <c r="AW86" s="23" t="s">
        <v>4</v>
      </c>
      <c r="AX86" s="4" t="s">
        <v>7</v>
      </c>
      <c r="AY86" s="23" t="s">
        <v>7</v>
      </c>
      <c r="AZ86" s="4" t="s">
        <v>7</v>
      </c>
      <c r="BA86" s="23" t="s">
        <v>7</v>
      </c>
      <c r="BB86" s="4" t="s">
        <v>7</v>
      </c>
      <c r="BE86" s="106" t="s">
        <v>170</v>
      </c>
      <c r="BF86" s="106" t="s">
        <v>171</v>
      </c>
      <c r="BG86" s="106" t="s">
        <v>171</v>
      </c>
      <c r="BH86" s="106" t="s">
        <v>170</v>
      </c>
      <c r="BI86"/>
      <c r="BJ86"/>
      <c r="BK86"/>
      <c r="BL86"/>
      <c r="BM86"/>
      <c r="BN86"/>
      <c r="BO86"/>
      <c r="BP86"/>
      <c r="BQ86"/>
      <c r="BR86"/>
      <c r="BS86"/>
      <c r="BT86"/>
      <c r="BU86"/>
      <c r="BV86"/>
      <c r="BW86"/>
      <c r="BX86" s="14"/>
      <c r="BY86" s="14"/>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row>
    <row r="87" spans="1:115" s="25" customFormat="1" ht="39.6" hidden="1" x14ac:dyDescent="0.3">
      <c r="A87"/>
      <c r="B87" s="103"/>
      <c r="C87"/>
      <c r="D87" s="48"/>
      <c r="G87"/>
      <c r="H87" s="149" t="s">
        <v>172</v>
      </c>
      <c r="I87" s="106" t="s">
        <v>166</v>
      </c>
      <c r="J87" s="106">
        <v>635509</v>
      </c>
      <c r="K87" s="106">
        <v>11</v>
      </c>
      <c r="L87" s="108" t="s">
        <v>173</v>
      </c>
      <c r="M87" s="122" t="s">
        <v>226</v>
      </c>
      <c r="N87" s="4" t="s">
        <v>7</v>
      </c>
      <c r="O87" s="4" t="s">
        <v>7</v>
      </c>
      <c r="P87" s="122" t="s">
        <v>228</v>
      </c>
      <c r="Q87" s="122" t="s">
        <v>233</v>
      </c>
      <c r="R87" s="4" t="s">
        <v>7</v>
      </c>
      <c r="S87" s="4" t="s">
        <v>7</v>
      </c>
      <c r="T87" s="4" t="s">
        <v>7</v>
      </c>
      <c r="U87" s="4" t="s">
        <v>7</v>
      </c>
      <c r="V87" s="105">
        <v>20</v>
      </c>
      <c r="W87" s="106" t="s">
        <v>168</v>
      </c>
      <c r="X87" s="4" t="s">
        <v>7</v>
      </c>
      <c r="Y87" s="106" t="s">
        <v>169</v>
      </c>
      <c r="Z87" s="4" t="s">
        <v>7</v>
      </c>
      <c r="AA87" s="4" t="s">
        <v>7</v>
      </c>
      <c r="AB87" s="126" t="s">
        <v>5</v>
      </c>
      <c r="AC87" s="23" t="s">
        <v>4</v>
      </c>
      <c r="AD87" s="4" t="s">
        <v>7</v>
      </c>
      <c r="AE87" s="23" t="s">
        <v>7</v>
      </c>
      <c r="AF87" s="126" t="s">
        <v>5</v>
      </c>
      <c r="AG87" s="23" t="s">
        <v>4</v>
      </c>
      <c r="AH87" s="126" t="s">
        <v>5</v>
      </c>
      <c r="AI87" s="23" t="s">
        <v>4</v>
      </c>
      <c r="AJ87" s="4" t="s">
        <v>7</v>
      </c>
      <c r="AK87" s="23" t="s">
        <v>7</v>
      </c>
      <c r="AL87" s="4" t="s">
        <v>7</v>
      </c>
      <c r="AM87" s="23" t="s">
        <v>7</v>
      </c>
      <c r="AN87" s="4" t="s">
        <v>7</v>
      </c>
      <c r="AO87" s="23" t="s">
        <v>7</v>
      </c>
      <c r="AP87" s="4" t="s">
        <v>7</v>
      </c>
      <c r="AQ87" s="23" t="s">
        <v>7</v>
      </c>
      <c r="AR87" s="4" t="s">
        <v>7</v>
      </c>
      <c r="AS87" s="23" t="s">
        <v>7</v>
      </c>
      <c r="AT87" s="4" t="s">
        <v>7</v>
      </c>
      <c r="AU87" s="23" t="s">
        <v>7</v>
      </c>
      <c r="AV87" s="92" t="s">
        <v>5</v>
      </c>
      <c r="AW87" s="23" t="s">
        <v>4</v>
      </c>
      <c r="AX87" s="4" t="s">
        <v>7</v>
      </c>
      <c r="AY87" s="23" t="s">
        <v>7</v>
      </c>
      <c r="AZ87" s="4" t="s">
        <v>7</v>
      </c>
      <c r="BA87" s="23" t="s">
        <v>7</v>
      </c>
      <c r="BB87" s="4" t="s">
        <v>7</v>
      </c>
      <c r="BE87" s="106" t="s">
        <v>170</v>
      </c>
      <c r="BF87" s="106" t="s">
        <v>171</v>
      </c>
      <c r="BG87" s="106" t="s">
        <v>171</v>
      </c>
      <c r="BH87" s="106" t="s">
        <v>170</v>
      </c>
      <c r="BI87"/>
      <c r="BJ87"/>
      <c r="BK87"/>
      <c r="BL87"/>
      <c r="BM87"/>
      <c r="BN87"/>
      <c r="BO87"/>
      <c r="BP87"/>
      <c r="BQ87"/>
      <c r="BR87"/>
      <c r="BS87"/>
      <c r="BT87"/>
      <c r="BU87"/>
      <c r="BV87"/>
      <c r="BW87"/>
      <c r="BX87" s="14"/>
      <c r="BY87" s="14"/>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row>
    <row r="88" spans="1:115" s="25" customFormat="1" ht="39.6" hidden="1" x14ac:dyDescent="0.3">
      <c r="A88"/>
      <c r="B88" s="103"/>
      <c r="C88"/>
      <c r="D88" s="48"/>
      <c r="G88"/>
      <c r="H88" s="149" t="s">
        <v>174</v>
      </c>
      <c r="I88" s="106" t="s">
        <v>166</v>
      </c>
      <c r="J88" s="106">
        <v>635510</v>
      </c>
      <c r="K88" s="106">
        <v>11</v>
      </c>
      <c r="L88" s="108" t="s">
        <v>175</v>
      </c>
      <c r="M88" s="122" t="s">
        <v>226</v>
      </c>
      <c r="N88" s="4" t="s">
        <v>7</v>
      </c>
      <c r="O88" s="4" t="s">
        <v>7</v>
      </c>
      <c r="P88" s="122" t="s">
        <v>228</v>
      </c>
      <c r="Q88" s="122" t="s">
        <v>233</v>
      </c>
      <c r="R88" s="4" t="s">
        <v>7</v>
      </c>
      <c r="S88" s="4" t="s">
        <v>7</v>
      </c>
      <c r="T88" s="4" t="s">
        <v>7</v>
      </c>
      <c r="U88" s="4" t="s">
        <v>7</v>
      </c>
      <c r="V88" s="105">
        <v>20</v>
      </c>
      <c r="W88" s="106" t="s">
        <v>168</v>
      </c>
      <c r="X88" s="4" t="s">
        <v>7</v>
      </c>
      <c r="Y88" s="106" t="s">
        <v>169</v>
      </c>
      <c r="Z88" s="4" t="s">
        <v>7</v>
      </c>
      <c r="AA88" s="4" t="s">
        <v>7</v>
      </c>
      <c r="AB88" s="126" t="s">
        <v>5</v>
      </c>
      <c r="AC88" s="23" t="s">
        <v>4</v>
      </c>
      <c r="AD88" s="4" t="s">
        <v>7</v>
      </c>
      <c r="AE88" s="23" t="s">
        <v>7</v>
      </c>
      <c r="AF88" s="126" t="s">
        <v>5</v>
      </c>
      <c r="AG88" s="23" t="s">
        <v>4</v>
      </c>
      <c r="AH88" s="126" t="s">
        <v>5</v>
      </c>
      <c r="AI88" s="23" t="s">
        <v>4</v>
      </c>
      <c r="AJ88" s="4" t="s">
        <v>7</v>
      </c>
      <c r="AK88" s="23" t="s">
        <v>7</v>
      </c>
      <c r="AL88" s="4" t="s">
        <v>7</v>
      </c>
      <c r="AM88" s="23" t="s">
        <v>7</v>
      </c>
      <c r="AN88" s="4" t="s">
        <v>7</v>
      </c>
      <c r="AO88" s="23" t="s">
        <v>7</v>
      </c>
      <c r="AP88" s="4" t="s">
        <v>7</v>
      </c>
      <c r="AQ88" s="23" t="s">
        <v>7</v>
      </c>
      <c r="AR88" s="4" t="s">
        <v>7</v>
      </c>
      <c r="AS88" s="23" t="s">
        <v>7</v>
      </c>
      <c r="AT88" s="4" t="s">
        <v>7</v>
      </c>
      <c r="AU88" s="23" t="s">
        <v>7</v>
      </c>
      <c r="AV88" s="92" t="s">
        <v>5</v>
      </c>
      <c r="AW88" s="23" t="s">
        <v>4</v>
      </c>
      <c r="AX88" s="4" t="s">
        <v>7</v>
      </c>
      <c r="AY88" s="23" t="s">
        <v>7</v>
      </c>
      <c r="AZ88" s="4" t="s">
        <v>7</v>
      </c>
      <c r="BA88" s="23" t="s">
        <v>7</v>
      </c>
      <c r="BB88" s="4" t="s">
        <v>7</v>
      </c>
      <c r="BE88" s="106" t="s">
        <v>170</v>
      </c>
      <c r="BF88" s="106" t="s">
        <v>171</v>
      </c>
      <c r="BG88" s="106" t="s">
        <v>171</v>
      </c>
      <c r="BH88" s="106" t="s">
        <v>170</v>
      </c>
      <c r="BI88"/>
      <c r="BJ88"/>
      <c r="BK88"/>
      <c r="BL88"/>
      <c r="BM88"/>
      <c r="BN88"/>
      <c r="BO88"/>
      <c r="BP88"/>
      <c r="BQ88"/>
      <c r="BR88"/>
      <c r="BS88"/>
      <c r="BT88"/>
      <c r="BU88"/>
      <c r="BV88"/>
      <c r="BW88"/>
      <c r="BX88" s="14"/>
      <c r="BY88" s="14"/>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row>
    <row r="89" spans="1:115" s="25" customFormat="1" ht="39.6" hidden="1" x14ac:dyDescent="0.3">
      <c r="A89"/>
      <c r="B89" s="103"/>
      <c r="C89"/>
      <c r="D89" s="48"/>
      <c r="G89"/>
      <c r="H89" s="150" t="s">
        <v>176</v>
      </c>
      <c r="I89" s="106" t="s">
        <v>166</v>
      </c>
      <c r="J89" s="104">
        <v>182553</v>
      </c>
      <c r="K89" s="106">
        <v>11</v>
      </c>
      <c r="L89" s="108">
        <v>630</v>
      </c>
      <c r="M89" s="122" t="s">
        <v>226</v>
      </c>
      <c r="N89" s="4" t="s">
        <v>7</v>
      </c>
      <c r="O89" s="4" t="s">
        <v>7</v>
      </c>
      <c r="P89" s="122" t="s">
        <v>228</v>
      </c>
      <c r="Q89" s="122" t="s">
        <v>233</v>
      </c>
      <c r="R89" s="4" t="s">
        <v>7</v>
      </c>
      <c r="S89" s="4" t="s">
        <v>7</v>
      </c>
      <c r="T89" s="4" t="s">
        <v>7</v>
      </c>
      <c r="U89" s="4" t="s">
        <v>7</v>
      </c>
      <c r="V89" s="105">
        <v>20</v>
      </c>
      <c r="W89" s="106" t="s">
        <v>168</v>
      </c>
      <c r="X89" s="4" t="s">
        <v>7</v>
      </c>
      <c r="Y89" s="106" t="s">
        <v>169</v>
      </c>
      <c r="Z89" s="4" t="s">
        <v>7</v>
      </c>
      <c r="AA89" s="4" t="s">
        <v>7</v>
      </c>
      <c r="AB89" s="126" t="s">
        <v>5</v>
      </c>
      <c r="AC89" s="23" t="s">
        <v>4</v>
      </c>
      <c r="AD89" s="4" t="s">
        <v>7</v>
      </c>
      <c r="AE89" s="23" t="s">
        <v>7</v>
      </c>
      <c r="AF89" s="126" t="s">
        <v>5</v>
      </c>
      <c r="AG89" s="23" t="s">
        <v>4</v>
      </c>
      <c r="AH89" s="126" t="s">
        <v>5</v>
      </c>
      <c r="AI89" s="23" t="s">
        <v>4</v>
      </c>
      <c r="AJ89" s="4" t="s">
        <v>7</v>
      </c>
      <c r="AK89" s="23" t="s">
        <v>7</v>
      </c>
      <c r="AL89" s="4" t="s">
        <v>7</v>
      </c>
      <c r="AM89" s="23" t="s">
        <v>7</v>
      </c>
      <c r="AN89" s="4" t="s">
        <v>7</v>
      </c>
      <c r="AO89" s="23" t="s">
        <v>7</v>
      </c>
      <c r="AP89" s="4" t="s">
        <v>7</v>
      </c>
      <c r="AQ89" s="23" t="s">
        <v>7</v>
      </c>
      <c r="AR89" s="4" t="s">
        <v>7</v>
      </c>
      <c r="AS89" s="23" t="s">
        <v>7</v>
      </c>
      <c r="AT89" s="4" t="s">
        <v>7</v>
      </c>
      <c r="AU89" s="23" t="s">
        <v>7</v>
      </c>
      <c r="AV89" s="92" t="s">
        <v>5</v>
      </c>
      <c r="AW89" s="23" t="s">
        <v>4</v>
      </c>
      <c r="AX89" s="4" t="s">
        <v>7</v>
      </c>
      <c r="AY89" s="23" t="s">
        <v>7</v>
      </c>
      <c r="AZ89" s="4" t="s">
        <v>7</v>
      </c>
      <c r="BA89" s="23" t="s">
        <v>7</v>
      </c>
      <c r="BB89" s="4" t="s">
        <v>7</v>
      </c>
      <c r="BE89" s="106" t="s">
        <v>170</v>
      </c>
      <c r="BF89" s="106" t="s">
        <v>171</v>
      </c>
      <c r="BG89" s="106" t="s">
        <v>171</v>
      </c>
      <c r="BH89" s="106" t="s">
        <v>170</v>
      </c>
      <c r="BI89"/>
      <c r="BJ89"/>
      <c r="BK89"/>
      <c r="BL89"/>
      <c r="BM89"/>
      <c r="BN89"/>
      <c r="BO89"/>
      <c r="BP89"/>
      <c r="BQ89"/>
      <c r="BR89"/>
      <c r="BS89"/>
      <c r="BT89"/>
      <c r="BU89"/>
      <c r="BV89"/>
      <c r="BW89"/>
      <c r="BX89" s="14"/>
      <c r="BY89" s="14"/>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row>
    <row r="90" spans="1:115" s="25" customFormat="1" ht="39.6" hidden="1" x14ac:dyDescent="0.3">
      <c r="A90"/>
      <c r="B90" s="103"/>
      <c r="C90"/>
      <c r="D90" s="48"/>
      <c r="G90"/>
      <c r="H90" s="149" t="s">
        <v>177</v>
      </c>
      <c r="I90" s="106" t="s">
        <v>166</v>
      </c>
      <c r="J90" s="108">
        <v>635507</v>
      </c>
      <c r="K90" s="106">
        <v>22</v>
      </c>
      <c r="L90" s="106" t="s">
        <v>167</v>
      </c>
      <c r="M90" s="122" t="s">
        <v>226</v>
      </c>
      <c r="N90" s="4" t="s">
        <v>7</v>
      </c>
      <c r="O90" s="4" t="s">
        <v>7</v>
      </c>
      <c r="P90" s="122" t="s">
        <v>228</v>
      </c>
      <c r="Q90" s="122" t="s">
        <v>233</v>
      </c>
      <c r="R90" s="4" t="s">
        <v>7</v>
      </c>
      <c r="S90" s="4" t="s">
        <v>7</v>
      </c>
      <c r="T90" s="4" t="s">
        <v>7</v>
      </c>
      <c r="U90" s="4" t="s">
        <v>7</v>
      </c>
      <c r="V90" s="105">
        <v>20</v>
      </c>
      <c r="W90" s="106" t="s">
        <v>168</v>
      </c>
      <c r="X90" s="4" t="s">
        <v>7</v>
      </c>
      <c r="Y90" s="106" t="s">
        <v>169</v>
      </c>
      <c r="Z90" s="4" t="s">
        <v>7</v>
      </c>
      <c r="AA90" s="4" t="s">
        <v>7</v>
      </c>
      <c r="AB90" s="126" t="s">
        <v>5</v>
      </c>
      <c r="AC90" s="23" t="s">
        <v>4</v>
      </c>
      <c r="AD90" s="4" t="s">
        <v>7</v>
      </c>
      <c r="AE90" s="23" t="s">
        <v>7</v>
      </c>
      <c r="AF90" s="126" t="s">
        <v>5</v>
      </c>
      <c r="AG90" s="23" t="s">
        <v>4</v>
      </c>
      <c r="AH90" s="126" t="s">
        <v>5</v>
      </c>
      <c r="AI90" s="23" t="s">
        <v>4</v>
      </c>
      <c r="AJ90" s="4" t="s">
        <v>7</v>
      </c>
      <c r="AK90" s="23" t="s">
        <v>7</v>
      </c>
      <c r="AL90" s="4" t="s">
        <v>7</v>
      </c>
      <c r="AM90" s="23" t="s">
        <v>7</v>
      </c>
      <c r="AN90" s="4" t="s">
        <v>7</v>
      </c>
      <c r="AO90" s="23" t="s">
        <v>7</v>
      </c>
      <c r="AP90" s="4" t="s">
        <v>7</v>
      </c>
      <c r="AQ90" s="23" t="s">
        <v>7</v>
      </c>
      <c r="AR90" s="4" t="s">
        <v>7</v>
      </c>
      <c r="AS90" s="23" t="s">
        <v>7</v>
      </c>
      <c r="AT90" s="4" t="s">
        <v>7</v>
      </c>
      <c r="AU90" s="23" t="s">
        <v>7</v>
      </c>
      <c r="AV90" s="92" t="s">
        <v>5</v>
      </c>
      <c r="AW90" s="23" t="s">
        <v>4</v>
      </c>
      <c r="AX90" s="4" t="s">
        <v>7</v>
      </c>
      <c r="AY90" s="23" t="s">
        <v>7</v>
      </c>
      <c r="AZ90" s="4" t="s">
        <v>7</v>
      </c>
      <c r="BA90" s="23" t="s">
        <v>7</v>
      </c>
      <c r="BB90" s="4" t="s">
        <v>7</v>
      </c>
      <c r="BE90" s="106" t="s">
        <v>170</v>
      </c>
      <c r="BF90" s="106" t="s">
        <v>171</v>
      </c>
      <c r="BG90" s="106" t="s">
        <v>171</v>
      </c>
      <c r="BH90" s="106" t="s">
        <v>170</v>
      </c>
      <c r="BI90"/>
      <c r="BJ90"/>
      <c r="BK90"/>
      <c r="BL90"/>
      <c r="BM90"/>
      <c r="BN90"/>
      <c r="BO90"/>
      <c r="BP90"/>
      <c r="BQ90"/>
      <c r="BR90"/>
      <c r="BS90"/>
      <c r="BT90"/>
      <c r="BU90"/>
      <c r="BV90"/>
      <c r="BW90"/>
      <c r="BX90" s="14"/>
      <c r="BY90" s="14"/>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row>
    <row r="91" spans="1:115" s="25" customFormat="1" ht="39.6" hidden="1" x14ac:dyDescent="0.3">
      <c r="A91"/>
      <c r="B91" s="103"/>
      <c r="C91"/>
      <c r="D91" s="48"/>
      <c r="G91"/>
      <c r="H91" s="149" t="s">
        <v>178</v>
      </c>
      <c r="I91" s="106" t="s">
        <v>166</v>
      </c>
      <c r="J91" s="108">
        <v>635508</v>
      </c>
      <c r="K91" s="106">
        <v>22</v>
      </c>
      <c r="L91" s="108" t="s">
        <v>173</v>
      </c>
      <c r="M91" s="122" t="s">
        <v>226</v>
      </c>
      <c r="N91" s="4" t="s">
        <v>7</v>
      </c>
      <c r="O91" s="4" t="s">
        <v>7</v>
      </c>
      <c r="P91" s="122" t="s">
        <v>228</v>
      </c>
      <c r="Q91" s="122" t="s">
        <v>233</v>
      </c>
      <c r="R91" s="4" t="s">
        <v>7</v>
      </c>
      <c r="S91" s="4" t="s">
        <v>7</v>
      </c>
      <c r="T91" s="4" t="s">
        <v>7</v>
      </c>
      <c r="U91" s="4" t="s">
        <v>7</v>
      </c>
      <c r="V91" s="105">
        <v>20</v>
      </c>
      <c r="W91" s="106" t="s">
        <v>168</v>
      </c>
      <c r="X91" s="4" t="s">
        <v>7</v>
      </c>
      <c r="Y91" s="106" t="s">
        <v>169</v>
      </c>
      <c r="Z91" s="4" t="s">
        <v>7</v>
      </c>
      <c r="AA91" s="4" t="s">
        <v>7</v>
      </c>
      <c r="AB91" s="126" t="s">
        <v>5</v>
      </c>
      <c r="AC91" s="23" t="s">
        <v>4</v>
      </c>
      <c r="AD91" s="4" t="s">
        <v>7</v>
      </c>
      <c r="AE91" s="23" t="s">
        <v>7</v>
      </c>
      <c r="AF91" s="126" t="s">
        <v>5</v>
      </c>
      <c r="AG91" s="23" t="s">
        <v>4</v>
      </c>
      <c r="AH91" s="126" t="s">
        <v>5</v>
      </c>
      <c r="AI91" s="23" t="s">
        <v>4</v>
      </c>
      <c r="AJ91" s="4" t="s">
        <v>7</v>
      </c>
      <c r="AK91" s="23" t="s">
        <v>7</v>
      </c>
      <c r="AL91" s="4" t="s">
        <v>7</v>
      </c>
      <c r="AM91" s="23" t="s">
        <v>7</v>
      </c>
      <c r="AN91" s="4" t="s">
        <v>7</v>
      </c>
      <c r="AO91" s="23" t="s">
        <v>7</v>
      </c>
      <c r="AP91" s="4" t="s">
        <v>7</v>
      </c>
      <c r="AQ91" s="23" t="s">
        <v>7</v>
      </c>
      <c r="AR91" s="4" t="s">
        <v>7</v>
      </c>
      <c r="AS91" s="23" t="s">
        <v>7</v>
      </c>
      <c r="AT91" s="4" t="s">
        <v>7</v>
      </c>
      <c r="AU91" s="23" t="s">
        <v>7</v>
      </c>
      <c r="AV91" s="92" t="s">
        <v>5</v>
      </c>
      <c r="AW91" s="23" t="s">
        <v>4</v>
      </c>
      <c r="AX91" s="4" t="s">
        <v>7</v>
      </c>
      <c r="AY91" s="23" t="s">
        <v>7</v>
      </c>
      <c r="AZ91" s="4" t="s">
        <v>7</v>
      </c>
      <c r="BA91" s="23" t="s">
        <v>7</v>
      </c>
      <c r="BB91" s="4" t="s">
        <v>7</v>
      </c>
      <c r="BE91" s="106" t="s">
        <v>170</v>
      </c>
      <c r="BF91" s="106" t="s">
        <v>171</v>
      </c>
      <c r="BG91" s="106" t="s">
        <v>171</v>
      </c>
      <c r="BH91" s="106" t="s">
        <v>170</v>
      </c>
      <c r="BI91"/>
      <c r="BJ91"/>
      <c r="BK91"/>
      <c r="BL91"/>
      <c r="BM91"/>
      <c r="BN91"/>
      <c r="BO91"/>
      <c r="BP91"/>
      <c r="BQ91"/>
      <c r="BR91"/>
      <c r="BS91"/>
      <c r="BT91"/>
      <c r="BU91"/>
      <c r="BV91"/>
      <c r="BW91"/>
      <c r="BX91" s="14"/>
      <c r="BY91" s="14"/>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row>
    <row r="92" spans="1:115" s="25" customFormat="1" ht="39.6" hidden="1" x14ac:dyDescent="0.3">
      <c r="A92"/>
      <c r="B92" s="103"/>
      <c r="C92"/>
      <c r="D92" s="48"/>
      <c r="G92"/>
      <c r="H92" s="149" t="s">
        <v>179</v>
      </c>
      <c r="I92" s="106" t="s">
        <v>166</v>
      </c>
      <c r="J92" s="108">
        <v>624549</v>
      </c>
      <c r="K92" s="106">
        <v>22</v>
      </c>
      <c r="L92" s="108" t="s">
        <v>175</v>
      </c>
      <c r="M92" s="122" t="s">
        <v>226</v>
      </c>
      <c r="N92" s="4" t="s">
        <v>7</v>
      </c>
      <c r="O92" s="4" t="s">
        <v>7</v>
      </c>
      <c r="P92" s="122" t="s">
        <v>228</v>
      </c>
      <c r="Q92" s="122" t="s">
        <v>233</v>
      </c>
      <c r="R92" s="4" t="s">
        <v>7</v>
      </c>
      <c r="S92" s="4" t="s">
        <v>7</v>
      </c>
      <c r="T92" s="4" t="s">
        <v>7</v>
      </c>
      <c r="U92" s="4" t="s">
        <v>7</v>
      </c>
      <c r="V92" s="105">
        <v>20</v>
      </c>
      <c r="W92" s="106" t="s">
        <v>168</v>
      </c>
      <c r="X92" s="4" t="s">
        <v>7</v>
      </c>
      <c r="Y92" s="106" t="s">
        <v>169</v>
      </c>
      <c r="Z92" s="4" t="s">
        <v>7</v>
      </c>
      <c r="AA92" s="4" t="s">
        <v>7</v>
      </c>
      <c r="AB92" s="126" t="s">
        <v>5</v>
      </c>
      <c r="AC92" s="23" t="s">
        <v>4</v>
      </c>
      <c r="AD92" s="4" t="s">
        <v>7</v>
      </c>
      <c r="AE92" s="23" t="s">
        <v>7</v>
      </c>
      <c r="AF92" s="126" t="s">
        <v>5</v>
      </c>
      <c r="AG92" s="23" t="s">
        <v>4</v>
      </c>
      <c r="AH92" s="126" t="s">
        <v>5</v>
      </c>
      <c r="AI92" s="23" t="s">
        <v>4</v>
      </c>
      <c r="AJ92" s="4" t="s">
        <v>7</v>
      </c>
      <c r="AK92" s="23" t="s">
        <v>7</v>
      </c>
      <c r="AL92" s="4" t="s">
        <v>7</v>
      </c>
      <c r="AM92" s="23" t="s">
        <v>7</v>
      </c>
      <c r="AN92" s="4" t="s">
        <v>7</v>
      </c>
      <c r="AO92" s="23" t="s">
        <v>7</v>
      </c>
      <c r="AP92" s="4" t="s">
        <v>7</v>
      </c>
      <c r="AQ92" s="23" t="s">
        <v>7</v>
      </c>
      <c r="AR92" s="4" t="s">
        <v>7</v>
      </c>
      <c r="AS92" s="23" t="s">
        <v>7</v>
      </c>
      <c r="AT92" s="4" t="s">
        <v>7</v>
      </c>
      <c r="AU92" s="23" t="s">
        <v>7</v>
      </c>
      <c r="AV92" s="92" t="s">
        <v>5</v>
      </c>
      <c r="AW92" s="23" t="s">
        <v>4</v>
      </c>
      <c r="AX92" s="4" t="s">
        <v>7</v>
      </c>
      <c r="AY92" s="23" t="s">
        <v>7</v>
      </c>
      <c r="AZ92" s="4" t="s">
        <v>7</v>
      </c>
      <c r="BA92" s="23" t="s">
        <v>7</v>
      </c>
      <c r="BB92" s="4" t="s">
        <v>7</v>
      </c>
      <c r="BE92" s="106" t="s">
        <v>170</v>
      </c>
      <c r="BF92" s="106" t="s">
        <v>171</v>
      </c>
      <c r="BG92" s="106" t="s">
        <v>171</v>
      </c>
      <c r="BH92" s="106" t="s">
        <v>170</v>
      </c>
      <c r="BI92"/>
      <c r="BJ92"/>
      <c r="BK92"/>
      <c r="BL92"/>
      <c r="BM92"/>
      <c r="BN92"/>
      <c r="BO92"/>
      <c r="BP92"/>
      <c r="BQ92"/>
      <c r="BR92"/>
      <c r="BS92"/>
      <c r="BT92"/>
      <c r="BU92"/>
      <c r="BV92"/>
      <c r="BW92"/>
      <c r="BX92" s="14"/>
      <c r="BY92" s="14"/>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row>
    <row r="93" spans="1:115" s="25" customFormat="1" ht="39.6" hidden="1" x14ac:dyDescent="0.3">
      <c r="A93"/>
      <c r="B93" s="103"/>
      <c r="C93"/>
      <c r="D93" s="48"/>
      <c r="G93"/>
      <c r="H93" s="150" t="s">
        <v>180</v>
      </c>
      <c r="I93" s="106" t="s">
        <v>166</v>
      </c>
      <c r="J93" s="104">
        <v>182554</v>
      </c>
      <c r="K93" s="106">
        <v>22</v>
      </c>
      <c r="L93" s="108">
        <v>400</v>
      </c>
      <c r="M93" s="122" t="s">
        <v>226</v>
      </c>
      <c r="N93" s="4" t="s">
        <v>7</v>
      </c>
      <c r="O93" s="4" t="s">
        <v>7</v>
      </c>
      <c r="P93" s="122" t="s">
        <v>228</v>
      </c>
      <c r="Q93" s="122" t="s">
        <v>233</v>
      </c>
      <c r="R93" s="4" t="s">
        <v>7</v>
      </c>
      <c r="S93" s="4" t="s">
        <v>7</v>
      </c>
      <c r="T93" s="4" t="s">
        <v>7</v>
      </c>
      <c r="U93" s="4" t="s">
        <v>7</v>
      </c>
      <c r="V93" s="105">
        <v>20</v>
      </c>
      <c r="W93" s="106" t="s">
        <v>168</v>
      </c>
      <c r="X93" s="4" t="s">
        <v>7</v>
      </c>
      <c r="Y93" s="106" t="s">
        <v>169</v>
      </c>
      <c r="Z93" s="4" t="s">
        <v>7</v>
      </c>
      <c r="AA93" s="4" t="s">
        <v>7</v>
      </c>
      <c r="AB93" s="126" t="s">
        <v>5</v>
      </c>
      <c r="AC93" s="23" t="s">
        <v>4</v>
      </c>
      <c r="AD93" s="4" t="s">
        <v>7</v>
      </c>
      <c r="AE93" s="23" t="s">
        <v>7</v>
      </c>
      <c r="AF93" s="126" t="s">
        <v>5</v>
      </c>
      <c r="AG93" s="23" t="s">
        <v>4</v>
      </c>
      <c r="AH93" s="126" t="s">
        <v>5</v>
      </c>
      <c r="AI93" s="23" t="s">
        <v>4</v>
      </c>
      <c r="AJ93" s="4" t="s">
        <v>7</v>
      </c>
      <c r="AK93" s="23" t="s">
        <v>7</v>
      </c>
      <c r="AL93" s="4" t="s">
        <v>7</v>
      </c>
      <c r="AM93" s="23" t="s">
        <v>7</v>
      </c>
      <c r="AN93" s="4" t="s">
        <v>7</v>
      </c>
      <c r="AO93" s="23" t="s">
        <v>7</v>
      </c>
      <c r="AP93" s="4" t="s">
        <v>7</v>
      </c>
      <c r="AQ93" s="23" t="s">
        <v>7</v>
      </c>
      <c r="AR93" s="4" t="s">
        <v>7</v>
      </c>
      <c r="AS93" s="23" t="s">
        <v>7</v>
      </c>
      <c r="AT93" s="4" t="s">
        <v>7</v>
      </c>
      <c r="AU93" s="23" t="s">
        <v>7</v>
      </c>
      <c r="AV93" s="92" t="s">
        <v>5</v>
      </c>
      <c r="AW93" s="23" t="s">
        <v>4</v>
      </c>
      <c r="AX93" s="4" t="s">
        <v>7</v>
      </c>
      <c r="AY93" s="23" t="s">
        <v>7</v>
      </c>
      <c r="AZ93" s="4" t="s">
        <v>7</v>
      </c>
      <c r="BA93" s="23" t="s">
        <v>7</v>
      </c>
      <c r="BB93" s="4" t="s">
        <v>7</v>
      </c>
      <c r="BE93" s="106" t="s">
        <v>170</v>
      </c>
      <c r="BF93" s="106" t="s">
        <v>171</v>
      </c>
      <c r="BG93" s="106" t="s">
        <v>171</v>
      </c>
      <c r="BH93" s="106" t="s">
        <v>170</v>
      </c>
      <c r="BI93"/>
      <c r="BJ93"/>
      <c r="BK93"/>
      <c r="BL93"/>
      <c r="BM93"/>
      <c r="BN93"/>
      <c r="BO93"/>
      <c r="BP93"/>
      <c r="BQ93"/>
      <c r="BR93"/>
      <c r="BS93"/>
      <c r="BT93"/>
      <c r="BU93"/>
      <c r="BV93"/>
      <c r="BW93"/>
      <c r="BX93" s="14"/>
      <c r="BY93" s="14"/>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row>
    <row r="94" spans="1:115" s="25" customFormat="1" ht="39.6" hidden="1" x14ac:dyDescent="0.3">
      <c r="A94"/>
      <c r="B94" s="103"/>
      <c r="C94"/>
      <c r="D94" s="48"/>
      <c r="G94"/>
      <c r="H94" s="150" t="s">
        <v>181</v>
      </c>
      <c r="I94" s="106" t="s">
        <v>166</v>
      </c>
      <c r="J94" s="106">
        <v>635505</v>
      </c>
      <c r="K94" s="106">
        <v>22</v>
      </c>
      <c r="L94" s="108">
        <v>630</v>
      </c>
      <c r="M94" s="122" t="s">
        <v>226</v>
      </c>
      <c r="N94" s="4" t="s">
        <v>7</v>
      </c>
      <c r="O94" s="4" t="s">
        <v>7</v>
      </c>
      <c r="P94" s="122" t="s">
        <v>228</v>
      </c>
      <c r="Q94" s="122" t="s">
        <v>233</v>
      </c>
      <c r="R94" s="4" t="s">
        <v>7</v>
      </c>
      <c r="S94" s="4" t="s">
        <v>7</v>
      </c>
      <c r="T94" s="4" t="s">
        <v>7</v>
      </c>
      <c r="U94" s="4" t="s">
        <v>7</v>
      </c>
      <c r="V94" s="105">
        <v>20</v>
      </c>
      <c r="W94" s="106" t="s">
        <v>168</v>
      </c>
      <c r="X94" s="4" t="s">
        <v>7</v>
      </c>
      <c r="Y94" s="106" t="s">
        <v>169</v>
      </c>
      <c r="Z94" s="4" t="s">
        <v>7</v>
      </c>
      <c r="AA94" s="4" t="s">
        <v>7</v>
      </c>
      <c r="AB94" s="126" t="s">
        <v>5</v>
      </c>
      <c r="AC94" s="23" t="s">
        <v>4</v>
      </c>
      <c r="AD94" s="4" t="s">
        <v>7</v>
      </c>
      <c r="AE94" s="23" t="s">
        <v>7</v>
      </c>
      <c r="AF94" s="126" t="s">
        <v>5</v>
      </c>
      <c r="AG94" s="23" t="s">
        <v>4</v>
      </c>
      <c r="AH94" s="126" t="s">
        <v>5</v>
      </c>
      <c r="AI94" s="23" t="s">
        <v>4</v>
      </c>
      <c r="AJ94" s="4" t="s">
        <v>7</v>
      </c>
      <c r="AK94" s="23" t="s">
        <v>7</v>
      </c>
      <c r="AL94" s="4" t="s">
        <v>7</v>
      </c>
      <c r="AM94" s="23" t="s">
        <v>7</v>
      </c>
      <c r="AN94" s="4" t="s">
        <v>7</v>
      </c>
      <c r="AO94" s="23" t="s">
        <v>7</v>
      </c>
      <c r="AP94" s="4" t="s">
        <v>7</v>
      </c>
      <c r="AQ94" s="23" t="s">
        <v>7</v>
      </c>
      <c r="AR94" s="4" t="s">
        <v>7</v>
      </c>
      <c r="AS94" s="23" t="s">
        <v>7</v>
      </c>
      <c r="AT94" s="4" t="s">
        <v>7</v>
      </c>
      <c r="AU94" s="23" t="s">
        <v>7</v>
      </c>
      <c r="AV94" s="92" t="s">
        <v>5</v>
      </c>
      <c r="AW94" s="23" t="s">
        <v>4</v>
      </c>
      <c r="AX94" s="4" t="s">
        <v>7</v>
      </c>
      <c r="AY94" s="23" t="s">
        <v>7</v>
      </c>
      <c r="AZ94" s="4" t="s">
        <v>7</v>
      </c>
      <c r="BA94" s="23" t="s">
        <v>7</v>
      </c>
      <c r="BB94" s="4" t="s">
        <v>7</v>
      </c>
      <c r="BE94" s="106" t="s">
        <v>170</v>
      </c>
      <c r="BF94" s="106" t="s">
        <v>171</v>
      </c>
      <c r="BG94" s="106" t="s">
        <v>171</v>
      </c>
      <c r="BH94" s="106" t="s">
        <v>170</v>
      </c>
      <c r="BI94"/>
      <c r="BJ94"/>
      <c r="BK94"/>
      <c r="BL94"/>
      <c r="BM94"/>
      <c r="BN94"/>
      <c r="BO94"/>
      <c r="BP94"/>
      <c r="BQ94"/>
      <c r="BR94"/>
      <c r="BS94"/>
      <c r="BT94"/>
      <c r="BU94"/>
      <c r="BV94"/>
      <c r="BW94"/>
      <c r="BX94" s="14"/>
      <c r="BY94" s="1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row>
    <row r="95" spans="1:115" s="25" customFormat="1" ht="39.6" hidden="1" x14ac:dyDescent="0.3">
      <c r="A95"/>
      <c r="B95" s="103"/>
      <c r="C95"/>
      <c r="D95" s="48"/>
      <c r="G95"/>
      <c r="H95" s="150" t="s">
        <v>182</v>
      </c>
      <c r="I95" s="106" t="s">
        <v>166</v>
      </c>
      <c r="J95" s="106">
        <v>624551</v>
      </c>
      <c r="K95" s="106">
        <v>33</v>
      </c>
      <c r="L95" s="108" t="s">
        <v>175</v>
      </c>
      <c r="M95" s="122" t="s">
        <v>226</v>
      </c>
      <c r="N95" s="4" t="s">
        <v>7</v>
      </c>
      <c r="O95" s="4" t="s">
        <v>7</v>
      </c>
      <c r="P95" s="122" t="s">
        <v>228</v>
      </c>
      <c r="Q95" s="122" t="s">
        <v>233</v>
      </c>
      <c r="R95" s="4" t="s">
        <v>7</v>
      </c>
      <c r="S95" s="4" t="s">
        <v>7</v>
      </c>
      <c r="T95" s="4" t="s">
        <v>7</v>
      </c>
      <c r="U95" s="4" t="s">
        <v>7</v>
      </c>
      <c r="V95" s="105">
        <v>20</v>
      </c>
      <c r="W95" s="106" t="s">
        <v>168</v>
      </c>
      <c r="X95" s="4" t="s">
        <v>7</v>
      </c>
      <c r="Y95" s="106" t="s">
        <v>169</v>
      </c>
      <c r="Z95" s="4" t="s">
        <v>7</v>
      </c>
      <c r="AA95" s="4" t="s">
        <v>7</v>
      </c>
      <c r="AB95" s="126" t="s">
        <v>5</v>
      </c>
      <c r="AC95" s="23" t="s">
        <v>4</v>
      </c>
      <c r="AD95" s="4" t="s">
        <v>7</v>
      </c>
      <c r="AE95" s="23" t="s">
        <v>7</v>
      </c>
      <c r="AF95" s="126" t="s">
        <v>5</v>
      </c>
      <c r="AG95" s="23" t="s">
        <v>4</v>
      </c>
      <c r="AH95" s="126" t="s">
        <v>5</v>
      </c>
      <c r="AI95" s="23" t="s">
        <v>4</v>
      </c>
      <c r="AJ95" s="4" t="s">
        <v>7</v>
      </c>
      <c r="AK95" s="23" t="s">
        <v>7</v>
      </c>
      <c r="AL95" s="4" t="s">
        <v>7</v>
      </c>
      <c r="AM95" s="23" t="s">
        <v>7</v>
      </c>
      <c r="AN95" s="4" t="s">
        <v>7</v>
      </c>
      <c r="AO95" s="23" t="s">
        <v>7</v>
      </c>
      <c r="AP95" s="4" t="s">
        <v>7</v>
      </c>
      <c r="AQ95" s="23" t="s">
        <v>7</v>
      </c>
      <c r="AR95" s="4" t="s">
        <v>7</v>
      </c>
      <c r="AS95" s="23" t="s">
        <v>7</v>
      </c>
      <c r="AT95" s="4" t="s">
        <v>7</v>
      </c>
      <c r="AU95" s="23" t="s">
        <v>7</v>
      </c>
      <c r="AV95" s="92" t="s">
        <v>5</v>
      </c>
      <c r="AW95" s="23" t="s">
        <v>4</v>
      </c>
      <c r="AX95" s="4" t="s">
        <v>7</v>
      </c>
      <c r="AY95" s="23" t="s">
        <v>7</v>
      </c>
      <c r="AZ95" s="4" t="s">
        <v>7</v>
      </c>
      <c r="BA95" s="23" t="s">
        <v>7</v>
      </c>
      <c r="BB95" s="4" t="s">
        <v>7</v>
      </c>
      <c r="BE95" s="106" t="s">
        <v>170</v>
      </c>
      <c r="BF95" s="106" t="s">
        <v>171</v>
      </c>
      <c r="BG95" s="106" t="s">
        <v>171</v>
      </c>
      <c r="BH95" s="106" t="s">
        <v>170</v>
      </c>
      <c r="BI95"/>
      <c r="BJ95"/>
      <c r="BK95"/>
      <c r="BL95"/>
      <c r="BM95"/>
      <c r="BN95"/>
      <c r="BO95"/>
      <c r="BP95"/>
      <c r="BQ95"/>
      <c r="BR95"/>
      <c r="BS95"/>
      <c r="BT95"/>
      <c r="BU95"/>
      <c r="BV95"/>
      <c r="BW95"/>
      <c r="BX95" s="14"/>
      <c r="BY95" s="14"/>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row>
    <row r="96" spans="1:115" s="25" customFormat="1" ht="39.6" hidden="1" x14ac:dyDescent="0.3">
      <c r="A96"/>
      <c r="B96" s="103"/>
      <c r="C96"/>
      <c r="D96" s="48"/>
      <c r="G96"/>
      <c r="H96" s="150" t="s">
        <v>183</v>
      </c>
      <c r="I96" s="106" t="s">
        <v>166</v>
      </c>
      <c r="J96" s="106">
        <v>629722</v>
      </c>
      <c r="K96" s="106">
        <v>33</v>
      </c>
      <c r="L96" s="108">
        <v>630</v>
      </c>
      <c r="M96" s="122" t="s">
        <v>226</v>
      </c>
      <c r="N96" s="4" t="s">
        <v>7</v>
      </c>
      <c r="O96" s="4" t="s">
        <v>7</v>
      </c>
      <c r="P96" s="122" t="s">
        <v>228</v>
      </c>
      <c r="Q96" s="122" t="s">
        <v>233</v>
      </c>
      <c r="R96" s="4" t="s">
        <v>7</v>
      </c>
      <c r="S96" s="4" t="s">
        <v>7</v>
      </c>
      <c r="T96" s="4" t="s">
        <v>7</v>
      </c>
      <c r="U96" s="4" t="s">
        <v>7</v>
      </c>
      <c r="V96" s="105">
        <v>20</v>
      </c>
      <c r="W96" s="106" t="s">
        <v>168</v>
      </c>
      <c r="X96" s="4" t="s">
        <v>7</v>
      </c>
      <c r="Y96" s="106" t="s">
        <v>169</v>
      </c>
      <c r="Z96" s="4" t="s">
        <v>7</v>
      </c>
      <c r="AA96" s="4" t="s">
        <v>7</v>
      </c>
      <c r="AB96" s="126" t="s">
        <v>5</v>
      </c>
      <c r="AC96" s="23" t="s">
        <v>4</v>
      </c>
      <c r="AD96" s="4" t="s">
        <v>7</v>
      </c>
      <c r="AE96" s="23" t="s">
        <v>7</v>
      </c>
      <c r="AF96" s="126" t="s">
        <v>5</v>
      </c>
      <c r="AG96" s="23" t="s">
        <v>4</v>
      </c>
      <c r="AH96" s="126" t="s">
        <v>5</v>
      </c>
      <c r="AI96" s="23" t="s">
        <v>4</v>
      </c>
      <c r="AJ96" s="4" t="s">
        <v>7</v>
      </c>
      <c r="AK96" s="23" t="s">
        <v>7</v>
      </c>
      <c r="AL96" s="4" t="s">
        <v>7</v>
      </c>
      <c r="AM96" s="23" t="s">
        <v>7</v>
      </c>
      <c r="AN96" s="4" t="s">
        <v>7</v>
      </c>
      <c r="AO96" s="23" t="s">
        <v>7</v>
      </c>
      <c r="AP96" s="4" t="s">
        <v>7</v>
      </c>
      <c r="AQ96" s="23" t="s">
        <v>7</v>
      </c>
      <c r="AR96" s="4" t="s">
        <v>7</v>
      </c>
      <c r="AS96" s="23" t="s">
        <v>7</v>
      </c>
      <c r="AT96" s="4" t="s">
        <v>7</v>
      </c>
      <c r="AU96" s="23" t="s">
        <v>7</v>
      </c>
      <c r="AV96" s="92" t="s">
        <v>5</v>
      </c>
      <c r="AW96" s="23" t="s">
        <v>4</v>
      </c>
      <c r="AX96" s="4" t="s">
        <v>7</v>
      </c>
      <c r="AY96" s="23" t="s">
        <v>7</v>
      </c>
      <c r="AZ96" s="4" t="s">
        <v>7</v>
      </c>
      <c r="BA96" s="23" t="s">
        <v>7</v>
      </c>
      <c r="BB96" s="4" t="s">
        <v>7</v>
      </c>
      <c r="BE96" s="106" t="s">
        <v>170</v>
      </c>
      <c r="BF96" s="106" t="s">
        <v>171</v>
      </c>
      <c r="BG96" s="106" t="s">
        <v>171</v>
      </c>
      <c r="BH96" s="106" t="s">
        <v>170</v>
      </c>
      <c r="BI96"/>
      <c r="BJ96"/>
      <c r="BK96"/>
      <c r="BL96"/>
      <c r="BM96"/>
      <c r="BN96"/>
      <c r="BO96"/>
      <c r="BP96"/>
      <c r="BQ96"/>
      <c r="BR96"/>
      <c r="BS96"/>
      <c r="BT96"/>
      <c r="BU96"/>
      <c r="BV96"/>
      <c r="BW96"/>
      <c r="BX96" s="14"/>
      <c r="BY96" s="14"/>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row>
    <row r="97" spans="1:115" s="25" customFormat="1" ht="39.6" hidden="1" x14ac:dyDescent="0.3">
      <c r="A97"/>
      <c r="B97" s="103"/>
      <c r="C97"/>
      <c r="D97" s="48"/>
      <c r="G97"/>
      <c r="H97" s="150" t="s">
        <v>184</v>
      </c>
      <c r="I97" s="106" t="s">
        <v>166</v>
      </c>
      <c r="J97" s="104">
        <v>580846</v>
      </c>
      <c r="K97" s="106">
        <v>11</v>
      </c>
      <c r="L97" s="108" t="s">
        <v>173</v>
      </c>
      <c r="M97" s="122" t="s">
        <v>226</v>
      </c>
      <c r="N97" s="4" t="s">
        <v>7</v>
      </c>
      <c r="O97" s="4" t="s">
        <v>7</v>
      </c>
      <c r="P97" s="122" t="s">
        <v>229</v>
      </c>
      <c r="Q97" s="122" t="s">
        <v>233</v>
      </c>
      <c r="R97" s="4" t="s">
        <v>7</v>
      </c>
      <c r="S97" s="4" t="s">
        <v>7</v>
      </c>
      <c r="T97" s="4" t="s">
        <v>7</v>
      </c>
      <c r="U97" s="4" t="s">
        <v>7</v>
      </c>
      <c r="V97" s="105">
        <v>20</v>
      </c>
      <c r="W97" s="106" t="s">
        <v>168</v>
      </c>
      <c r="X97" s="4" t="s">
        <v>7</v>
      </c>
      <c r="Y97" s="106" t="s">
        <v>169</v>
      </c>
      <c r="Z97" s="106" t="s">
        <v>6</v>
      </c>
      <c r="AA97" s="23" t="s">
        <v>4</v>
      </c>
      <c r="AB97" s="126" t="s">
        <v>5</v>
      </c>
      <c r="AC97" s="23" t="s">
        <v>4</v>
      </c>
      <c r="AD97" s="4" t="s">
        <v>7</v>
      </c>
      <c r="AE97" s="23" t="s">
        <v>7</v>
      </c>
      <c r="AF97" s="126" t="s">
        <v>5</v>
      </c>
      <c r="AG97" s="23" t="s">
        <v>4</v>
      </c>
      <c r="AH97" s="4" t="s">
        <v>7</v>
      </c>
      <c r="AI97" s="23" t="s">
        <v>7</v>
      </c>
      <c r="AJ97" s="4" t="s">
        <v>7</v>
      </c>
      <c r="AK97" s="23" t="s">
        <v>7</v>
      </c>
      <c r="AL97" s="4" t="s">
        <v>7</v>
      </c>
      <c r="AM97" s="23" t="s">
        <v>7</v>
      </c>
      <c r="AN97" s="4" t="s">
        <v>7</v>
      </c>
      <c r="AO97" s="23" t="s">
        <v>7</v>
      </c>
      <c r="AP97" s="4" t="s">
        <v>7</v>
      </c>
      <c r="AQ97" s="23" t="s">
        <v>7</v>
      </c>
      <c r="AR97" s="4" t="s">
        <v>7</v>
      </c>
      <c r="AS97" s="23" t="s">
        <v>7</v>
      </c>
      <c r="AT97" s="4" t="s">
        <v>7</v>
      </c>
      <c r="AU97" s="23" t="s">
        <v>7</v>
      </c>
      <c r="AV97" s="92" t="s">
        <v>5</v>
      </c>
      <c r="AW97" s="23" t="s">
        <v>4</v>
      </c>
      <c r="AX97" s="92" t="s">
        <v>5</v>
      </c>
      <c r="AY97" s="23" t="s">
        <v>4</v>
      </c>
      <c r="AZ97" s="4" t="s">
        <v>7</v>
      </c>
      <c r="BA97" s="23" t="s">
        <v>4</v>
      </c>
      <c r="BB97" s="4" t="s">
        <v>7</v>
      </c>
      <c r="BE97" s="106" t="s">
        <v>170</v>
      </c>
      <c r="BF97" s="106" t="s">
        <v>171</v>
      </c>
      <c r="BG97" s="106" t="s">
        <v>171</v>
      </c>
      <c r="BH97" s="106" t="s">
        <v>170</v>
      </c>
      <c r="BI97"/>
      <c r="BJ97"/>
      <c r="BK97"/>
      <c r="BL97"/>
      <c r="BM97"/>
      <c r="BN97"/>
      <c r="BO97"/>
      <c r="BP97"/>
      <c r="BQ97"/>
      <c r="BR97"/>
      <c r="BS97"/>
      <c r="BT97"/>
      <c r="BU97"/>
      <c r="BV97"/>
      <c r="BW97"/>
      <c r="BX97" s="14"/>
      <c r="BY97" s="14"/>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row>
    <row r="98" spans="1:115" s="25" customFormat="1" ht="39.6" hidden="1" x14ac:dyDescent="0.3">
      <c r="A98"/>
      <c r="B98" s="103"/>
      <c r="C98"/>
      <c r="D98" s="48"/>
      <c r="G98"/>
      <c r="H98" s="150" t="s">
        <v>185</v>
      </c>
      <c r="I98" s="106" t="s">
        <v>166</v>
      </c>
      <c r="J98" s="106">
        <v>580847</v>
      </c>
      <c r="K98" s="106">
        <v>11</v>
      </c>
      <c r="L98" s="108" t="s">
        <v>175</v>
      </c>
      <c r="M98" s="122" t="s">
        <v>226</v>
      </c>
      <c r="N98" s="4" t="s">
        <v>7</v>
      </c>
      <c r="O98" s="4" t="s">
        <v>7</v>
      </c>
      <c r="P98" s="122" t="s">
        <v>229</v>
      </c>
      <c r="Q98" s="122" t="s">
        <v>233</v>
      </c>
      <c r="R98" s="4" t="s">
        <v>7</v>
      </c>
      <c r="S98" s="4" t="s">
        <v>7</v>
      </c>
      <c r="T98" s="4" t="s">
        <v>7</v>
      </c>
      <c r="U98" s="4" t="s">
        <v>7</v>
      </c>
      <c r="V98" s="105">
        <v>20</v>
      </c>
      <c r="W98" s="106" t="s">
        <v>168</v>
      </c>
      <c r="X98" s="4" t="s">
        <v>7</v>
      </c>
      <c r="Y98" s="106" t="s">
        <v>169</v>
      </c>
      <c r="Z98" s="106" t="s">
        <v>6</v>
      </c>
      <c r="AA98" s="23" t="s">
        <v>4</v>
      </c>
      <c r="AB98" s="126" t="s">
        <v>5</v>
      </c>
      <c r="AC98" s="23" t="s">
        <v>4</v>
      </c>
      <c r="AD98" s="4" t="s">
        <v>7</v>
      </c>
      <c r="AE98" s="23" t="s">
        <v>7</v>
      </c>
      <c r="AF98" s="126" t="s">
        <v>5</v>
      </c>
      <c r="AG98" s="23" t="s">
        <v>4</v>
      </c>
      <c r="AH98" s="4" t="s">
        <v>7</v>
      </c>
      <c r="AI98" s="23" t="s">
        <v>7</v>
      </c>
      <c r="AJ98" s="4" t="s">
        <v>7</v>
      </c>
      <c r="AK98" s="23" t="s">
        <v>7</v>
      </c>
      <c r="AL98" s="4" t="s">
        <v>7</v>
      </c>
      <c r="AM98" s="23" t="s">
        <v>7</v>
      </c>
      <c r="AN98" s="4" t="s">
        <v>7</v>
      </c>
      <c r="AO98" s="23" t="s">
        <v>7</v>
      </c>
      <c r="AP98" s="4" t="s">
        <v>7</v>
      </c>
      <c r="AQ98" s="23" t="s">
        <v>7</v>
      </c>
      <c r="AR98" s="4" t="s">
        <v>7</v>
      </c>
      <c r="AS98" s="23" t="s">
        <v>7</v>
      </c>
      <c r="AT98" s="4" t="s">
        <v>7</v>
      </c>
      <c r="AU98" s="23" t="s">
        <v>7</v>
      </c>
      <c r="AV98" s="92" t="s">
        <v>5</v>
      </c>
      <c r="AW98" s="23" t="s">
        <v>4</v>
      </c>
      <c r="AX98" s="92" t="s">
        <v>5</v>
      </c>
      <c r="AY98" s="23" t="s">
        <v>4</v>
      </c>
      <c r="AZ98" s="4" t="s">
        <v>7</v>
      </c>
      <c r="BA98" s="23" t="s">
        <v>4</v>
      </c>
      <c r="BB98" s="4" t="s">
        <v>7</v>
      </c>
      <c r="BE98" s="106" t="s">
        <v>170</v>
      </c>
      <c r="BF98" s="106" t="s">
        <v>171</v>
      </c>
      <c r="BG98" s="106" t="s">
        <v>171</v>
      </c>
      <c r="BH98" s="106" t="s">
        <v>170</v>
      </c>
      <c r="BI98"/>
      <c r="BJ98"/>
      <c r="BK98"/>
      <c r="BL98"/>
      <c r="BM98"/>
      <c r="BN98"/>
      <c r="BO98"/>
      <c r="BP98"/>
      <c r="BQ98"/>
      <c r="BR98"/>
      <c r="BS98"/>
      <c r="BT98"/>
      <c r="BU98"/>
      <c r="BV98"/>
      <c r="BW98"/>
      <c r="BX98" s="14"/>
      <c r="BY98" s="14"/>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row>
    <row r="99" spans="1:115" s="25" customFormat="1" ht="39.6" hidden="1" x14ac:dyDescent="0.3">
      <c r="A99"/>
      <c r="B99" s="103"/>
      <c r="C99"/>
      <c r="D99" s="48"/>
      <c r="G99"/>
      <c r="H99" s="149" t="s">
        <v>186</v>
      </c>
      <c r="I99" s="106" t="s">
        <v>166</v>
      </c>
      <c r="J99" s="108">
        <v>180200</v>
      </c>
      <c r="K99" s="106">
        <v>22</v>
      </c>
      <c r="L99" s="108" t="s">
        <v>167</v>
      </c>
      <c r="M99" s="122" t="s">
        <v>226</v>
      </c>
      <c r="N99" s="4" t="s">
        <v>7</v>
      </c>
      <c r="O99" s="4" t="s">
        <v>7</v>
      </c>
      <c r="P99" s="122" t="s">
        <v>229</v>
      </c>
      <c r="Q99" s="122" t="s">
        <v>233</v>
      </c>
      <c r="R99" s="4" t="s">
        <v>7</v>
      </c>
      <c r="S99" s="4" t="s">
        <v>7</v>
      </c>
      <c r="T99" s="4" t="s">
        <v>7</v>
      </c>
      <c r="U99" s="4" t="s">
        <v>7</v>
      </c>
      <c r="V99" s="105">
        <v>20</v>
      </c>
      <c r="W99" s="106" t="s">
        <v>168</v>
      </c>
      <c r="X99" s="4" t="s">
        <v>7</v>
      </c>
      <c r="Y99" s="106" t="s">
        <v>169</v>
      </c>
      <c r="Z99" s="106" t="s">
        <v>6</v>
      </c>
      <c r="AA99" s="23" t="s">
        <v>4</v>
      </c>
      <c r="AB99" s="126" t="s">
        <v>5</v>
      </c>
      <c r="AC99" s="23" t="s">
        <v>4</v>
      </c>
      <c r="AD99" s="4" t="s">
        <v>7</v>
      </c>
      <c r="AE99" s="23" t="s">
        <v>7</v>
      </c>
      <c r="AF99" s="126" t="s">
        <v>5</v>
      </c>
      <c r="AG99" s="23" t="s">
        <v>4</v>
      </c>
      <c r="AH99" s="4" t="s">
        <v>7</v>
      </c>
      <c r="AI99" s="23" t="s">
        <v>7</v>
      </c>
      <c r="AJ99" s="4" t="s">
        <v>7</v>
      </c>
      <c r="AK99" s="23" t="s">
        <v>7</v>
      </c>
      <c r="AL99" s="4" t="s">
        <v>7</v>
      </c>
      <c r="AM99" s="23" t="s">
        <v>7</v>
      </c>
      <c r="AN99" s="4" t="s">
        <v>7</v>
      </c>
      <c r="AO99" s="23" t="s">
        <v>7</v>
      </c>
      <c r="AP99" s="4" t="s">
        <v>7</v>
      </c>
      <c r="AQ99" s="23" t="s">
        <v>7</v>
      </c>
      <c r="AR99" s="4" t="s">
        <v>7</v>
      </c>
      <c r="AS99" s="23" t="s">
        <v>7</v>
      </c>
      <c r="AT99" s="4" t="s">
        <v>7</v>
      </c>
      <c r="AU99" s="23" t="s">
        <v>7</v>
      </c>
      <c r="AV99" s="92" t="s">
        <v>5</v>
      </c>
      <c r="AW99" s="23" t="s">
        <v>4</v>
      </c>
      <c r="AX99" s="92" t="s">
        <v>5</v>
      </c>
      <c r="AY99" s="23" t="s">
        <v>4</v>
      </c>
      <c r="AZ99" s="4" t="s">
        <v>7</v>
      </c>
      <c r="BA99" s="23" t="s">
        <v>4</v>
      </c>
      <c r="BB99" s="4" t="s">
        <v>7</v>
      </c>
      <c r="BE99" s="106" t="s">
        <v>170</v>
      </c>
      <c r="BF99" s="106" t="s">
        <v>171</v>
      </c>
      <c r="BG99" s="106" t="s">
        <v>171</v>
      </c>
      <c r="BH99" s="106" t="s">
        <v>170</v>
      </c>
      <c r="BI99"/>
      <c r="BJ99"/>
      <c r="BK99"/>
      <c r="BL99"/>
      <c r="BM99"/>
      <c r="BN99"/>
      <c r="BO99"/>
      <c r="BP99"/>
      <c r="BQ99"/>
      <c r="BR99"/>
      <c r="BS99"/>
      <c r="BT99"/>
      <c r="BU99"/>
      <c r="BV99"/>
      <c r="BW99"/>
      <c r="BX99" s="14"/>
      <c r="BY99" s="14"/>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row>
    <row r="100" spans="1:115" s="25" customFormat="1" ht="39.6" hidden="1" x14ac:dyDescent="0.3">
      <c r="A100"/>
      <c r="B100" s="103"/>
      <c r="C100"/>
      <c r="D100" s="48"/>
      <c r="G100"/>
      <c r="H100" s="150" t="s">
        <v>187</v>
      </c>
      <c r="I100" s="106" t="s">
        <v>166</v>
      </c>
      <c r="J100" s="106">
        <v>580849</v>
      </c>
      <c r="K100" s="106">
        <v>22</v>
      </c>
      <c r="L100" s="108" t="s">
        <v>173</v>
      </c>
      <c r="M100" s="122" t="s">
        <v>226</v>
      </c>
      <c r="N100" s="4" t="s">
        <v>7</v>
      </c>
      <c r="O100" s="4" t="s">
        <v>7</v>
      </c>
      <c r="P100" s="122" t="s">
        <v>229</v>
      </c>
      <c r="Q100" s="122" t="s">
        <v>233</v>
      </c>
      <c r="R100" s="4" t="s">
        <v>7</v>
      </c>
      <c r="S100" s="4" t="s">
        <v>7</v>
      </c>
      <c r="T100" s="4" t="s">
        <v>7</v>
      </c>
      <c r="U100" s="4" t="s">
        <v>7</v>
      </c>
      <c r="V100" s="105">
        <v>20</v>
      </c>
      <c r="W100" s="106" t="s">
        <v>168</v>
      </c>
      <c r="X100" s="4" t="s">
        <v>7</v>
      </c>
      <c r="Y100" s="106" t="s">
        <v>169</v>
      </c>
      <c r="Z100" s="106" t="s">
        <v>6</v>
      </c>
      <c r="AA100" s="23" t="s">
        <v>4</v>
      </c>
      <c r="AB100" s="126" t="s">
        <v>5</v>
      </c>
      <c r="AC100" s="23" t="s">
        <v>4</v>
      </c>
      <c r="AD100" s="4" t="s">
        <v>7</v>
      </c>
      <c r="AE100" s="23" t="s">
        <v>7</v>
      </c>
      <c r="AF100" s="126" t="s">
        <v>5</v>
      </c>
      <c r="AG100" s="23" t="s">
        <v>4</v>
      </c>
      <c r="AH100" s="4" t="s">
        <v>7</v>
      </c>
      <c r="AI100" s="23" t="s">
        <v>7</v>
      </c>
      <c r="AJ100" s="4" t="s">
        <v>7</v>
      </c>
      <c r="AK100" s="23" t="s">
        <v>7</v>
      </c>
      <c r="AL100" s="4" t="s">
        <v>7</v>
      </c>
      <c r="AM100" s="23" t="s">
        <v>7</v>
      </c>
      <c r="AN100" s="4" t="s">
        <v>7</v>
      </c>
      <c r="AO100" s="23" t="s">
        <v>7</v>
      </c>
      <c r="AP100" s="4" t="s">
        <v>7</v>
      </c>
      <c r="AQ100" s="23" t="s">
        <v>7</v>
      </c>
      <c r="AR100" s="4" t="s">
        <v>7</v>
      </c>
      <c r="AS100" s="23" t="s">
        <v>7</v>
      </c>
      <c r="AT100" s="4" t="s">
        <v>7</v>
      </c>
      <c r="AU100" s="23" t="s">
        <v>7</v>
      </c>
      <c r="AV100" s="92" t="s">
        <v>5</v>
      </c>
      <c r="AW100" s="23" t="s">
        <v>4</v>
      </c>
      <c r="AX100" s="92" t="s">
        <v>5</v>
      </c>
      <c r="AY100" s="23" t="s">
        <v>4</v>
      </c>
      <c r="AZ100" s="4" t="s">
        <v>7</v>
      </c>
      <c r="BA100" s="23" t="s">
        <v>4</v>
      </c>
      <c r="BB100" s="4" t="s">
        <v>7</v>
      </c>
      <c r="BE100" s="106" t="s">
        <v>170</v>
      </c>
      <c r="BF100" s="106" t="s">
        <v>171</v>
      </c>
      <c r="BG100" s="106" t="s">
        <v>171</v>
      </c>
      <c r="BH100" s="106" t="s">
        <v>170</v>
      </c>
      <c r="BI100"/>
      <c r="BJ100"/>
      <c r="BK100"/>
      <c r="BL100"/>
      <c r="BM100"/>
      <c r="BN100"/>
      <c r="BO100"/>
      <c r="BP100"/>
      <c r="BQ100"/>
      <c r="BR100"/>
      <c r="BS100"/>
      <c r="BT100"/>
      <c r="BU100"/>
      <c r="BV100"/>
      <c r="BW100"/>
      <c r="BX100" s="14"/>
      <c r="BY100" s="14"/>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row>
    <row r="101" spans="1:115" s="25" customFormat="1" ht="39.6" hidden="1" x14ac:dyDescent="0.3">
      <c r="A101"/>
      <c r="B101" s="103"/>
      <c r="C101"/>
      <c r="D101" s="48"/>
      <c r="G101"/>
      <c r="H101" s="150" t="s">
        <v>188</v>
      </c>
      <c r="I101" s="106" t="s">
        <v>166</v>
      </c>
      <c r="J101" s="106">
        <v>580850</v>
      </c>
      <c r="K101" s="106">
        <v>22</v>
      </c>
      <c r="L101" s="108" t="s">
        <v>175</v>
      </c>
      <c r="M101" s="122" t="s">
        <v>226</v>
      </c>
      <c r="N101" s="4" t="s">
        <v>7</v>
      </c>
      <c r="O101" s="4" t="s">
        <v>7</v>
      </c>
      <c r="P101" s="122" t="s">
        <v>229</v>
      </c>
      <c r="Q101" s="122" t="s">
        <v>233</v>
      </c>
      <c r="R101" s="4" t="s">
        <v>7</v>
      </c>
      <c r="S101" s="4" t="s">
        <v>7</v>
      </c>
      <c r="T101" s="4" t="s">
        <v>7</v>
      </c>
      <c r="U101" s="4" t="s">
        <v>7</v>
      </c>
      <c r="V101" s="105">
        <v>20</v>
      </c>
      <c r="W101" s="106" t="s">
        <v>168</v>
      </c>
      <c r="X101" s="4" t="s">
        <v>7</v>
      </c>
      <c r="Y101" s="106" t="s">
        <v>169</v>
      </c>
      <c r="Z101" s="106" t="s">
        <v>6</v>
      </c>
      <c r="AA101" s="23" t="s">
        <v>4</v>
      </c>
      <c r="AB101" s="126" t="s">
        <v>5</v>
      </c>
      <c r="AC101" s="23" t="s">
        <v>4</v>
      </c>
      <c r="AD101" s="4" t="s">
        <v>7</v>
      </c>
      <c r="AE101" s="23" t="s">
        <v>7</v>
      </c>
      <c r="AF101" s="126" t="s">
        <v>5</v>
      </c>
      <c r="AG101" s="23" t="s">
        <v>4</v>
      </c>
      <c r="AH101" s="4" t="s">
        <v>7</v>
      </c>
      <c r="AI101" s="23" t="s">
        <v>7</v>
      </c>
      <c r="AJ101" s="4" t="s">
        <v>7</v>
      </c>
      <c r="AK101" s="23" t="s">
        <v>7</v>
      </c>
      <c r="AL101" s="4" t="s">
        <v>7</v>
      </c>
      <c r="AM101" s="23" t="s">
        <v>7</v>
      </c>
      <c r="AN101" s="4" t="s">
        <v>7</v>
      </c>
      <c r="AO101" s="23" t="s">
        <v>7</v>
      </c>
      <c r="AP101" s="4" t="s">
        <v>7</v>
      </c>
      <c r="AQ101" s="23" t="s">
        <v>7</v>
      </c>
      <c r="AR101" s="4" t="s">
        <v>7</v>
      </c>
      <c r="AS101" s="23" t="s">
        <v>7</v>
      </c>
      <c r="AT101" s="4" t="s">
        <v>7</v>
      </c>
      <c r="AU101" s="23" t="s">
        <v>7</v>
      </c>
      <c r="AV101" s="92" t="s">
        <v>5</v>
      </c>
      <c r="AW101" s="23" t="s">
        <v>4</v>
      </c>
      <c r="AX101" s="92" t="s">
        <v>5</v>
      </c>
      <c r="AY101" s="23" t="s">
        <v>4</v>
      </c>
      <c r="AZ101" s="4" t="s">
        <v>7</v>
      </c>
      <c r="BA101" s="23" t="s">
        <v>4</v>
      </c>
      <c r="BB101" s="4" t="s">
        <v>7</v>
      </c>
      <c r="BE101" s="106" t="s">
        <v>170</v>
      </c>
      <c r="BF101" s="106" t="s">
        <v>171</v>
      </c>
      <c r="BG101" s="106" t="s">
        <v>171</v>
      </c>
      <c r="BH101" s="106" t="s">
        <v>170</v>
      </c>
      <c r="BI101"/>
      <c r="BJ101"/>
      <c r="BK101"/>
      <c r="BL101"/>
      <c r="BM101"/>
      <c r="BN101"/>
      <c r="BO101"/>
      <c r="BP101"/>
      <c r="BQ101"/>
      <c r="BR101"/>
      <c r="BS101"/>
      <c r="BT101"/>
      <c r="BU101"/>
      <c r="BV101"/>
      <c r="BW101"/>
      <c r="BX101" s="14"/>
      <c r="BY101" s="14"/>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row>
    <row r="102" spans="1:115" ht="39.6" hidden="1" x14ac:dyDescent="0.3">
      <c r="B102" s="103"/>
      <c r="C102"/>
      <c r="D102" s="48"/>
      <c r="E102" s="25"/>
      <c r="F102" s="25"/>
      <c r="G102"/>
      <c r="H102" s="151" t="s">
        <v>189</v>
      </c>
      <c r="I102" s="106" t="s">
        <v>166</v>
      </c>
      <c r="J102" s="104">
        <v>580851</v>
      </c>
      <c r="K102" s="106">
        <v>33</v>
      </c>
      <c r="L102" s="82" t="s">
        <v>190</v>
      </c>
      <c r="M102" s="122" t="s">
        <v>226</v>
      </c>
      <c r="N102" s="4" t="s">
        <v>7</v>
      </c>
      <c r="O102" s="4" t="s">
        <v>7</v>
      </c>
      <c r="P102" s="122" t="s">
        <v>229</v>
      </c>
      <c r="Q102" s="122" t="s">
        <v>233</v>
      </c>
      <c r="R102" s="4" t="s">
        <v>7</v>
      </c>
      <c r="S102" s="4" t="s">
        <v>7</v>
      </c>
      <c r="T102" s="4" t="s">
        <v>7</v>
      </c>
      <c r="U102" s="4" t="s">
        <v>7</v>
      </c>
      <c r="V102" s="105">
        <v>20</v>
      </c>
      <c r="W102" s="106" t="s">
        <v>168</v>
      </c>
      <c r="X102" s="4" t="s">
        <v>7</v>
      </c>
      <c r="Y102" s="106" t="s">
        <v>169</v>
      </c>
      <c r="Z102" s="106" t="s">
        <v>6</v>
      </c>
      <c r="AA102" s="23" t="s">
        <v>4</v>
      </c>
      <c r="AB102" s="126" t="s">
        <v>5</v>
      </c>
      <c r="AC102" s="23" t="s">
        <v>4</v>
      </c>
      <c r="AD102" s="4" t="s">
        <v>7</v>
      </c>
      <c r="AE102" s="23" t="s">
        <v>7</v>
      </c>
      <c r="AF102" s="126" t="s">
        <v>5</v>
      </c>
      <c r="AG102" s="23" t="s">
        <v>4</v>
      </c>
      <c r="AH102" s="4" t="s">
        <v>7</v>
      </c>
      <c r="AI102" s="23" t="s">
        <v>7</v>
      </c>
      <c r="AJ102" s="4" t="s">
        <v>7</v>
      </c>
      <c r="AK102" s="23" t="s">
        <v>7</v>
      </c>
      <c r="AL102" s="4" t="s">
        <v>7</v>
      </c>
      <c r="AM102" s="23" t="s">
        <v>7</v>
      </c>
      <c r="AN102" s="4" t="s">
        <v>7</v>
      </c>
      <c r="AO102" s="23" t="s">
        <v>7</v>
      </c>
      <c r="AP102" s="4" t="s">
        <v>7</v>
      </c>
      <c r="AQ102" s="23" t="s">
        <v>7</v>
      </c>
      <c r="AR102" s="4" t="s">
        <v>7</v>
      </c>
      <c r="AS102" s="23" t="s">
        <v>7</v>
      </c>
      <c r="AT102" s="4" t="s">
        <v>7</v>
      </c>
      <c r="AU102" s="23" t="s">
        <v>7</v>
      </c>
      <c r="AV102" s="92" t="s">
        <v>5</v>
      </c>
      <c r="AW102" s="23" t="s">
        <v>4</v>
      </c>
      <c r="AX102" s="92" t="s">
        <v>5</v>
      </c>
      <c r="AY102" s="23" t="s">
        <v>4</v>
      </c>
      <c r="AZ102" s="4" t="s">
        <v>7</v>
      </c>
      <c r="BA102" s="23" t="s">
        <v>4</v>
      </c>
      <c r="BB102" s="4" t="s">
        <v>7</v>
      </c>
      <c r="BC102" s="25"/>
      <c r="BD102" s="25"/>
      <c r="BE102" s="106" t="s">
        <v>170</v>
      </c>
      <c r="BF102" s="106" t="s">
        <v>171</v>
      </c>
      <c r="BG102" s="106" t="s">
        <v>171</v>
      </c>
      <c r="BH102" s="106" t="s">
        <v>170</v>
      </c>
      <c r="BW102"/>
      <c r="BY102" s="14"/>
    </row>
    <row r="103" spans="1:115" ht="39.6" hidden="1" x14ac:dyDescent="0.3">
      <c r="B103" s="103"/>
      <c r="C103"/>
      <c r="D103" s="48"/>
      <c r="E103" s="25"/>
      <c r="F103" s="25"/>
      <c r="G103"/>
      <c r="H103" s="150" t="s">
        <v>191</v>
      </c>
      <c r="I103" s="109" t="s">
        <v>166</v>
      </c>
      <c r="J103" s="106">
        <v>624550</v>
      </c>
      <c r="K103" s="106">
        <v>33</v>
      </c>
      <c r="L103" s="108" t="s">
        <v>167</v>
      </c>
      <c r="M103" s="122" t="s">
        <v>226</v>
      </c>
      <c r="N103" s="4" t="s">
        <v>7</v>
      </c>
      <c r="O103" s="4" t="s">
        <v>7</v>
      </c>
      <c r="P103" s="122" t="s">
        <v>229</v>
      </c>
      <c r="Q103" s="122" t="s">
        <v>233</v>
      </c>
      <c r="R103" s="4" t="s">
        <v>7</v>
      </c>
      <c r="S103" s="4" t="s">
        <v>7</v>
      </c>
      <c r="T103" s="4" t="s">
        <v>7</v>
      </c>
      <c r="U103" s="4" t="s">
        <v>7</v>
      </c>
      <c r="V103" s="105">
        <v>20</v>
      </c>
      <c r="W103" s="106" t="s">
        <v>168</v>
      </c>
      <c r="X103" s="4" t="s">
        <v>7</v>
      </c>
      <c r="Y103" s="106" t="s">
        <v>169</v>
      </c>
      <c r="Z103" s="106" t="s">
        <v>6</v>
      </c>
      <c r="AA103" s="23" t="s">
        <v>4</v>
      </c>
      <c r="AB103" s="126" t="s">
        <v>5</v>
      </c>
      <c r="AC103" s="23" t="s">
        <v>4</v>
      </c>
      <c r="AD103" s="4" t="s">
        <v>7</v>
      </c>
      <c r="AE103" s="23" t="s">
        <v>7</v>
      </c>
      <c r="AF103" s="126" t="s">
        <v>5</v>
      </c>
      <c r="AG103" s="23" t="s">
        <v>4</v>
      </c>
      <c r="AH103" s="4" t="s">
        <v>7</v>
      </c>
      <c r="AI103" s="23" t="s">
        <v>7</v>
      </c>
      <c r="AJ103" s="4" t="s">
        <v>7</v>
      </c>
      <c r="AK103" s="23" t="s">
        <v>7</v>
      </c>
      <c r="AL103" s="4" t="s">
        <v>7</v>
      </c>
      <c r="AM103" s="23" t="s">
        <v>7</v>
      </c>
      <c r="AN103" s="4" t="s">
        <v>7</v>
      </c>
      <c r="AO103" s="23" t="s">
        <v>7</v>
      </c>
      <c r="AP103" s="4" t="s">
        <v>7</v>
      </c>
      <c r="AQ103" s="23" t="s">
        <v>7</v>
      </c>
      <c r="AR103" s="4" t="s">
        <v>7</v>
      </c>
      <c r="AS103" s="23" t="s">
        <v>7</v>
      </c>
      <c r="AT103" s="4" t="s">
        <v>7</v>
      </c>
      <c r="AU103" s="23" t="s">
        <v>7</v>
      </c>
      <c r="AV103" s="92" t="s">
        <v>5</v>
      </c>
      <c r="AW103" s="23" t="s">
        <v>4</v>
      </c>
      <c r="AX103" s="92" t="s">
        <v>5</v>
      </c>
      <c r="AY103" s="23" t="s">
        <v>4</v>
      </c>
      <c r="AZ103" s="4" t="s">
        <v>7</v>
      </c>
      <c r="BA103" s="23" t="s">
        <v>4</v>
      </c>
      <c r="BB103" s="4" t="s">
        <v>7</v>
      </c>
      <c r="BC103" s="25"/>
      <c r="BD103" s="25"/>
      <c r="BE103" s="106" t="s">
        <v>170</v>
      </c>
      <c r="BF103" s="106" t="s">
        <v>171</v>
      </c>
      <c r="BG103" s="106" t="s">
        <v>171</v>
      </c>
      <c r="BH103" s="106" t="s">
        <v>170</v>
      </c>
      <c r="BW103"/>
      <c r="BY103" s="14"/>
    </row>
    <row r="104" spans="1:115" ht="39.6" hidden="1" x14ac:dyDescent="0.3">
      <c r="B104" s="103"/>
      <c r="C104"/>
      <c r="D104" s="48"/>
      <c r="E104" s="25"/>
      <c r="F104" s="25"/>
      <c r="G104"/>
      <c r="H104" s="150" t="s">
        <v>191</v>
      </c>
      <c r="I104" s="109" t="s">
        <v>166</v>
      </c>
      <c r="J104" s="106">
        <v>580858</v>
      </c>
      <c r="K104" s="106">
        <v>33</v>
      </c>
      <c r="L104" s="106" t="s">
        <v>167</v>
      </c>
      <c r="M104" s="122" t="s">
        <v>226</v>
      </c>
      <c r="N104" s="4" t="s">
        <v>7</v>
      </c>
      <c r="O104" s="4" t="s">
        <v>7</v>
      </c>
      <c r="P104" s="122" t="s">
        <v>229</v>
      </c>
      <c r="Q104" s="122" t="s">
        <v>233</v>
      </c>
      <c r="R104" s="4" t="s">
        <v>7</v>
      </c>
      <c r="S104" s="4" t="s">
        <v>7</v>
      </c>
      <c r="T104" s="4" t="s">
        <v>7</v>
      </c>
      <c r="U104" s="4" t="s">
        <v>7</v>
      </c>
      <c r="V104" s="105">
        <v>20</v>
      </c>
      <c r="W104" s="106" t="s">
        <v>168</v>
      </c>
      <c r="X104" s="4" t="s">
        <v>7</v>
      </c>
      <c r="Y104" s="106" t="s">
        <v>169</v>
      </c>
      <c r="Z104" s="106" t="s">
        <v>6</v>
      </c>
      <c r="AA104" s="23" t="s">
        <v>4</v>
      </c>
      <c r="AB104" s="126" t="s">
        <v>5</v>
      </c>
      <c r="AC104" s="23" t="s">
        <v>4</v>
      </c>
      <c r="AD104" s="4" t="s">
        <v>7</v>
      </c>
      <c r="AE104" s="23" t="s">
        <v>7</v>
      </c>
      <c r="AF104" s="126" t="s">
        <v>5</v>
      </c>
      <c r="AG104" s="23" t="s">
        <v>4</v>
      </c>
      <c r="AH104" s="4" t="s">
        <v>7</v>
      </c>
      <c r="AI104" s="23" t="s">
        <v>7</v>
      </c>
      <c r="AJ104" s="4" t="s">
        <v>7</v>
      </c>
      <c r="AK104" s="23" t="s">
        <v>7</v>
      </c>
      <c r="AL104" s="4" t="s">
        <v>7</v>
      </c>
      <c r="AM104" s="23" t="s">
        <v>7</v>
      </c>
      <c r="AN104" s="4" t="s">
        <v>7</v>
      </c>
      <c r="AO104" s="23" t="s">
        <v>7</v>
      </c>
      <c r="AP104" s="4" t="s">
        <v>7</v>
      </c>
      <c r="AQ104" s="23" t="s">
        <v>7</v>
      </c>
      <c r="AR104" s="4" t="s">
        <v>7</v>
      </c>
      <c r="AS104" s="23" t="s">
        <v>7</v>
      </c>
      <c r="AT104" s="4" t="s">
        <v>7</v>
      </c>
      <c r="AU104" s="23" t="s">
        <v>7</v>
      </c>
      <c r="AV104" s="92" t="s">
        <v>5</v>
      </c>
      <c r="AW104" s="23" t="s">
        <v>4</v>
      </c>
      <c r="AX104" s="92" t="s">
        <v>5</v>
      </c>
      <c r="AY104" s="23" t="s">
        <v>4</v>
      </c>
      <c r="AZ104" s="4" t="s">
        <v>7</v>
      </c>
      <c r="BA104" s="23" t="s">
        <v>4</v>
      </c>
      <c r="BB104" s="4" t="s">
        <v>7</v>
      </c>
      <c r="BC104" s="25"/>
      <c r="BD104" s="25"/>
      <c r="BE104" s="106" t="s">
        <v>170</v>
      </c>
      <c r="BF104" s="106" t="s">
        <v>171</v>
      </c>
      <c r="BG104" s="106" t="s">
        <v>171</v>
      </c>
      <c r="BH104" s="106" t="s">
        <v>170</v>
      </c>
      <c r="BW104"/>
      <c r="BY104" s="14"/>
    </row>
    <row r="105" spans="1:115" ht="39.6" hidden="1" x14ac:dyDescent="0.3">
      <c r="B105" s="103"/>
      <c r="C105"/>
      <c r="D105" s="48"/>
      <c r="E105" s="25"/>
      <c r="F105" s="25"/>
      <c r="G105"/>
      <c r="H105" s="150" t="s">
        <v>192</v>
      </c>
      <c r="I105" s="106" t="s">
        <v>166</v>
      </c>
      <c r="J105" s="106">
        <v>580852</v>
      </c>
      <c r="K105" s="106">
        <v>33</v>
      </c>
      <c r="L105" s="106" t="s">
        <v>173</v>
      </c>
      <c r="M105" s="122" t="s">
        <v>226</v>
      </c>
      <c r="N105" s="4" t="s">
        <v>7</v>
      </c>
      <c r="O105" s="4" t="s">
        <v>7</v>
      </c>
      <c r="P105" s="122" t="s">
        <v>229</v>
      </c>
      <c r="Q105" s="122" t="s">
        <v>233</v>
      </c>
      <c r="R105" s="4" t="s">
        <v>7</v>
      </c>
      <c r="S105" s="4" t="s">
        <v>7</v>
      </c>
      <c r="T105" s="4" t="s">
        <v>7</v>
      </c>
      <c r="U105" s="4" t="s">
        <v>7</v>
      </c>
      <c r="V105" s="105">
        <v>20</v>
      </c>
      <c r="W105" s="106" t="s">
        <v>168</v>
      </c>
      <c r="X105" s="4" t="s">
        <v>7</v>
      </c>
      <c r="Y105" s="106" t="s">
        <v>169</v>
      </c>
      <c r="Z105" s="106" t="s">
        <v>6</v>
      </c>
      <c r="AA105" s="23" t="s">
        <v>4</v>
      </c>
      <c r="AB105" s="126" t="s">
        <v>5</v>
      </c>
      <c r="AC105" s="23" t="s">
        <v>4</v>
      </c>
      <c r="AD105" s="4" t="s">
        <v>7</v>
      </c>
      <c r="AE105" s="23" t="s">
        <v>7</v>
      </c>
      <c r="AF105" s="126" t="s">
        <v>5</v>
      </c>
      <c r="AG105" s="23" t="s">
        <v>4</v>
      </c>
      <c r="AH105" s="4" t="s">
        <v>7</v>
      </c>
      <c r="AI105" s="23" t="s">
        <v>7</v>
      </c>
      <c r="AJ105" s="4" t="s">
        <v>7</v>
      </c>
      <c r="AK105" s="23" t="s">
        <v>7</v>
      </c>
      <c r="AL105" s="4" t="s">
        <v>7</v>
      </c>
      <c r="AM105" s="23" t="s">
        <v>7</v>
      </c>
      <c r="AN105" s="4" t="s">
        <v>7</v>
      </c>
      <c r="AO105" s="23" t="s">
        <v>7</v>
      </c>
      <c r="AP105" s="4" t="s">
        <v>7</v>
      </c>
      <c r="AQ105" s="23" t="s">
        <v>7</v>
      </c>
      <c r="AR105" s="4" t="s">
        <v>7</v>
      </c>
      <c r="AS105" s="23" t="s">
        <v>7</v>
      </c>
      <c r="AT105" s="4" t="s">
        <v>7</v>
      </c>
      <c r="AU105" s="23" t="s">
        <v>7</v>
      </c>
      <c r="AV105" s="92" t="s">
        <v>5</v>
      </c>
      <c r="AW105" s="23" t="s">
        <v>4</v>
      </c>
      <c r="AX105" s="92" t="s">
        <v>5</v>
      </c>
      <c r="AY105" s="23" t="s">
        <v>4</v>
      </c>
      <c r="AZ105" s="4" t="s">
        <v>7</v>
      </c>
      <c r="BA105" s="23" t="s">
        <v>4</v>
      </c>
      <c r="BB105" s="4" t="s">
        <v>7</v>
      </c>
      <c r="BC105" s="25"/>
      <c r="BD105" s="25"/>
      <c r="BE105" s="106" t="s">
        <v>170</v>
      </c>
      <c r="BF105" s="106" t="s">
        <v>171</v>
      </c>
      <c r="BG105" s="106" t="s">
        <v>171</v>
      </c>
      <c r="BH105" s="106" t="s">
        <v>170</v>
      </c>
      <c r="BW105"/>
      <c r="BY105" s="14"/>
    </row>
    <row r="106" spans="1:115" ht="39.6" hidden="1" x14ac:dyDescent="0.3">
      <c r="B106" s="103"/>
      <c r="C106"/>
      <c r="D106" s="48"/>
      <c r="E106" s="25"/>
      <c r="F106" s="25"/>
      <c r="G106"/>
      <c r="H106" s="150" t="s">
        <v>193</v>
      </c>
      <c r="I106" s="106" t="s">
        <v>166</v>
      </c>
      <c r="J106" s="106">
        <v>580853</v>
      </c>
      <c r="K106" s="106">
        <v>33</v>
      </c>
      <c r="L106" s="106" t="s">
        <v>175</v>
      </c>
      <c r="M106" s="122" t="s">
        <v>226</v>
      </c>
      <c r="N106" s="4" t="s">
        <v>7</v>
      </c>
      <c r="O106" s="4" t="s">
        <v>7</v>
      </c>
      <c r="P106" s="122" t="s">
        <v>229</v>
      </c>
      <c r="Q106" s="122" t="s">
        <v>233</v>
      </c>
      <c r="R106" s="4" t="s">
        <v>7</v>
      </c>
      <c r="S106" s="4" t="s">
        <v>7</v>
      </c>
      <c r="T106" s="4" t="s">
        <v>7</v>
      </c>
      <c r="U106" s="4" t="s">
        <v>7</v>
      </c>
      <c r="V106" s="105">
        <v>20</v>
      </c>
      <c r="W106" s="106" t="s">
        <v>168</v>
      </c>
      <c r="X106" s="4" t="s">
        <v>7</v>
      </c>
      <c r="Y106" s="106" t="s">
        <v>169</v>
      </c>
      <c r="Z106" s="106" t="s">
        <v>6</v>
      </c>
      <c r="AA106" s="23" t="s">
        <v>4</v>
      </c>
      <c r="AB106" s="126" t="s">
        <v>5</v>
      </c>
      <c r="AC106" s="23" t="s">
        <v>4</v>
      </c>
      <c r="AD106" s="4" t="s">
        <v>7</v>
      </c>
      <c r="AE106" s="23" t="s">
        <v>7</v>
      </c>
      <c r="AF106" s="126" t="s">
        <v>5</v>
      </c>
      <c r="AG106" s="23" t="s">
        <v>4</v>
      </c>
      <c r="AH106" s="4" t="s">
        <v>7</v>
      </c>
      <c r="AI106" s="23" t="s">
        <v>7</v>
      </c>
      <c r="AJ106" s="4" t="s">
        <v>7</v>
      </c>
      <c r="AK106" s="23" t="s">
        <v>7</v>
      </c>
      <c r="AL106" s="4" t="s">
        <v>7</v>
      </c>
      <c r="AM106" s="23" t="s">
        <v>7</v>
      </c>
      <c r="AN106" s="4" t="s">
        <v>7</v>
      </c>
      <c r="AO106" s="23" t="s">
        <v>7</v>
      </c>
      <c r="AP106" s="4" t="s">
        <v>7</v>
      </c>
      <c r="AQ106" s="23" t="s">
        <v>7</v>
      </c>
      <c r="AR106" s="4" t="s">
        <v>7</v>
      </c>
      <c r="AS106" s="23" t="s">
        <v>7</v>
      </c>
      <c r="AT106" s="4" t="s">
        <v>7</v>
      </c>
      <c r="AU106" s="23" t="s">
        <v>7</v>
      </c>
      <c r="AV106" s="92" t="s">
        <v>5</v>
      </c>
      <c r="AW106" s="23" t="s">
        <v>4</v>
      </c>
      <c r="AX106" s="92" t="s">
        <v>5</v>
      </c>
      <c r="AY106" s="23" t="s">
        <v>4</v>
      </c>
      <c r="AZ106" s="4" t="s">
        <v>7</v>
      </c>
      <c r="BA106" s="23" t="s">
        <v>4</v>
      </c>
      <c r="BB106" s="4" t="s">
        <v>7</v>
      </c>
      <c r="BC106" s="25"/>
      <c r="BD106" s="25"/>
      <c r="BE106" s="106" t="s">
        <v>170</v>
      </c>
      <c r="BF106" s="106" t="s">
        <v>171</v>
      </c>
      <c r="BG106" s="106" t="s">
        <v>171</v>
      </c>
      <c r="BH106" s="106" t="s">
        <v>170</v>
      </c>
      <c r="BW106"/>
      <c r="BY106" s="14"/>
    </row>
    <row r="107" spans="1:115" ht="39.6" hidden="1" x14ac:dyDescent="0.3">
      <c r="B107" s="103"/>
      <c r="C107"/>
      <c r="D107" s="48"/>
      <c r="E107" s="25"/>
      <c r="F107" s="25"/>
      <c r="G107"/>
      <c r="H107" s="149" t="s">
        <v>194</v>
      </c>
      <c r="I107" s="106" t="s">
        <v>166</v>
      </c>
      <c r="J107" s="106">
        <v>580854</v>
      </c>
      <c r="K107" s="106">
        <v>11</v>
      </c>
      <c r="L107" s="106" t="s">
        <v>167</v>
      </c>
      <c r="M107" s="123" t="s">
        <v>225</v>
      </c>
      <c r="N107" s="4" t="s">
        <v>7</v>
      </c>
      <c r="O107" s="4" t="s">
        <v>7</v>
      </c>
      <c r="P107" s="122" t="s">
        <v>229</v>
      </c>
      <c r="Q107" s="122" t="s">
        <v>233</v>
      </c>
      <c r="R107" s="4" t="s">
        <v>7</v>
      </c>
      <c r="S107" s="4" t="s">
        <v>7</v>
      </c>
      <c r="T107" s="4" t="s">
        <v>7</v>
      </c>
      <c r="U107" s="4" t="s">
        <v>7</v>
      </c>
      <c r="V107" s="105">
        <v>20</v>
      </c>
      <c r="W107" s="106" t="s">
        <v>168</v>
      </c>
      <c r="X107" s="4" t="s">
        <v>7</v>
      </c>
      <c r="Y107" s="106" t="s">
        <v>169</v>
      </c>
      <c r="Z107" s="106" t="s">
        <v>6</v>
      </c>
      <c r="AA107" s="23" t="s">
        <v>4</v>
      </c>
      <c r="AB107" s="126" t="s">
        <v>5</v>
      </c>
      <c r="AC107" s="23" t="s">
        <v>4</v>
      </c>
      <c r="AD107" s="4" t="s">
        <v>7</v>
      </c>
      <c r="AE107" s="23" t="s">
        <v>7</v>
      </c>
      <c r="AF107" s="126" t="s">
        <v>5</v>
      </c>
      <c r="AG107" s="23" t="s">
        <v>4</v>
      </c>
      <c r="AH107" s="4" t="s">
        <v>7</v>
      </c>
      <c r="AI107" s="23" t="s">
        <v>7</v>
      </c>
      <c r="AJ107" s="4" t="s">
        <v>7</v>
      </c>
      <c r="AK107" s="23" t="s">
        <v>7</v>
      </c>
      <c r="AL107" s="4" t="s">
        <v>7</v>
      </c>
      <c r="AM107" s="23" t="s">
        <v>7</v>
      </c>
      <c r="AN107" s="4" t="s">
        <v>7</v>
      </c>
      <c r="AO107" s="23" t="s">
        <v>7</v>
      </c>
      <c r="AP107" s="4" t="s">
        <v>7</v>
      </c>
      <c r="AQ107" s="23" t="s">
        <v>7</v>
      </c>
      <c r="AR107" s="4" t="s">
        <v>7</v>
      </c>
      <c r="AS107" s="23" t="s">
        <v>7</v>
      </c>
      <c r="AT107" s="4" t="s">
        <v>7</v>
      </c>
      <c r="AU107" s="23" t="s">
        <v>7</v>
      </c>
      <c r="AV107" s="92" t="s">
        <v>5</v>
      </c>
      <c r="AW107" s="23" t="s">
        <v>4</v>
      </c>
      <c r="AX107" s="92" t="s">
        <v>5</v>
      </c>
      <c r="AY107" s="23" t="s">
        <v>4</v>
      </c>
      <c r="AZ107" s="4" t="s">
        <v>7</v>
      </c>
      <c r="BA107" s="23" t="s">
        <v>4</v>
      </c>
      <c r="BB107" s="4" t="s">
        <v>7</v>
      </c>
      <c r="BC107" s="25"/>
      <c r="BD107" s="25"/>
      <c r="BE107" s="106" t="s">
        <v>170</v>
      </c>
      <c r="BF107" s="106" t="s">
        <v>171</v>
      </c>
      <c r="BG107" s="106" t="s">
        <v>171</v>
      </c>
      <c r="BH107" s="106" t="s">
        <v>170</v>
      </c>
      <c r="BW107"/>
      <c r="BY107" s="14"/>
    </row>
    <row r="108" spans="1:115" ht="39.6" hidden="1" x14ac:dyDescent="0.3">
      <c r="B108" s="103"/>
      <c r="C108"/>
      <c r="D108" s="48"/>
      <c r="E108" s="25"/>
      <c r="F108" s="25"/>
      <c r="G108"/>
      <c r="H108" s="150" t="s">
        <v>195</v>
      </c>
      <c r="I108" s="106" t="s">
        <v>166</v>
      </c>
      <c r="J108" s="106">
        <v>580855</v>
      </c>
      <c r="K108" s="106">
        <v>11</v>
      </c>
      <c r="L108" s="108" t="s">
        <v>175</v>
      </c>
      <c r="M108" s="123" t="s">
        <v>225</v>
      </c>
      <c r="N108" s="4" t="s">
        <v>7</v>
      </c>
      <c r="O108" s="4" t="s">
        <v>7</v>
      </c>
      <c r="P108" s="122" t="s">
        <v>229</v>
      </c>
      <c r="Q108" s="122" t="s">
        <v>233</v>
      </c>
      <c r="R108" s="4" t="s">
        <v>7</v>
      </c>
      <c r="S108" s="4" t="s">
        <v>7</v>
      </c>
      <c r="T108" s="4" t="s">
        <v>7</v>
      </c>
      <c r="U108" s="4" t="s">
        <v>7</v>
      </c>
      <c r="V108" s="105">
        <v>20</v>
      </c>
      <c r="W108" s="106" t="s">
        <v>168</v>
      </c>
      <c r="X108" s="4" t="s">
        <v>7</v>
      </c>
      <c r="Y108" s="106" t="s">
        <v>169</v>
      </c>
      <c r="Z108" s="106" t="s">
        <v>6</v>
      </c>
      <c r="AA108" s="23" t="s">
        <v>4</v>
      </c>
      <c r="AB108" s="126" t="s">
        <v>5</v>
      </c>
      <c r="AC108" s="23" t="s">
        <v>4</v>
      </c>
      <c r="AD108" s="4" t="s">
        <v>7</v>
      </c>
      <c r="AE108" s="23" t="s">
        <v>7</v>
      </c>
      <c r="AF108" s="126" t="s">
        <v>5</v>
      </c>
      <c r="AG108" s="23" t="s">
        <v>4</v>
      </c>
      <c r="AH108" s="4" t="s">
        <v>7</v>
      </c>
      <c r="AI108" s="23" t="s">
        <v>7</v>
      </c>
      <c r="AJ108" s="4" t="s">
        <v>7</v>
      </c>
      <c r="AK108" s="23" t="s">
        <v>7</v>
      </c>
      <c r="AL108" s="4" t="s">
        <v>7</v>
      </c>
      <c r="AM108" s="23" t="s">
        <v>7</v>
      </c>
      <c r="AN108" s="4" t="s">
        <v>7</v>
      </c>
      <c r="AO108" s="23" t="s">
        <v>7</v>
      </c>
      <c r="AP108" s="4" t="s">
        <v>7</v>
      </c>
      <c r="AQ108" s="23" t="s">
        <v>7</v>
      </c>
      <c r="AR108" s="4" t="s">
        <v>7</v>
      </c>
      <c r="AS108" s="23" t="s">
        <v>7</v>
      </c>
      <c r="AT108" s="4" t="s">
        <v>7</v>
      </c>
      <c r="AU108" s="23" t="s">
        <v>7</v>
      </c>
      <c r="AV108" s="92" t="s">
        <v>5</v>
      </c>
      <c r="AW108" s="23" t="s">
        <v>4</v>
      </c>
      <c r="AX108" s="92" t="s">
        <v>5</v>
      </c>
      <c r="AY108" s="23" t="s">
        <v>4</v>
      </c>
      <c r="AZ108" s="4" t="s">
        <v>7</v>
      </c>
      <c r="BA108" s="23" t="s">
        <v>4</v>
      </c>
      <c r="BB108" s="4" t="s">
        <v>7</v>
      </c>
      <c r="BC108" s="25"/>
      <c r="BD108" s="25"/>
      <c r="BE108" s="106" t="s">
        <v>170</v>
      </c>
      <c r="BF108" s="106" t="s">
        <v>171</v>
      </c>
      <c r="BG108" s="106" t="s">
        <v>171</v>
      </c>
      <c r="BH108" s="106" t="s">
        <v>170</v>
      </c>
      <c r="BW108"/>
      <c r="BY108" s="14"/>
    </row>
    <row r="109" spans="1:115" ht="39.6" hidden="1" x14ac:dyDescent="0.3">
      <c r="B109" s="103"/>
      <c r="C109"/>
      <c r="D109" s="48"/>
      <c r="E109" s="25"/>
      <c r="F109" s="25"/>
      <c r="G109"/>
      <c r="H109" s="149" t="s">
        <v>196</v>
      </c>
      <c r="I109" s="106" t="s">
        <v>166</v>
      </c>
      <c r="J109" s="108">
        <v>175805</v>
      </c>
      <c r="K109" s="106">
        <v>22</v>
      </c>
      <c r="L109" s="108" t="s">
        <v>190</v>
      </c>
      <c r="M109" s="123" t="s">
        <v>225</v>
      </c>
      <c r="N109" s="4" t="s">
        <v>7</v>
      </c>
      <c r="O109" s="4" t="s">
        <v>7</v>
      </c>
      <c r="P109" s="122" t="s">
        <v>229</v>
      </c>
      <c r="Q109" s="122" t="s">
        <v>233</v>
      </c>
      <c r="R109" s="4" t="s">
        <v>7</v>
      </c>
      <c r="S109" s="4" t="s">
        <v>7</v>
      </c>
      <c r="T109" s="4" t="s">
        <v>7</v>
      </c>
      <c r="U109" s="4" t="s">
        <v>7</v>
      </c>
      <c r="V109" s="105">
        <v>20</v>
      </c>
      <c r="W109" s="106" t="s">
        <v>168</v>
      </c>
      <c r="X109" s="4" t="s">
        <v>7</v>
      </c>
      <c r="Y109" s="106" t="s">
        <v>169</v>
      </c>
      <c r="Z109" s="106" t="s">
        <v>6</v>
      </c>
      <c r="AA109" s="23" t="s">
        <v>4</v>
      </c>
      <c r="AB109" s="126" t="s">
        <v>5</v>
      </c>
      <c r="AC109" s="23" t="s">
        <v>4</v>
      </c>
      <c r="AD109" s="4" t="s">
        <v>7</v>
      </c>
      <c r="AE109" s="23" t="s">
        <v>7</v>
      </c>
      <c r="AF109" s="126" t="s">
        <v>5</v>
      </c>
      <c r="AG109" s="23" t="s">
        <v>4</v>
      </c>
      <c r="AH109" s="4" t="s">
        <v>7</v>
      </c>
      <c r="AI109" s="23" t="s">
        <v>7</v>
      </c>
      <c r="AJ109" s="4" t="s">
        <v>7</v>
      </c>
      <c r="AK109" s="23" t="s">
        <v>7</v>
      </c>
      <c r="AL109" s="4" t="s">
        <v>7</v>
      </c>
      <c r="AM109" s="23" t="s">
        <v>7</v>
      </c>
      <c r="AN109" s="4" t="s">
        <v>7</v>
      </c>
      <c r="AO109" s="23" t="s">
        <v>7</v>
      </c>
      <c r="AP109" s="4" t="s">
        <v>7</v>
      </c>
      <c r="AQ109" s="23" t="s">
        <v>7</v>
      </c>
      <c r="AR109" s="4" t="s">
        <v>7</v>
      </c>
      <c r="AS109" s="23" t="s">
        <v>7</v>
      </c>
      <c r="AT109" s="4" t="s">
        <v>7</v>
      </c>
      <c r="AU109" s="23" t="s">
        <v>7</v>
      </c>
      <c r="AV109" s="92" t="s">
        <v>5</v>
      </c>
      <c r="AW109" s="23" t="s">
        <v>4</v>
      </c>
      <c r="AX109" s="92" t="s">
        <v>5</v>
      </c>
      <c r="AY109" s="23" t="s">
        <v>4</v>
      </c>
      <c r="AZ109" s="4" t="s">
        <v>7</v>
      </c>
      <c r="BA109" s="23" t="s">
        <v>4</v>
      </c>
      <c r="BB109" s="4" t="s">
        <v>7</v>
      </c>
      <c r="BC109" s="25"/>
      <c r="BD109" s="25"/>
      <c r="BE109" s="106" t="s">
        <v>170</v>
      </c>
      <c r="BF109" s="106" t="s">
        <v>171</v>
      </c>
      <c r="BG109" s="106" t="s">
        <v>171</v>
      </c>
      <c r="BH109" s="106" t="s">
        <v>170</v>
      </c>
      <c r="BW109"/>
      <c r="BY109" s="14"/>
    </row>
    <row r="110" spans="1:115" ht="39.6" hidden="1" x14ac:dyDescent="0.3">
      <c r="B110" s="103"/>
      <c r="C110"/>
      <c r="D110" s="48"/>
      <c r="E110" s="25"/>
      <c r="F110" s="25"/>
      <c r="G110"/>
      <c r="H110" s="149" t="s">
        <v>197</v>
      </c>
      <c r="I110" s="106" t="s">
        <v>166</v>
      </c>
      <c r="J110" s="108">
        <v>580856</v>
      </c>
      <c r="K110" s="106">
        <v>22</v>
      </c>
      <c r="L110" s="108" t="s">
        <v>167</v>
      </c>
      <c r="M110" s="123" t="s">
        <v>225</v>
      </c>
      <c r="N110" s="4" t="s">
        <v>7</v>
      </c>
      <c r="O110" s="4" t="s">
        <v>7</v>
      </c>
      <c r="P110" s="122" t="s">
        <v>229</v>
      </c>
      <c r="Q110" s="122" t="s">
        <v>233</v>
      </c>
      <c r="R110" s="4" t="s">
        <v>7</v>
      </c>
      <c r="S110" s="4" t="s">
        <v>7</v>
      </c>
      <c r="T110" s="4" t="s">
        <v>7</v>
      </c>
      <c r="U110" s="4" t="s">
        <v>7</v>
      </c>
      <c r="V110" s="105">
        <v>20</v>
      </c>
      <c r="W110" s="106" t="s">
        <v>168</v>
      </c>
      <c r="X110" s="4" t="s">
        <v>7</v>
      </c>
      <c r="Y110" s="106" t="s">
        <v>169</v>
      </c>
      <c r="Z110" s="106" t="s">
        <v>6</v>
      </c>
      <c r="AA110" s="23" t="s">
        <v>4</v>
      </c>
      <c r="AB110" s="126" t="s">
        <v>5</v>
      </c>
      <c r="AC110" s="23" t="s">
        <v>4</v>
      </c>
      <c r="AD110" s="4" t="s">
        <v>7</v>
      </c>
      <c r="AE110" s="23" t="s">
        <v>7</v>
      </c>
      <c r="AF110" s="126" t="s">
        <v>5</v>
      </c>
      <c r="AG110" s="23" t="s">
        <v>4</v>
      </c>
      <c r="AH110" s="4" t="s">
        <v>7</v>
      </c>
      <c r="AI110" s="23" t="s">
        <v>7</v>
      </c>
      <c r="AJ110" s="4" t="s">
        <v>7</v>
      </c>
      <c r="AK110" s="23" t="s">
        <v>7</v>
      </c>
      <c r="AL110" s="4" t="s">
        <v>7</v>
      </c>
      <c r="AM110" s="23" t="s">
        <v>7</v>
      </c>
      <c r="AN110" s="4" t="s">
        <v>7</v>
      </c>
      <c r="AO110" s="23" t="s">
        <v>7</v>
      </c>
      <c r="AP110" s="4" t="s">
        <v>7</v>
      </c>
      <c r="AQ110" s="23" t="s">
        <v>7</v>
      </c>
      <c r="AR110" s="4" t="s">
        <v>7</v>
      </c>
      <c r="AS110" s="23" t="s">
        <v>7</v>
      </c>
      <c r="AT110" s="4" t="s">
        <v>7</v>
      </c>
      <c r="AU110" s="23" t="s">
        <v>7</v>
      </c>
      <c r="AV110" s="92" t="s">
        <v>5</v>
      </c>
      <c r="AW110" s="23" t="s">
        <v>4</v>
      </c>
      <c r="AX110" s="92" t="s">
        <v>5</v>
      </c>
      <c r="AY110" s="23" t="s">
        <v>4</v>
      </c>
      <c r="AZ110" s="4" t="s">
        <v>7</v>
      </c>
      <c r="BA110" s="23" t="s">
        <v>4</v>
      </c>
      <c r="BB110" s="4" t="s">
        <v>7</v>
      </c>
      <c r="BC110" s="25"/>
      <c r="BD110" s="25"/>
      <c r="BE110" s="106" t="s">
        <v>170</v>
      </c>
      <c r="BF110" s="106" t="s">
        <v>171</v>
      </c>
      <c r="BG110" s="106" t="s">
        <v>171</v>
      </c>
      <c r="BH110" s="106" t="s">
        <v>170</v>
      </c>
      <c r="BW110"/>
      <c r="BY110" s="14"/>
    </row>
    <row r="111" spans="1:115" ht="39.6" hidden="1" x14ac:dyDescent="0.3">
      <c r="B111" s="103"/>
      <c r="C111"/>
      <c r="D111" s="48"/>
      <c r="E111" s="25"/>
      <c r="F111" s="25"/>
      <c r="G111"/>
      <c r="H111" s="149" t="s">
        <v>198</v>
      </c>
      <c r="I111" s="106" t="s">
        <v>166</v>
      </c>
      <c r="J111" s="108">
        <v>580861</v>
      </c>
      <c r="K111" s="106">
        <v>22</v>
      </c>
      <c r="L111" s="106" t="s">
        <v>173</v>
      </c>
      <c r="M111" s="123" t="s">
        <v>225</v>
      </c>
      <c r="N111" s="4" t="s">
        <v>7</v>
      </c>
      <c r="O111" s="4" t="s">
        <v>7</v>
      </c>
      <c r="P111" s="122" t="s">
        <v>229</v>
      </c>
      <c r="Q111" s="122" t="s">
        <v>233</v>
      </c>
      <c r="R111" s="4" t="s">
        <v>7</v>
      </c>
      <c r="S111" s="4" t="s">
        <v>7</v>
      </c>
      <c r="T111" s="4" t="s">
        <v>7</v>
      </c>
      <c r="U111" s="4" t="s">
        <v>7</v>
      </c>
      <c r="V111" s="105">
        <v>20</v>
      </c>
      <c r="W111" s="106" t="s">
        <v>168</v>
      </c>
      <c r="X111" s="4" t="s">
        <v>7</v>
      </c>
      <c r="Y111" s="106" t="s">
        <v>169</v>
      </c>
      <c r="Z111" s="106" t="s">
        <v>6</v>
      </c>
      <c r="AA111" s="23" t="s">
        <v>4</v>
      </c>
      <c r="AB111" s="126" t="s">
        <v>5</v>
      </c>
      <c r="AC111" s="23" t="s">
        <v>4</v>
      </c>
      <c r="AD111" s="4" t="s">
        <v>7</v>
      </c>
      <c r="AE111" s="23" t="s">
        <v>7</v>
      </c>
      <c r="AF111" s="126" t="s">
        <v>5</v>
      </c>
      <c r="AG111" s="23" t="s">
        <v>4</v>
      </c>
      <c r="AH111" s="4" t="s">
        <v>7</v>
      </c>
      <c r="AI111" s="23" t="s">
        <v>7</v>
      </c>
      <c r="AJ111" s="4" t="s">
        <v>7</v>
      </c>
      <c r="AK111" s="23" t="s">
        <v>7</v>
      </c>
      <c r="AL111" s="4" t="s">
        <v>7</v>
      </c>
      <c r="AM111" s="23" t="s">
        <v>7</v>
      </c>
      <c r="AN111" s="4" t="s">
        <v>7</v>
      </c>
      <c r="AO111" s="23" t="s">
        <v>7</v>
      </c>
      <c r="AP111" s="4" t="s">
        <v>7</v>
      </c>
      <c r="AQ111" s="23" t="s">
        <v>7</v>
      </c>
      <c r="AR111" s="4" t="s">
        <v>7</v>
      </c>
      <c r="AS111" s="23" t="s">
        <v>7</v>
      </c>
      <c r="AT111" s="4" t="s">
        <v>7</v>
      </c>
      <c r="AU111" s="23" t="s">
        <v>7</v>
      </c>
      <c r="AV111" s="92" t="s">
        <v>5</v>
      </c>
      <c r="AW111" s="23" t="s">
        <v>4</v>
      </c>
      <c r="AX111" s="92" t="s">
        <v>5</v>
      </c>
      <c r="AY111" s="23" t="s">
        <v>4</v>
      </c>
      <c r="AZ111" s="4" t="s">
        <v>7</v>
      </c>
      <c r="BA111" s="23" t="s">
        <v>4</v>
      </c>
      <c r="BB111" s="4" t="s">
        <v>7</v>
      </c>
      <c r="BC111" s="25"/>
      <c r="BD111" s="25"/>
      <c r="BE111" s="106" t="s">
        <v>170</v>
      </c>
      <c r="BF111" s="106" t="s">
        <v>171</v>
      </c>
      <c r="BG111" s="106" t="s">
        <v>171</v>
      </c>
      <c r="BH111" s="106" t="s">
        <v>170</v>
      </c>
      <c r="BW111"/>
      <c r="BY111" s="14"/>
    </row>
    <row r="112" spans="1:115" ht="39.6" hidden="1" x14ac:dyDescent="0.3">
      <c r="B112" s="103"/>
      <c r="C112"/>
      <c r="D112" s="48"/>
      <c r="E112" s="25"/>
      <c r="F112" s="25"/>
      <c r="G112"/>
      <c r="H112" s="149" t="s">
        <v>199</v>
      </c>
      <c r="I112" s="109" t="s">
        <v>166</v>
      </c>
      <c r="J112" s="108">
        <v>635511</v>
      </c>
      <c r="K112" s="106">
        <v>22</v>
      </c>
      <c r="L112" s="108" t="s">
        <v>175</v>
      </c>
      <c r="M112" s="123" t="s">
        <v>225</v>
      </c>
      <c r="N112" s="4" t="s">
        <v>7</v>
      </c>
      <c r="O112" s="4" t="s">
        <v>7</v>
      </c>
      <c r="P112" s="122" t="s">
        <v>229</v>
      </c>
      <c r="Q112" s="122" t="s">
        <v>233</v>
      </c>
      <c r="R112" s="4" t="s">
        <v>7</v>
      </c>
      <c r="S112" s="4" t="s">
        <v>7</v>
      </c>
      <c r="T112" s="4" t="s">
        <v>7</v>
      </c>
      <c r="U112" s="4" t="s">
        <v>7</v>
      </c>
      <c r="V112" s="105">
        <v>20</v>
      </c>
      <c r="W112" s="106" t="s">
        <v>168</v>
      </c>
      <c r="X112" s="4" t="s">
        <v>7</v>
      </c>
      <c r="Y112" s="106" t="s">
        <v>169</v>
      </c>
      <c r="Z112" s="106" t="s">
        <v>6</v>
      </c>
      <c r="AA112" s="23" t="s">
        <v>4</v>
      </c>
      <c r="AB112" s="126" t="s">
        <v>5</v>
      </c>
      <c r="AC112" s="23" t="s">
        <v>4</v>
      </c>
      <c r="AD112" s="4" t="s">
        <v>7</v>
      </c>
      <c r="AE112" s="23" t="s">
        <v>7</v>
      </c>
      <c r="AF112" s="126" t="s">
        <v>5</v>
      </c>
      <c r="AG112" s="23" t="s">
        <v>4</v>
      </c>
      <c r="AH112" s="4" t="s">
        <v>7</v>
      </c>
      <c r="AI112" s="23" t="s">
        <v>7</v>
      </c>
      <c r="AJ112" s="4" t="s">
        <v>7</v>
      </c>
      <c r="AK112" s="23" t="s">
        <v>7</v>
      </c>
      <c r="AL112" s="4" t="s">
        <v>7</v>
      </c>
      <c r="AM112" s="23" t="s">
        <v>7</v>
      </c>
      <c r="AN112" s="4" t="s">
        <v>7</v>
      </c>
      <c r="AO112" s="23" t="s">
        <v>7</v>
      </c>
      <c r="AP112" s="4" t="s">
        <v>7</v>
      </c>
      <c r="AQ112" s="23" t="s">
        <v>7</v>
      </c>
      <c r="AR112" s="4" t="s">
        <v>7</v>
      </c>
      <c r="AS112" s="23" t="s">
        <v>7</v>
      </c>
      <c r="AT112" s="4" t="s">
        <v>7</v>
      </c>
      <c r="AU112" s="23" t="s">
        <v>7</v>
      </c>
      <c r="AV112" s="92" t="s">
        <v>5</v>
      </c>
      <c r="AW112" s="23" t="s">
        <v>4</v>
      </c>
      <c r="AX112" s="92" t="s">
        <v>5</v>
      </c>
      <c r="AY112" s="23" t="s">
        <v>4</v>
      </c>
      <c r="AZ112" s="4" t="s">
        <v>7</v>
      </c>
      <c r="BA112" s="23" t="s">
        <v>4</v>
      </c>
      <c r="BB112" s="4" t="s">
        <v>7</v>
      </c>
      <c r="BC112" s="25"/>
      <c r="BD112" s="25"/>
      <c r="BE112" s="106" t="s">
        <v>170</v>
      </c>
      <c r="BF112" s="106" t="s">
        <v>171</v>
      </c>
      <c r="BG112" s="106" t="s">
        <v>171</v>
      </c>
      <c r="BH112" s="106" t="s">
        <v>170</v>
      </c>
      <c r="BW112"/>
      <c r="BY112" s="14"/>
    </row>
    <row r="113" spans="1:115" ht="39.6" hidden="1" x14ac:dyDescent="0.3">
      <c r="B113" s="103"/>
      <c r="C113"/>
      <c r="D113" s="48"/>
      <c r="E113" s="25"/>
      <c r="F113" s="25"/>
      <c r="G113"/>
      <c r="H113" s="150" t="s">
        <v>200</v>
      </c>
      <c r="I113" s="109" t="s">
        <v>166</v>
      </c>
      <c r="J113" s="106">
        <v>580857</v>
      </c>
      <c r="K113" s="106">
        <v>22</v>
      </c>
      <c r="L113" s="108" t="s">
        <v>175</v>
      </c>
      <c r="M113" s="123" t="s">
        <v>225</v>
      </c>
      <c r="N113" s="4" t="s">
        <v>7</v>
      </c>
      <c r="O113" s="4" t="s">
        <v>7</v>
      </c>
      <c r="P113" s="122" t="s">
        <v>229</v>
      </c>
      <c r="Q113" s="122" t="s">
        <v>233</v>
      </c>
      <c r="R113" s="4" t="s">
        <v>7</v>
      </c>
      <c r="S113" s="4" t="s">
        <v>7</v>
      </c>
      <c r="T113" s="4" t="s">
        <v>7</v>
      </c>
      <c r="U113" s="4" t="s">
        <v>7</v>
      </c>
      <c r="V113" s="105">
        <v>20</v>
      </c>
      <c r="W113" s="106" t="s">
        <v>168</v>
      </c>
      <c r="X113" s="4" t="s">
        <v>7</v>
      </c>
      <c r="Y113" s="106" t="s">
        <v>169</v>
      </c>
      <c r="Z113" s="106" t="s">
        <v>6</v>
      </c>
      <c r="AA113" s="23" t="s">
        <v>4</v>
      </c>
      <c r="AB113" s="126" t="s">
        <v>5</v>
      </c>
      <c r="AC113" s="23" t="s">
        <v>4</v>
      </c>
      <c r="AD113" s="4" t="s">
        <v>7</v>
      </c>
      <c r="AE113" s="23" t="s">
        <v>7</v>
      </c>
      <c r="AF113" s="126" t="s">
        <v>5</v>
      </c>
      <c r="AG113" s="23" t="s">
        <v>4</v>
      </c>
      <c r="AH113" s="4" t="s">
        <v>7</v>
      </c>
      <c r="AI113" s="23" t="s">
        <v>7</v>
      </c>
      <c r="AJ113" s="4" t="s">
        <v>7</v>
      </c>
      <c r="AK113" s="23" t="s">
        <v>7</v>
      </c>
      <c r="AL113" s="4" t="s">
        <v>7</v>
      </c>
      <c r="AM113" s="23" t="s">
        <v>7</v>
      </c>
      <c r="AN113" s="4" t="s">
        <v>7</v>
      </c>
      <c r="AO113" s="23" t="s">
        <v>7</v>
      </c>
      <c r="AP113" s="4" t="s">
        <v>7</v>
      </c>
      <c r="AQ113" s="23" t="s">
        <v>7</v>
      </c>
      <c r="AR113" s="4" t="s">
        <v>7</v>
      </c>
      <c r="AS113" s="23" t="s">
        <v>7</v>
      </c>
      <c r="AT113" s="4" t="s">
        <v>7</v>
      </c>
      <c r="AU113" s="23" t="s">
        <v>7</v>
      </c>
      <c r="AV113" s="92" t="s">
        <v>5</v>
      </c>
      <c r="AW113" s="23" t="s">
        <v>4</v>
      </c>
      <c r="AX113" s="92" t="s">
        <v>5</v>
      </c>
      <c r="AY113" s="23" t="s">
        <v>4</v>
      </c>
      <c r="AZ113" s="4" t="s">
        <v>7</v>
      </c>
      <c r="BA113" s="23" t="s">
        <v>4</v>
      </c>
      <c r="BB113" s="4" t="s">
        <v>7</v>
      </c>
      <c r="BC113" s="25"/>
      <c r="BD113" s="25"/>
      <c r="BE113" s="106" t="s">
        <v>170</v>
      </c>
      <c r="BF113" s="106" t="s">
        <v>171</v>
      </c>
      <c r="BG113" s="106" t="s">
        <v>171</v>
      </c>
      <c r="BH113" s="106" t="s">
        <v>170</v>
      </c>
      <c r="BW113"/>
      <c r="BY113" s="14"/>
    </row>
    <row r="114" spans="1:115" ht="40.200000000000003" hidden="1" thickBot="1" x14ac:dyDescent="0.35">
      <c r="B114" s="103"/>
      <c r="C114"/>
      <c r="D114" s="48"/>
      <c r="E114" s="25"/>
      <c r="F114" s="25"/>
      <c r="G114"/>
      <c r="H114" s="150" t="s">
        <v>201</v>
      </c>
      <c r="I114" s="106" t="s">
        <v>166</v>
      </c>
      <c r="J114" s="106">
        <v>635503</v>
      </c>
      <c r="K114" s="106">
        <v>33</v>
      </c>
      <c r="L114" s="106" t="s">
        <v>167</v>
      </c>
      <c r="M114" s="123" t="s">
        <v>225</v>
      </c>
      <c r="N114" s="4" t="s">
        <v>7</v>
      </c>
      <c r="O114" s="4" t="s">
        <v>7</v>
      </c>
      <c r="P114" s="122" t="s">
        <v>229</v>
      </c>
      <c r="Q114" s="122" t="s">
        <v>233</v>
      </c>
      <c r="R114" s="4" t="s">
        <v>7</v>
      </c>
      <c r="S114" s="4" t="s">
        <v>7</v>
      </c>
      <c r="T114" s="4" t="s">
        <v>7</v>
      </c>
      <c r="U114" s="4" t="s">
        <v>7</v>
      </c>
      <c r="V114" s="105">
        <v>20</v>
      </c>
      <c r="W114" s="106" t="s">
        <v>168</v>
      </c>
      <c r="X114" s="4" t="s">
        <v>7</v>
      </c>
      <c r="Y114" s="106" t="s">
        <v>169</v>
      </c>
      <c r="Z114" s="106" t="s">
        <v>6</v>
      </c>
      <c r="AA114" s="23" t="s">
        <v>4</v>
      </c>
      <c r="AB114" s="126" t="s">
        <v>5</v>
      </c>
      <c r="AC114" s="23" t="s">
        <v>4</v>
      </c>
      <c r="AD114" s="4" t="s">
        <v>7</v>
      </c>
      <c r="AE114" s="23" t="s">
        <v>7</v>
      </c>
      <c r="AF114" s="126" t="s">
        <v>5</v>
      </c>
      <c r="AG114" s="23" t="s">
        <v>4</v>
      </c>
      <c r="AH114" s="4" t="s">
        <v>7</v>
      </c>
      <c r="AI114" s="23" t="s">
        <v>7</v>
      </c>
      <c r="AJ114" s="4" t="s">
        <v>7</v>
      </c>
      <c r="AK114" s="23" t="s">
        <v>7</v>
      </c>
      <c r="AL114" s="4" t="s">
        <v>7</v>
      </c>
      <c r="AM114" s="23" t="s">
        <v>7</v>
      </c>
      <c r="AN114" s="4" t="s">
        <v>7</v>
      </c>
      <c r="AO114" s="23" t="s">
        <v>7</v>
      </c>
      <c r="AP114" s="4" t="s">
        <v>7</v>
      </c>
      <c r="AQ114" s="23" t="s">
        <v>7</v>
      </c>
      <c r="AR114" s="4" t="s">
        <v>7</v>
      </c>
      <c r="AS114" s="23" t="s">
        <v>7</v>
      </c>
      <c r="AT114" s="4" t="s">
        <v>7</v>
      </c>
      <c r="AU114" s="23" t="s">
        <v>7</v>
      </c>
      <c r="AV114" s="92" t="s">
        <v>5</v>
      </c>
      <c r="AW114" s="23" t="s">
        <v>4</v>
      </c>
      <c r="AX114" s="92" t="s">
        <v>5</v>
      </c>
      <c r="AY114" s="23" t="s">
        <v>4</v>
      </c>
      <c r="AZ114" s="4" t="s">
        <v>7</v>
      </c>
      <c r="BA114" s="23" t="s">
        <v>4</v>
      </c>
      <c r="BB114" s="4" t="s">
        <v>7</v>
      </c>
      <c r="BC114" s="25"/>
      <c r="BD114" s="25"/>
      <c r="BE114" s="106" t="s">
        <v>170</v>
      </c>
      <c r="BF114" s="106" t="s">
        <v>171</v>
      </c>
      <c r="BG114" s="106" t="s">
        <v>171</v>
      </c>
      <c r="BH114" s="106" t="s">
        <v>170</v>
      </c>
      <c r="BW114"/>
      <c r="BY114" s="14"/>
      <c r="DH114" s="7"/>
      <c r="DK114" s="42" t="s">
        <v>19</v>
      </c>
    </row>
    <row r="115" spans="1:115" ht="39.6" hidden="1" x14ac:dyDescent="0.3">
      <c r="B115" s="103"/>
      <c r="C115"/>
      <c r="D115" s="48"/>
      <c r="E115" s="25"/>
      <c r="F115" s="25"/>
      <c r="G115"/>
      <c r="H115" s="150" t="s">
        <v>202</v>
      </c>
      <c r="I115" s="106" t="s">
        <v>166</v>
      </c>
      <c r="J115" s="106">
        <v>580859</v>
      </c>
      <c r="K115" s="106">
        <v>33</v>
      </c>
      <c r="L115" s="106" t="s">
        <v>173</v>
      </c>
      <c r="M115" s="123" t="s">
        <v>225</v>
      </c>
      <c r="N115" s="4" t="s">
        <v>7</v>
      </c>
      <c r="O115" s="4" t="s">
        <v>7</v>
      </c>
      <c r="P115" s="122" t="s">
        <v>229</v>
      </c>
      <c r="Q115" s="122" t="s">
        <v>233</v>
      </c>
      <c r="R115" s="4" t="s">
        <v>7</v>
      </c>
      <c r="S115" s="4" t="s">
        <v>7</v>
      </c>
      <c r="T115" s="4" t="s">
        <v>7</v>
      </c>
      <c r="U115" s="4" t="s">
        <v>7</v>
      </c>
      <c r="V115" s="105">
        <v>20</v>
      </c>
      <c r="W115" s="106" t="s">
        <v>168</v>
      </c>
      <c r="X115" s="4" t="s">
        <v>7</v>
      </c>
      <c r="Y115" s="106" t="s">
        <v>169</v>
      </c>
      <c r="Z115" s="106" t="s">
        <v>6</v>
      </c>
      <c r="AA115" s="23" t="s">
        <v>4</v>
      </c>
      <c r="AB115" s="126" t="s">
        <v>5</v>
      </c>
      <c r="AC115" s="23" t="s">
        <v>4</v>
      </c>
      <c r="AD115" s="4" t="s">
        <v>7</v>
      </c>
      <c r="AE115" s="23" t="s">
        <v>7</v>
      </c>
      <c r="AF115" s="126" t="s">
        <v>5</v>
      </c>
      <c r="AG115" s="23" t="s">
        <v>4</v>
      </c>
      <c r="AH115" s="4" t="s">
        <v>7</v>
      </c>
      <c r="AI115" s="23" t="s">
        <v>7</v>
      </c>
      <c r="AJ115" s="4" t="s">
        <v>7</v>
      </c>
      <c r="AK115" s="23" t="s">
        <v>7</v>
      </c>
      <c r="AL115" s="4" t="s">
        <v>7</v>
      </c>
      <c r="AM115" s="23" t="s">
        <v>7</v>
      </c>
      <c r="AN115" s="4" t="s">
        <v>7</v>
      </c>
      <c r="AO115" s="23" t="s">
        <v>7</v>
      </c>
      <c r="AP115" s="4" t="s">
        <v>7</v>
      </c>
      <c r="AQ115" s="23" t="s">
        <v>7</v>
      </c>
      <c r="AR115" s="4" t="s">
        <v>7</v>
      </c>
      <c r="AS115" s="23" t="s">
        <v>7</v>
      </c>
      <c r="AT115" s="4" t="s">
        <v>7</v>
      </c>
      <c r="AU115" s="23" t="s">
        <v>7</v>
      </c>
      <c r="AV115" s="92" t="s">
        <v>5</v>
      </c>
      <c r="AW115" s="23" t="s">
        <v>4</v>
      </c>
      <c r="AX115" s="92" t="s">
        <v>5</v>
      </c>
      <c r="AY115" s="23" t="s">
        <v>4</v>
      </c>
      <c r="AZ115" s="4" t="s">
        <v>7</v>
      </c>
      <c r="BA115" s="23" t="s">
        <v>4</v>
      </c>
      <c r="BB115" s="4" t="s">
        <v>7</v>
      </c>
      <c r="BC115" s="25"/>
      <c r="BD115" s="25"/>
      <c r="BE115" s="106" t="s">
        <v>170</v>
      </c>
      <c r="BF115" s="106" t="s">
        <v>171</v>
      </c>
      <c r="BG115" s="106" t="s">
        <v>171</v>
      </c>
      <c r="BH115" s="106" t="s">
        <v>170</v>
      </c>
      <c r="BW115"/>
      <c r="BY115" s="14"/>
    </row>
    <row r="116" spans="1:115" ht="39.6" hidden="1" x14ac:dyDescent="0.3">
      <c r="B116" s="103"/>
      <c r="C116"/>
      <c r="D116" s="48"/>
      <c r="E116" s="25"/>
      <c r="F116" s="25"/>
      <c r="G116"/>
      <c r="H116" s="150" t="s">
        <v>203</v>
      </c>
      <c r="I116" s="106" t="s">
        <v>166</v>
      </c>
      <c r="J116" s="106">
        <v>580860</v>
      </c>
      <c r="K116" s="106">
        <v>33</v>
      </c>
      <c r="L116" s="106" t="s">
        <v>175</v>
      </c>
      <c r="M116" s="123" t="s">
        <v>225</v>
      </c>
      <c r="N116" s="4" t="s">
        <v>7</v>
      </c>
      <c r="O116" s="4" t="s">
        <v>7</v>
      </c>
      <c r="P116" s="122" t="s">
        <v>229</v>
      </c>
      <c r="Q116" s="122" t="s">
        <v>233</v>
      </c>
      <c r="R116" s="4" t="s">
        <v>7</v>
      </c>
      <c r="S116" s="4" t="s">
        <v>7</v>
      </c>
      <c r="T116" s="4" t="s">
        <v>7</v>
      </c>
      <c r="U116" s="4" t="s">
        <v>7</v>
      </c>
      <c r="V116" s="105">
        <v>20</v>
      </c>
      <c r="W116" s="106" t="s">
        <v>168</v>
      </c>
      <c r="X116" s="4" t="s">
        <v>7</v>
      </c>
      <c r="Y116" s="106" t="s">
        <v>169</v>
      </c>
      <c r="Z116" s="106" t="s">
        <v>6</v>
      </c>
      <c r="AA116" s="23" t="s">
        <v>4</v>
      </c>
      <c r="AB116" s="126" t="s">
        <v>5</v>
      </c>
      <c r="AC116" s="23" t="s">
        <v>4</v>
      </c>
      <c r="AD116" s="4" t="s">
        <v>7</v>
      </c>
      <c r="AE116" s="23" t="s">
        <v>7</v>
      </c>
      <c r="AF116" s="126" t="s">
        <v>5</v>
      </c>
      <c r="AG116" s="23" t="s">
        <v>4</v>
      </c>
      <c r="AH116" s="4" t="s">
        <v>7</v>
      </c>
      <c r="AI116" s="23" t="s">
        <v>7</v>
      </c>
      <c r="AJ116" s="4" t="s">
        <v>7</v>
      </c>
      <c r="AK116" s="23" t="s">
        <v>7</v>
      </c>
      <c r="AL116" s="4" t="s">
        <v>7</v>
      </c>
      <c r="AM116" s="23" t="s">
        <v>7</v>
      </c>
      <c r="AN116" s="4" t="s">
        <v>7</v>
      </c>
      <c r="AO116" s="23" t="s">
        <v>7</v>
      </c>
      <c r="AP116" s="4" t="s">
        <v>7</v>
      </c>
      <c r="AQ116" s="23" t="s">
        <v>7</v>
      </c>
      <c r="AR116" s="4" t="s">
        <v>7</v>
      </c>
      <c r="AS116" s="23" t="s">
        <v>7</v>
      </c>
      <c r="AT116" s="4" t="s">
        <v>7</v>
      </c>
      <c r="AU116" s="23" t="s">
        <v>7</v>
      </c>
      <c r="AV116" s="92" t="s">
        <v>5</v>
      </c>
      <c r="AW116" s="23" t="s">
        <v>4</v>
      </c>
      <c r="AX116" s="92" t="s">
        <v>5</v>
      </c>
      <c r="AY116" s="23" t="s">
        <v>4</v>
      </c>
      <c r="AZ116" s="4" t="s">
        <v>7</v>
      </c>
      <c r="BA116" s="23" t="s">
        <v>4</v>
      </c>
      <c r="BB116" s="4" t="s">
        <v>7</v>
      </c>
      <c r="BC116" s="25"/>
      <c r="BD116" s="25"/>
      <c r="BE116" s="106" t="s">
        <v>170</v>
      </c>
      <c r="BF116" s="106" t="s">
        <v>171</v>
      </c>
      <c r="BG116" s="106" t="s">
        <v>171</v>
      </c>
      <c r="BH116" s="106" t="s">
        <v>170</v>
      </c>
      <c r="BW116"/>
      <c r="BY116" s="14"/>
    </row>
    <row r="117" spans="1:115" ht="39.6" hidden="1" x14ac:dyDescent="0.3">
      <c r="B117" s="103"/>
      <c r="C117"/>
      <c r="D117" s="48"/>
      <c r="E117" s="25"/>
      <c r="F117" s="25"/>
      <c r="G117"/>
      <c r="H117" s="150" t="s">
        <v>204</v>
      </c>
      <c r="I117" s="106" t="s">
        <v>166</v>
      </c>
      <c r="J117" s="106">
        <v>635504</v>
      </c>
      <c r="K117" s="106">
        <v>33</v>
      </c>
      <c r="L117" s="106">
        <v>400</v>
      </c>
      <c r="M117" s="123" t="s">
        <v>225</v>
      </c>
      <c r="N117" s="4" t="s">
        <v>7</v>
      </c>
      <c r="O117" s="4" t="s">
        <v>7</v>
      </c>
      <c r="P117" s="122" t="s">
        <v>229</v>
      </c>
      <c r="Q117" s="122" t="s">
        <v>233</v>
      </c>
      <c r="R117" s="4" t="s">
        <v>7</v>
      </c>
      <c r="S117" s="4" t="s">
        <v>7</v>
      </c>
      <c r="T117" s="4" t="s">
        <v>7</v>
      </c>
      <c r="U117" s="4" t="s">
        <v>7</v>
      </c>
      <c r="V117" s="105">
        <v>20</v>
      </c>
      <c r="W117" s="106" t="s">
        <v>168</v>
      </c>
      <c r="X117" s="4" t="s">
        <v>7</v>
      </c>
      <c r="Y117" s="106" t="s">
        <v>169</v>
      </c>
      <c r="Z117" s="106" t="s">
        <v>6</v>
      </c>
      <c r="AA117" s="23" t="s">
        <v>4</v>
      </c>
      <c r="AB117" s="126" t="s">
        <v>5</v>
      </c>
      <c r="AC117" s="23" t="s">
        <v>4</v>
      </c>
      <c r="AD117" s="4" t="s">
        <v>7</v>
      </c>
      <c r="AE117" s="23" t="s">
        <v>7</v>
      </c>
      <c r="AF117" s="126" t="s">
        <v>5</v>
      </c>
      <c r="AG117" s="23" t="s">
        <v>4</v>
      </c>
      <c r="AH117" s="4" t="s">
        <v>7</v>
      </c>
      <c r="AI117" s="23" t="s">
        <v>7</v>
      </c>
      <c r="AJ117" s="4" t="s">
        <v>7</v>
      </c>
      <c r="AK117" s="23" t="s">
        <v>7</v>
      </c>
      <c r="AL117" s="4" t="s">
        <v>7</v>
      </c>
      <c r="AM117" s="23" t="s">
        <v>7</v>
      </c>
      <c r="AN117" s="4" t="s">
        <v>7</v>
      </c>
      <c r="AO117" s="23" t="s">
        <v>7</v>
      </c>
      <c r="AP117" s="4" t="s">
        <v>7</v>
      </c>
      <c r="AQ117" s="23" t="s">
        <v>7</v>
      </c>
      <c r="AR117" s="4" t="s">
        <v>7</v>
      </c>
      <c r="AS117" s="23" t="s">
        <v>7</v>
      </c>
      <c r="AT117" s="4" t="s">
        <v>7</v>
      </c>
      <c r="AU117" s="23" t="s">
        <v>7</v>
      </c>
      <c r="AV117" s="92" t="s">
        <v>5</v>
      </c>
      <c r="AW117" s="23" t="s">
        <v>4</v>
      </c>
      <c r="AX117" s="92" t="s">
        <v>5</v>
      </c>
      <c r="AY117" s="23" t="s">
        <v>4</v>
      </c>
      <c r="AZ117" s="4" t="s">
        <v>7</v>
      </c>
      <c r="BA117" s="23" t="s">
        <v>4</v>
      </c>
      <c r="BB117" s="4" t="s">
        <v>7</v>
      </c>
      <c r="BC117" s="25"/>
      <c r="BD117" s="25"/>
      <c r="BE117" s="106" t="s">
        <v>170</v>
      </c>
      <c r="BF117" s="106" t="s">
        <v>171</v>
      </c>
      <c r="BG117" s="106" t="s">
        <v>171</v>
      </c>
      <c r="BH117" s="106" t="s">
        <v>170</v>
      </c>
      <c r="BW117"/>
      <c r="BY117" s="14"/>
    </row>
    <row r="118" spans="1:115" s="25" customFormat="1" hidden="1" x14ac:dyDescent="0.3">
      <c r="A118"/>
      <c r="B118" s="103"/>
      <c r="C118"/>
      <c r="D118" s="48"/>
      <c r="G118"/>
      <c r="I118"/>
      <c r="J118" s="60"/>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s="14"/>
      <c r="BY118" s="14"/>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row>
    <row r="119" spans="1:115" s="25" customFormat="1" hidden="1" x14ac:dyDescent="0.3">
      <c r="A119"/>
      <c r="B119" s="103"/>
      <c r="C119"/>
      <c r="D119" s="48"/>
      <c r="G119"/>
      <c r="I119"/>
      <c r="J119" s="60"/>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s="14"/>
      <c r="BY119" s="14"/>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row>
    <row r="120" spans="1:115" s="25" customFormat="1" hidden="1" x14ac:dyDescent="0.3">
      <c r="A120"/>
      <c r="B120" s="103"/>
      <c r="C120"/>
      <c r="D120" s="48"/>
      <c r="F120"/>
      <c r="H120"/>
      <c r="I120" s="6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s="14"/>
      <c r="BX120" s="14"/>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row>
    <row r="121" spans="1:115" s="25" customFormat="1" hidden="1" x14ac:dyDescent="0.3">
      <c r="A121"/>
      <c r="B121" s="103"/>
      <c r="C121"/>
      <c r="D121" s="48"/>
      <c r="F121"/>
      <c r="H121"/>
      <c r="I121" s="60"/>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s="14"/>
      <c r="BX121" s="14"/>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row>
    <row r="122" spans="1:115" s="25" customFormat="1" hidden="1" x14ac:dyDescent="0.3">
      <c r="A122"/>
      <c r="B122" s="103"/>
      <c r="C122"/>
      <c r="D122" s="48"/>
      <c r="F122"/>
      <c r="H122"/>
      <c r="I122" s="60"/>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s="14"/>
      <c r="BX122" s="14"/>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row>
    <row r="123" spans="1:115" s="25" customFormat="1" hidden="1" x14ac:dyDescent="0.3">
      <c r="A123"/>
      <c r="B123" s="103"/>
      <c r="C123"/>
      <c r="D123" s="48"/>
      <c r="F123"/>
      <c r="H123"/>
      <c r="I123" s="60"/>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s="14"/>
      <c r="BX123" s="14"/>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row>
    <row r="124" spans="1:115" s="25" customFormat="1" hidden="1" x14ac:dyDescent="0.3">
      <c r="A124"/>
      <c r="B124" s="103"/>
      <c r="C124"/>
      <c r="D124" s="48"/>
      <c r="F124"/>
      <c r="H124"/>
      <c r="I124" s="60"/>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s="14"/>
      <c r="BX124" s="1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row>
    <row r="125" spans="1:115" s="25" customFormat="1" hidden="1" x14ac:dyDescent="0.3">
      <c r="A125"/>
      <c r="B125" s="103"/>
      <c r="C125"/>
      <c r="D125" s="48"/>
      <c r="F125"/>
      <c r="H125"/>
      <c r="I125" s="60"/>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s="14"/>
      <c r="BX125" s="14"/>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row>
    <row r="126" spans="1:115" s="25" customFormat="1" hidden="1" x14ac:dyDescent="0.3">
      <c r="A126"/>
      <c r="B126" s="103"/>
      <c r="C126"/>
      <c r="D126" s="48"/>
      <c r="F126"/>
      <c r="H126"/>
      <c r="I126" s="60"/>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s="14"/>
      <c r="BX126" s="14"/>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row>
    <row r="127" spans="1:115" s="25" customFormat="1" hidden="1" x14ac:dyDescent="0.3">
      <c r="A127"/>
      <c r="B127" s="103"/>
      <c r="C127"/>
      <c r="D127" s="48"/>
      <c r="F127"/>
      <c r="H127"/>
      <c r="I127" s="60"/>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s="14"/>
      <c r="BX127" s="14"/>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row>
    <row r="128" spans="1:115" s="25" customFormat="1" hidden="1" x14ac:dyDescent="0.3">
      <c r="A128"/>
      <c r="B128" s="103"/>
      <c r="C128"/>
      <c r="D128" s="48"/>
      <c r="F128"/>
      <c r="H128"/>
      <c r="I128" s="60"/>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s="14"/>
      <c r="BX128" s="14"/>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row>
    <row r="129" spans="1:114" s="25" customFormat="1" hidden="1" x14ac:dyDescent="0.3">
      <c r="A129"/>
      <c r="B129" s="103"/>
      <c r="C129"/>
      <c r="D129" s="48"/>
      <c r="F129"/>
      <c r="H129"/>
      <c r="I129" s="60"/>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s="14"/>
      <c r="BX129" s="14"/>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row>
    <row r="130" spans="1:114" s="25" customFormat="1" hidden="1" x14ac:dyDescent="0.3">
      <c r="A130"/>
      <c r="B130" s="103"/>
      <c r="C130"/>
      <c r="D130" s="48"/>
      <c r="F130"/>
      <c r="H130"/>
      <c r="I130" s="6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s="14"/>
      <c r="BX130" s="14"/>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row>
    <row r="131" spans="1:114" s="25" customFormat="1" hidden="1" x14ac:dyDescent="0.3">
      <c r="A131"/>
      <c r="B131" s="103"/>
      <c r="C131"/>
      <c r="D131" s="48"/>
      <c r="F131"/>
      <c r="H131"/>
      <c r="I131" s="60"/>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s="14"/>
      <c r="BX131" s="14"/>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row>
    <row r="132" spans="1:114" s="25" customFormat="1" hidden="1" x14ac:dyDescent="0.3">
      <c r="A132"/>
      <c r="B132" s="103"/>
      <c r="C132"/>
      <c r="D132" s="48"/>
      <c r="F132"/>
      <c r="H132"/>
      <c r="I132" s="60"/>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s="14"/>
      <c r="BX132" s="14"/>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row>
    <row r="133" spans="1:114" s="25" customFormat="1" hidden="1" x14ac:dyDescent="0.3">
      <c r="A133"/>
      <c r="B133" s="103"/>
      <c r="C133"/>
      <c r="D133" s="48"/>
      <c r="F133"/>
      <c r="H133"/>
      <c r="I133" s="60"/>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s="14"/>
      <c r="BX133" s="14"/>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row>
    <row r="134" spans="1:114" s="25" customFormat="1" hidden="1" x14ac:dyDescent="0.3">
      <c r="A134"/>
      <c r="B134" s="103"/>
      <c r="C134"/>
      <c r="D134" s="48"/>
      <c r="F134"/>
      <c r="H134"/>
      <c r="I134" s="60"/>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s="14"/>
      <c r="BX134" s="1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row>
    <row r="135" spans="1:114" s="25" customFormat="1" hidden="1" x14ac:dyDescent="0.3">
      <c r="A135"/>
      <c r="B135" s="103"/>
      <c r="C135"/>
      <c r="D135" s="48"/>
      <c r="F135"/>
      <c r="H135"/>
      <c r="I135" s="60"/>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s="14"/>
      <c r="BX135" s="14"/>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row>
    <row r="136" spans="1:114" s="25" customFormat="1" hidden="1" x14ac:dyDescent="0.3">
      <c r="A136"/>
      <c r="B136" s="103"/>
      <c r="C136"/>
      <c r="D136" s="48"/>
      <c r="F136"/>
      <c r="H136"/>
      <c r="I136" s="60"/>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s="14"/>
      <c r="BX136" s="14"/>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row>
    <row r="137" spans="1:114" s="25" customFormat="1" hidden="1" x14ac:dyDescent="0.3">
      <c r="A137"/>
      <c r="B137" s="103"/>
      <c r="C137"/>
      <c r="D137" s="48"/>
      <c r="F137"/>
      <c r="H137"/>
      <c r="I137" s="60"/>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s="14"/>
      <c r="BX137" s="14"/>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row>
    <row r="138" spans="1:114" hidden="1" x14ac:dyDescent="0.3"/>
    <row r="139" spans="1:114" hidden="1" x14ac:dyDescent="0.3"/>
    <row r="140" spans="1:114" hidden="1" x14ac:dyDescent="0.3"/>
    <row r="141" spans="1:114" hidden="1" x14ac:dyDescent="0.3"/>
    <row r="142" spans="1:114" hidden="1" x14ac:dyDescent="0.3"/>
    <row r="143" spans="1:114" hidden="1" x14ac:dyDescent="0.3"/>
    <row r="144" spans="1:114" hidden="1" x14ac:dyDescent="0.3"/>
    <row r="145" hidden="1" x14ac:dyDescent="0.3"/>
    <row r="146" hidden="1" x14ac:dyDescent="0.3"/>
    <row r="147" hidden="1" x14ac:dyDescent="0.3"/>
    <row r="148" hidden="1" x14ac:dyDescent="0.3"/>
    <row r="149" hidden="1" x14ac:dyDescent="0.3"/>
    <row r="150" hidden="1" x14ac:dyDescent="0.3"/>
    <row r="151" hidden="1" x14ac:dyDescent="0.3"/>
    <row r="152" hidden="1" x14ac:dyDescent="0.3"/>
    <row r="153" hidden="1" x14ac:dyDescent="0.3"/>
    <row r="154" hidden="1" x14ac:dyDescent="0.3"/>
    <row r="155" hidden="1" x14ac:dyDescent="0.3"/>
    <row r="156" hidden="1" x14ac:dyDescent="0.3"/>
    <row r="157" hidden="1" x14ac:dyDescent="0.3"/>
    <row r="158" hidden="1" x14ac:dyDescent="0.3"/>
    <row r="159" hidden="1" x14ac:dyDescent="0.3"/>
    <row r="160" hidden="1" x14ac:dyDescent="0.3"/>
    <row r="161" hidden="1" x14ac:dyDescent="0.3"/>
    <row r="162" hidden="1" x14ac:dyDescent="0.3"/>
    <row r="163" hidden="1" x14ac:dyDescent="0.3"/>
    <row r="164" hidden="1" x14ac:dyDescent="0.3"/>
    <row r="165" hidden="1" x14ac:dyDescent="0.3"/>
    <row r="166" hidden="1" x14ac:dyDescent="0.3"/>
    <row r="167" hidden="1" x14ac:dyDescent="0.3"/>
    <row r="168" hidden="1" x14ac:dyDescent="0.3"/>
    <row r="169" hidden="1" x14ac:dyDescent="0.3"/>
    <row r="170" hidden="1" x14ac:dyDescent="0.3"/>
    <row r="171" hidden="1" x14ac:dyDescent="0.3"/>
    <row r="172" hidden="1" x14ac:dyDescent="0.3"/>
    <row r="173" hidden="1" x14ac:dyDescent="0.3"/>
    <row r="174" hidden="1" x14ac:dyDescent="0.3"/>
    <row r="175" hidden="1" x14ac:dyDescent="0.3"/>
    <row r="176" hidden="1" x14ac:dyDescent="0.3"/>
    <row r="177" hidden="1" x14ac:dyDescent="0.3"/>
    <row r="178" hidden="1" x14ac:dyDescent="0.3"/>
    <row r="179" hidden="1" x14ac:dyDescent="0.3"/>
    <row r="180" hidden="1" x14ac:dyDescent="0.3"/>
    <row r="181" hidden="1" x14ac:dyDescent="0.3"/>
    <row r="182" hidden="1" x14ac:dyDescent="0.3"/>
    <row r="183" hidden="1" x14ac:dyDescent="0.3"/>
    <row r="184" hidden="1" x14ac:dyDescent="0.3"/>
    <row r="185" hidden="1" x14ac:dyDescent="0.3"/>
    <row r="186" hidden="1" x14ac:dyDescent="0.3"/>
    <row r="187" hidden="1" x14ac:dyDescent="0.3"/>
    <row r="188" hidden="1" x14ac:dyDescent="0.3"/>
    <row r="189" hidden="1" x14ac:dyDescent="0.3"/>
    <row r="190" hidden="1" x14ac:dyDescent="0.3"/>
    <row r="191" hidden="1" x14ac:dyDescent="0.3"/>
    <row r="192" hidden="1" x14ac:dyDescent="0.3"/>
    <row r="193" hidden="1" x14ac:dyDescent="0.3"/>
    <row r="194" hidden="1" x14ac:dyDescent="0.3"/>
    <row r="195" hidden="1" x14ac:dyDescent="0.3"/>
    <row r="196" hidden="1" x14ac:dyDescent="0.3"/>
    <row r="197" hidden="1" x14ac:dyDescent="0.3"/>
    <row r="198" hidden="1" x14ac:dyDescent="0.3"/>
    <row r="199" hidden="1" x14ac:dyDescent="0.3"/>
    <row r="200" hidden="1" x14ac:dyDescent="0.3"/>
    <row r="201" hidden="1" x14ac:dyDescent="0.3"/>
    <row r="202" hidden="1" x14ac:dyDescent="0.3"/>
    <row r="203" hidden="1" x14ac:dyDescent="0.3"/>
    <row r="204" hidden="1" x14ac:dyDescent="0.3"/>
    <row r="205" hidden="1" x14ac:dyDescent="0.3"/>
    <row r="206" hidden="1" x14ac:dyDescent="0.3"/>
    <row r="207" hidden="1" x14ac:dyDescent="0.3"/>
    <row r="208" hidden="1" x14ac:dyDescent="0.3"/>
    <row r="209" hidden="1" x14ac:dyDescent="0.3"/>
    <row r="210" hidden="1" x14ac:dyDescent="0.3"/>
    <row r="211" hidden="1" x14ac:dyDescent="0.3"/>
    <row r="212" hidden="1" x14ac:dyDescent="0.3"/>
    <row r="213" hidden="1" x14ac:dyDescent="0.3"/>
    <row r="214" hidden="1" x14ac:dyDescent="0.3"/>
    <row r="215" hidden="1" x14ac:dyDescent="0.3"/>
    <row r="216" hidden="1" x14ac:dyDescent="0.3"/>
    <row r="217" hidden="1" x14ac:dyDescent="0.3"/>
    <row r="218" hidden="1" x14ac:dyDescent="0.3"/>
    <row r="219" hidden="1" x14ac:dyDescent="0.3"/>
    <row r="220" hidden="1" x14ac:dyDescent="0.3"/>
    <row r="221" hidden="1" x14ac:dyDescent="0.3"/>
    <row r="222" hidden="1" x14ac:dyDescent="0.3"/>
    <row r="223" hidden="1" x14ac:dyDescent="0.3"/>
    <row r="224" hidden="1" x14ac:dyDescent="0.3"/>
    <row r="225" hidden="1" x14ac:dyDescent="0.3"/>
    <row r="226" hidden="1" x14ac:dyDescent="0.3"/>
    <row r="227" hidden="1" x14ac:dyDescent="0.3"/>
    <row r="228" hidden="1" x14ac:dyDescent="0.3"/>
    <row r="229" hidden="1" x14ac:dyDescent="0.3"/>
    <row r="230" hidden="1" x14ac:dyDescent="0.3"/>
    <row r="231" hidden="1" x14ac:dyDescent="0.3"/>
    <row r="232" hidden="1" x14ac:dyDescent="0.3"/>
    <row r="233" hidden="1" x14ac:dyDescent="0.3"/>
    <row r="234" hidden="1" x14ac:dyDescent="0.3"/>
    <row r="235" hidden="1" x14ac:dyDescent="0.3"/>
    <row r="236" hidden="1" x14ac:dyDescent="0.3"/>
    <row r="237" hidden="1" x14ac:dyDescent="0.3"/>
    <row r="238" hidden="1" x14ac:dyDescent="0.3"/>
    <row r="239" hidden="1" x14ac:dyDescent="0.3"/>
    <row r="240" hidden="1" x14ac:dyDescent="0.3"/>
    <row r="241" hidden="1" x14ac:dyDescent="0.3"/>
    <row r="242" hidden="1" x14ac:dyDescent="0.3"/>
    <row r="243" hidden="1" x14ac:dyDescent="0.3"/>
    <row r="244" hidden="1" x14ac:dyDescent="0.3"/>
    <row r="245" hidden="1" x14ac:dyDescent="0.3"/>
    <row r="246" hidden="1" x14ac:dyDescent="0.3"/>
    <row r="247" hidden="1" x14ac:dyDescent="0.3"/>
    <row r="248" hidden="1" x14ac:dyDescent="0.3"/>
    <row r="249" hidden="1" x14ac:dyDescent="0.3"/>
    <row r="250" hidden="1" x14ac:dyDescent="0.3"/>
  </sheetData>
  <sheetProtection selectLockedCells="1"/>
  <autoFilter ref="H84:BK117" xr:uid="{00000000-0009-0000-0000-000000000000}"/>
  <mergeCells count="12">
    <mergeCell ref="B73:C73"/>
    <mergeCell ref="B76:C76"/>
    <mergeCell ref="C8:D8"/>
    <mergeCell ref="C7:D7"/>
    <mergeCell ref="C10:D10"/>
    <mergeCell ref="B68:E68"/>
    <mergeCell ref="B70:C70"/>
    <mergeCell ref="B2:F2"/>
    <mergeCell ref="B3:F3"/>
    <mergeCell ref="B4:F4"/>
    <mergeCell ref="B5:E5"/>
    <mergeCell ref="B6:E6"/>
  </mergeCells>
  <conditionalFormatting sqref="H2:H4">
    <cfRule type="cellIs" dxfId="13" priority="8" stopIfTrue="1" operator="equal">
      <formula>"??"</formula>
    </cfRule>
  </conditionalFormatting>
  <conditionalFormatting sqref="C69">
    <cfRule type="cellIs" dxfId="12" priority="4" stopIfTrue="1" operator="equal">
      <formula>"??"</formula>
    </cfRule>
  </conditionalFormatting>
  <conditionalFormatting sqref="F70:F77">
    <cfRule type="cellIs" dxfId="11" priority="5" stopIfTrue="1" operator="equal">
      <formula>"?"</formula>
    </cfRule>
    <cfRule type="cellIs" dxfId="10" priority="6" stopIfTrue="1" operator="equal">
      <formula>"??"</formula>
    </cfRule>
  </conditionalFormatting>
  <conditionalFormatting sqref="E70:E76">
    <cfRule type="cellIs" dxfId="9" priority="2" stopIfTrue="1" operator="equal">
      <formula>"?"</formula>
    </cfRule>
    <cfRule type="cellIs" dxfId="8" priority="3" stopIfTrue="1" operator="equal">
      <formula>"??"</formula>
    </cfRule>
  </conditionalFormatting>
  <conditionalFormatting sqref="E13">
    <cfRule type="cellIs" dxfId="7" priority="1" stopIfTrue="1" operator="equal">
      <formula>"??"</formula>
    </cfRule>
  </conditionalFormatting>
  <dataValidations count="1">
    <dataValidation type="list" allowBlank="1" showInputMessage="1" showErrorMessage="1" sqref="C10:D10" xr:uid="{00000000-0002-0000-0000-000000000000}">
      <formula1>$H$86:$H$117</formula1>
    </dataValidation>
  </dataValidations>
  <pageMargins left="0.70866141732283472" right="0.70866141732283472" top="0.74803149606299213" bottom="0.74803149606299213" header="0.31496062992125984" footer="0.31496062992125984"/>
  <pageSetup paperSize="9" scale="71" orientation="portrait" r:id="rId1"/>
  <rowBreaks count="2" manualBreakCount="2">
    <brk id="29" max="16383" man="1"/>
    <brk id="5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50"/>
  <sheetViews>
    <sheetView view="pageBreakPreview" zoomScaleNormal="100" zoomScaleSheetLayoutView="100" workbookViewId="0">
      <selection activeCell="C1" sqref="C1"/>
    </sheetView>
  </sheetViews>
  <sheetFormatPr defaultRowHeight="14.4" x14ac:dyDescent="0.3"/>
  <cols>
    <col min="1" max="1" width="20.5546875" customWidth="1"/>
    <col min="2" max="2" width="13.33203125" customWidth="1"/>
    <col min="3" max="3" width="92.33203125" customWidth="1"/>
    <col min="4" max="4" width="9.109375" customWidth="1"/>
  </cols>
  <sheetData>
    <row r="1" spans="1:3" ht="15" thickBot="1" x14ac:dyDescent="0.35">
      <c r="C1" t="s">
        <v>348</v>
      </c>
    </row>
    <row r="2" spans="1:3" ht="17.399999999999999" thickBot="1" x14ac:dyDescent="0.35">
      <c r="A2" s="210" t="s">
        <v>22</v>
      </c>
      <c r="B2" s="210"/>
      <c r="C2" s="210"/>
    </row>
    <row r="3" spans="1:3" ht="17.399999999999999" thickBot="1" x14ac:dyDescent="0.35">
      <c r="A3" s="59" t="s">
        <v>17</v>
      </c>
      <c r="B3" s="59">
        <f>'Tech Schedule A&amp;B'!E11</f>
        <v>580852</v>
      </c>
      <c r="C3" s="58" t="s">
        <v>25</v>
      </c>
    </row>
    <row r="4" spans="1:3" ht="28.5" customHeight="1" thickBot="1" x14ac:dyDescent="0.35">
      <c r="A4" s="211" t="s">
        <v>26</v>
      </c>
      <c r="B4" s="212"/>
      <c r="C4" s="213"/>
    </row>
    <row r="5" spans="1:3" ht="15" thickBot="1" x14ac:dyDescent="0.35">
      <c r="A5" s="55" t="s">
        <v>0</v>
      </c>
      <c r="B5" s="56" t="s">
        <v>23</v>
      </c>
      <c r="C5" s="56" t="s">
        <v>24</v>
      </c>
    </row>
    <row r="6" spans="1:3" ht="15" thickBot="1" x14ac:dyDescent="0.35">
      <c r="A6" s="77"/>
      <c r="B6" s="77"/>
      <c r="C6" s="77"/>
    </row>
    <row r="7" spans="1:3" ht="15" thickBot="1" x14ac:dyDescent="0.35">
      <c r="A7" s="77"/>
      <c r="B7" s="77"/>
      <c r="C7" s="77"/>
    </row>
    <row r="8" spans="1:3" ht="15" thickBot="1" x14ac:dyDescent="0.35">
      <c r="A8" s="77"/>
      <c r="B8" s="77"/>
      <c r="C8" s="77"/>
    </row>
    <row r="9" spans="1:3" ht="15" thickBot="1" x14ac:dyDescent="0.35">
      <c r="A9" s="77"/>
      <c r="B9" s="77"/>
      <c r="C9" s="77"/>
    </row>
    <row r="10" spans="1:3" ht="15" thickBot="1" x14ac:dyDescent="0.35">
      <c r="A10" s="77"/>
      <c r="B10" s="77"/>
      <c r="C10" s="77"/>
    </row>
    <row r="11" spans="1:3" ht="15" thickBot="1" x14ac:dyDescent="0.35">
      <c r="A11" s="77"/>
      <c r="B11" s="77"/>
      <c r="C11" s="77"/>
    </row>
    <row r="12" spans="1:3" ht="15" thickBot="1" x14ac:dyDescent="0.35">
      <c r="A12" s="77"/>
      <c r="B12" s="77"/>
      <c r="C12" s="77"/>
    </row>
    <row r="13" spans="1:3" ht="15" thickBot="1" x14ac:dyDescent="0.35">
      <c r="A13" s="77"/>
      <c r="B13" s="77"/>
      <c r="C13" s="77"/>
    </row>
    <row r="14" spans="1:3" ht="15" thickBot="1" x14ac:dyDescent="0.35">
      <c r="A14" s="77"/>
      <c r="B14" s="77"/>
      <c r="C14" s="77"/>
    </row>
    <row r="15" spans="1:3" ht="15" thickBot="1" x14ac:dyDescent="0.35">
      <c r="A15" s="77"/>
      <c r="B15" s="77"/>
      <c r="C15" s="77"/>
    </row>
    <row r="16" spans="1:3" ht="15" thickBot="1" x14ac:dyDescent="0.35">
      <c r="A16" s="77"/>
      <c r="B16" s="77"/>
      <c r="C16" s="77"/>
    </row>
    <row r="17" spans="1:3" ht="15" thickBot="1" x14ac:dyDescent="0.35">
      <c r="A17" s="77"/>
      <c r="B17" s="77"/>
      <c r="C17" s="77"/>
    </row>
    <row r="18" spans="1:3" ht="15" thickBot="1" x14ac:dyDescent="0.35">
      <c r="A18" s="77"/>
      <c r="B18" s="77"/>
      <c r="C18" s="77"/>
    </row>
    <row r="19" spans="1:3" ht="15" thickBot="1" x14ac:dyDescent="0.35">
      <c r="A19" s="77"/>
      <c r="B19" s="77"/>
      <c r="C19" s="77"/>
    </row>
    <row r="20" spans="1:3" ht="15" thickBot="1" x14ac:dyDescent="0.35">
      <c r="A20" s="77"/>
      <c r="B20" s="77"/>
      <c r="C20" s="77"/>
    </row>
    <row r="21" spans="1:3" ht="15" thickBot="1" x14ac:dyDescent="0.35">
      <c r="A21" s="77"/>
      <c r="B21" s="77"/>
      <c r="C21" s="77"/>
    </row>
    <row r="22" spans="1:3" ht="15" thickBot="1" x14ac:dyDescent="0.35">
      <c r="A22" s="77"/>
      <c r="B22" s="77"/>
      <c r="C22" s="77"/>
    </row>
    <row r="23" spans="1:3" ht="15" thickBot="1" x14ac:dyDescent="0.35">
      <c r="A23" s="77"/>
      <c r="B23" s="77"/>
      <c r="C23" s="77"/>
    </row>
    <row r="24" spans="1:3" ht="15" thickBot="1" x14ac:dyDescent="0.35">
      <c r="A24" s="77"/>
      <c r="B24" s="77"/>
      <c r="C24" s="77"/>
    </row>
    <row r="25" spans="1:3" ht="15" thickBot="1" x14ac:dyDescent="0.35">
      <c r="A25" s="77"/>
      <c r="B25" s="77"/>
      <c r="C25" s="77"/>
    </row>
    <row r="26" spans="1:3" ht="15" thickBot="1" x14ac:dyDescent="0.35">
      <c r="A26" s="77"/>
      <c r="B26" s="77"/>
      <c r="C26" s="77"/>
    </row>
    <row r="27" spans="1:3" ht="15" thickBot="1" x14ac:dyDescent="0.35">
      <c r="A27" s="77"/>
      <c r="B27" s="77"/>
      <c r="C27" s="77"/>
    </row>
    <row r="28" spans="1:3" ht="15" thickBot="1" x14ac:dyDescent="0.35">
      <c r="A28" s="77"/>
      <c r="B28" s="77"/>
      <c r="C28" s="77"/>
    </row>
    <row r="29" spans="1:3" ht="15" thickBot="1" x14ac:dyDescent="0.35">
      <c r="A29" s="77"/>
      <c r="B29" s="77"/>
      <c r="C29" s="77"/>
    </row>
    <row r="30" spans="1:3" ht="15" thickBot="1" x14ac:dyDescent="0.35">
      <c r="A30" s="77"/>
      <c r="B30" s="77"/>
      <c r="C30" s="77"/>
    </row>
    <row r="31" spans="1:3" ht="15" thickBot="1" x14ac:dyDescent="0.35">
      <c r="A31" s="77"/>
      <c r="B31" s="77"/>
      <c r="C31" s="77"/>
    </row>
    <row r="32" spans="1:3" ht="15" thickBot="1" x14ac:dyDescent="0.35">
      <c r="A32" s="77"/>
      <c r="B32" s="77"/>
      <c r="C32" s="77"/>
    </row>
    <row r="33" spans="1:9" ht="15" thickBot="1" x14ac:dyDescent="0.35">
      <c r="A33" s="77"/>
      <c r="B33" s="77"/>
      <c r="C33" s="77"/>
    </row>
    <row r="34" spans="1:9" ht="15" thickBot="1" x14ac:dyDescent="0.35">
      <c r="A34" s="77"/>
      <c r="B34" s="77"/>
      <c r="C34" s="77"/>
    </row>
    <row r="35" spans="1:9" ht="15" thickBot="1" x14ac:dyDescent="0.35">
      <c r="A35" s="77"/>
      <c r="B35" s="77"/>
      <c r="C35" s="77"/>
    </row>
    <row r="36" spans="1:9" ht="15" thickBot="1" x14ac:dyDescent="0.35">
      <c r="A36" s="77"/>
      <c r="B36" s="77"/>
      <c r="C36" s="77"/>
    </row>
    <row r="37" spans="1:9" ht="15" thickBot="1" x14ac:dyDescent="0.35">
      <c r="A37" s="77"/>
      <c r="B37" s="77"/>
      <c r="C37" s="77"/>
    </row>
    <row r="38" spans="1:9" ht="15" thickBot="1" x14ac:dyDescent="0.35">
      <c r="A38" s="77"/>
      <c r="B38" s="77"/>
      <c r="C38" s="77"/>
    </row>
    <row r="39" spans="1:9" ht="15" thickBot="1" x14ac:dyDescent="0.35">
      <c r="A39" s="77"/>
      <c r="B39" s="77"/>
      <c r="C39" s="77"/>
    </row>
    <row r="40" spans="1:9" x14ac:dyDescent="0.3">
      <c r="A40" s="77"/>
      <c r="B40" s="77"/>
      <c r="C40" s="77"/>
    </row>
    <row r="42" spans="1:9" ht="24" customHeight="1" x14ac:dyDescent="0.3">
      <c r="A42" s="214" t="s">
        <v>348</v>
      </c>
      <c r="B42" s="214"/>
      <c r="C42" s="214"/>
    </row>
    <row r="43" spans="1:9" ht="31.2" customHeight="1" x14ac:dyDescent="0.3">
      <c r="A43" s="215" t="s">
        <v>349</v>
      </c>
      <c r="B43" s="215"/>
      <c r="C43" s="215"/>
      <c r="D43" s="188"/>
      <c r="E43" s="188"/>
      <c r="F43" s="188"/>
      <c r="G43" s="188"/>
    </row>
    <row r="44" spans="1:9" ht="15.6" x14ac:dyDescent="0.3">
      <c r="C44" s="216" t="s">
        <v>350</v>
      </c>
      <c r="D44" s="216"/>
      <c r="E44" s="216"/>
      <c r="F44" s="216"/>
      <c r="G44" s="216"/>
      <c r="H44" s="216"/>
      <c r="I44" s="216"/>
    </row>
    <row r="45" spans="1:9" x14ac:dyDescent="0.3">
      <c r="A45" s="189" t="s">
        <v>12</v>
      </c>
      <c r="B45" s="190"/>
      <c r="C45" s="191"/>
    </row>
    <row r="46" spans="1:9" x14ac:dyDescent="0.3">
      <c r="A46" s="209" t="s">
        <v>13</v>
      </c>
      <c r="B46" s="209"/>
      <c r="C46" s="192" t="s">
        <v>351</v>
      </c>
    </row>
    <row r="47" spans="1:9" x14ac:dyDescent="0.3">
      <c r="A47" s="193"/>
      <c r="B47" s="193"/>
      <c r="C47" s="193"/>
    </row>
    <row r="48" spans="1:9" x14ac:dyDescent="0.3">
      <c r="A48" s="193"/>
      <c r="B48" s="193"/>
      <c r="C48" s="193"/>
    </row>
    <row r="49" spans="1:3" x14ac:dyDescent="0.3">
      <c r="A49" s="193"/>
      <c r="B49" s="187"/>
      <c r="C49" s="191"/>
    </row>
    <row r="50" spans="1:3" x14ac:dyDescent="0.3">
      <c r="A50" s="209" t="s">
        <v>14</v>
      </c>
      <c r="B50" s="209"/>
      <c r="C50" s="192" t="s">
        <v>15</v>
      </c>
    </row>
  </sheetData>
  <mergeCells count="7">
    <mergeCell ref="A46:B46"/>
    <mergeCell ref="A50:B50"/>
    <mergeCell ref="A2:C2"/>
    <mergeCell ref="A4:C4"/>
    <mergeCell ref="A42:C42"/>
    <mergeCell ref="A43:C43"/>
    <mergeCell ref="C44:I44"/>
  </mergeCells>
  <conditionalFormatting sqref="C45:C48 A49:A50">
    <cfRule type="cellIs" dxfId="6" priority="1" stopIfTrue="1" operator="equal">
      <formula>"?"</formula>
    </cfRule>
    <cfRule type="cellIs" dxfId="5" priority="2" stopIfTrue="1" operator="equal">
      <formula>"??"</formula>
    </cfRule>
  </conditionalFormatting>
  <pageMargins left="0.7" right="0.7" top="0.75" bottom="0.75" header="0.3" footer="0.3"/>
  <pageSetup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190"/>
  <sheetViews>
    <sheetView view="pageBreakPreview" zoomScale="84" zoomScaleNormal="70" zoomScaleSheetLayoutView="84" workbookViewId="0">
      <selection activeCell="D3" sqref="D3"/>
    </sheetView>
  </sheetViews>
  <sheetFormatPr defaultRowHeight="14.4" x14ac:dyDescent="0.3"/>
  <cols>
    <col min="1" max="1" width="6" customWidth="1"/>
    <col min="2" max="2" width="68.109375" customWidth="1"/>
    <col min="3" max="3" width="39.109375" customWidth="1"/>
    <col min="4" max="5" width="22.5546875" customWidth="1"/>
    <col min="6" max="6" width="23.88671875" customWidth="1"/>
    <col min="14" max="14" width="112.109375" bestFit="1" customWidth="1"/>
  </cols>
  <sheetData>
    <row r="1" spans="1:6" ht="18" customHeight="1" x14ac:dyDescent="0.3">
      <c r="A1" s="226" t="s">
        <v>291</v>
      </c>
      <c r="B1" s="226"/>
      <c r="C1" s="226"/>
      <c r="D1" s="226"/>
      <c r="E1" s="226"/>
      <c r="F1" s="226"/>
    </row>
    <row r="2" spans="1:6" ht="18" thickBot="1" x14ac:dyDescent="0.35">
      <c r="A2" s="69"/>
      <c r="B2" s="186" t="s">
        <v>348</v>
      </c>
      <c r="C2" s="69"/>
      <c r="D2" s="69"/>
      <c r="E2" s="69"/>
      <c r="F2" s="69"/>
    </row>
    <row r="3" spans="1:6" ht="18.75" customHeight="1" thickBot="1" x14ac:dyDescent="0.35">
      <c r="A3" s="158"/>
      <c r="B3" s="159" t="str">
        <f>'Tech Schedule A&amp;B'!B4:F4</f>
        <v>SAP: 580852   KIT,CABLE JOINT:3C ;33 KV ;95-185 ;XLPE</v>
      </c>
      <c r="C3" s="70" t="s">
        <v>57</v>
      </c>
      <c r="D3" s="73"/>
      <c r="E3" s="73"/>
      <c r="F3" s="73"/>
    </row>
    <row r="4" spans="1:6" ht="16.2" thickBot="1" x14ac:dyDescent="0.35">
      <c r="A4" s="50"/>
      <c r="B4" s="74" t="s">
        <v>56</v>
      </c>
      <c r="C4" s="75"/>
      <c r="D4" s="75"/>
      <c r="E4" s="75"/>
      <c r="F4" s="75"/>
    </row>
    <row r="5" spans="1:6" ht="40.200000000000003" thickBot="1" x14ac:dyDescent="0.35">
      <c r="A5" s="66" t="s">
        <v>27</v>
      </c>
      <c r="B5" s="67" t="s">
        <v>6</v>
      </c>
      <c r="C5" s="63" t="s">
        <v>20</v>
      </c>
      <c r="D5" s="63" t="s">
        <v>21</v>
      </c>
      <c r="E5" s="64" t="s">
        <v>346</v>
      </c>
      <c r="F5" s="64" t="s">
        <v>347</v>
      </c>
    </row>
    <row r="6" spans="1:6" x14ac:dyDescent="0.3">
      <c r="A6" s="52" t="s">
        <v>28</v>
      </c>
      <c r="B6" s="51"/>
      <c r="C6" s="51"/>
      <c r="D6" s="76"/>
      <c r="E6" s="76"/>
      <c r="F6" s="65"/>
    </row>
    <row r="7" spans="1:6" x14ac:dyDescent="0.3">
      <c r="A7" s="52" t="s">
        <v>29</v>
      </c>
      <c r="B7" s="51"/>
      <c r="C7" s="51"/>
      <c r="D7" s="76"/>
      <c r="E7" s="76"/>
      <c r="F7" s="71"/>
    </row>
    <row r="8" spans="1:6" x14ac:dyDescent="0.3">
      <c r="A8" s="52" t="s">
        <v>30</v>
      </c>
      <c r="B8" s="51"/>
      <c r="C8" s="51"/>
      <c r="D8" s="76"/>
      <c r="E8" s="76"/>
      <c r="F8" s="71"/>
    </row>
    <row r="9" spans="1:6" x14ac:dyDescent="0.3">
      <c r="A9" s="52" t="s">
        <v>31</v>
      </c>
      <c r="B9" s="51"/>
      <c r="C9" s="51"/>
      <c r="D9" s="76"/>
      <c r="E9" s="76"/>
      <c r="F9" s="71"/>
    </row>
    <row r="10" spans="1:6" x14ac:dyDescent="0.3">
      <c r="A10" s="52" t="s">
        <v>32</v>
      </c>
      <c r="B10" s="51"/>
      <c r="C10" s="51"/>
      <c r="D10" s="76"/>
      <c r="E10" s="76"/>
      <c r="F10" s="71"/>
    </row>
    <row r="11" spans="1:6" x14ac:dyDescent="0.3">
      <c r="A11" s="52" t="s">
        <v>33</v>
      </c>
      <c r="B11" s="51"/>
      <c r="C11" s="51"/>
      <c r="D11" s="76"/>
      <c r="E11" s="76"/>
      <c r="F11" s="71"/>
    </row>
    <row r="12" spans="1:6" x14ac:dyDescent="0.3">
      <c r="A12" s="52" t="s">
        <v>34</v>
      </c>
      <c r="B12" s="51"/>
      <c r="C12" s="51"/>
      <c r="D12" s="76"/>
      <c r="E12" s="76"/>
      <c r="F12" s="71"/>
    </row>
    <row r="13" spans="1:6" x14ac:dyDescent="0.3">
      <c r="A13" s="52" t="s">
        <v>35</v>
      </c>
      <c r="B13" s="51"/>
      <c r="C13" s="51"/>
      <c r="D13" s="76"/>
      <c r="E13" s="76"/>
      <c r="F13" s="71"/>
    </row>
    <row r="14" spans="1:6" x14ac:dyDescent="0.3">
      <c r="A14" s="52" t="s">
        <v>36</v>
      </c>
      <c r="B14" s="51"/>
      <c r="C14" s="51"/>
      <c r="D14" s="76"/>
      <c r="E14" s="76"/>
      <c r="F14" s="71"/>
    </row>
    <row r="15" spans="1:6" x14ac:dyDescent="0.3">
      <c r="A15" s="52" t="s">
        <v>37</v>
      </c>
      <c r="B15" s="51"/>
      <c r="C15" s="51"/>
      <c r="D15" s="76"/>
      <c r="E15" s="76"/>
      <c r="F15" s="71"/>
    </row>
    <row r="16" spans="1:6" x14ac:dyDescent="0.3">
      <c r="A16" s="52" t="s">
        <v>38</v>
      </c>
      <c r="B16" s="51"/>
      <c r="C16" s="51"/>
      <c r="D16" s="76"/>
      <c r="E16" s="76"/>
      <c r="F16" s="71"/>
    </row>
    <row r="17" spans="1:6" x14ac:dyDescent="0.3">
      <c r="A17" s="52" t="s">
        <v>39</v>
      </c>
      <c r="B17" s="51"/>
      <c r="C17" s="51"/>
      <c r="D17" s="76"/>
      <c r="E17" s="76"/>
      <c r="F17" s="71"/>
    </row>
    <row r="18" spans="1:6" x14ac:dyDescent="0.3">
      <c r="A18" s="52" t="s">
        <v>40</v>
      </c>
      <c r="B18" s="51"/>
      <c r="C18" s="51"/>
      <c r="D18" s="76"/>
      <c r="E18" s="76"/>
      <c r="F18" s="71"/>
    </row>
    <row r="19" spans="1:6" x14ac:dyDescent="0.3">
      <c r="A19" s="52" t="s">
        <v>72</v>
      </c>
      <c r="B19" s="51"/>
      <c r="C19" s="51"/>
      <c r="D19" s="76"/>
      <c r="E19" s="76"/>
      <c r="F19" s="71"/>
    </row>
    <row r="20" spans="1:6" x14ac:dyDescent="0.3">
      <c r="A20" s="52" t="s">
        <v>73</v>
      </c>
      <c r="B20" s="51"/>
      <c r="C20" s="51"/>
      <c r="D20" s="76"/>
      <c r="E20" s="76"/>
      <c r="F20" s="71"/>
    </row>
    <row r="21" spans="1:6" x14ac:dyDescent="0.3">
      <c r="A21" s="52" t="s">
        <v>74</v>
      </c>
      <c r="B21" s="51"/>
      <c r="C21" s="51"/>
      <c r="D21" s="76"/>
      <c r="E21" s="76"/>
      <c r="F21" s="71"/>
    </row>
    <row r="22" spans="1:6" x14ac:dyDescent="0.3">
      <c r="A22" s="52" t="s">
        <v>75</v>
      </c>
      <c r="B22" s="51"/>
      <c r="C22" s="51"/>
      <c r="D22" s="76"/>
      <c r="E22" s="76"/>
      <c r="F22" s="71"/>
    </row>
    <row r="23" spans="1:6" x14ac:dyDescent="0.3">
      <c r="A23" s="52" t="s">
        <v>76</v>
      </c>
      <c r="B23" s="51"/>
      <c r="C23" s="51"/>
      <c r="D23" s="76"/>
      <c r="E23" s="76"/>
      <c r="F23" s="71"/>
    </row>
    <row r="24" spans="1:6" x14ac:dyDescent="0.3">
      <c r="A24" s="52" t="s">
        <v>77</v>
      </c>
      <c r="B24" s="51"/>
      <c r="C24" s="51"/>
      <c r="D24" s="76"/>
      <c r="E24" s="76"/>
      <c r="F24" s="71"/>
    </row>
    <row r="25" spans="1:6" x14ac:dyDescent="0.3">
      <c r="A25" s="52" t="s">
        <v>78</v>
      </c>
      <c r="B25" s="51"/>
      <c r="C25" s="51"/>
      <c r="D25" s="76"/>
      <c r="E25" s="76"/>
      <c r="F25" s="71"/>
    </row>
    <row r="26" spans="1:6" x14ac:dyDescent="0.3">
      <c r="A26" s="52" t="s">
        <v>79</v>
      </c>
      <c r="B26" s="51"/>
      <c r="C26" s="51"/>
      <c r="D26" s="76"/>
      <c r="E26" s="76"/>
      <c r="F26" s="71"/>
    </row>
    <row r="27" spans="1:6" x14ac:dyDescent="0.3">
      <c r="A27" s="52" t="s">
        <v>80</v>
      </c>
      <c r="B27" s="51"/>
      <c r="C27" s="51"/>
      <c r="D27" s="76"/>
      <c r="E27" s="76"/>
      <c r="F27" s="71"/>
    </row>
    <row r="28" spans="1:6" x14ac:dyDescent="0.3">
      <c r="A28" s="52" t="s">
        <v>81</v>
      </c>
      <c r="B28" s="51"/>
      <c r="C28" s="51"/>
      <c r="D28" s="76"/>
      <c r="E28" s="76"/>
      <c r="F28" s="71"/>
    </row>
    <row r="29" spans="1:6" x14ac:dyDescent="0.3">
      <c r="A29" s="52" t="s">
        <v>82</v>
      </c>
      <c r="B29" s="51"/>
      <c r="C29" s="51"/>
      <c r="D29" s="76"/>
      <c r="E29" s="76"/>
      <c r="F29" s="71"/>
    </row>
    <row r="30" spans="1:6" x14ac:dyDescent="0.3">
      <c r="A30" s="52" t="s">
        <v>83</v>
      </c>
      <c r="B30" s="51"/>
      <c r="C30" s="51"/>
      <c r="D30" s="76"/>
      <c r="E30" s="76"/>
      <c r="F30" s="71"/>
    </row>
    <row r="31" spans="1:6" x14ac:dyDescent="0.3">
      <c r="A31" s="52" t="s">
        <v>84</v>
      </c>
      <c r="B31" s="51"/>
      <c r="C31" s="51"/>
      <c r="D31" s="76"/>
      <c r="E31" s="76"/>
      <c r="F31" s="71"/>
    </row>
    <row r="32" spans="1:6" x14ac:dyDescent="0.3">
      <c r="A32" s="52" t="s">
        <v>85</v>
      </c>
      <c r="B32" s="51"/>
      <c r="C32" s="51"/>
      <c r="D32" s="76"/>
      <c r="E32" s="76"/>
      <c r="F32" s="71"/>
    </row>
    <row r="33" spans="1:6" x14ac:dyDescent="0.3">
      <c r="A33" s="52" t="s">
        <v>86</v>
      </c>
      <c r="B33" s="51"/>
      <c r="C33" s="51"/>
      <c r="D33" s="76"/>
      <c r="E33" s="76"/>
      <c r="F33" s="71"/>
    </row>
    <row r="34" spans="1:6" ht="16.2" thickBot="1" x14ac:dyDescent="0.35">
      <c r="A34" s="50"/>
      <c r="B34" s="74" t="s">
        <v>58</v>
      </c>
      <c r="C34" s="75"/>
      <c r="D34" s="75"/>
      <c r="E34" s="75"/>
      <c r="F34" s="75"/>
    </row>
    <row r="35" spans="1:6" ht="40.200000000000003" thickBot="1" x14ac:dyDescent="0.35">
      <c r="A35" s="66" t="s">
        <v>42</v>
      </c>
      <c r="B35" s="67" t="s">
        <v>6</v>
      </c>
      <c r="C35" s="63" t="s">
        <v>20</v>
      </c>
      <c r="D35" s="63" t="s">
        <v>21</v>
      </c>
      <c r="E35" s="64" t="s">
        <v>346</v>
      </c>
      <c r="F35" s="64" t="s">
        <v>347</v>
      </c>
    </row>
    <row r="36" spans="1:6" x14ac:dyDescent="0.3">
      <c r="A36" s="52" t="s">
        <v>59</v>
      </c>
      <c r="B36" s="51"/>
      <c r="C36" s="51"/>
      <c r="D36" s="76"/>
      <c r="E36" s="76"/>
      <c r="F36" s="65"/>
    </row>
    <row r="37" spans="1:6" x14ac:dyDescent="0.3">
      <c r="A37" s="52" t="s">
        <v>60</v>
      </c>
      <c r="B37" s="51"/>
      <c r="C37" s="51"/>
      <c r="D37" s="76"/>
      <c r="E37" s="76"/>
      <c r="F37" s="71"/>
    </row>
    <row r="38" spans="1:6" x14ac:dyDescent="0.3">
      <c r="A38" s="52" t="s">
        <v>61</v>
      </c>
      <c r="B38" s="51"/>
      <c r="C38" s="51"/>
      <c r="D38" s="76"/>
      <c r="E38" s="76"/>
      <c r="F38" s="71"/>
    </row>
    <row r="39" spans="1:6" x14ac:dyDescent="0.3">
      <c r="A39" s="52" t="s">
        <v>62</v>
      </c>
      <c r="B39" s="51"/>
      <c r="C39" s="51"/>
      <c r="D39" s="76"/>
      <c r="E39" s="76"/>
      <c r="F39" s="71"/>
    </row>
    <row r="40" spans="1:6" x14ac:dyDescent="0.3">
      <c r="A40" s="52" t="s">
        <v>63</v>
      </c>
      <c r="B40" s="51"/>
      <c r="C40" s="51"/>
      <c r="D40" s="76"/>
      <c r="E40" s="76"/>
      <c r="F40" s="71"/>
    </row>
    <row r="41" spans="1:6" x14ac:dyDescent="0.3">
      <c r="A41" s="52" t="s">
        <v>64</v>
      </c>
      <c r="B41" s="51"/>
      <c r="C41" s="51"/>
      <c r="D41" s="76"/>
      <c r="E41" s="76"/>
      <c r="F41" s="71"/>
    </row>
    <row r="42" spans="1:6" x14ac:dyDescent="0.3">
      <c r="A42" s="52" t="s">
        <v>65</v>
      </c>
      <c r="B42" s="51"/>
      <c r="C42" s="51"/>
      <c r="D42" s="76"/>
      <c r="E42" s="76"/>
      <c r="F42" s="71"/>
    </row>
    <row r="43" spans="1:6" x14ac:dyDescent="0.3">
      <c r="A43" s="52" t="s">
        <v>66</v>
      </c>
      <c r="B43" s="51"/>
      <c r="C43" s="51"/>
      <c r="D43" s="76"/>
      <c r="E43" s="76"/>
      <c r="F43" s="71"/>
    </row>
    <row r="44" spans="1:6" x14ac:dyDescent="0.3">
      <c r="A44" s="52" t="s">
        <v>67</v>
      </c>
      <c r="B44" s="51"/>
      <c r="C44" s="51"/>
      <c r="D44" s="76"/>
      <c r="E44" s="76"/>
      <c r="F44" s="71"/>
    </row>
    <row r="45" spans="1:6" x14ac:dyDescent="0.3">
      <c r="A45" s="52" t="s">
        <v>68</v>
      </c>
      <c r="B45" s="51"/>
      <c r="C45" s="51"/>
      <c r="D45" s="76"/>
      <c r="E45" s="76"/>
      <c r="F45" s="71"/>
    </row>
    <row r="46" spans="1:6" x14ac:dyDescent="0.3">
      <c r="A46" s="52" t="s">
        <v>69</v>
      </c>
      <c r="B46" s="51"/>
      <c r="C46" s="51"/>
      <c r="D46" s="76"/>
      <c r="E46" s="76"/>
      <c r="F46" s="71"/>
    </row>
    <row r="47" spans="1:6" x14ac:dyDescent="0.3">
      <c r="A47" s="52" t="s">
        <v>70</v>
      </c>
      <c r="B47" s="51"/>
      <c r="C47" s="51"/>
      <c r="D47" s="76"/>
      <c r="E47" s="76"/>
      <c r="F47" s="71"/>
    </row>
    <row r="48" spans="1:6" ht="15" thickBot="1" x14ac:dyDescent="0.35">
      <c r="A48" s="52" t="s">
        <v>71</v>
      </c>
      <c r="B48" s="61"/>
      <c r="C48" s="61"/>
      <c r="D48" s="62"/>
      <c r="E48" s="62"/>
      <c r="F48" s="72"/>
    </row>
    <row r="49" spans="1:6" ht="63.75" customHeight="1" thickBot="1" x14ac:dyDescent="0.35">
      <c r="A49" s="235" t="s">
        <v>261</v>
      </c>
      <c r="B49" s="236"/>
      <c r="C49" s="236"/>
      <c r="D49" s="236"/>
      <c r="E49" s="236"/>
      <c r="F49" s="237"/>
    </row>
    <row r="50" spans="1:6" ht="63.75" customHeight="1" thickBot="1" x14ac:dyDescent="0.35">
      <c r="A50" s="233" t="s">
        <v>262</v>
      </c>
      <c r="B50" s="234"/>
      <c r="C50" s="63" t="s">
        <v>48</v>
      </c>
      <c r="D50" s="63" t="s">
        <v>265</v>
      </c>
      <c r="E50" s="185" t="s">
        <v>49</v>
      </c>
      <c r="F50" s="184" t="s">
        <v>347</v>
      </c>
    </row>
    <row r="51" spans="1:6" ht="15.75" customHeight="1" x14ac:dyDescent="0.3">
      <c r="A51" s="230" t="s">
        <v>41</v>
      </c>
      <c r="B51" s="231"/>
      <c r="C51" s="231"/>
      <c r="D51" s="231"/>
      <c r="E51" s="231"/>
      <c r="F51" s="232"/>
    </row>
    <row r="52" spans="1:6" ht="30.6" x14ac:dyDescent="0.3">
      <c r="A52" s="83">
        <v>1</v>
      </c>
      <c r="B52" s="83" t="s">
        <v>263</v>
      </c>
      <c r="C52" s="153" t="s">
        <v>275</v>
      </c>
      <c r="D52" s="153" t="s">
        <v>266</v>
      </c>
      <c r="E52" s="163"/>
      <c r="F52" s="85"/>
    </row>
    <row r="53" spans="1:6" ht="15" x14ac:dyDescent="0.3">
      <c r="A53" s="83">
        <v>2</v>
      </c>
      <c r="B53" s="83" t="s">
        <v>267</v>
      </c>
      <c r="C53" s="153" t="s">
        <v>276</v>
      </c>
      <c r="D53" s="153" t="s">
        <v>268</v>
      </c>
      <c r="E53" s="163"/>
      <c r="F53" s="85"/>
    </row>
    <row r="54" spans="1:6" ht="15.6" x14ac:dyDescent="0.3">
      <c r="A54" s="83">
        <v>3</v>
      </c>
      <c r="B54" s="83" t="s">
        <v>269</v>
      </c>
      <c r="C54" s="153" t="s">
        <v>50</v>
      </c>
      <c r="D54" s="153" t="s">
        <v>270</v>
      </c>
      <c r="E54" s="163"/>
      <c r="F54" s="85"/>
    </row>
    <row r="55" spans="1:6" ht="15.6" x14ac:dyDescent="0.3">
      <c r="A55" s="83">
        <v>4</v>
      </c>
      <c r="B55" s="83" t="s">
        <v>271</v>
      </c>
      <c r="C55" s="153" t="s">
        <v>278</v>
      </c>
      <c r="D55" s="153" t="s">
        <v>282</v>
      </c>
      <c r="E55" s="163"/>
      <c r="F55" s="85"/>
    </row>
    <row r="56" spans="1:6" ht="31.2" x14ac:dyDescent="0.3">
      <c r="A56" s="83">
        <v>5</v>
      </c>
      <c r="B56" s="83" t="s">
        <v>272</v>
      </c>
      <c r="C56" s="153" t="s">
        <v>279</v>
      </c>
      <c r="D56" s="153" t="s">
        <v>282</v>
      </c>
      <c r="E56" s="163"/>
      <c r="F56" s="85"/>
    </row>
    <row r="57" spans="1:6" ht="15" x14ac:dyDescent="0.3">
      <c r="A57" s="83">
        <v>6</v>
      </c>
      <c r="B57" s="83" t="s">
        <v>273</v>
      </c>
      <c r="C57" s="153" t="s">
        <v>276</v>
      </c>
      <c r="D57" s="153" t="s">
        <v>268</v>
      </c>
      <c r="E57" s="163"/>
      <c r="F57" s="85"/>
    </row>
    <row r="58" spans="1:6" ht="15" x14ac:dyDescent="0.3">
      <c r="A58" s="83">
        <v>7</v>
      </c>
      <c r="B58" s="83" t="s">
        <v>274</v>
      </c>
      <c r="C58" s="153" t="s">
        <v>50</v>
      </c>
      <c r="D58" s="153" t="s">
        <v>270</v>
      </c>
      <c r="E58" s="163"/>
      <c r="F58" s="85"/>
    </row>
    <row r="59" spans="1:6" ht="15" x14ac:dyDescent="0.3">
      <c r="A59" s="83">
        <v>8</v>
      </c>
      <c r="B59" s="83" t="s">
        <v>52</v>
      </c>
      <c r="C59" s="153" t="s">
        <v>277</v>
      </c>
      <c r="D59" s="153" t="s">
        <v>281</v>
      </c>
      <c r="E59" s="164"/>
      <c r="F59" s="154"/>
    </row>
    <row r="60" spans="1:6" ht="15.6" thickBot="1" x14ac:dyDescent="0.35">
      <c r="A60" s="83">
        <v>9</v>
      </c>
      <c r="B60" s="83" t="s">
        <v>283</v>
      </c>
      <c r="C60" s="153" t="s">
        <v>280</v>
      </c>
      <c r="D60" s="153"/>
      <c r="E60" s="164"/>
      <c r="F60" s="91"/>
    </row>
    <row r="61" spans="1:6" ht="15" customHeight="1" x14ac:dyDescent="0.3">
      <c r="A61" s="222" t="s">
        <v>53</v>
      </c>
      <c r="B61" s="223"/>
      <c r="C61" s="223"/>
      <c r="D61" s="223"/>
      <c r="E61" s="223"/>
      <c r="F61" s="224"/>
    </row>
    <row r="62" spans="1:6" ht="28.5" customHeight="1" x14ac:dyDescent="0.3">
      <c r="A62" s="84" t="s">
        <v>27</v>
      </c>
      <c r="B62" s="82" t="s">
        <v>263</v>
      </c>
      <c r="C62" s="152" t="s">
        <v>264</v>
      </c>
      <c r="D62" s="81" t="s">
        <v>266</v>
      </c>
      <c r="E62" s="165"/>
      <c r="F62" s="85"/>
    </row>
    <row r="63" spans="1:6" ht="26.4" x14ac:dyDescent="0.3">
      <c r="A63" s="84" t="s">
        <v>42</v>
      </c>
      <c r="B63" s="82" t="s">
        <v>284</v>
      </c>
      <c r="C63" s="81" t="s">
        <v>285</v>
      </c>
      <c r="D63" s="81" t="s">
        <v>286</v>
      </c>
      <c r="E63" s="81"/>
      <c r="F63" s="54"/>
    </row>
    <row r="64" spans="1:6" ht="40.200000000000003" x14ac:dyDescent="0.3">
      <c r="A64" s="84" t="s">
        <v>43</v>
      </c>
      <c r="B64" s="82" t="s">
        <v>287</v>
      </c>
      <c r="C64" s="81" t="s">
        <v>288</v>
      </c>
      <c r="D64" s="81" t="s">
        <v>286</v>
      </c>
      <c r="E64" s="81"/>
      <c r="F64" s="54"/>
    </row>
    <row r="65" spans="1:6" ht="17.25" customHeight="1" x14ac:dyDescent="0.3">
      <c r="A65" s="86" t="s">
        <v>44</v>
      </c>
      <c r="B65" s="83" t="s">
        <v>274</v>
      </c>
      <c r="C65" s="153" t="s">
        <v>50</v>
      </c>
      <c r="D65" s="153" t="s">
        <v>270</v>
      </c>
      <c r="E65" s="153"/>
      <c r="F65" s="53"/>
    </row>
    <row r="66" spans="1:6" ht="17.25" customHeight="1" x14ac:dyDescent="0.3">
      <c r="A66" s="155" t="s">
        <v>45</v>
      </c>
      <c r="B66" s="83" t="s">
        <v>52</v>
      </c>
      <c r="C66" s="153" t="s">
        <v>277</v>
      </c>
      <c r="D66" s="153" t="s">
        <v>281</v>
      </c>
      <c r="E66" s="153"/>
      <c r="F66" s="156"/>
    </row>
    <row r="67" spans="1:6" ht="25.5" customHeight="1" thickBot="1" x14ac:dyDescent="0.35">
      <c r="A67" s="87" t="s">
        <v>46</v>
      </c>
      <c r="B67" s="170" t="s">
        <v>283</v>
      </c>
      <c r="C67" s="171" t="s">
        <v>280</v>
      </c>
      <c r="D67" s="171"/>
      <c r="E67" s="171"/>
      <c r="F67" s="88"/>
    </row>
    <row r="68" spans="1:6" ht="25.5" customHeight="1" x14ac:dyDescent="0.3">
      <c r="A68" s="227" t="s">
        <v>54</v>
      </c>
      <c r="B68" s="228"/>
      <c r="C68" s="228"/>
      <c r="D68" s="228"/>
      <c r="E68" s="228"/>
      <c r="F68" s="229"/>
    </row>
    <row r="69" spans="1:6" ht="28.8" x14ac:dyDescent="0.3">
      <c r="A69" s="84" t="s">
        <v>27</v>
      </c>
      <c r="B69" s="82" t="s">
        <v>263</v>
      </c>
      <c r="C69" s="169" t="s">
        <v>264</v>
      </c>
      <c r="D69" s="81" t="s">
        <v>266</v>
      </c>
      <c r="E69" s="81"/>
      <c r="F69" s="173"/>
    </row>
    <row r="70" spans="1:6" ht="32.25" customHeight="1" x14ac:dyDescent="0.3">
      <c r="A70" s="84" t="s">
        <v>42</v>
      </c>
      <c r="B70" s="82" t="s">
        <v>284</v>
      </c>
      <c r="C70" s="81" t="s">
        <v>285</v>
      </c>
      <c r="D70" s="81" t="s">
        <v>286</v>
      </c>
      <c r="E70" s="81"/>
      <c r="F70" s="173"/>
    </row>
    <row r="71" spans="1:6" ht="27.75" customHeight="1" x14ac:dyDescent="0.3">
      <c r="A71" s="86" t="s">
        <v>43</v>
      </c>
      <c r="B71" s="82" t="s">
        <v>287</v>
      </c>
      <c r="C71" s="81" t="s">
        <v>288</v>
      </c>
      <c r="D71" s="81" t="s">
        <v>286</v>
      </c>
      <c r="E71" s="81"/>
      <c r="F71" s="173"/>
    </row>
    <row r="72" spans="1:6" ht="27.75" customHeight="1" x14ac:dyDescent="0.3">
      <c r="A72" s="86" t="s">
        <v>44</v>
      </c>
      <c r="B72" s="83" t="s">
        <v>289</v>
      </c>
      <c r="C72" s="153" t="s">
        <v>51</v>
      </c>
      <c r="D72" s="153" t="s">
        <v>290</v>
      </c>
      <c r="E72" s="153"/>
      <c r="F72" s="173"/>
    </row>
    <row r="73" spans="1:6" ht="27.75" customHeight="1" x14ac:dyDescent="0.3">
      <c r="A73" s="86" t="s">
        <v>45</v>
      </c>
      <c r="B73" s="83" t="s">
        <v>274</v>
      </c>
      <c r="C73" s="153" t="s">
        <v>50</v>
      </c>
      <c r="D73" s="153" t="s">
        <v>270</v>
      </c>
      <c r="E73" s="153"/>
      <c r="F73" s="173"/>
    </row>
    <row r="74" spans="1:6" ht="24.75" customHeight="1" x14ac:dyDescent="0.3">
      <c r="A74" s="86" t="s">
        <v>46</v>
      </c>
      <c r="B74" s="83" t="s">
        <v>52</v>
      </c>
      <c r="C74" s="153" t="s">
        <v>277</v>
      </c>
      <c r="D74" s="153" t="s">
        <v>281</v>
      </c>
      <c r="E74" s="153"/>
      <c r="F74" s="173"/>
    </row>
    <row r="75" spans="1:6" ht="28.5" customHeight="1" thickBot="1" x14ac:dyDescent="0.35">
      <c r="A75" s="87" t="s">
        <v>47</v>
      </c>
      <c r="B75" s="83" t="s">
        <v>283</v>
      </c>
      <c r="C75" s="153" t="s">
        <v>280</v>
      </c>
      <c r="D75" s="153"/>
      <c r="E75" s="153"/>
      <c r="F75" s="173"/>
    </row>
    <row r="76" spans="1:6" ht="63.75" hidden="1" customHeight="1" thickBot="1" x14ac:dyDescent="0.35">
      <c r="A76" s="220" t="s">
        <v>311</v>
      </c>
      <c r="B76" s="221"/>
      <c r="C76" s="89" t="s">
        <v>48</v>
      </c>
      <c r="D76" s="89" t="s">
        <v>265</v>
      </c>
      <c r="E76" s="162"/>
      <c r="F76" s="172" t="s">
        <v>49</v>
      </c>
    </row>
    <row r="77" spans="1:6" ht="15.75" hidden="1" customHeight="1" x14ac:dyDescent="0.3">
      <c r="A77" s="222" t="s">
        <v>292</v>
      </c>
      <c r="B77" s="223"/>
      <c r="C77" s="223"/>
      <c r="D77" s="223"/>
      <c r="E77" s="223"/>
      <c r="F77" s="224"/>
    </row>
    <row r="78" spans="1:6" ht="30.6" hidden="1" x14ac:dyDescent="0.3">
      <c r="A78" s="83">
        <v>1</v>
      </c>
      <c r="B78" s="83" t="s">
        <v>263</v>
      </c>
      <c r="C78" s="153" t="s">
        <v>275</v>
      </c>
      <c r="D78" s="153" t="s">
        <v>266</v>
      </c>
      <c r="E78" s="163"/>
      <c r="F78" s="85"/>
    </row>
    <row r="79" spans="1:6" ht="15" hidden="1" x14ac:dyDescent="0.3">
      <c r="A79" s="83">
        <v>2</v>
      </c>
      <c r="B79" s="83" t="s">
        <v>293</v>
      </c>
      <c r="C79" s="153" t="s">
        <v>294</v>
      </c>
      <c r="D79" s="153" t="s">
        <v>281</v>
      </c>
      <c r="E79" s="163"/>
      <c r="F79" s="85"/>
    </row>
    <row r="80" spans="1:6" ht="15" hidden="1" x14ac:dyDescent="0.3">
      <c r="A80" s="83">
        <v>2</v>
      </c>
      <c r="B80" s="83" t="s">
        <v>267</v>
      </c>
      <c r="C80" s="153" t="s">
        <v>276</v>
      </c>
      <c r="D80" s="153" t="s">
        <v>268</v>
      </c>
      <c r="E80" s="163"/>
      <c r="F80" s="85"/>
    </row>
    <row r="81" spans="1:6" ht="15.6" hidden="1" x14ac:dyDescent="0.3">
      <c r="A81" s="83">
        <v>3</v>
      </c>
      <c r="B81" s="83" t="s">
        <v>269</v>
      </c>
      <c r="C81" s="153" t="s">
        <v>50</v>
      </c>
      <c r="D81" s="153" t="s">
        <v>270</v>
      </c>
      <c r="E81" s="163"/>
      <c r="F81" s="85"/>
    </row>
    <row r="82" spans="1:6" ht="15.6" hidden="1" x14ac:dyDescent="0.3">
      <c r="A82" s="83">
        <v>4</v>
      </c>
      <c r="B82" s="83" t="s">
        <v>271</v>
      </c>
      <c r="C82" s="153" t="s">
        <v>295</v>
      </c>
      <c r="D82" s="153" t="s">
        <v>282</v>
      </c>
      <c r="E82" s="163"/>
      <c r="F82" s="85"/>
    </row>
    <row r="83" spans="1:6" ht="15.6" hidden="1" x14ac:dyDescent="0.3">
      <c r="A83" s="83">
        <v>5</v>
      </c>
      <c r="B83" s="83" t="s">
        <v>296</v>
      </c>
      <c r="C83" s="153" t="s">
        <v>297</v>
      </c>
      <c r="D83" s="153" t="s">
        <v>298</v>
      </c>
      <c r="E83" s="163"/>
      <c r="F83" s="85"/>
    </row>
    <row r="84" spans="1:6" ht="15" hidden="1" x14ac:dyDescent="0.3">
      <c r="A84" s="83">
        <v>6</v>
      </c>
      <c r="B84" s="83" t="s">
        <v>299</v>
      </c>
      <c r="C84" s="153" t="s">
        <v>276</v>
      </c>
      <c r="D84" s="153" t="s">
        <v>268</v>
      </c>
      <c r="E84" s="163"/>
      <c r="F84" s="85"/>
    </row>
    <row r="85" spans="1:6" ht="15" hidden="1" x14ac:dyDescent="0.3">
      <c r="A85" s="83">
        <v>7</v>
      </c>
      <c r="B85" s="83" t="s">
        <v>274</v>
      </c>
      <c r="C85" s="153" t="s">
        <v>50</v>
      </c>
      <c r="D85" s="153" t="s">
        <v>270</v>
      </c>
      <c r="E85" s="163"/>
      <c r="F85" s="85"/>
    </row>
    <row r="86" spans="1:6" ht="15" hidden="1" x14ac:dyDescent="0.3">
      <c r="A86" s="83">
        <v>8</v>
      </c>
      <c r="B86" s="83" t="s">
        <v>52</v>
      </c>
      <c r="C86" s="153" t="s">
        <v>277</v>
      </c>
      <c r="D86" s="153" t="s">
        <v>281</v>
      </c>
      <c r="E86" s="164"/>
      <c r="F86" s="154"/>
    </row>
    <row r="87" spans="1:6" ht="15.6" hidden="1" thickBot="1" x14ac:dyDescent="0.35">
      <c r="A87" s="83">
        <v>9</v>
      </c>
      <c r="B87" s="83" t="s">
        <v>283</v>
      </c>
      <c r="C87" s="153" t="s">
        <v>280</v>
      </c>
      <c r="D87" s="153"/>
      <c r="E87" s="164"/>
      <c r="F87" s="91"/>
    </row>
    <row r="88" spans="1:6" ht="15" hidden="1" customHeight="1" x14ac:dyDescent="0.3">
      <c r="A88" s="222" t="s">
        <v>300</v>
      </c>
      <c r="B88" s="223"/>
      <c r="C88" s="223"/>
      <c r="D88" s="223"/>
      <c r="E88" s="223"/>
      <c r="F88" s="224"/>
    </row>
    <row r="89" spans="1:6" ht="28.5" hidden="1" customHeight="1" x14ac:dyDescent="0.3">
      <c r="A89" s="84" t="s">
        <v>27</v>
      </c>
      <c r="B89" s="82" t="s">
        <v>263</v>
      </c>
      <c r="C89" s="152" t="s">
        <v>264</v>
      </c>
      <c r="D89" s="81" t="s">
        <v>266</v>
      </c>
      <c r="E89" s="165"/>
      <c r="F89" s="85"/>
    </row>
    <row r="90" spans="1:6" ht="26.4" hidden="1" x14ac:dyDescent="0.3">
      <c r="A90" s="84" t="s">
        <v>42</v>
      </c>
      <c r="B90" s="82" t="s">
        <v>284</v>
      </c>
      <c r="C90" s="81" t="s">
        <v>285</v>
      </c>
      <c r="D90" s="81" t="s">
        <v>286</v>
      </c>
      <c r="E90" s="166"/>
      <c r="F90" s="54"/>
    </row>
    <row r="91" spans="1:6" ht="40.200000000000003" hidden="1" x14ac:dyDescent="0.3">
      <c r="A91" s="84" t="s">
        <v>43</v>
      </c>
      <c r="B91" s="82" t="s">
        <v>287</v>
      </c>
      <c r="C91" s="81" t="s">
        <v>288</v>
      </c>
      <c r="D91" s="81" t="s">
        <v>301</v>
      </c>
      <c r="E91" s="166"/>
      <c r="F91" s="54"/>
    </row>
    <row r="92" spans="1:6" ht="17.25" hidden="1" customHeight="1" x14ac:dyDescent="0.3">
      <c r="A92" s="86" t="s">
        <v>44</v>
      </c>
      <c r="B92" s="83" t="s">
        <v>274</v>
      </c>
      <c r="C92" s="153" t="s">
        <v>50</v>
      </c>
      <c r="D92" s="153" t="s">
        <v>270</v>
      </c>
      <c r="E92" s="167"/>
      <c r="F92" s="53"/>
    </row>
    <row r="93" spans="1:6" ht="17.25" hidden="1" customHeight="1" x14ac:dyDescent="0.3">
      <c r="A93" s="155" t="s">
        <v>45</v>
      </c>
      <c r="B93" s="83" t="s">
        <v>52</v>
      </c>
      <c r="C93" s="153" t="s">
        <v>277</v>
      </c>
      <c r="D93" s="153" t="s">
        <v>281</v>
      </c>
      <c r="E93" s="167"/>
      <c r="F93" s="156"/>
    </row>
    <row r="94" spans="1:6" ht="25.5" hidden="1" customHeight="1" thickBot="1" x14ac:dyDescent="0.35">
      <c r="A94" s="87" t="s">
        <v>46</v>
      </c>
      <c r="B94" s="83" t="s">
        <v>283</v>
      </c>
      <c r="C94" s="153" t="s">
        <v>280</v>
      </c>
      <c r="D94" s="153"/>
      <c r="E94" s="167"/>
      <c r="F94" s="88"/>
    </row>
    <row r="95" spans="1:6" ht="25.5" hidden="1" customHeight="1" x14ac:dyDescent="0.3">
      <c r="A95" s="217" t="s">
        <v>302</v>
      </c>
      <c r="B95" s="218"/>
      <c r="C95" s="218"/>
      <c r="D95" s="218"/>
      <c r="E95" s="218"/>
      <c r="F95" s="219"/>
    </row>
    <row r="96" spans="1:6" ht="26.4" hidden="1" x14ac:dyDescent="0.3">
      <c r="A96" s="82" t="s">
        <v>27</v>
      </c>
      <c r="B96" s="82" t="s">
        <v>263</v>
      </c>
      <c r="C96" s="157" t="s">
        <v>264</v>
      </c>
      <c r="D96" s="157" t="s">
        <v>266</v>
      </c>
      <c r="E96" s="168"/>
      <c r="F96" s="53"/>
    </row>
    <row r="97" spans="1:6" ht="32.25" hidden="1" customHeight="1" x14ac:dyDescent="0.3">
      <c r="A97" s="82" t="s">
        <v>42</v>
      </c>
      <c r="B97" s="82" t="s">
        <v>284</v>
      </c>
      <c r="C97" s="157" t="s">
        <v>285</v>
      </c>
      <c r="D97" s="157" t="s">
        <v>286</v>
      </c>
      <c r="E97" s="168"/>
      <c r="F97" s="53"/>
    </row>
    <row r="98" spans="1:6" ht="27.75" hidden="1" customHeight="1" x14ac:dyDescent="0.3">
      <c r="A98" s="82" t="s">
        <v>43</v>
      </c>
      <c r="B98" s="82" t="s">
        <v>287</v>
      </c>
      <c r="C98" s="157" t="s">
        <v>288</v>
      </c>
      <c r="D98" s="157" t="s">
        <v>301</v>
      </c>
      <c r="E98" s="168"/>
      <c r="F98" s="53"/>
    </row>
    <row r="99" spans="1:6" ht="27.75" hidden="1" customHeight="1" x14ac:dyDescent="0.3">
      <c r="A99" s="82" t="s">
        <v>44</v>
      </c>
      <c r="B99" s="82" t="s">
        <v>289</v>
      </c>
      <c r="C99" s="157" t="s">
        <v>51</v>
      </c>
      <c r="D99" s="157" t="s">
        <v>290</v>
      </c>
      <c r="E99" s="168"/>
      <c r="F99" s="53"/>
    </row>
    <row r="100" spans="1:6" ht="27.75" hidden="1" customHeight="1" x14ac:dyDescent="0.3">
      <c r="A100" s="82" t="s">
        <v>45</v>
      </c>
      <c r="B100" s="82" t="s">
        <v>274</v>
      </c>
      <c r="C100" s="157" t="s">
        <v>50</v>
      </c>
      <c r="D100" s="157" t="s">
        <v>270</v>
      </c>
      <c r="E100" s="168"/>
      <c r="F100" s="53"/>
    </row>
    <row r="101" spans="1:6" ht="24.75" hidden="1" customHeight="1" x14ac:dyDescent="0.3">
      <c r="A101" s="82" t="s">
        <v>46</v>
      </c>
      <c r="B101" s="82" t="s">
        <v>52</v>
      </c>
      <c r="C101" s="157" t="s">
        <v>277</v>
      </c>
      <c r="D101" s="157" t="s">
        <v>281</v>
      </c>
      <c r="E101" s="168"/>
      <c r="F101" s="53"/>
    </row>
    <row r="102" spans="1:6" ht="28.5" hidden="1" customHeight="1" thickBot="1" x14ac:dyDescent="0.35">
      <c r="A102" s="82" t="s">
        <v>47</v>
      </c>
      <c r="B102" s="82" t="s">
        <v>283</v>
      </c>
      <c r="C102" s="157" t="s">
        <v>280</v>
      </c>
      <c r="D102" s="157"/>
      <c r="E102" s="168"/>
      <c r="F102" s="88"/>
    </row>
    <row r="103" spans="1:6" ht="25.5" hidden="1" customHeight="1" x14ac:dyDescent="0.3">
      <c r="A103" s="217" t="s">
        <v>303</v>
      </c>
      <c r="B103" s="218"/>
      <c r="C103" s="218"/>
      <c r="D103" s="218"/>
      <c r="E103" s="218"/>
      <c r="F103" s="219"/>
    </row>
    <row r="104" spans="1:6" hidden="1" x14ac:dyDescent="0.3">
      <c r="A104" s="82" t="s">
        <v>27</v>
      </c>
      <c r="B104" s="82" t="s">
        <v>304</v>
      </c>
      <c r="C104" s="157" t="s">
        <v>305</v>
      </c>
      <c r="D104" s="157" t="s">
        <v>308</v>
      </c>
      <c r="E104" s="168"/>
      <c r="F104" s="53"/>
    </row>
    <row r="105" spans="1:6" ht="32.25" hidden="1" customHeight="1" thickBot="1" x14ac:dyDescent="0.35">
      <c r="A105" s="82" t="s">
        <v>42</v>
      </c>
      <c r="B105" s="82" t="s">
        <v>283</v>
      </c>
      <c r="C105" s="157" t="s">
        <v>280</v>
      </c>
      <c r="D105" s="157" t="s">
        <v>308</v>
      </c>
      <c r="E105" s="168"/>
      <c r="F105" s="53"/>
    </row>
    <row r="106" spans="1:6" ht="25.5" hidden="1" customHeight="1" x14ac:dyDescent="0.3">
      <c r="A106" s="217" t="s">
        <v>309</v>
      </c>
      <c r="B106" s="218"/>
      <c r="C106" s="218"/>
      <c r="D106" s="218"/>
      <c r="E106" s="218"/>
      <c r="F106" s="219"/>
    </row>
    <row r="107" spans="1:6" hidden="1" x14ac:dyDescent="0.3">
      <c r="A107" s="82" t="s">
        <v>27</v>
      </c>
      <c r="B107" s="82" t="s">
        <v>306</v>
      </c>
      <c r="C107" s="157" t="s">
        <v>307</v>
      </c>
      <c r="D107" s="157" t="s">
        <v>308</v>
      </c>
      <c r="E107" s="168"/>
      <c r="F107" s="53"/>
    </row>
    <row r="108" spans="1:6" ht="32.25" hidden="1" customHeight="1" thickBot="1" x14ac:dyDescent="0.35">
      <c r="A108" s="82" t="s">
        <v>42</v>
      </c>
      <c r="B108" s="82" t="s">
        <v>283</v>
      </c>
      <c r="C108" s="157" t="s">
        <v>280</v>
      </c>
      <c r="D108" s="157" t="s">
        <v>286</v>
      </c>
      <c r="E108" s="168"/>
      <c r="F108" s="53"/>
    </row>
    <row r="109" spans="1:6" ht="63.75" hidden="1" customHeight="1" thickBot="1" x14ac:dyDescent="0.35">
      <c r="A109" s="220" t="s">
        <v>310</v>
      </c>
      <c r="B109" s="221"/>
      <c r="C109" s="89" t="s">
        <v>48</v>
      </c>
      <c r="D109" s="89" t="s">
        <v>265</v>
      </c>
      <c r="E109" s="162"/>
      <c r="F109" s="90" t="s">
        <v>49</v>
      </c>
    </row>
    <row r="110" spans="1:6" ht="15.75" hidden="1" customHeight="1" x14ac:dyDescent="0.3">
      <c r="A110" s="222" t="s">
        <v>312</v>
      </c>
      <c r="B110" s="223"/>
      <c r="C110" s="223"/>
      <c r="D110" s="223"/>
      <c r="E110" s="223"/>
      <c r="F110" s="224"/>
    </row>
    <row r="111" spans="1:6" ht="30.6" hidden="1" x14ac:dyDescent="0.3">
      <c r="A111" s="83">
        <v>1</v>
      </c>
      <c r="B111" s="83" t="s">
        <v>263</v>
      </c>
      <c r="C111" s="153" t="s">
        <v>275</v>
      </c>
      <c r="D111" s="153" t="s">
        <v>266</v>
      </c>
      <c r="E111" s="163"/>
      <c r="F111" s="85"/>
    </row>
    <row r="112" spans="1:6" ht="15" hidden="1" x14ac:dyDescent="0.3">
      <c r="A112" s="83">
        <v>2</v>
      </c>
      <c r="B112" s="83" t="s">
        <v>267</v>
      </c>
      <c r="C112" s="153" t="s">
        <v>276</v>
      </c>
      <c r="D112" s="153" t="s">
        <v>268</v>
      </c>
      <c r="E112" s="163"/>
      <c r="F112" s="85"/>
    </row>
    <row r="113" spans="1:6" ht="15.6" hidden="1" x14ac:dyDescent="0.3">
      <c r="A113" s="83">
        <v>3</v>
      </c>
      <c r="B113" s="83" t="s">
        <v>269</v>
      </c>
      <c r="C113" s="153" t="s">
        <v>50</v>
      </c>
      <c r="D113" s="153" t="s">
        <v>270</v>
      </c>
      <c r="E113" s="163"/>
      <c r="F113" s="85"/>
    </row>
    <row r="114" spans="1:6" ht="15.6" hidden="1" x14ac:dyDescent="0.3">
      <c r="A114" s="83">
        <v>4</v>
      </c>
      <c r="B114" s="83" t="s">
        <v>271</v>
      </c>
      <c r="C114" s="153" t="s">
        <v>278</v>
      </c>
      <c r="D114" s="153" t="s">
        <v>313</v>
      </c>
      <c r="E114" s="163"/>
      <c r="F114" s="85"/>
    </row>
    <row r="115" spans="1:6" ht="15.6" hidden="1" x14ac:dyDescent="0.3">
      <c r="A115" s="83">
        <v>5</v>
      </c>
      <c r="B115" s="83" t="s">
        <v>272</v>
      </c>
      <c r="C115" s="153" t="s">
        <v>278</v>
      </c>
      <c r="D115" s="153" t="s">
        <v>313</v>
      </c>
      <c r="E115" s="163"/>
      <c r="F115" s="85"/>
    </row>
    <row r="116" spans="1:6" ht="30" hidden="1" x14ac:dyDescent="0.3">
      <c r="A116" s="83">
        <v>6</v>
      </c>
      <c r="B116" s="83" t="s">
        <v>314</v>
      </c>
      <c r="C116" s="153" t="s">
        <v>315</v>
      </c>
      <c r="D116" s="153"/>
      <c r="E116" s="163"/>
      <c r="F116" s="85"/>
    </row>
    <row r="117" spans="1:6" ht="15" hidden="1" x14ac:dyDescent="0.3">
      <c r="A117" s="83">
        <v>7</v>
      </c>
      <c r="B117" s="83" t="s">
        <v>299</v>
      </c>
      <c r="C117" s="153" t="s">
        <v>276</v>
      </c>
      <c r="D117" s="153" t="s">
        <v>268</v>
      </c>
      <c r="E117" s="163"/>
      <c r="F117" s="85"/>
    </row>
    <row r="118" spans="1:6" ht="15" hidden="1" x14ac:dyDescent="0.3">
      <c r="A118" s="83">
        <v>8</v>
      </c>
      <c r="B118" s="83" t="s">
        <v>274</v>
      </c>
      <c r="C118" s="153" t="s">
        <v>50</v>
      </c>
      <c r="D118" s="153" t="s">
        <v>270</v>
      </c>
      <c r="E118" s="163"/>
      <c r="F118" s="85"/>
    </row>
    <row r="119" spans="1:6" ht="15" hidden="1" x14ac:dyDescent="0.3">
      <c r="A119" s="83">
        <v>9</v>
      </c>
      <c r="B119" s="83" t="s">
        <v>52</v>
      </c>
      <c r="C119" s="153" t="s">
        <v>277</v>
      </c>
      <c r="D119" s="153" t="s">
        <v>281</v>
      </c>
      <c r="E119" s="164"/>
      <c r="F119" s="154"/>
    </row>
    <row r="120" spans="1:6" ht="15.6" hidden="1" thickBot="1" x14ac:dyDescent="0.35">
      <c r="A120" s="83">
        <v>10</v>
      </c>
      <c r="B120" s="83" t="s">
        <v>283</v>
      </c>
      <c r="C120" s="153" t="s">
        <v>280</v>
      </c>
      <c r="D120" s="153"/>
      <c r="E120" s="164"/>
      <c r="F120" s="91"/>
    </row>
    <row r="121" spans="1:6" ht="15" hidden="1" customHeight="1" x14ac:dyDescent="0.3">
      <c r="A121" s="222" t="s">
        <v>316</v>
      </c>
      <c r="B121" s="223"/>
      <c r="C121" s="223"/>
      <c r="D121" s="223"/>
      <c r="E121" s="223"/>
      <c r="F121" s="224"/>
    </row>
    <row r="122" spans="1:6" ht="28.5" hidden="1" customHeight="1" x14ac:dyDescent="0.3">
      <c r="A122" s="84" t="s">
        <v>27</v>
      </c>
      <c r="B122" s="82" t="s">
        <v>263</v>
      </c>
      <c r="C122" s="152" t="s">
        <v>264</v>
      </c>
      <c r="D122" s="81" t="s">
        <v>266</v>
      </c>
      <c r="E122" s="165"/>
      <c r="F122" s="85"/>
    </row>
    <row r="123" spans="1:6" ht="26.4" hidden="1" x14ac:dyDescent="0.3">
      <c r="A123" s="84" t="s">
        <v>42</v>
      </c>
      <c r="B123" s="82" t="s">
        <v>284</v>
      </c>
      <c r="C123" s="81" t="s">
        <v>285</v>
      </c>
      <c r="D123" s="81" t="s">
        <v>286</v>
      </c>
      <c r="E123" s="166"/>
      <c r="F123" s="54"/>
    </row>
    <row r="124" spans="1:6" ht="40.200000000000003" hidden="1" x14ac:dyDescent="0.3">
      <c r="A124" s="84" t="s">
        <v>43</v>
      </c>
      <c r="B124" s="82" t="s">
        <v>287</v>
      </c>
      <c r="C124" s="81" t="s">
        <v>288</v>
      </c>
      <c r="D124" s="81" t="s">
        <v>301</v>
      </c>
      <c r="E124" s="166"/>
      <c r="F124" s="54"/>
    </row>
    <row r="125" spans="1:6" ht="30" hidden="1" x14ac:dyDescent="0.3">
      <c r="A125" s="86" t="s">
        <v>44</v>
      </c>
      <c r="B125" s="83" t="s">
        <v>314</v>
      </c>
      <c r="C125" s="153" t="s">
        <v>315</v>
      </c>
      <c r="D125" s="153"/>
      <c r="E125" s="167"/>
      <c r="F125" s="54"/>
    </row>
    <row r="126" spans="1:6" ht="17.25" hidden="1" customHeight="1" x14ac:dyDescent="0.3">
      <c r="A126" s="155" t="s">
        <v>45</v>
      </c>
      <c r="B126" s="83" t="s">
        <v>274</v>
      </c>
      <c r="C126" s="153" t="s">
        <v>50</v>
      </c>
      <c r="D126" s="153" t="s">
        <v>270</v>
      </c>
      <c r="E126" s="167"/>
      <c r="F126" s="53"/>
    </row>
    <row r="127" spans="1:6" ht="17.25" hidden="1" customHeight="1" thickBot="1" x14ac:dyDescent="0.35">
      <c r="A127" s="87" t="s">
        <v>46</v>
      </c>
      <c r="B127" s="83" t="s">
        <v>52</v>
      </c>
      <c r="C127" s="153" t="s">
        <v>277</v>
      </c>
      <c r="D127" s="153" t="s">
        <v>281</v>
      </c>
      <c r="E127" s="167"/>
      <c r="F127" s="156"/>
    </row>
    <row r="128" spans="1:6" ht="25.5" hidden="1" customHeight="1" thickBot="1" x14ac:dyDescent="0.35">
      <c r="A128" s="87" t="s">
        <v>47</v>
      </c>
      <c r="B128" s="83" t="s">
        <v>283</v>
      </c>
      <c r="C128" s="153" t="s">
        <v>280</v>
      </c>
      <c r="D128" s="153"/>
      <c r="E128" s="167"/>
      <c r="F128" s="88"/>
    </row>
    <row r="129" spans="1:6" ht="25.5" hidden="1" customHeight="1" x14ac:dyDescent="0.3">
      <c r="A129" s="217" t="s">
        <v>317</v>
      </c>
      <c r="B129" s="218"/>
      <c r="C129" s="218"/>
      <c r="D129" s="218"/>
      <c r="E129" s="218"/>
      <c r="F129" s="219"/>
    </row>
    <row r="130" spans="1:6" ht="26.4" hidden="1" x14ac:dyDescent="0.3">
      <c r="A130" s="82" t="s">
        <v>27</v>
      </c>
      <c r="B130" s="82" t="s">
        <v>263</v>
      </c>
      <c r="C130" s="157" t="s">
        <v>264</v>
      </c>
      <c r="D130" s="157" t="s">
        <v>266</v>
      </c>
      <c r="E130" s="168"/>
      <c r="F130" s="53"/>
    </row>
    <row r="131" spans="1:6" ht="32.25" hidden="1" customHeight="1" x14ac:dyDescent="0.3">
      <c r="A131" s="82" t="s">
        <v>42</v>
      </c>
      <c r="B131" s="82" t="s">
        <v>284</v>
      </c>
      <c r="C131" s="157" t="s">
        <v>285</v>
      </c>
      <c r="D131" s="157" t="s">
        <v>286</v>
      </c>
      <c r="E131" s="168"/>
      <c r="F131" s="53"/>
    </row>
    <row r="132" spans="1:6" ht="27.75" hidden="1" customHeight="1" x14ac:dyDescent="0.3">
      <c r="A132" s="82" t="s">
        <v>43</v>
      </c>
      <c r="B132" s="82" t="s">
        <v>287</v>
      </c>
      <c r="C132" s="157" t="s">
        <v>288</v>
      </c>
      <c r="D132" s="157" t="s">
        <v>301</v>
      </c>
      <c r="E132" s="168"/>
      <c r="F132" s="53"/>
    </row>
    <row r="133" spans="1:6" ht="27.75" hidden="1" customHeight="1" x14ac:dyDescent="0.3">
      <c r="A133" s="82" t="s">
        <v>44</v>
      </c>
      <c r="B133" s="82" t="s">
        <v>289</v>
      </c>
      <c r="C133" s="157" t="s">
        <v>51</v>
      </c>
      <c r="D133" s="157" t="s">
        <v>290</v>
      </c>
      <c r="E133" s="168"/>
      <c r="F133" s="53"/>
    </row>
    <row r="134" spans="1:6" ht="27.75" hidden="1" customHeight="1" x14ac:dyDescent="0.3">
      <c r="A134" s="82" t="s">
        <v>45</v>
      </c>
      <c r="B134" s="83" t="s">
        <v>314</v>
      </c>
      <c r="C134" s="153" t="s">
        <v>315</v>
      </c>
      <c r="D134" s="157"/>
      <c r="E134" s="168"/>
      <c r="F134" s="53"/>
    </row>
    <row r="135" spans="1:6" ht="27.75" hidden="1" customHeight="1" x14ac:dyDescent="0.3">
      <c r="A135" s="82" t="s">
        <v>46</v>
      </c>
      <c r="B135" s="82" t="s">
        <v>274</v>
      </c>
      <c r="C135" s="157" t="s">
        <v>50</v>
      </c>
      <c r="D135" s="157" t="s">
        <v>270</v>
      </c>
      <c r="E135" s="168"/>
      <c r="F135" s="53"/>
    </row>
    <row r="136" spans="1:6" ht="24.75" hidden="1" customHeight="1" x14ac:dyDescent="0.3">
      <c r="A136" s="82" t="s">
        <v>47</v>
      </c>
      <c r="B136" s="82" t="s">
        <v>52</v>
      </c>
      <c r="C136" s="157" t="s">
        <v>277</v>
      </c>
      <c r="D136" s="157" t="s">
        <v>281</v>
      </c>
      <c r="E136" s="168"/>
      <c r="F136" s="53"/>
    </row>
    <row r="137" spans="1:6" ht="28.5" hidden="1" customHeight="1" thickBot="1" x14ac:dyDescent="0.35">
      <c r="A137" s="82">
        <v>8</v>
      </c>
      <c r="B137" s="82" t="s">
        <v>283</v>
      </c>
      <c r="C137" s="157" t="s">
        <v>280</v>
      </c>
      <c r="D137" s="157"/>
      <c r="E137" s="168"/>
      <c r="F137" s="88"/>
    </row>
    <row r="138" spans="1:6" ht="25.5" hidden="1" customHeight="1" x14ac:dyDescent="0.3">
      <c r="A138" s="217" t="s">
        <v>318</v>
      </c>
      <c r="B138" s="218"/>
      <c r="C138" s="218"/>
      <c r="D138" s="218"/>
      <c r="E138" s="218"/>
      <c r="F138" s="219"/>
    </row>
    <row r="139" spans="1:6" hidden="1" x14ac:dyDescent="0.3">
      <c r="A139" s="82">
        <v>1</v>
      </c>
      <c r="B139" s="82" t="s">
        <v>319</v>
      </c>
      <c r="C139" s="157" t="s">
        <v>320</v>
      </c>
      <c r="D139" s="157" t="s">
        <v>321</v>
      </c>
      <c r="E139" s="168"/>
      <c r="F139" s="53"/>
    </row>
    <row r="140" spans="1:6" ht="32.25" hidden="1" customHeight="1" x14ac:dyDescent="0.3">
      <c r="A140" s="83">
        <v>2</v>
      </c>
      <c r="B140" s="83" t="s">
        <v>267</v>
      </c>
      <c r="C140" s="153" t="s">
        <v>276</v>
      </c>
      <c r="D140" s="153" t="s">
        <v>268</v>
      </c>
      <c r="E140" s="167"/>
      <c r="F140" s="53"/>
    </row>
    <row r="141" spans="1:6" ht="28.5" hidden="1" customHeight="1" thickBot="1" x14ac:dyDescent="0.35">
      <c r="A141" s="82">
        <v>3</v>
      </c>
      <c r="B141" s="82" t="s">
        <v>283</v>
      </c>
      <c r="C141" s="157" t="s">
        <v>280</v>
      </c>
      <c r="D141" s="157"/>
      <c r="E141" s="168"/>
      <c r="F141" s="88"/>
    </row>
    <row r="142" spans="1:6" ht="63.75" hidden="1" customHeight="1" thickBot="1" x14ac:dyDescent="0.35">
      <c r="A142" s="220" t="s">
        <v>322</v>
      </c>
      <c r="B142" s="221"/>
      <c r="C142" s="89" t="s">
        <v>48</v>
      </c>
      <c r="D142" s="89" t="s">
        <v>265</v>
      </c>
      <c r="E142" s="162"/>
      <c r="F142" s="90" t="s">
        <v>49</v>
      </c>
    </row>
    <row r="143" spans="1:6" ht="15.75" hidden="1" customHeight="1" x14ac:dyDescent="0.3">
      <c r="A143" s="222" t="s">
        <v>323</v>
      </c>
      <c r="B143" s="223"/>
      <c r="C143" s="223"/>
      <c r="D143" s="223"/>
      <c r="E143" s="223"/>
      <c r="F143" s="224"/>
    </row>
    <row r="144" spans="1:6" ht="30.6" hidden="1" x14ac:dyDescent="0.3">
      <c r="A144" s="83">
        <v>1</v>
      </c>
      <c r="B144" s="83" t="s">
        <v>263</v>
      </c>
      <c r="C144" s="153" t="s">
        <v>275</v>
      </c>
      <c r="D144" s="153" t="s">
        <v>266</v>
      </c>
      <c r="E144" s="163"/>
      <c r="F144" s="85"/>
    </row>
    <row r="145" spans="1:6" ht="15" hidden="1" x14ac:dyDescent="0.3">
      <c r="A145" s="83">
        <v>2</v>
      </c>
      <c r="B145" s="83" t="s">
        <v>267</v>
      </c>
      <c r="C145" s="153" t="s">
        <v>276</v>
      </c>
      <c r="D145" s="153" t="s">
        <v>268</v>
      </c>
      <c r="E145" s="163"/>
      <c r="F145" s="85"/>
    </row>
    <row r="146" spans="1:6" ht="15.6" hidden="1" x14ac:dyDescent="0.3">
      <c r="A146" s="83">
        <v>3</v>
      </c>
      <c r="B146" s="83" t="s">
        <v>269</v>
      </c>
      <c r="C146" s="153" t="s">
        <v>50</v>
      </c>
      <c r="D146" s="153" t="s">
        <v>270</v>
      </c>
      <c r="E146" s="163"/>
      <c r="F146" s="85"/>
    </row>
    <row r="147" spans="1:6" ht="15.6" hidden="1" x14ac:dyDescent="0.3">
      <c r="A147" s="83">
        <v>4</v>
      </c>
      <c r="B147" s="83" t="s">
        <v>271</v>
      </c>
      <c r="C147" s="153" t="s">
        <v>278</v>
      </c>
      <c r="D147" s="153" t="s">
        <v>313</v>
      </c>
      <c r="E147" s="163"/>
      <c r="F147" s="85"/>
    </row>
    <row r="148" spans="1:6" ht="15.6" hidden="1" x14ac:dyDescent="0.3">
      <c r="A148" s="83">
        <v>5</v>
      </c>
      <c r="B148" s="83" t="s">
        <v>272</v>
      </c>
      <c r="C148" s="153" t="s">
        <v>278</v>
      </c>
      <c r="D148" s="153" t="s">
        <v>313</v>
      </c>
      <c r="E148" s="163"/>
      <c r="F148" s="85"/>
    </row>
    <row r="149" spans="1:6" ht="30" hidden="1" x14ac:dyDescent="0.3">
      <c r="A149" s="83">
        <v>6</v>
      </c>
      <c r="B149" s="83" t="s">
        <v>314</v>
      </c>
      <c r="C149" s="153" t="s">
        <v>324</v>
      </c>
      <c r="D149" s="153"/>
      <c r="E149" s="163"/>
      <c r="F149" s="85"/>
    </row>
    <row r="150" spans="1:6" ht="15" hidden="1" x14ac:dyDescent="0.3">
      <c r="A150" s="83">
        <v>7</v>
      </c>
      <c r="B150" s="83" t="s">
        <v>299</v>
      </c>
      <c r="C150" s="153" t="s">
        <v>276</v>
      </c>
      <c r="D150" s="153" t="s">
        <v>268</v>
      </c>
      <c r="E150" s="163"/>
      <c r="F150" s="85"/>
    </row>
    <row r="151" spans="1:6" ht="15" hidden="1" x14ac:dyDescent="0.3">
      <c r="A151" s="83">
        <v>8</v>
      </c>
      <c r="B151" s="83" t="s">
        <v>274</v>
      </c>
      <c r="C151" s="153" t="s">
        <v>50</v>
      </c>
      <c r="D151" s="153" t="s">
        <v>270</v>
      </c>
      <c r="E151" s="163"/>
      <c r="F151" s="85"/>
    </row>
    <row r="152" spans="1:6" ht="15" hidden="1" x14ac:dyDescent="0.3">
      <c r="A152" s="83">
        <v>9</v>
      </c>
      <c r="B152" s="83" t="s">
        <v>52</v>
      </c>
      <c r="C152" s="153" t="s">
        <v>277</v>
      </c>
      <c r="D152" s="153" t="s">
        <v>281</v>
      </c>
      <c r="E152" s="164"/>
      <c r="F152" s="154"/>
    </row>
    <row r="153" spans="1:6" ht="15.6" hidden="1" thickBot="1" x14ac:dyDescent="0.35">
      <c r="A153" s="83">
        <v>10</v>
      </c>
      <c r="B153" s="83" t="s">
        <v>283</v>
      </c>
      <c r="C153" s="153" t="s">
        <v>280</v>
      </c>
      <c r="D153" s="153"/>
      <c r="E153" s="164"/>
      <c r="F153" s="91"/>
    </row>
    <row r="154" spans="1:6" ht="15" hidden="1" customHeight="1" x14ac:dyDescent="0.3">
      <c r="A154" s="222" t="s">
        <v>325</v>
      </c>
      <c r="B154" s="223"/>
      <c r="C154" s="223"/>
      <c r="D154" s="223"/>
      <c r="E154" s="223"/>
      <c r="F154" s="224"/>
    </row>
    <row r="155" spans="1:6" ht="28.5" hidden="1" customHeight="1" x14ac:dyDescent="0.3">
      <c r="A155" s="84" t="s">
        <v>27</v>
      </c>
      <c r="B155" s="82" t="s">
        <v>263</v>
      </c>
      <c r="C155" s="152" t="s">
        <v>264</v>
      </c>
      <c r="D155" s="81" t="s">
        <v>266</v>
      </c>
      <c r="E155" s="165"/>
      <c r="F155" s="85"/>
    </row>
    <row r="156" spans="1:6" ht="26.4" hidden="1" x14ac:dyDescent="0.3">
      <c r="A156" s="84" t="s">
        <v>42</v>
      </c>
      <c r="B156" s="82" t="s">
        <v>284</v>
      </c>
      <c r="C156" s="81" t="s">
        <v>285</v>
      </c>
      <c r="D156" s="81" t="s">
        <v>286</v>
      </c>
      <c r="E156" s="166"/>
      <c r="F156" s="54"/>
    </row>
    <row r="157" spans="1:6" ht="40.200000000000003" hidden="1" x14ac:dyDescent="0.3">
      <c r="A157" s="84" t="s">
        <v>43</v>
      </c>
      <c r="B157" s="82" t="s">
        <v>287</v>
      </c>
      <c r="C157" s="81" t="s">
        <v>288</v>
      </c>
      <c r="D157" s="81" t="s">
        <v>301</v>
      </c>
      <c r="E157" s="166"/>
      <c r="F157" s="54"/>
    </row>
    <row r="158" spans="1:6" ht="30" hidden="1" x14ac:dyDescent="0.3">
      <c r="A158" s="86" t="s">
        <v>44</v>
      </c>
      <c r="B158" s="83" t="s">
        <v>314</v>
      </c>
      <c r="C158" s="153" t="s">
        <v>324</v>
      </c>
      <c r="D158" s="153"/>
      <c r="E158" s="167"/>
      <c r="F158" s="54"/>
    </row>
    <row r="159" spans="1:6" ht="17.25" hidden="1" customHeight="1" x14ac:dyDescent="0.3">
      <c r="A159" s="155" t="s">
        <v>45</v>
      </c>
      <c r="B159" s="83" t="s">
        <v>274</v>
      </c>
      <c r="C159" s="153" t="s">
        <v>50</v>
      </c>
      <c r="D159" s="153" t="s">
        <v>270</v>
      </c>
      <c r="E159" s="167"/>
      <c r="F159" s="53"/>
    </row>
    <row r="160" spans="1:6" ht="17.25" hidden="1" customHeight="1" thickBot="1" x14ac:dyDescent="0.35">
      <c r="A160" s="87" t="s">
        <v>46</v>
      </c>
      <c r="B160" s="83" t="s">
        <v>52</v>
      </c>
      <c r="C160" s="153" t="s">
        <v>277</v>
      </c>
      <c r="D160" s="153" t="s">
        <v>281</v>
      </c>
      <c r="E160" s="167"/>
      <c r="F160" s="156"/>
    </row>
    <row r="161" spans="1:6" ht="25.5" hidden="1" customHeight="1" thickBot="1" x14ac:dyDescent="0.35">
      <c r="A161" s="87" t="s">
        <v>47</v>
      </c>
      <c r="B161" s="83" t="s">
        <v>283</v>
      </c>
      <c r="C161" s="153" t="s">
        <v>280</v>
      </c>
      <c r="D161" s="153"/>
      <c r="E161" s="167"/>
      <c r="F161" s="88"/>
    </row>
    <row r="162" spans="1:6" ht="25.5" hidden="1" customHeight="1" x14ac:dyDescent="0.3">
      <c r="A162" s="217" t="s">
        <v>326</v>
      </c>
      <c r="B162" s="218"/>
      <c r="C162" s="218"/>
      <c r="D162" s="218"/>
      <c r="E162" s="218"/>
      <c r="F162" s="219"/>
    </row>
    <row r="163" spans="1:6" ht="26.4" hidden="1" x14ac:dyDescent="0.3">
      <c r="A163" s="82" t="s">
        <v>27</v>
      </c>
      <c r="B163" s="82" t="s">
        <v>263</v>
      </c>
      <c r="C163" s="157" t="s">
        <v>264</v>
      </c>
      <c r="D163" s="157" t="s">
        <v>266</v>
      </c>
      <c r="E163" s="168"/>
      <c r="F163" s="53"/>
    </row>
    <row r="164" spans="1:6" ht="32.25" hidden="1" customHeight="1" x14ac:dyDescent="0.3">
      <c r="A164" s="82" t="s">
        <v>42</v>
      </c>
      <c r="B164" s="82" t="s">
        <v>284</v>
      </c>
      <c r="C164" s="157" t="s">
        <v>285</v>
      </c>
      <c r="D164" s="157" t="s">
        <v>286</v>
      </c>
      <c r="E164" s="168"/>
      <c r="F164" s="53"/>
    </row>
    <row r="165" spans="1:6" ht="27.75" hidden="1" customHeight="1" x14ac:dyDescent="0.3">
      <c r="A165" s="82" t="s">
        <v>43</v>
      </c>
      <c r="B165" s="82" t="s">
        <v>287</v>
      </c>
      <c r="C165" s="157" t="s">
        <v>288</v>
      </c>
      <c r="D165" s="157" t="s">
        <v>301</v>
      </c>
      <c r="E165" s="168"/>
      <c r="F165" s="53"/>
    </row>
    <row r="166" spans="1:6" ht="27.75" hidden="1" customHeight="1" x14ac:dyDescent="0.3">
      <c r="A166" s="82" t="s">
        <v>44</v>
      </c>
      <c r="B166" s="82" t="s">
        <v>289</v>
      </c>
      <c r="C166" s="157" t="s">
        <v>51</v>
      </c>
      <c r="D166" s="157" t="s">
        <v>290</v>
      </c>
      <c r="E166" s="168"/>
      <c r="F166" s="53"/>
    </row>
    <row r="167" spans="1:6" ht="27.75" hidden="1" customHeight="1" x14ac:dyDescent="0.3">
      <c r="A167" s="82" t="s">
        <v>45</v>
      </c>
      <c r="B167" s="83" t="s">
        <v>314</v>
      </c>
      <c r="C167" s="153" t="s">
        <v>315</v>
      </c>
      <c r="D167" s="157"/>
      <c r="E167" s="168"/>
      <c r="F167" s="53"/>
    </row>
    <row r="168" spans="1:6" ht="27.75" hidden="1" customHeight="1" x14ac:dyDescent="0.3">
      <c r="A168" s="82" t="s">
        <v>46</v>
      </c>
      <c r="B168" s="82" t="s">
        <v>274</v>
      </c>
      <c r="C168" s="157" t="s">
        <v>50</v>
      </c>
      <c r="D168" s="157" t="s">
        <v>270</v>
      </c>
      <c r="E168" s="168"/>
      <c r="F168" s="53"/>
    </row>
    <row r="169" spans="1:6" ht="24.75" hidden="1" customHeight="1" x14ac:dyDescent="0.3">
      <c r="A169" s="82" t="s">
        <v>47</v>
      </c>
      <c r="B169" s="82" t="s">
        <v>52</v>
      </c>
      <c r="C169" s="157" t="s">
        <v>277</v>
      </c>
      <c r="D169" s="157" t="s">
        <v>281</v>
      </c>
      <c r="E169" s="168"/>
      <c r="F169" s="53"/>
    </row>
    <row r="170" spans="1:6" ht="28.5" hidden="1" customHeight="1" thickBot="1" x14ac:dyDescent="0.35">
      <c r="A170" s="82">
        <v>8</v>
      </c>
      <c r="B170" s="82" t="s">
        <v>283</v>
      </c>
      <c r="C170" s="157" t="s">
        <v>280</v>
      </c>
      <c r="D170" s="157"/>
      <c r="E170" s="168"/>
      <c r="F170" s="88"/>
    </row>
    <row r="171" spans="1:6" ht="25.5" hidden="1" customHeight="1" x14ac:dyDescent="0.3">
      <c r="A171" s="217" t="s">
        <v>327</v>
      </c>
      <c r="B171" s="218"/>
      <c r="C171" s="218"/>
      <c r="D171" s="218"/>
      <c r="E171" s="218"/>
      <c r="F171" s="219"/>
    </row>
    <row r="172" spans="1:6" hidden="1" x14ac:dyDescent="0.3">
      <c r="A172" s="82">
        <v>1</v>
      </c>
      <c r="B172" s="82" t="s">
        <v>304</v>
      </c>
      <c r="C172" s="157" t="s">
        <v>328</v>
      </c>
      <c r="D172" s="157" t="s">
        <v>308</v>
      </c>
      <c r="E172" s="168"/>
      <c r="F172" s="53"/>
    </row>
    <row r="173" spans="1:6" ht="28.5" hidden="1" customHeight="1" thickBot="1" x14ac:dyDescent="0.35">
      <c r="A173" s="82">
        <v>3</v>
      </c>
      <c r="B173" s="82" t="s">
        <v>283</v>
      </c>
      <c r="C173" s="157" t="s">
        <v>280</v>
      </c>
      <c r="D173" s="157"/>
      <c r="E173" s="168"/>
      <c r="F173" s="88"/>
    </row>
    <row r="174" spans="1:6" ht="27" customHeight="1" thickBot="1" x14ac:dyDescent="0.35">
      <c r="A174" s="220" t="s">
        <v>55</v>
      </c>
      <c r="B174" s="225"/>
      <c r="C174" s="225"/>
      <c r="D174" s="221"/>
      <c r="E174" s="174" t="s">
        <v>346</v>
      </c>
      <c r="F174" s="174" t="s">
        <v>347</v>
      </c>
    </row>
    <row r="175" spans="1:6" ht="29.25" customHeight="1" x14ac:dyDescent="0.3">
      <c r="A175" s="175"/>
      <c r="B175" s="176"/>
      <c r="C175" s="177"/>
      <c r="D175" s="178"/>
      <c r="E175" s="178"/>
      <c r="F175" s="179"/>
    </row>
    <row r="176" spans="1:6" ht="29.25" customHeight="1" x14ac:dyDescent="0.3">
      <c r="A176" s="52"/>
      <c r="B176" s="68"/>
      <c r="C176" s="51"/>
      <c r="D176" s="76"/>
      <c r="E176" s="76"/>
      <c r="F176" s="53"/>
    </row>
    <row r="177" spans="1:9" ht="18" customHeight="1" x14ac:dyDescent="0.3">
      <c r="A177" s="52"/>
      <c r="B177" s="68"/>
      <c r="C177" s="51"/>
      <c r="D177" s="76"/>
      <c r="E177" s="76"/>
      <c r="F177" s="53"/>
    </row>
    <row r="178" spans="1:9" ht="18" customHeight="1" x14ac:dyDescent="0.3">
      <c r="A178" s="52"/>
      <c r="B178" s="68"/>
      <c r="C178" s="51"/>
      <c r="D178" s="76"/>
      <c r="E178" s="76"/>
      <c r="F178" s="53"/>
    </row>
    <row r="179" spans="1:9" ht="19.5" customHeight="1" x14ac:dyDescent="0.3">
      <c r="A179" s="52"/>
      <c r="B179" s="68"/>
      <c r="C179" s="51"/>
      <c r="D179" s="76"/>
      <c r="E179" s="76"/>
      <c r="F179" s="53"/>
    </row>
    <row r="180" spans="1:9" ht="30.75" customHeight="1" thickBot="1" x14ac:dyDescent="0.35">
      <c r="A180" s="180"/>
      <c r="B180" s="181"/>
      <c r="C180" s="182"/>
      <c r="D180" s="183"/>
      <c r="E180" s="183"/>
      <c r="F180" s="88"/>
    </row>
    <row r="182" spans="1:9" ht="24" customHeight="1" x14ac:dyDescent="0.3">
      <c r="A182" s="214" t="s">
        <v>348</v>
      </c>
      <c r="B182" s="214"/>
      <c r="C182" s="214"/>
    </row>
    <row r="183" spans="1:9" ht="31.2" customHeight="1" x14ac:dyDescent="0.3">
      <c r="A183" s="215" t="s">
        <v>349</v>
      </c>
      <c r="B183" s="215"/>
      <c r="C183" s="215"/>
      <c r="D183" s="188"/>
      <c r="E183" s="188"/>
      <c r="F183" s="188"/>
      <c r="G183" s="188"/>
    </row>
    <row r="184" spans="1:9" ht="15.6" x14ac:dyDescent="0.3">
      <c r="C184" s="216" t="s">
        <v>350</v>
      </c>
      <c r="D184" s="216"/>
      <c r="E184" s="216"/>
      <c r="F184" s="216"/>
      <c r="G184" s="216"/>
      <c r="H184" s="216"/>
      <c r="I184" s="216"/>
    </row>
    <row r="185" spans="1:9" x14ac:dyDescent="0.3">
      <c r="A185" s="189" t="s">
        <v>12</v>
      </c>
      <c r="B185" s="190"/>
      <c r="C185" s="191"/>
    </row>
    <row r="186" spans="1:9" x14ac:dyDescent="0.3">
      <c r="A186" s="209" t="s">
        <v>13</v>
      </c>
      <c r="B186" s="209"/>
      <c r="C186" s="192" t="s">
        <v>351</v>
      </c>
    </row>
    <row r="187" spans="1:9" x14ac:dyDescent="0.3">
      <c r="A187" s="193"/>
      <c r="B187" s="193"/>
      <c r="C187" s="193"/>
    </row>
    <row r="188" spans="1:9" x14ac:dyDescent="0.3">
      <c r="A188" s="193"/>
      <c r="B188" s="193"/>
      <c r="C188" s="193"/>
    </row>
    <row r="189" spans="1:9" x14ac:dyDescent="0.3">
      <c r="A189" s="193"/>
      <c r="B189" s="187"/>
      <c r="C189" s="191"/>
    </row>
    <row r="190" spans="1:9" x14ac:dyDescent="0.3">
      <c r="A190" s="209" t="s">
        <v>14</v>
      </c>
      <c r="B190" s="209"/>
      <c r="C190" s="192" t="s">
        <v>15</v>
      </c>
    </row>
  </sheetData>
  <mergeCells count="28">
    <mergeCell ref="A174:D174"/>
    <mergeCell ref="A1:F1"/>
    <mergeCell ref="A61:F61"/>
    <mergeCell ref="A68:F68"/>
    <mergeCell ref="A51:F51"/>
    <mergeCell ref="A50:B50"/>
    <mergeCell ref="A49:F49"/>
    <mergeCell ref="A76:B76"/>
    <mergeCell ref="A77:F77"/>
    <mergeCell ref="A88:F88"/>
    <mergeCell ref="A95:F95"/>
    <mergeCell ref="A103:F103"/>
    <mergeCell ref="A106:F106"/>
    <mergeCell ref="A109:B109"/>
    <mergeCell ref="A110:F110"/>
    <mergeCell ref="A121:F121"/>
    <mergeCell ref="A162:F162"/>
    <mergeCell ref="A171:F171"/>
    <mergeCell ref="A129:F129"/>
    <mergeCell ref="A138:F138"/>
    <mergeCell ref="A142:B142"/>
    <mergeCell ref="A143:F143"/>
    <mergeCell ref="A154:F154"/>
    <mergeCell ref="A182:C182"/>
    <mergeCell ref="A183:C183"/>
    <mergeCell ref="C184:I184"/>
    <mergeCell ref="A186:B186"/>
    <mergeCell ref="A190:B190"/>
  </mergeCells>
  <conditionalFormatting sqref="C2:E2">
    <cfRule type="cellIs" dxfId="4" priority="4" stopIfTrue="1" operator="equal">
      <formula>"??"</formula>
    </cfRule>
  </conditionalFormatting>
  <conditionalFormatting sqref="F6">
    <cfRule type="cellIs" dxfId="3" priority="5" stopIfTrue="1" operator="equal">
      <formula>"??"</formula>
    </cfRule>
  </conditionalFormatting>
  <conditionalFormatting sqref="F36">
    <cfRule type="cellIs" dxfId="2" priority="3" stopIfTrue="1" operator="equal">
      <formula>"??"</formula>
    </cfRule>
  </conditionalFormatting>
  <conditionalFormatting sqref="C185:C188 A189:A190">
    <cfRule type="cellIs" dxfId="1" priority="1" stopIfTrue="1" operator="equal">
      <formula>"?"</formula>
    </cfRule>
    <cfRule type="cellIs" dxfId="0" priority="2" stopIfTrue="1" operator="equal">
      <formula>"??"</formula>
    </cfRule>
  </conditionalFormatting>
  <pageMargins left="0.7" right="0.7" top="0.75" bottom="0.75" header="0.3" footer="0.3"/>
  <pageSetup scale="41" orientation="portrait" r:id="rId1"/>
  <rowBreaks count="1" manualBreakCount="1">
    <brk id="4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Tech Schedule A&amp;B</vt:lpstr>
      <vt:lpstr>Deviation Schedule</vt:lpstr>
      <vt:lpstr>Tools, Spares,Drwg &amp; Type Tests</vt:lpstr>
      <vt:lpstr>'Deviation Schedule'!Print_Area</vt:lpstr>
      <vt:lpstr>'Tech Schedule A&amp;B'!Print_Area</vt:lpstr>
      <vt:lpstr>'Tools, Spares,Drwg &amp; Type Tests'!Print_Area</vt:lpstr>
      <vt:lpstr>'Tech Schedule A&amp;B'!Print_Titles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2026-03-25T19:23:23Z</dcterms:modified>
</cp:coreProperties>
</file>