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ndwandw\Documents\2021 Tenders\10394681\Returnable Documents\"/>
    </mc:Choice>
  </mc:AlternateContent>
  <bookViews>
    <workbookView xWindow="0" yWindow="0" windowWidth="20496" windowHeight="7056" tabRatio="903" activeTab="3"/>
  </bookViews>
  <sheets>
    <sheet name="Summary" sheetId="45" r:id="rId1"/>
    <sheet name="Schedule A1" sheetId="36" r:id="rId2"/>
    <sheet name="Schedule A2" sheetId="43" r:id="rId3"/>
    <sheet name="SED-Schedule A3" sheetId="46" r:id="rId4"/>
  </sheets>
  <definedNames>
    <definedName name="A2.3.1">#REF!</definedName>
    <definedName name="_xlnm.Print_Area" localSheetId="1">'Schedule A1'!$A$1:$G$128</definedName>
    <definedName name="_xlnm.Print_Area" localSheetId="2">'Schedule A2'!$A$1:$H$125</definedName>
  </definedNames>
  <calcPr calcId="162913"/>
</workbook>
</file>

<file path=xl/calcChain.xml><?xml version="1.0" encoding="utf-8"?>
<calcChain xmlns="http://schemas.openxmlformats.org/spreadsheetml/2006/main">
  <c r="B12" i="45" l="1"/>
  <c r="E115" i="43" l="1"/>
  <c r="E107" i="43"/>
  <c r="E106" i="43"/>
  <c r="E86" i="43"/>
  <c r="E97" i="43"/>
  <c r="E79" i="43"/>
  <c r="E71" i="43"/>
  <c r="E68" i="43"/>
  <c r="E59" i="43"/>
  <c r="E56" i="43"/>
  <c r="E45" i="43"/>
  <c r="E53" i="43"/>
  <c r="E42" i="43"/>
  <c r="E39" i="43"/>
  <c r="E36" i="43"/>
  <c r="E33" i="43"/>
  <c r="E30" i="43"/>
  <c r="E24" i="43"/>
  <c r="E65" i="43" l="1"/>
  <c r="E80" i="43"/>
  <c r="E83" i="43"/>
  <c r="E76" i="43"/>
  <c r="E116" i="43"/>
  <c r="E62" i="43"/>
</calcChain>
</file>

<file path=xl/sharedStrings.xml><?xml version="1.0" encoding="utf-8"?>
<sst xmlns="http://schemas.openxmlformats.org/spreadsheetml/2006/main" count="541" uniqueCount="356">
  <si>
    <t>ITEM NO</t>
  </si>
  <si>
    <t>R</t>
  </si>
  <si>
    <t>TENDERER'S SIGNATURE</t>
  </si>
  <si>
    <t>DATE</t>
  </si>
  <si>
    <t xml:space="preserve"> </t>
  </si>
  <si>
    <t>_______________________</t>
  </si>
  <si>
    <t>________________________________</t>
  </si>
  <si>
    <t>TOTAL</t>
  </si>
  <si>
    <t>DESCRIPTION</t>
  </si>
  <si>
    <t>ITEM PART A</t>
  </si>
  <si>
    <t>SPEC</t>
  </si>
  <si>
    <t>UNIT</t>
  </si>
  <si>
    <t>QTY</t>
  </si>
  <si>
    <t xml:space="preserve">RATE </t>
  </si>
  <si>
    <t>AMOUNT  ( R )</t>
  </si>
  <si>
    <t>A1</t>
  </si>
  <si>
    <t>A1.1</t>
  </si>
  <si>
    <t>Sum</t>
  </si>
  <si>
    <t>A1.2</t>
  </si>
  <si>
    <t>A1.3</t>
  </si>
  <si>
    <t>A1.4</t>
  </si>
  <si>
    <t>A1.4.1</t>
  </si>
  <si>
    <t>A2</t>
  </si>
  <si>
    <t>EARTHWORKS</t>
  </si>
  <si>
    <t>No</t>
  </si>
  <si>
    <t>Labour</t>
  </si>
  <si>
    <t xml:space="preserve">Total carried forward </t>
  </si>
  <si>
    <t>Total brought forward</t>
  </si>
  <si>
    <t>m³</t>
  </si>
  <si>
    <t>m²</t>
  </si>
  <si>
    <t>m</t>
  </si>
  <si>
    <t xml:space="preserve">PRICE FOR </t>
  </si>
  <si>
    <t>PRELIMINARY AND GENERAL</t>
  </si>
  <si>
    <t>SCHEDULE A1</t>
  </si>
  <si>
    <t>Total Section A1 Carried Forward To Summary</t>
  </si>
  <si>
    <t>SECTION A1: PRELIMINARY AND GENERAL</t>
  </si>
  <si>
    <t>SABS 1200A</t>
  </si>
  <si>
    <t>GENERAL</t>
  </si>
  <si>
    <t>8.3</t>
  </si>
  <si>
    <t>FIXED-CHARGE ITEMS</t>
  </si>
  <si>
    <t>A1.1.1</t>
  </si>
  <si>
    <t>8.3.1</t>
  </si>
  <si>
    <t>Contractual Requirements</t>
  </si>
  <si>
    <t>8.3.2</t>
  </si>
  <si>
    <t>Establishment of facilities on Site</t>
  </si>
  <si>
    <t>8.3.2.1</t>
  </si>
  <si>
    <t>Facilities for Engineer:</t>
  </si>
  <si>
    <t>A1.1.2</t>
  </si>
  <si>
    <t>PSA 8.3.2.1</t>
  </si>
  <si>
    <t>A1.1.3</t>
  </si>
  <si>
    <t>b)    Contract Name Boards ( 2 Number)</t>
  </si>
  <si>
    <t>8.3.2.2</t>
  </si>
  <si>
    <t>Facilities for Contractor:</t>
  </si>
  <si>
    <t>A1.1.4</t>
  </si>
  <si>
    <t>a)    Offices and storage sheds</t>
  </si>
  <si>
    <t>A1.1.5</t>
  </si>
  <si>
    <t>b)    Workshops</t>
  </si>
  <si>
    <t>A1.1.6</t>
  </si>
  <si>
    <t>c)    Laboratories</t>
  </si>
  <si>
    <t>A1.1.7</t>
  </si>
  <si>
    <t>d)    Living accommodation</t>
  </si>
  <si>
    <t>A1.1.8</t>
  </si>
  <si>
    <t>e)    Ablution and latrine facilities</t>
  </si>
  <si>
    <t>A1.1.9</t>
  </si>
  <si>
    <t>f)    Tools and equipment</t>
  </si>
  <si>
    <t>A1.1.10</t>
  </si>
  <si>
    <t>g)    Water supplies, electrical power and telecommunication</t>
  </si>
  <si>
    <t>A1.1.11</t>
  </si>
  <si>
    <t>h)    Dealing with water</t>
  </si>
  <si>
    <t>A1.1.12</t>
  </si>
  <si>
    <t>i)    Access</t>
  </si>
  <si>
    <t>A1.1.13</t>
  </si>
  <si>
    <t>j)    Plant</t>
  </si>
  <si>
    <t>A1.1.14</t>
  </si>
  <si>
    <t>PSA 8.3.3</t>
  </si>
  <si>
    <t>Other fixed charge obligations</t>
  </si>
  <si>
    <t>A1.1.15</t>
  </si>
  <si>
    <t>PSA 8.3.3.1</t>
  </si>
  <si>
    <t>Complying with Health and Safety Regulations</t>
  </si>
  <si>
    <t>A1.1.16</t>
  </si>
  <si>
    <t>PSA 8.3.3.2</t>
  </si>
  <si>
    <t>Complying with Environmental Requirements</t>
  </si>
  <si>
    <t>A1.1.17</t>
  </si>
  <si>
    <t>8.3.4</t>
  </si>
  <si>
    <t>Removal of Site Establishment</t>
  </si>
  <si>
    <t>TIME RELATED ITEMS</t>
  </si>
  <si>
    <t>A1.2.1</t>
  </si>
  <si>
    <t>8.4.1</t>
  </si>
  <si>
    <t>8.4.2</t>
  </si>
  <si>
    <t xml:space="preserve">Operation and Maintenance of facilities on Site, for </t>
  </si>
  <si>
    <t>duration of Construction, except where otherwise stated</t>
  </si>
  <si>
    <t>8.4.2.1</t>
  </si>
  <si>
    <t>A1.2.2</t>
  </si>
  <si>
    <t>PSA 8.4.2.1</t>
  </si>
  <si>
    <t>A1.2.3</t>
  </si>
  <si>
    <t>A1.2.4</t>
  </si>
  <si>
    <t>C)    Survey Assistants and Equipment</t>
  </si>
  <si>
    <t>8.4.2.2</t>
  </si>
  <si>
    <t>A1.2.5</t>
  </si>
  <si>
    <t>A1.2.6</t>
  </si>
  <si>
    <t>A1.2.7</t>
  </si>
  <si>
    <t>A1.2.8</t>
  </si>
  <si>
    <t>A1.2.9</t>
  </si>
  <si>
    <t>A1.2.10</t>
  </si>
  <si>
    <t>A1.2.11</t>
  </si>
  <si>
    <t>g)    Water supplies, electric power and communications</t>
  </si>
  <si>
    <t>A1.2.12</t>
  </si>
  <si>
    <t>A1.2.13</t>
  </si>
  <si>
    <t>A1.2.14</t>
  </si>
  <si>
    <t>A1.2.15</t>
  </si>
  <si>
    <t>8.4.3</t>
  </si>
  <si>
    <t>Supervision for duration of Construction</t>
  </si>
  <si>
    <t>A1.2.16</t>
  </si>
  <si>
    <t>8.4.4</t>
  </si>
  <si>
    <t>A1.2.17</t>
  </si>
  <si>
    <t>PSA 8.4.5</t>
  </si>
  <si>
    <t>Other Time-Related Obligations</t>
  </si>
  <si>
    <t>A1.2.18</t>
  </si>
  <si>
    <t>PSA 8.4.5.1</t>
  </si>
  <si>
    <t>A1.2.19</t>
  </si>
  <si>
    <t>PSA 8.4.5.2</t>
  </si>
  <si>
    <t>A1.2.20</t>
  </si>
  <si>
    <t>PSA 8.4.5.3</t>
  </si>
  <si>
    <t>Wayleaves and Permits</t>
  </si>
  <si>
    <t>A1.2.21</t>
  </si>
  <si>
    <t>Sasol Gas Line</t>
  </si>
  <si>
    <t>A1.2.22</t>
  </si>
  <si>
    <t xml:space="preserve">Regional Road </t>
  </si>
  <si>
    <t>A1.2.23</t>
  </si>
  <si>
    <t xml:space="preserve">Eskom 132 kV HV overhead powerlines </t>
  </si>
  <si>
    <t>8.5</t>
  </si>
  <si>
    <t>SUMS STATED PROVISIONALLY BY ENGINEER</t>
  </si>
  <si>
    <t>PSA 8.5.1</t>
  </si>
  <si>
    <t>Community Liaison Officer (CLO)</t>
  </si>
  <si>
    <t>A1.3.1</t>
  </si>
  <si>
    <t xml:space="preserve">a)    Remuneration of CLO </t>
  </si>
  <si>
    <t>Prov Sum</t>
  </si>
  <si>
    <t>A1.3.2</t>
  </si>
  <si>
    <t>b)    Contractors mark-up on items (a) above</t>
  </si>
  <si>
    <t>%</t>
  </si>
  <si>
    <t>PSA 8.5.2</t>
  </si>
  <si>
    <t>Training</t>
  </si>
  <si>
    <t>A1.3.3</t>
  </si>
  <si>
    <t>a)    Training Allowance</t>
  </si>
  <si>
    <t>A1.3.4</t>
  </si>
  <si>
    <t>b)    Contractors mark-up on Item (a) above</t>
  </si>
  <si>
    <t>PSA 8.8.5</t>
  </si>
  <si>
    <t>COST OF SURVEY</t>
  </si>
  <si>
    <t>PSA 8.8.5 (a)</t>
  </si>
  <si>
    <t xml:space="preserve">As-Built Survey </t>
  </si>
  <si>
    <t>Company and Head Office overhead costs for the duration of the Contract</t>
  </si>
  <si>
    <t>8.7</t>
  </si>
  <si>
    <t>DAY WORK</t>
  </si>
  <si>
    <t>(Executed only on Instruction of the Engineer)</t>
  </si>
  <si>
    <t>8.7.1</t>
  </si>
  <si>
    <t>a)    Un-skilled</t>
  </si>
  <si>
    <t>hr</t>
  </si>
  <si>
    <t>A1.4.2</t>
  </si>
  <si>
    <t>b)   Semi-skilled</t>
  </si>
  <si>
    <t>A1.4.3</t>
  </si>
  <si>
    <t>c)   Skilled (artisan - welder, plumber etc.)</t>
  </si>
  <si>
    <t>A1.4.4</t>
  </si>
  <si>
    <t>d)   Driver (LDV,machine, trucks, etc.)</t>
  </si>
  <si>
    <t>A1.4.5</t>
  </si>
  <si>
    <t>e)   Steel fixer</t>
  </si>
  <si>
    <t>A1.4.6</t>
  </si>
  <si>
    <t>f)   Concretor</t>
  </si>
  <si>
    <t>A1.4.7</t>
  </si>
  <si>
    <t>g)   Shutterhand</t>
  </si>
  <si>
    <t>A1.4.8</t>
  </si>
  <si>
    <t>h)   Security guard</t>
  </si>
  <si>
    <t>8.7.2</t>
  </si>
  <si>
    <t>Plant and Equipment</t>
  </si>
  <si>
    <t>A1.4.9</t>
  </si>
  <si>
    <t>a)   Tractor loader backhoe (TLB)</t>
  </si>
  <si>
    <t>A1.4.10</t>
  </si>
  <si>
    <t>b)   Crawler Excavators</t>
  </si>
  <si>
    <t>A1.4.11</t>
  </si>
  <si>
    <t xml:space="preserve">  (i)   Smaller than 93kW (small)</t>
  </si>
  <si>
    <t>A1.4.12</t>
  </si>
  <si>
    <t xml:space="preserve">  (ii)   Bigger than 93kW but smaller than 200kW ( Medium)</t>
  </si>
  <si>
    <t>A1.4.13</t>
  </si>
  <si>
    <t xml:space="preserve">  (iii)   Bigger than 200kW but smaller than 400kW (Large)</t>
  </si>
  <si>
    <t>A1.4.14</t>
  </si>
  <si>
    <t>c)   Tipper Trucks</t>
  </si>
  <si>
    <t>A1.4.15</t>
  </si>
  <si>
    <t xml:space="preserve">  (i)   Tipper trucks (3m³) Small</t>
  </si>
  <si>
    <t>A1.4.16</t>
  </si>
  <si>
    <t xml:space="preserve">  (ii)   Tipper trucks (5m³) Medium</t>
  </si>
  <si>
    <t>A1.4.17</t>
  </si>
  <si>
    <t xml:space="preserve">  (iii)   Tipper trucks (10m³) Large</t>
  </si>
  <si>
    <t>A1.4.18</t>
  </si>
  <si>
    <t>d)   Flat Bed Trucks</t>
  </si>
  <si>
    <t>A1.4.19</t>
  </si>
  <si>
    <t xml:space="preserve">  (i)   Flat bed 5t capacity</t>
  </si>
  <si>
    <t>A1.4.20</t>
  </si>
  <si>
    <t xml:space="preserve">  (ii)   Flat bed 7t capacity</t>
  </si>
  <si>
    <t>A1.4.21</t>
  </si>
  <si>
    <t>e)   Mobile Crane 5t at 3m radius</t>
  </si>
  <si>
    <t>A1.4.22</t>
  </si>
  <si>
    <t>f)   Walk behind vibrating rollers</t>
  </si>
  <si>
    <t>A1.4.23</t>
  </si>
  <si>
    <t>g)   Plate compactors</t>
  </si>
  <si>
    <t>A1.4.24</t>
  </si>
  <si>
    <t xml:space="preserve">   (i)   Model - Wacker or similar</t>
  </si>
  <si>
    <t>A1.4.25</t>
  </si>
  <si>
    <t>h)   Waterpump</t>
  </si>
  <si>
    <t>A1.4.26</t>
  </si>
  <si>
    <t>Material</t>
  </si>
  <si>
    <t>Percentage adjustment to materials and plant not included in Daywork Schedule to cover contractor's expenses with regard to these items</t>
  </si>
  <si>
    <t>NB:  The total tendered for Preliminary and General shall not exceed 15% of the Tender Sum</t>
  </si>
  <si>
    <t>PRICE FOR SITE ESTABLISHMENT</t>
  </si>
  <si>
    <t>Cost of survey</t>
  </si>
  <si>
    <t>a)    As-built Surveys</t>
  </si>
  <si>
    <t>SABS 1200C</t>
  </si>
  <si>
    <t>SITE CLEARANCE</t>
  </si>
  <si>
    <t>8.2.1</t>
  </si>
  <si>
    <t>Clear and grub</t>
  </si>
  <si>
    <t>8.2.2</t>
  </si>
  <si>
    <t>a)    Over 0,1 m and up to and including  1,0 m (stumps)</t>
  </si>
  <si>
    <t>Remove and grub large trees and tree stumps of girth:</t>
  </si>
  <si>
    <t>SABS 1200D</t>
  </si>
  <si>
    <t>Remove Topsoil (150mm) and stockpile as directed by the engineer. (1km free haul)</t>
  </si>
  <si>
    <t>BACKFILL</t>
  </si>
  <si>
    <t>IMPORT MATERIALS</t>
  </si>
  <si>
    <t>1200 DK</t>
  </si>
  <si>
    <t>MISCELLANEOUS</t>
  </si>
  <si>
    <t>1200 GA</t>
  </si>
  <si>
    <t>CONCRETE WORKS</t>
  </si>
  <si>
    <t>a)   One Furnished Office - 12m2</t>
  </si>
  <si>
    <t>SECTION A2: LANDFILL</t>
  </si>
  <si>
    <t>a)    General Site Clearance and Grubbing</t>
  </si>
  <si>
    <t>a)    Landfill Area</t>
  </si>
  <si>
    <t>Excavate and shape (cut to fill) in all materials for Landfill Rehabilitation to line and level as shown on the drawings. Stockpile suitable material for final rehabilitation layers. (1km free haul)</t>
  </si>
  <si>
    <t>Extra Over for intermediate excavation for Landfill</t>
  </si>
  <si>
    <t>Excavate anchor trench for Landfill on all embankments, for the Geotextile installation shown on the drawings.</t>
  </si>
  <si>
    <t>Excavate for Landfill Subsoil Curtain Drain System (300mm x 2000mm)</t>
  </si>
  <si>
    <t>PRICE FOR LANDFILL REHABILITATION</t>
  </si>
  <si>
    <t>A1.5</t>
  </si>
  <si>
    <t>A1.5.1</t>
  </si>
  <si>
    <t>A1.6</t>
  </si>
  <si>
    <t>A1.8</t>
  </si>
  <si>
    <t>A1.8.1</t>
  </si>
  <si>
    <t>A1.6.1</t>
  </si>
  <si>
    <t>A1.9</t>
  </si>
  <si>
    <t>A1.9.1</t>
  </si>
  <si>
    <t>A1.10</t>
  </si>
  <si>
    <t>A1.11</t>
  </si>
  <si>
    <t>A1.12</t>
  </si>
  <si>
    <t>Excavate for Landfill Toe Drain</t>
  </si>
  <si>
    <t>Excavate for Landfill Capping Toe Drain</t>
  </si>
  <si>
    <t>A1.13</t>
  </si>
  <si>
    <t>A1.13.1</t>
  </si>
  <si>
    <t>Place and compact selected soil layer from excavated materials on landfill for base preparation layer to 100mm thick as directed by the Engineer and compact to 90% MOD AASHTO.</t>
  </si>
  <si>
    <t>Place and compact selected sandy soil layer from excavated materials on landfill for first cover soil drainage layer.</t>
  </si>
  <si>
    <t xml:space="preserve">Place and compact excavated materials from the anchor trench for Landfill and lightly compact without damaging the Geo-Textile Materials.  The backfill has to be done as soon as the Geo-Textile l is placed to ensure the full anchor trench length is used as the lining anchor. </t>
  </si>
  <si>
    <t>A1.10.1</t>
  </si>
  <si>
    <t>A1.11.1</t>
  </si>
  <si>
    <t>A1.12.1</t>
  </si>
  <si>
    <t xml:space="preserve">Backfill and compact excavated materials from the Sub-soil drains. </t>
  </si>
  <si>
    <r>
      <t>m</t>
    </r>
    <r>
      <rPr>
        <vertAlign val="superscript"/>
        <sz val="10"/>
        <rFont val="Arial"/>
        <family val="2"/>
      </rPr>
      <t>2</t>
    </r>
  </si>
  <si>
    <t>Place and shape stabilised (10% cement) storm water control berms on the landfill crest as shown on the drawings.</t>
  </si>
  <si>
    <t>Place and compact selected topsoil layer from stockpiles (50% available on site from site clearance) on landfill for final cover soil layer.</t>
  </si>
  <si>
    <t>Import from commercial sources topsoil for the final cover soil layer (50%)</t>
  </si>
  <si>
    <t>Import and place 100mm Hyson Cell or similar to concrete down chute.  Fill will 25Mpa 19mm stone concrete.</t>
  </si>
  <si>
    <t>a)    Hyson Cells</t>
  </si>
  <si>
    <t>b)    Concrete</t>
  </si>
  <si>
    <t>Supply and install 3800gsm GCL, as per drawing.</t>
  </si>
  <si>
    <t>a)    Landfill Crest Area</t>
  </si>
  <si>
    <t>Supply and install 280 gsm NWNP Geotextile for as per drawing.</t>
  </si>
  <si>
    <t>a)    Landfill Side Slope Area</t>
  </si>
  <si>
    <t>Supply and install 75mm Dia perforated HDPE pipe (Geo-pipe or Similar) for the capping toe drain, as per drawing.</t>
  </si>
  <si>
    <t>Supply and install 130 gsm NWNP Geotextile for as per drawing.</t>
  </si>
  <si>
    <t>a)    Landfill Capping Toe Drain</t>
  </si>
  <si>
    <t>Supply and install subsoil drainage system complete with Flow Net, Geotextile, HDPE layer and piping, as per drawing.</t>
  </si>
  <si>
    <t>b)    Toe Drain</t>
  </si>
  <si>
    <t>Excavate for Landfill Concrete Down Chute</t>
  </si>
  <si>
    <t>Shape, backfill and compact Landfill to line and level shown on drawings. Materials from cut to fill excavations. Compact to 90% MOD AASHTO.</t>
  </si>
  <si>
    <t xml:space="preserve">Rip and compact toe drain area for drain preparation 150mm. </t>
  </si>
  <si>
    <t>Import from commercial sources washed 28-30mm drainage aggregate for capping drain system.</t>
  </si>
  <si>
    <t>Import from commercial sources washed river sand for toe drain system.</t>
  </si>
  <si>
    <t>Hydro seed final rehabilitated areas with location specific grass species</t>
  </si>
  <si>
    <t>Concrete lined energy dissipater: Supply, place and compact Hyson Cells filled with 25Mpa 19mm stone concrete, and stone pitching complete  as shown on the drawings</t>
  </si>
  <si>
    <t xml:space="preserve">SUMMARY </t>
  </si>
  <si>
    <t xml:space="preserve">SUB-TOTAL </t>
  </si>
  <si>
    <t>MATERIAL CONFORMANCE TESTING</t>
  </si>
  <si>
    <t>3RD PARTY QCA AS PER CQA DOCUMENT</t>
  </si>
  <si>
    <t>VAT</t>
  </si>
  <si>
    <t>A1.15</t>
  </si>
  <si>
    <t>A1.15.1</t>
  </si>
  <si>
    <t>A1.16</t>
  </si>
  <si>
    <t>A1.16.1</t>
  </si>
  <si>
    <t>A1.17</t>
  </si>
  <si>
    <t>A1.17.1</t>
  </si>
  <si>
    <t>A1.18</t>
  </si>
  <si>
    <t>A1.18.1</t>
  </si>
  <si>
    <t>A1.19</t>
  </si>
  <si>
    <t>A1.19.1</t>
  </si>
  <si>
    <t>A1.20</t>
  </si>
  <si>
    <t>A1.20.1</t>
  </si>
  <si>
    <t>A1.21</t>
  </si>
  <si>
    <t>A1.24</t>
  </si>
  <si>
    <t>A1.24.1</t>
  </si>
  <si>
    <t>A1.25</t>
  </si>
  <si>
    <t>A1.25.1</t>
  </si>
  <si>
    <t>A1.7</t>
  </si>
  <si>
    <t>A1.7.1</t>
  </si>
  <si>
    <t>A1.14</t>
  </si>
  <si>
    <t>A1.14.1</t>
  </si>
  <si>
    <t>A1.20.2</t>
  </si>
  <si>
    <t>A1.22</t>
  </si>
  <si>
    <t>A1.21.1</t>
  </si>
  <si>
    <t>A1.22.1</t>
  </si>
  <si>
    <t>A1.23</t>
  </si>
  <si>
    <t>A1.23.1</t>
  </si>
  <si>
    <t>A1.26</t>
  </si>
  <si>
    <t>A1.26.1</t>
  </si>
  <si>
    <t>A1.27</t>
  </si>
  <si>
    <t>A1.27.1</t>
  </si>
  <si>
    <t>A1.28</t>
  </si>
  <si>
    <t>A1.28.1</t>
  </si>
  <si>
    <t>A1.29</t>
  </si>
  <si>
    <t>A1.29.1</t>
  </si>
  <si>
    <t>A1.30</t>
  </si>
  <si>
    <t>A1.30.1</t>
  </si>
  <si>
    <t>A1.30.2</t>
  </si>
  <si>
    <t>Annexure C2.2: Pricing Schedule / Bill of Quantities (BoQ)</t>
  </si>
  <si>
    <t>Item</t>
  </si>
  <si>
    <t>Description</t>
  </si>
  <si>
    <t>U O M</t>
  </si>
  <si>
    <t>Qty</t>
  </si>
  <si>
    <t>Rate (B)</t>
  </si>
  <si>
    <t>Total A*B</t>
  </si>
  <si>
    <t>No.</t>
  </si>
  <si>
    <t xml:space="preserve">SCHEDULE I :  SOCIO ECONOMIC DEVELOPMENT </t>
  </si>
  <si>
    <t>SKILLS DEVELOPMENT PROGRAM</t>
  </si>
  <si>
    <t>Accredited training programmes are targeted which will provide the beneficiaries with significant and recognized credit value in accordance with the National Qualification Framework (NQF) (2% of Project Value - Sub Total A)</t>
  </si>
  <si>
    <t>Contractors mark-up on Item 1.1 above</t>
  </si>
  <si>
    <t xml:space="preserve"> SOCIAL RESPONSIBILITY PROGRAM</t>
  </si>
  <si>
    <t>Social Responsibility programs aimed at community development  (1% of Project Value - Sub Total A)</t>
  </si>
  <si>
    <t>Contractors mark-up on Item 2.1 above</t>
  </si>
  <si>
    <t>COMMUNITY LIASON OFFICER</t>
  </si>
  <si>
    <t>Community Liason Officer. A key component in aiding the realisation of the SED objectives is effective community liaison with all the relevant role-players, structures, civic organisations and the community at large.</t>
  </si>
  <si>
    <t>Contractors mark-up on Item 3.1 above</t>
  </si>
  <si>
    <t>SED ADMINISTRATION</t>
  </si>
  <si>
    <t>Labour Management Services (1% of Project Value - Sub Total A)</t>
  </si>
  <si>
    <t>Contractors mark-up on Item 4.1 above</t>
  </si>
  <si>
    <t>PARTICIPATION OF LOCAL ENTERPRICES</t>
  </si>
  <si>
    <t>Work Allocated to Local Enterprises  (Inclusive of P&amp;G's and SHEQ) (Minimum 5% of Project Value) (Sub-Total A)</t>
  </si>
  <si>
    <t>Contractors mark-up on Item 5.1 above</t>
  </si>
  <si>
    <t xml:space="preserve">Total amount excluding Value-Added Tax (VAT) to be carried to </t>
  </si>
  <si>
    <t>SCHEDULE A3</t>
  </si>
  <si>
    <t>SOCIO-ECONOMIC DEVELOPMENT (SED)</t>
  </si>
  <si>
    <t>A3</t>
  </si>
  <si>
    <t>Summary of Price Schedules</t>
  </si>
  <si>
    <t>TOTAL BROUGHT FORWARD FROM SECTION 12: SOCIO-ECONOMIC DEVELOPMENT (SED)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</si>
</sst>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R&quot;* #,##0.00_-;\-&quot;R&quot;* #,##0.00_-;_-&quot;R&quot;* &quot;-&quot;??_-;_-@_-"/>
    <numFmt numFmtId="164" formatCode="_ &quot;R&quot;\ * #,##0.00_ ;_ &quot;R&quot;\ * \-#,##0.00_ ;_ &quot;R&quot;\ * &quot;-&quot;??_ ;_ @_ "/>
    <numFmt numFmtId="165" formatCode="_ * #,##0.00_ ;_ * \-#,##0.00_ ;_ * &quot;-&quot;??_ ;_ @_ "/>
    <numFmt numFmtId="166" formatCode="&quot;R&quot;\ #,##0.00"/>
    <numFmt numFmtId="167" formatCode="_ [$R-435]\ * #,##0.00_ ;_ [$R-435]\ * \-#,##0.00_ ;_ [$R-435]\ * &quot;-&quot;??_ ;_ @_ "/>
    <numFmt numFmtId="168" formatCode="_ [$R-435]\ * #,##0.0_ ;_ [$R-435]\ * \-#,##0.0_ ;_ [$R-435]\ * &quot;-&quot;?_ ;_ @_ "/>
  </numFmts>
  <fonts count="21" x14ac:knownFonts="1">
    <font>
      <sz val="10"/>
      <name val="Arial"/>
    </font>
    <font>
      <sz val="11"/>
      <color theme="1"/>
      <name val="Calibri"/>
      <family val="2"/>
      <scheme val="minor"/>
    </font>
    <font>
      <b/>
      <sz val="10"/>
      <name val="Arial"/>
      <family val="2"/>
    </font>
    <font>
      <b/>
      <u/>
      <sz val="10"/>
      <name val="Arial"/>
      <family val="2"/>
    </font>
    <font>
      <sz val="8"/>
      <name val="Arial"/>
      <family val="2"/>
    </font>
    <font>
      <sz val="10"/>
      <name val="Arial"/>
      <family val="2"/>
    </font>
    <font>
      <sz val="10"/>
      <name val="Arial"/>
      <family val="2"/>
    </font>
    <font>
      <sz val="10"/>
      <color indexed="10"/>
      <name val="Arial"/>
      <family val="2"/>
    </font>
    <font>
      <sz val="10"/>
      <name val="Arial"/>
      <family val="2"/>
    </font>
    <font>
      <sz val="10"/>
      <name val="Arial"/>
      <family val="2"/>
    </font>
    <font>
      <vertAlign val="superscript"/>
      <sz val="10"/>
      <name val="Arial"/>
      <family val="2"/>
    </font>
    <font>
      <sz val="10"/>
      <name val="Arial"/>
    </font>
    <font>
      <b/>
      <sz val="11"/>
      <name val="Arial"/>
      <family val="2"/>
    </font>
    <font>
      <sz val="11"/>
      <name val="Arial"/>
      <family val="2"/>
    </font>
    <font>
      <b/>
      <sz val="11"/>
      <color theme="1"/>
      <name val="Arial"/>
      <family val="2"/>
    </font>
    <font>
      <b/>
      <sz val="11"/>
      <color rgb="FF000000"/>
      <name val="Arial"/>
      <family val="2"/>
    </font>
    <font>
      <sz val="11"/>
      <color theme="1"/>
      <name val="Arial"/>
      <family val="2"/>
    </font>
    <font>
      <sz val="11"/>
      <color rgb="FF000000"/>
      <name val="Arial"/>
      <family val="2"/>
    </font>
    <font>
      <i/>
      <sz val="11"/>
      <color theme="1"/>
      <name val="Arial"/>
      <family val="2"/>
    </font>
    <font>
      <sz val="11"/>
      <color rgb="FFFF0000"/>
      <name val="Arial"/>
      <family val="2"/>
    </font>
    <font>
      <b/>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s>
  <cellStyleXfs count="8">
    <xf numFmtId="0" fontId="0" fillId="0" borderId="0"/>
    <xf numFmtId="165" fontId="6" fillId="0" borderId="0" applyFont="0" applyFill="0" applyBorder="0" applyAlignment="0" applyProtection="0"/>
    <xf numFmtId="0" fontId="9" fillId="0" borderId="0"/>
    <xf numFmtId="44" fontId="11" fillId="0" borderId="0" applyFont="0" applyFill="0" applyBorder="0" applyAlignment="0" applyProtection="0"/>
    <xf numFmtId="0" fontId="5" fillId="0" borderId="0"/>
    <xf numFmtId="0" fontId="5" fillId="0" borderId="0"/>
    <xf numFmtId="0" fontId="5" fillId="0" borderId="0"/>
    <xf numFmtId="0" fontId="1" fillId="0" borderId="0"/>
  </cellStyleXfs>
  <cellXfs count="157">
    <xf numFmtId="0" fontId="0" fillId="0" borderId="0" xfId="0"/>
    <xf numFmtId="0" fontId="2" fillId="2" borderId="0" xfId="0" applyFont="1" applyFill="1"/>
    <xf numFmtId="0" fontId="2" fillId="2" borderId="0" xfId="0" applyFont="1" applyFill="1" applyAlignment="1">
      <alignment horizontal="right"/>
    </xf>
    <xf numFmtId="0" fontId="2" fillId="2" borderId="0" xfId="0" applyFont="1" applyFill="1" applyAlignment="1">
      <alignment horizontal="left"/>
    </xf>
    <xf numFmtId="0" fontId="2" fillId="0" borderId="0" xfId="0" applyFont="1"/>
    <xf numFmtId="0" fontId="3" fillId="2" borderId="0" xfId="0" applyFont="1" applyFill="1" applyAlignment="1">
      <alignment horizontal="left"/>
    </xf>
    <xf numFmtId="0" fontId="5" fillId="0" borderId="0" xfId="0" applyFont="1"/>
    <xf numFmtId="0" fontId="2" fillId="0" borderId="0" xfId="0" applyFont="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5" fillId="2" borderId="0" xfId="0" applyFont="1" applyFill="1" applyAlignment="1">
      <alignment horizontal="center"/>
    </xf>
    <xf numFmtId="0" fontId="5" fillId="2" borderId="0" xfId="0" applyFont="1" applyFill="1" applyAlignment="1">
      <alignment wrapText="1"/>
    </xf>
    <xf numFmtId="0" fontId="5" fillId="2" borderId="0" xfId="0" applyFont="1" applyFill="1"/>
    <xf numFmtId="0" fontId="5" fillId="0" borderId="0" xfId="0" applyFont="1" applyAlignment="1">
      <alignment horizontal="center"/>
    </xf>
    <xf numFmtId="0" fontId="5" fillId="0" borderId="0" xfId="0" applyFont="1" applyAlignment="1">
      <alignment wrapText="1"/>
    </xf>
    <xf numFmtId="0" fontId="5" fillId="0" borderId="1" xfId="0" applyFont="1" applyBorder="1" applyAlignment="1">
      <alignment vertical="top" wrapText="1"/>
    </xf>
    <xf numFmtId="0" fontId="2" fillId="0" borderId="1" xfId="0" applyFont="1" applyBorder="1" applyAlignment="1">
      <alignment horizontal="center" vertical="center"/>
    </xf>
    <xf numFmtId="0" fontId="2" fillId="0" borderId="1" xfId="0" applyFont="1" applyBorder="1" applyAlignment="1">
      <alignment horizontal="center" vertical="justify"/>
    </xf>
    <xf numFmtId="0" fontId="0" fillId="0" borderId="1" xfId="0" applyBorder="1" applyAlignment="1">
      <alignment vertical="center" wrapText="1"/>
    </xf>
    <xf numFmtId="0" fontId="0" fillId="0" borderId="1" xfId="0" applyBorder="1" applyAlignment="1">
      <alignment vertical="top" wrapText="1"/>
    </xf>
    <xf numFmtId="0" fontId="0" fillId="0" borderId="1" xfId="0" applyBorder="1" applyAlignment="1" applyProtection="1">
      <alignment horizontal="center" vertical="center" wrapText="1"/>
      <protection hidden="1"/>
    </xf>
    <xf numFmtId="1" fontId="0" fillId="0" borderId="1" xfId="0" applyNumberFormat="1" applyBorder="1" applyAlignment="1" applyProtection="1">
      <alignment horizontal="center" vertical="center" wrapText="1"/>
      <protection hidden="1"/>
    </xf>
    <xf numFmtId="0" fontId="0" fillId="0" borderId="1" xfId="0" applyBorder="1" applyAlignment="1" applyProtection="1">
      <alignment vertical="center" wrapText="1"/>
      <protection hidden="1"/>
    </xf>
    <xf numFmtId="1" fontId="0" fillId="0" borderId="1" xfId="0" applyNumberFormat="1" applyFill="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0" fillId="0" borderId="1" xfId="0" applyBorder="1" applyAlignment="1" applyProtection="1">
      <alignment vertical="top" wrapText="1"/>
      <protection hidden="1"/>
    </xf>
    <xf numFmtId="0" fontId="0" fillId="0" borderId="1" xfId="0" applyFont="1" applyFill="1" applyBorder="1" applyAlignment="1" applyProtection="1">
      <alignment vertical="center" wrapText="1"/>
      <protection hidden="1"/>
    </xf>
    <xf numFmtId="0" fontId="0" fillId="0" borderId="1" xfId="0" applyFill="1" applyBorder="1" applyAlignment="1" applyProtection="1">
      <alignment horizontal="center" vertical="center" wrapText="1"/>
      <protection hidden="1"/>
    </xf>
    <xf numFmtId="3" fontId="0" fillId="0" borderId="1" xfId="0" applyNumberFormat="1" applyBorder="1" applyAlignment="1" applyProtection="1">
      <alignment horizontal="center" vertical="center" wrapText="1"/>
      <protection locked="0"/>
    </xf>
    <xf numFmtId="166" fontId="2" fillId="0" borderId="1" xfId="0" applyNumberFormat="1" applyFont="1" applyFill="1" applyBorder="1" applyAlignment="1" applyProtection="1">
      <alignment horizontal="center" vertical="center"/>
      <protection locked="0"/>
    </xf>
    <xf numFmtId="166" fontId="2" fillId="0" borderId="8" xfId="0" applyNumberFormat="1" applyFont="1" applyFill="1" applyBorder="1" applyProtection="1">
      <protection locked="0"/>
    </xf>
    <xf numFmtId="166" fontId="2" fillId="0" borderId="1" xfId="0" applyNumberFormat="1" applyFont="1" applyBorder="1" applyAlignment="1" applyProtection="1">
      <alignment horizontal="center"/>
      <protection locked="0"/>
    </xf>
    <xf numFmtId="165" fontId="0" fillId="0" borderId="1" xfId="1" applyFont="1" applyFill="1" applyBorder="1" applyAlignment="1" applyProtection="1">
      <alignment horizontal="center" wrapText="1"/>
      <protection locked="0"/>
    </xf>
    <xf numFmtId="4" fontId="0" fillId="0" borderId="1" xfId="0" applyNumberFormat="1" applyBorder="1" applyAlignment="1" applyProtection="1">
      <alignment horizontal="center" wrapText="1"/>
      <protection locked="0"/>
    </xf>
    <xf numFmtId="0" fontId="0" fillId="0" borderId="1" xfId="0" applyFill="1" applyBorder="1" applyAlignment="1" applyProtection="1">
      <alignment horizontal="center" vertical="center"/>
      <protection locked="0"/>
    </xf>
    <xf numFmtId="165" fontId="8" fillId="0" borderId="1" xfId="1" applyFont="1" applyFill="1" applyBorder="1" applyAlignment="1" applyProtection="1">
      <alignment horizontal="center" wrapText="1"/>
      <protection locked="0"/>
    </xf>
    <xf numFmtId="0" fontId="2" fillId="0" borderId="1" xfId="0" applyFont="1" applyBorder="1" applyAlignment="1">
      <alignment vertical="top" wrapText="1"/>
    </xf>
    <xf numFmtId="0" fontId="0" fillId="0" borderId="0" xfId="0" applyAlignment="1"/>
    <xf numFmtId="166" fontId="2" fillId="0" borderId="0" xfId="0" applyNumberFormat="1" applyFont="1" applyBorder="1" applyAlignment="1" applyProtection="1">
      <alignment horizontal="center"/>
      <protection locked="0"/>
    </xf>
    <xf numFmtId="0" fontId="2" fillId="2" borderId="1" xfId="0" applyFont="1" applyFill="1" applyBorder="1" applyAlignment="1">
      <alignment horizontal="left"/>
    </xf>
    <xf numFmtId="0" fontId="0" fillId="0" borderId="9" xfId="0" applyBorder="1" applyAlignment="1" applyProtection="1">
      <alignment vertical="top" wrapText="1"/>
      <protection hidden="1"/>
    </xf>
    <xf numFmtId="166" fontId="2" fillId="0" borderId="6" xfId="0" applyNumberFormat="1" applyFont="1" applyBorder="1" applyAlignment="1" applyProtection="1">
      <alignment horizontal="center"/>
      <protection locked="0"/>
    </xf>
    <xf numFmtId="2" fontId="0" fillId="0" borderId="1" xfId="0" applyNumberFormat="1" applyFill="1" applyBorder="1" applyAlignment="1" applyProtection="1">
      <alignment horizontal="center" vertical="center" wrapText="1"/>
      <protection hidden="1"/>
    </xf>
    <xf numFmtId="0" fontId="5" fillId="0" borderId="1" xfId="0" applyFont="1" applyBorder="1" applyAlignment="1">
      <alignment horizontal="left" vertical="top" wrapText="1"/>
    </xf>
    <xf numFmtId="0" fontId="0" fillId="0" borderId="1" xfId="0" applyFill="1" applyBorder="1" applyAlignment="1">
      <alignment vertical="top" wrapText="1"/>
    </xf>
    <xf numFmtId="0" fontId="0" fillId="0" borderId="1" xfId="0" applyFont="1" applyFill="1" applyBorder="1" applyAlignment="1">
      <alignment vertical="center" wrapText="1"/>
    </xf>
    <xf numFmtId="0" fontId="0" fillId="0" borderId="1" xfId="0" applyFill="1" applyBorder="1" applyAlignment="1">
      <alignment wrapText="1"/>
    </xf>
    <xf numFmtId="1" fontId="5" fillId="0" borderId="1" xfId="0" applyNumberFormat="1" applyFont="1" applyFill="1" applyBorder="1" applyAlignment="1">
      <alignment wrapText="1"/>
    </xf>
    <xf numFmtId="0" fontId="5" fillId="0" borderId="1" xfId="0" applyFont="1" applyFill="1" applyBorder="1" applyAlignment="1">
      <alignment horizontal="left" vertical="center" wrapText="1" indent="1"/>
    </xf>
    <xf numFmtId="0" fontId="0" fillId="0" borderId="1" xfId="0" applyBorder="1" applyAlignment="1">
      <alignment horizontal="left" vertical="top" wrapText="1"/>
    </xf>
    <xf numFmtId="0" fontId="5" fillId="0" borderId="1" xfId="0" applyFont="1" applyFill="1" applyBorder="1" applyAlignment="1">
      <alignment vertical="center" wrapText="1"/>
    </xf>
    <xf numFmtId="0" fontId="5" fillId="0" borderId="1" xfId="0" applyFont="1" applyFill="1" applyBorder="1" applyAlignment="1">
      <alignment wrapText="1"/>
    </xf>
    <xf numFmtId="0" fontId="0" fillId="0" borderId="1" xfId="0" applyBorder="1"/>
    <xf numFmtId="0" fontId="2" fillId="0" borderId="1" xfId="0" applyFont="1" applyFill="1" applyBorder="1" applyAlignment="1">
      <alignment vertical="center" wrapText="1"/>
    </xf>
    <xf numFmtId="1" fontId="0" fillId="0" borderId="1" xfId="0" applyNumberFormat="1" applyFill="1" applyBorder="1" applyAlignment="1">
      <alignment wrapText="1"/>
    </xf>
    <xf numFmtId="4" fontId="0" fillId="0" borderId="1" xfId="0" applyNumberFormat="1" applyBorder="1" applyAlignment="1">
      <alignment wrapText="1"/>
    </xf>
    <xf numFmtId="1" fontId="7" fillId="0" borderId="1" xfId="0" applyNumberFormat="1" applyFont="1" applyFill="1" applyBorder="1" applyAlignment="1">
      <alignment wrapText="1"/>
    </xf>
    <xf numFmtId="0" fontId="0" fillId="0" borderId="1" xfId="0" applyFont="1" applyFill="1" applyBorder="1" applyAlignment="1">
      <alignment horizontal="left" vertical="center" wrapText="1" indent="1"/>
    </xf>
    <xf numFmtId="0" fontId="0" fillId="0" borderId="1" xfId="0" applyFill="1" applyBorder="1" applyAlignment="1">
      <alignment vertical="center" wrapText="1"/>
    </xf>
    <xf numFmtId="1" fontId="0" fillId="0" borderId="1" xfId="0" applyNumberFormat="1" applyFill="1" applyBorder="1" applyAlignment="1">
      <alignment vertical="center" wrapText="1"/>
    </xf>
    <xf numFmtId="0" fontId="0" fillId="0" borderId="1" xfId="0" applyFill="1" applyBorder="1" applyAlignment="1">
      <alignment horizontal="left" vertical="center" wrapText="1" indent="1"/>
    </xf>
    <xf numFmtId="0" fontId="2" fillId="0" borderId="1" xfId="0" applyFont="1" applyBorder="1" applyAlignment="1">
      <alignment horizontal="left" vertical="center" wrapText="1"/>
    </xf>
    <xf numFmtId="0" fontId="5" fillId="0" borderId="0" xfId="0" applyFont="1" applyAlignment="1">
      <alignment horizontal="left" vertical="center"/>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inden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vertical="top" wrapText="1"/>
    </xf>
    <xf numFmtId="0" fontId="9" fillId="2" borderId="1" xfId="0" applyFont="1" applyFill="1" applyBorder="1" applyAlignment="1">
      <alignment horizontal="left"/>
    </xf>
    <xf numFmtId="0" fontId="9" fillId="0" borderId="1" xfId="0" applyFont="1" applyFill="1" applyBorder="1" applyAlignment="1">
      <alignment wrapText="1"/>
    </xf>
    <xf numFmtId="0" fontId="2" fillId="0" borderId="1" xfId="0" applyFont="1" applyBorder="1" applyAlignment="1">
      <alignment horizontal="left" vertical="top" wrapText="1"/>
    </xf>
    <xf numFmtId="0" fontId="3" fillId="0" borderId="1" xfId="0" applyFont="1" applyBorder="1" applyAlignment="1" applyProtection="1">
      <alignment vertical="center" wrapText="1"/>
      <protection hidden="1"/>
    </xf>
    <xf numFmtId="0" fontId="9" fillId="0" borderId="0" xfId="0" applyFont="1"/>
    <xf numFmtId="0" fontId="9" fillId="0" borderId="1" xfId="0" applyFont="1" applyBorder="1" applyAlignment="1">
      <alignment vertical="top" wrapText="1"/>
    </xf>
    <xf numFmtId="0" fontId="9" fillId="0" borderId="1" xfId="0" applyFont="1" applyBorder="1" applyAlignment="1" applyProtection="1">
      <alignment vertical="center" wrapText="1"/>
      <protection hidden="1"/>
    </xf>
    <xf numFmtId="0" fontId="9" fillId="0" borderId="1" xfId="0" applyFont="1" applyBorder="1" applyAlignment="1" applyProtection="1">
      <alignment horizontal="center" vertical="center" wrapText="1"/>
      <protection hidden="1"/>
    </xf>
    <xf numFmtId="1" fontId="9" fillId="0" borderId="1" xfId="0" applyNumberFormat="1" applyFont="1" applyBorder="1" applyAlignment="1" applyProtection="1">
      <alignment horizontal="center" vertical="center" wrapText="1"/>
      <protection hidden="1"/>
    </xf>
    <xf numFmtId="0" fontId="2" fillId="0" borderId="1" xfId="0" applyFont="1" applyFill="1" applyBorder="1" applyAlignment="1">
      <alignment horizontal="left" vertical="center" wrapText="1"/>
    </xf>
    <xf numFmtId="0" fontId="5" fillId="0" borderId="1" xfId="0" applyFont="1" applyBorder="1" applyAlignment="1" applyProtection="1">
      <alignment vertical="center" wrapText="1"/>
      <protection hidden="1"/>
    </xf>
    <xf numFmtId="0" fontId="0" fillId="0" borderId="1" xfId="0" applyFill="1" applyBorder="1" applyAlignment="1">
      <alignment horizontal="center" wrapText="1"/>
    </xf>
    <xf numFmtId="0" fontId="5" fillId="2" borderId="1" xfId="0" applyFont="1" applyFill="1" applyBorder="1" applyAlignment="1">
      <alignment horizontal="left"/>
    </xf>
    <xf numFmtId="1" fontId="0" fillId="0" borderId="1" xfId="0" applyNumberFormat="1" applyFill="1" applyBorder="1" applyAlignment="1">
      <alignment horizontal="center" wrapText="1"/>
    </xf>
    <xf numFmtId="0" fontId="0" fillId="0" borderId="1" xfId="0" applyFill="1" applyBorder="1" applyAlignment="1">
      <alignment horizontal="center" vertical="center" wrapText="1"/>
    </xf>
    <xf numFmtId="1" fontId="5" fillId="0" borderId="1" xfId="0" applyNumberFormat="1" applyFont="1" applyFill="1" applyBorder="1" applyAlignment="1">
      <alignment horizontal="center" wrapText="1"/>
    </xf>
    <xf numFmtId="0" fontId="0" fillId="0" borderId="0" xfId="0" applyAlignment="1">
      <alignment horizontal="center"/>
    </xf>
    <xf numFmtId="0" fontId="3" fillId="2" borderId="0" xfId="0" applyFont="1" applyFill="1" applyAlignment="1">
      <alignment horizontal="left" wrapText="1"/>
    </xf>
    <xf numFmtId="0" fontId="2" fillId="0" borderId="1" xfId="0" applyFont="1" applyBorder="1" applyAlignment="1">
      <alignment horizontal="center"/>
    </xf>
    <xf numFmtId="0" fontId="5" fillId="0" borderId="0" xfId="0" applyFont="1" applyAlignment="1">
      <alignment horizontal="center"/>
    </xf>
    <xf numFmtId="0" fontId="2" fillId="0" borderId="1" xfId="0" applyFont="1" applyBorder="1" applyAlignment="1">
      <alignment horizontal="right" vertical="center" wrapText="1"/>
    </xf>
    <xf numFmtId="0" fontId="2" fillId="2" borderId="0" xfId="0" applyFont="1" applyFill="1" applyAlignment="1">
      <alignment horizontal="center" wrapText="1"/>
    </xf>
    <xf numFmtId="166" fontId="0" fillId="0" borderId="0" xfId="0" applyNumberFormat="1"/>
    <xf numFmtId="165" fontId="0" fillId="0" borderId="0" xfId="0" applyNumberFormat="1"/>
    <xf numFmtId="9" fontId="0" fillId="0" borderId="1" xfId="0" applyNumberFormat="1" applyBorder="1"/>
    <xf numFmtId="166" fontId="0" fillId="0" borderId="1" xfId="0" applyNumberFormat="1" applyBorder="1"/>
    <xf numFmtId="164" fontId="0" fillId="0" borderId="4" xfId="0" applyNumberFormat="1" applyBorder="1" applyAlignment="1">
      <alignment horizontal="left" vertical="center" wrapText="1"/>
    </xf>
    <xf numFmtId="164" fontId="2" fillId="0" borderId="1" xfId="0" applyNumberFormat="1" applyFont="1" applyBorder="1" applyAlignment="1" applyProtection="1">
      <alignment horizontal="left" vertical="center" wrapText="1"/>
      <protection locked="0"/>
    </xf>
    <xf numFmtId="164" fontId="2" fillId="0" borderId="6" xfId="0" applyNumberFormat="1" applyFont="1" applyBorder="1" applyAlignment="1">
      <alignment horizontal="left" vertical="center" wrapText="1"/>
    </xf>
    <xf numFmtId="164" fontId="2" fillId="0" borderId="4" xfId="0" applyNumberFormat="1" applyFont="1" applyBorder="1" applyAlignment="1">
      <alignment horizontal="left" vertical="center" wrapText="1"/>
    </xf>
    <xf numFmtId="0" fontId="14" fillId="0" borderId="1" xfId="0" applyFont="1" applyBorder="1" applyAlignment="1">
      <alignment vertical="center"/>
    </xf>
    <xf numFmtId="0" fontId="16" fillId="0" borderId="1" xfId="0" applyFont="1" applyBorder="1" applyAlignment="1">
      <alignment vertical="center"/>
    </xf>
    <xf numFmtId="1" fontId="0" fillId="0" borderId="1" xfId="0" applyNumberFormat="1" applyBorder="1" applyAlignment="1">
      <alignment horizontal="center" vertical="center"/>
    </xf>
    <xf numFmtId="0" fontId="16" fillId="0" borderId="1" xfId="0" applyFont="1" applyBorder="1" applyAlignment="1">
      <alignment horizontal="center" vertical="center"/>
    </xf>
    <xf numFmtId="0" fontId="13" fillId="0" borderId="1" xfId="5" applyFont="1" applyBorder="1" applyAlignment="1">
      <alignment horizontal="center" vertical="center"/>
    </xf>
    <xf numFmtId="167" fontId="18" fillId="0" borderId="1" xfId="3" applyNumberFormat="1" applyFont="1" applyBorder="1" applyAlignment="1">
      <alignment vertical="center"/>
    </xf>
    <xf numFmtId="0" fontId="16" fillId="0" borderId="1" xfId="0" applyFont="1" applyBorder="1" applyAlignment="1">
      <alignment vertical="center" wrapText="1"/>
    </xf>
    <xf numFmtId="2" fontId="13" fillId="0" borderId="1" xfId="6" applyNumberFormat="1" applyFont="1" applyBorder="1" applyAlignment="1">
      <alignment horizontal="center" vertical="center" wrapText="1"/>
    </xf>
    <xf numFmtId="9" fontId="16" fillId="0" borderId="1" xfId="0" applyNumberFormat="1" applyFont="1" applyBorder="1" applyAlignment="1">
      <alignment horizontal="center" vertical="center"/>
    </xf>
    <xf numFmtId="2" fontId="13" fillId="0" borderId="1" xfId="6" applyNumberFormat="1" applyFont="1" applyBorder="1" applyAlignment="1">
      <alignment horizontal="center" vertical="center"/>
    </xf>
    <xf numFmtId="1" fontId="16" fillId="0" borderId="1" xfId="0" applyNumberFormat="1" applyFont="1" applyBorder="1" applyAlignment="1">
      <alignment horizontal="center" vertical="center"/>
    </xf>
    <xf numFmtId="0" fontId="13" fillId="0" borderId="1" xfId="7" applyFont="1" applyBorder="1" applyAlignment="1">
      <alignment horizontal="center" vertical="center" wrapText="1"/>
    </xf>
    <xf numFmtId="1" fontId="17" fillId="0" borderId="1" xfId="0" applyNumberFormat="1" applyFont="1" applyBorder="1" applyAlignment="1">
      <alignment horizontal="center" vertical="center" wrapText="1"/>
    </xf>
    <xf numFmtId="168" fontId="16" fillId="0" borderId="1" xfId="0" applyNumberFormat="1" applyFont="1" applyBorder="1" applyAlignment="1">
      <alignment horizontal="center" vertical="center"/>
    </xf>
    <xf numFmtId="0" fontId="13" fillId="0" borderId="1" xfId="5" applyFont="1" applyFill="1" applyBorder="1" applyAlignment="1">
      <alignment horizontal="center" vertical="center"/>
    </xf>
    <xf numFmtId="0" fontId="16" fillId="0" borderId="1" xfId="0" applyFont="1" applyBorder="1" applyAlignment="1">
      <alignment horizontal="left" vertical="center" wrapText="1"/>
    </xf>
    <xf numFmtId="167" fontId="16" fillId="0" borderId="1" xfId="0" applyNumberFormat="1" applyFont="1" applyBorder="1" applyAlignment="1">
      <alignment vertical="center"/>
    </xf>
    <xf numFmtId="10" fontId="16" fillId="0" borderId="1" xfId="0" applyNumberFormat="1" applyFont="1" applyBorder="1" applyAlignment="1">
      <alignment horizontal="center" vertical="center"/>
    </xf>
    <xf numFmtId="0" fontId="2" fillId="0" borderId="5" xfId="0" applyFont="1" applyBorder="1" applyAlignment="1">
      <alignment horizontal="center" textRotation="90" wrapText="1"/>
    </xf>
    <xf numFmtId="0" fontId="2" fillId="0" borderId="2" xfId="0" applyFont="1" applyBorder="1" applyAlignment="1">
      <alignment horizontal="center" textRotation="90" wrapText="1"/>
    </xf>
    <xf numFmtId="0" fontId="2" fillId="0" borderId="5" xfId="0" applyFont="1" applyBorder="1" applyAlignment="1">
      <alignment horizontal="center" wrapText="1"/>
    </xf>
    <xf numFmtId="0" fontId="2" fillId="0" borderId="3" xfId="0" applyFont="1" applyBorder="1" applyAlignment="1">
      <alignment horizont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3" fillId="2" borderId="0" xfId="0" applyFont="1" applyFill="1" applyAlignment="1">
      <alignment horizontal="left" wrapText="1"/>
    </xf>
    <xf numFmtId="0" fontId="3" fillId="2" borderId="0" xfId="0" applyFont="1" applyFill="1" applyAlignment="1">
      <alignment horizont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0" fillId="3" borderId="10" xfId="0" applyFill="1" applyBorder="1" applyAlignment="1">
      <alignment vertical="top" wrapText="1"/>
    </xf>
    <xf numFmtId="0" fontId="0" fillId="3" borderId="11" xfId="0" applyFill="1" applyBorder="1" applyAlignment="1">
      <alignment vertical="top" wrapText="1"/>
    </xf>
    <xf numFmtId="0" fontId="2" fillId="3" borderId="10" xfId="0" applyFont="1" applyFill="1" applyBorder="1" applyAlignment="1">
      <alignment horizontal="center" vertical="center" wrapText="1"/>
    </xf>
    <xf numFmtId="0" fontId="0" fillId="3" borderId="12" xfId="0" applyFill="1" applyBorder="1" applyAlignment="1">
      <alignment horizontal="center"/>
    </xf>
    <xf numFmtId="0" fontId="0" fillId="3" borderId="11" xfId="0" applyFill="1" applyBorder="1" applyAlignment="1">
      <alignment horizontal="center"/>
    </xf>
    <xf numFmtId="0" fontId="2" fillId="0" borderId="1" xfId="0" applyFont="1" applyBorder="1"/>
    <xf numFmtId="49" fontId="12" fillId="0" borderId="1" xfId="4" applyNumberFormat="1" applyFont="1" applyBorder="1" applyAlignment="1">
      <alignment horizontal="left" vertical="top"/>
    </xf>
    <xf numFmtId="49" fontId="13" fillId="0" borderId="1" xfId="4" applyNumberFormat="1" applyFont="1" applyBorder="1" applyAlignment="1">
      <alignment vertical="top" wrapText="1"/>
    </xf>
    <xf numFmtId="0" fontId="12" fillId="0" borderId="1" xfId="4" applyFont="1" applyBorder="1" applyAlignment="1">
      <alignment horizontal="right" vertical="top"/>
    </xf>
    <xf numFmtId="0" fontId="14" fillId="0" borderId="1" xfId="0" applyFont="1" applyBorder="1" applyAlignment="1">
      <alignment horizontal="lef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65" fontId="15" fillId="0" borderId="1" xfId="1" applyFont="1" applyFill="1" applyBorder="1" applyAlignment="1">
      <alignment horizontal="center" vertical="center" wrapText="1"/>
    </xf>
    <xf numFmtId="44" fontId="15" fillId="0" borderId="1" xfId="3"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vertical="center" wrapText="1"/>
    </xf>
    <xf numFmtId="0" fontId="17" fillId="0" borderId="1" xfId="0" applyFont="1" applyBorder="1" applyAlignment="1">
      <alignment horizontal="center" vertical="center" wrapText="1"/>
    </xf>
    <xf numFmtId="165" fontId="17" fillId="0" borderId="1" xfId="1" applyFont="1" applyBorder="1" applyAlignment="1">
      <alignment horizontal="center" vertical="center" wrapText="1"/>
    </xf>
    <xf numFmtId="44" fontId="17" fillId="0" borderId="1" xfId="3" applyFont="1" applyBorder="1" applyAlignment="1">
      <alignment vertical="center" wrapText="1"/>
    </xf>
    <xf numFmtId="44" fontId="16" fillId="0" borderId="1" xfId="3" applyFont="1" applyBorder="1" applyAlignment="1">
      <alignment vertical="center"/>
    </xf>
    <xf numFmtId="0" fontId="13" fillId="0" borderId="1" xfId="0" applyFont="1" applyBorder="1" applyAlignment="1">
      <alignment horizontal="center" vertical="center"/>
    </xf>
    <xf numFmtId="0" fontId="19" fillId="0" borderId="1" xfId="0" applyFont="1" applyBorder="1" applyAlignment="1">
      <alignment horizontal="center" vertical="center"/>
    </xf>
    <xf numFmtId="167" fontId="17" fillId="0" borderId="1" xfId="3" applyNumberFormat="1" applyFont="1" applyBorder="1" applyAlignment="1">
      <alignment vertical="center" wrapText="1"/>
    </xf>
    <xf numFmtId="167" fontId="15" fillId="0" borderId="1" xfId="3" applyNumberFormat="1" applyFont="1" applyBorder="1" applyAlignment="1">
      <alignment vertical="center" wrapText="1"/>
    </xf>
    <xf numFmtId="0" fontId="20" fillId="0" borderId="1" xfId="0" applyFont="1" applyBorder="1" applyAlignment="1">
      <alignment vertical="center"/>
    </xf>
    <xf numFmtId="0" fontId="20" fillId="0" borderId="1" xfId="0" applyFont="1" applyBorder="1" applyAlignment="1">
      <alignment vertical="center" wrapText="1"/>
    </xf>
    <xf numFmtId="0" fontId="20" fillId="0" borderId="1" xfId="0" applyFont="1" applyBorder="1" applyAlignment="1">
      <alignment horizontal="left" vertical="center" wrapText="1"/>
    </xf>
  </cellXfs>
  <cellStyles count="8">
    <cellStyle name="Comma" xfId="1" builtinId="3"/>
    <cellStyle name="Currency" xfId="3" builtinId="4"/>
    <cellStyle name="Normal" xfId="0" builtinId="0"/>
    <cellStyle name="Normal 10 2" xfId="4"/>
    <cellStyle name="Normal 2" xfId="6"/>
    <cellStyle name="Normal 2 2" xfId="2"/>
    <cellStyle name="Normal 3" xfId="5"/>
    <cellStyle name="Normal 4" xfId="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762000</xdr:colOff>
      <xdr:row>0</xdr:row>
      <xdr:rowOff>358140</xdr:rowOff>
    </xdr:to>
    <xdr:pic>
      <xdr:nvPicPr>
        <xdr:cNvPr id="4" name="Picture 3" descr="rwlogo"/>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44781"/>
          <a:ext cx="685800" cy="464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D25" sqref="D25"/>
    </sheetView>
  </sheetViews>
  <sheetFormatPr defaultColWidth="11.44140625" defaultRowHeight="13.2" x14ac:dyDescent="0.25"/>
  <cols>
    <col min="1" max="1" width="5.88671875" style="87" customWidth="1"/>
    <col min="2" max="2" width="63" style="14" customWidth="1"/>
    <col min="3" max="3" width="22.109375" style="6" customWidth="1"/>
    <col min="4" max="16384" width="11.44140625" style="6"/>
  </cols>
  <sheetData>
    <row r="1" spans="1:3" x14ac:dyDescent="0.25">
      <c r="A1" s="10"/>
      <c r="B1" s="85"/>
      <c r="C1" s="2"/>
    </row>
    <row r="2" spans="1:3" x14ac:dyDescent="0.25">
      <c r="A2" s="10"/>
      <c r="B2" s="11"/>
      <c r="C2" s="2"/>
    </row>
    <row r="3" spans="1:3" x14ac:dyDescent="0.25">
      <c r="A3" s="5" t="s">
        <v>31</v>
      </c>
      <c r="B3" s="11"/>
      <c r="C3" s="12"/>
    </row>
    <row r="4" spans="1:3" x14ac:dyDescent="0.25">
      <c r="A4" s="10"/>
      <c r="B4" s="11"/>
      <c r="C4" s="12"/>
    </row>
    <row r="5" spans="1:3" x14ac:dyDescent="0.25">
      <c r="A5" s="5"/>
      <c r="B5" s="89" t="s">
        <v>283</v>
      </c>
      <c r="C5" s="12"/>
    </row>
    <row r="6" spans="1:3" x14ac:dyDescent="0.25">
      <c r="A6" s="10"/>
      <c r="B6" s="11"/>
      <c r="C6" s="12"/>
    </row>
    <row r="7" spans="1:3" ht="12.75" customHeight="1" x14ac:dyDescent="0.25">
      <c r="A7" s="118" t="s">
        <v>0</v>
      </c>
      <c r="B7" s="120" t="s">
        <v>8</v>
      </c>
      <c r="C7" s="116"/>
    </row>
    <row r="8" spans="1:3" x14ac:dyDescent="0.25">
      <c r="A8" s="119"/>
      <c r="B8" s="121"/>
      <c r="C8" s="117"/>
    </row>
    <row r="9" spans="1:3" x14ac:dyDescent="0.25">
      <c r="A9" s="119"/>
      <c r="B9" s="122"/>
      <c r="C9" s="86" t="s">
        <v>1</v>
      </c>
    </row>
    <row r="10" spans="1:3" s="62" customFormat="1" x14ac:dyDescent="0.25">
      <c r="A10" s="16" t="s">
        <v>15</v>
      </c>
      <c r="B10" s="61" t="s">
        <v>32</v>
      </c>
      <c r="C10" s="96"/>
    </row>
    <row r="11" spans="1:3" s="62" customFormat="1" x14ac:dyDescent="0.25">
      <c r="A11" s="16"/>
      <c r="B11" s="61"/>
      <c r="C11" s="97"/>
    </row>
    <row r="12" spans="1:3" s="62" customFormat="1" x14ac:dyDescent="0.25">
      <c r="A12" s="16" t="s">
        <v>22</v>
      </c>
      <c r="B12" s="61" t="str">
        <f>'Schedule A2'!C7</f>
        <v>SECTION A2: LANDFILL</v>
      </c>
      <c r="C12" s="97"/>
    </row>
    <row r="13" spans="1:3" s="62" customFormat="1" x14ac:dyDescent="0.25">
      <c r="A13" s="16"/>
      <c r="B13" s="61"/>
      <c r="C13" s="94"/>
    </row>
    <row r="14" spans="1:3" s="62" customFormat="1" x14ac:dyDescent="0.25">
      <c r="A14" s="16"/>
      <c r="B14" s="61" t="s">
        <v>285</v>
      </c>
      <c r="C14" s="94"/>
    </row>
    <row r="15" spans="1:3" s="62" customFormat="1" x14ac:dyDescent="0.25">
      <c r="A15" s="16"/>
      <c r="B15" s="61"/>
      <c r="C15" s="94"/>
    </row>
    <row r="16" spans="1:3" s="62" customFormat="1" x14ac:dyDescent="0.25">
      <c r="A16" s="16"/>
      <c r="B16" s="61" t="s">
        <v>286</v>
      </c>
      <c r="C16" s="94"/>
    </row>
    <row r="17" spans="1:3" s="62" customFormat="1" ht="26.4" x14ac:dyDescent="0.25">
      <c r="A17" s="16" t="s">
        <v>353</v>
      </c>
      <c r="B17" s="61" t="s">
        <v>355</v>
      </c>
      <c r="C17" s="94"/>
    </row>
    <row r="18" spans="1:3" s="62" customFormat="1" x14ac:dyDescent="0.25">
      <c r="A18" s="16"/>
      <c r="B18" s="61"/>
      <c r="C18" s="94"/>
    </row>
    <row r="19" spans="1:3" s="62" customFormat="1" x14ac:dyDescent="0.25">
      <c r="A19" s="16"/>
      <c r="B19" s="88" t="s">
        <v>284</v>
      </c>
      <c r="C19" s="95"/>
    </row>
    <row r="20" spans="1:3" s="62" customFormat="1" x14ac:dyDescent="0.25">
      <c r="A20" s="16"/>
      <c r="B20" s="88" t="s">
        <v>287</v>
      </c>
      <c r="C20" s="95"/>
    </row>
    <row r="21" spans="1:3" s="62" customFormat="1" x14ac:dyDescent="0.25">
      <c r="A21" s="16"/>
      <c r="B21" s="88" t="s">
        <v>7</v>
      </c>
      <c r="C21" s="95"/>
    </row>
  </sheetData>
  <mergeCells count="3">
    <mergeCell ref="C7:C8"/>
    <mergeCell ref="A7:A9"/>
    <mergeCell ref="B7:B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
  <sheetViews>
    <sheetView zoomScale="85" zoomScaleNormal="85" zoomScaleSheetLayoutView="80" workbookViewId="0">
      <selection activeCell="E1" sqref="E1:F1"/>
    </sheetView>
  </sheetViews>
  <sheetFormatPr defaultRowHeight="30" customHeight="1" x14ac:dyDescent="0.25"/>
  <cols>
    <col min="1" max="1" width="9" customWidth="1"/>
    <col min="2" max="2" width="15.44140625" customWidth="1"/>
    <col min="3" max="3" width="72.44140625" customWidth="1"/>
    <col min="4" max="4" width="8.33203125" customWidth="1"/>
    <col min="5" max="5" width="11" customWidth="1"/>
    <col min="6" max="6" width="13.109375" customWidth="1"/>
    <col min="7" max="7" width="23" customWidth="1"/>
    <col min="8" max="8" width="11.33203125" bestFit="1" customWidth="1"/>
  </cols>
  <sheetData>
    <row r="1" spans="1:12" s="6" customFormat="1" ht="18.899999999999999" customHeight="1" x14ac:dyDescent="0.25">
      <c r="A1" s="10"/>
      <c r="B1" s="123"/>
      <c r="C1" s="123"/>
      <c r="D1" s="123"/>
      <c r="E1" s="124" t="s">
        <v>33</v>
      </c>
      <c r="F1" s="124"/>
      <c r="G1" s="8"/>
      <c r="H1" s="8"/>
      <c r="I1" s="12"/>
      <c r="L1" s="2"/>
    </row>
    <row r="2" spans="1:12" s="6" customFormat="1" ht="15" customHeight="1" x14ac:dyDescent="0.25">
      <c r="A2" s="10"/>
      <c r="B2" s="11"/>
      <c r="C2" s="12"/>
      <c r="D2" s="12"/>
      <c r="E2" s="8"/>
      <c r="F2" s="8"/>
      <c r="G2" s="8"/>
      <c r="H2" s="8"/>
      <c r="I2" s="12"/>
      <c r="J2" s="9"/>
      <c r="K2" s="9"/>
      <c r="L2" s="2"/>
    </row>
    <row r="3" spans="1:12" s="6" customFormat="1" ht="18" customHeight="1" x14ac:dyDescent="0.25">
      <c r="A3" s="5" t="s">
        <v>211</v>
      </c>
      <c r="B3" s="11"/>
      <c r="C3" s="12"/>
      <c r="D3" s="12"/>
      <c r="E3" s="12"/>
      <c r="F3" s="12"/>
      <c r="G3" s="12"/>
      <c r="H3" s="12"/>
      <c r="I3" s="12"/>
      <c r="J3" s="12"/>
      <c r="K3" s="12"/>
      <c r="L3" s="12"/>
    </row>
    <row r="4" spans="1:12" s="6" customFormat="1" ht="15" customHeight="1" x14ac:dyDescent="0.25">
      <c r="A4" s="10"/>
      <c r="B4" s="11"/>
      <c r="C4" s="12"/>
      <c r="D4" s="12"/>
      <c r="E4" s="12"/>
      <c r="F4" s="12"/>
      <c r="G4" s="12"/>
      <c r="H4" s="12"/>
      <c r="I4" s="12"/>
      <c r="J4" s="12"/>
      <c r="K4" s="12"/>
      <c r="L4" s="12"/>
    </row>
    <row r="5" spans="1:12" s="6" customFormat="1" ht="30" customHeight="1" x14ac:dyDescent="0.25">
      <c r="A5" s="17" t="s">
        <v>9</v>
      </c>
      <c r="B5" s="16" t="s">
        <v>10</v>
      </c>
      <c r="C5" s="16" t="s">
        <v>8</v>
      </c>
      <c r="D5" s="16" t="s">
        <v>11</v>
      </c>
      <c r="E5" s="16" t="s">
        <v>12</v>
      </c>
      <c r="F5" s="16" t="s">
        <v>13</v>
      </c>
      <c r="G5" s="16" t="s">
        <v>14</v>
      </c>
    </row>
    <row r="6" spans="1:12" ht="13.2" x14ac:dyDescent="0.25">
      <c r="A6" s="19"/>
      <c r="B6" s="22"/>
      <c r="C6" s="24"/>
      <c r="D6" s="20"/>
      <c r="E6" s="21"/>
      <c r="F6" s="33"/>
      <c r="G6" s="31"/>
    </row>
    <row r="7" spans="1:12" ht="13.2" x14ac:dyDescent="0.25">
      <c r="A7" s="36" t="s">
        <v>15</v>
      </c>
      <c r="B7" s="22"/>
      <c r="C7" s="71" t="s">
        <v>35</v>
      </c>
      <c r="D7" s="20"/>
      <c r="E7" s="21"/>
      <c r="F7" s="28"/>
      <c r="G7" s="31"/>
    </row>
    <row r="8" spans="1:12" ht="13.2" x14ac:dyDescent="0.25">
      <c r="A8" s="19"/>
      <c r="B8" s="22"/>
      <c r="C8" s="24"/>
      <c r="D8" s="20"/>
      <c r="E8" s="21"/>
      <c r="F8" s="28"/>
      <c r="G8" s="31"/>
    </row>
    <row r="9" spans="1:12" ht="13.2" x14ac:dyDescent="0.25">
      <c r="A9" s="36"/>
      <c r="B9" s="36" t="s">
        <v>36</v>
      </c>
      <c r="C9" s="53" t="s">
        <v>37</v>
      </c>
      <c r="D9" s="18"/>
      <c r="E9" s="58"/>
      <c r="F9" s="32"/>
      <c r="G9" s="31"/>
    </row>
    <row r="10" spans="1:12" ht="13.2" x14ac:dyDescent="0.25">
      <c r="A10" s="19"/>
      <c r="B10" s="19"/>
      <c r="C10" s="48"/>
      <c r="D10" s="46"/>
      <c r="E10" s="54"/>
      <c r="F10" s="32"/>
      <c r="G10" s="31"/>
    </row>
    <row r="11" spans="1:12" ht="13.2" x14ac:dyDescent="0.25">
      <c r="A11" s="36" t="s">
        <v>16</v>
      </c>
      <c r="B11" s="36" t="s">
        <v>38</v>
      </c>
      <c r="C11" s="77" t="s">
        <v>39</v>
      </c>
      <c r="D11" s="46"/>
      <c r="E11" s="54"/>
      <c r="F11" s="32"/>
      <c r="G11" s="31"/>
    </row>
    <row r="12" spans="1:12" ht="13.2" x14ac:dyDescent="0.25">
      <c r="A12" s="19" t="s">
        <v>40</v>
      </c>
      <c r="B12" s="19" t="s">
        <v>41</v>
      </c>
      <c r="C12" s="48" t="s">
        <v>42</v>
      </c>
      <c r="D12" s="46" t="s">
        <v>17</v>
      </c>
      <c r="E12" s="54">
        <v>1</v>
      </c>
      <c r="F12" s="32"/>
      <c r="G12" s="31"/>
    </row>
    <row r="13" spans="1:12" ht="13.2" x14ac:dyDescent="0.25">
      <c r="A13" s="19"/>
      <c r="B13" s="19"/>
      <c r="C13" s="48"/>
      <c r="D13" s="46"/>
      <c r="E13" s="54"/>
      <c r="F13" s="32"/>
      <c r="G13" s="31"/>
      <c r="L13" s="72" t="s">
        <v>4</v>
      </c>
    </row>
    <row r="14" spans="1:12" ht="13.2" x14ac:dyDescent="0.25">
      <c r="A14" s="19"/>
      <c r="B14" s="36" t="s">
        <v>43</v>
      </c>
      <c r="C14" s="77" t="s">
        <v>44</v>
      </c>
      <c r="D14" s="46"/>
      <c r="E14" s="54"/>
      <c r="F14" s="32"/>
      <c r="G14" s="31"/>
    </row>
    <row r="15" spans="1:12" ht="13.2" x14ac:dyDescent="0.25">
      <c r="A15" s="19"/>
      <c r="B15" s="19"/>
      <c r="C15" s="65"/>
      <c r="D15" s="46"/>
      <c r="E15" s="54"/>
      <c r="F15" s="32"/>
      <c r="G15" s="31"/>
    </row>
    <row r="16" spans="1:12" ht="13.2" x14ac:dyDescent="0.25">
      <c r="A16" s="44"/>
      <c r="B16" s="67" t="s">
        <v>45</v>
      </c>
      <c r="C16" s="77" t="s">
        <v>46</v>
      </c>
      <c r="D16" s="46"/>
      <c r="E16" s="54"/>
      <c r="F16" s="32"/>
      <c r="G16" s="31"/>
    </row>
    <row r="17" spans="1:7" ht="13.2" x14ac:dyDescent="0.25">
      <c r="A17" s="19" t="s">
        <v>47</v>
      </c>
      <c r="B17" s="19" t="s">
        <v>48</v>
      </c>
      <c r="C17" s="48" t="s">
        <v>229</v>
      </c>
      <c r="D17" s="46" t="s">
        <v>17</v>
      </c>
      <c r="E17" s="54">
        <v>1</v>
      </c>
      <c r="F17" s="32"/>
      <c r="G17" s="31"/>
    </row>
    <row r="18" spans="1:7" ht="13.2" x14ac:dyDescent="0.25">
      <c r="A18" s="19" t="s">
        <v>49</v>
      </c>
      <c r="B18" s="19"/>
      <c r="C18" s="64" t="s">
        <v>50</v>
      </c>
      <c r="D18" s="18" t="s">
        <v>17</v>
      </c>
      <c r="E18" s="58">
        <v>1</v>
      </c>
      <c r="F18" s="32"/>
      <c r="G18" s="31"/>
    </row>
    <row r="19" spans="1:7" ht="13.2" x14ac:dyDescent="0.25">
      <c r="A19" s="15"/>
      <c r="B19" s="19"/>
      <c r="C19" s="48"/>
      <c r="D19" s="46"/>
      <c r="E19" s="54"/>
      <c r="F19" s="32"/>
      <c r="G19" s="31"/>
    </row>
    <row r="20" spans="1:7" ht="13.2" x14ac:dyDescent="0.25">
      <c r="A20" s="68"/>
      <c r="B20" s="39" t="s">
        <v>51</v>
      </c>
      <c r="C20" s="53" t="s">
        <v>52</v>
      </c>
      <c r="D20" s="18"/>
      <c r="E20" s="58"/>
      <c r="F20" s="33"/>
      <c r="G20" s="31"/>
    </row>
    <row r="21" spans="1:7" ht="13.2" x14ac:dyDescent="0.25">
      <c r="A21" s="68" t="s">
        <v>53</v>
      </c>
      <c r="B21" s="68"/>
      <c r="C21" s="48" t="s">
        <v>54</v>
      </c>
      <c r="D21" s="46" t="s">
        <v>17</v>
      </c>
      <c r="E21" s="54">
        <v>1</v>
      </c>
      <c r="F21" s="32"/>
      <c r="G21" s="31"/>
    </row>
    <row r="22" spans="1:7" ht="13.2" x14ac:dyDescent="0.25">
      <c r="A22" s="68" t="s">
        <v>55</v>
      </c>
      <c r="B22" s="68"/>
      <c r="C22" s="48" t="s">
        <v>56</v>
      </c>
      <c r="D22" s="46" t="s">
        <v>17</v>
      </c>
      <c r="E22" s="54">
        <v>1</v>
      </c>
      <c r="F22" s="32"/>
      <c r="G22" s="31"/>
    </row>
    <row r="23" spans="1:7" ht="13.2" x14ac:dyDescent="0.25">
      <c r="A23" s="68" t="s">
        <v>57</v>
      </c>
      <c r="B23" s="68"/>
      <c r="C23" s="48" t="s">
        <v>58</v>
      </c>
      <c r="D23" s="46" t="s">
        <v>17</v>
      </c>
      <c r="E23" s="54">
        <v>1</v>
      </c>
      <c r="F23" s="32"/>
      <c r="G23" s="31"/>
    </row>
    <row r="24" spans="1:7" ht="13.2" x14ac:dyDescent="0.25">
      <c r="A24" s="68" t="s">
        <v>59</v>
      </c>
      <c r="B24" s="68"/>
      <c r="C24" s="48" t="s">
        <v>60</v>
      </c>
      <c r="D24" s="46" t="s">
        <v>17</v>
      </c>
      <c r="E24" s="54">
        <v>1</v>
      </c>
      <c r="F24" s="32"/>
      <c r="G24" s="31"/>
    </row>
    <row r="25" spans="1:7" ht="13.2" x14ac:dyDescent="0.25">
      <c r="A25" s="68" t="s">
        <v>61</v>
      </c>
      <c r="B25" s="68"/>
      <c r="C25" s="48" t="s">
        <v>62</v>
      </c>
      <c r="D25" s="46" t="s">
        <v>17</v>
      </c>
      <c r="E25" s="54">
        <v>1</v>
      </c>
      <c r="F25" s="35"/>
      <c r="G25" s="31"/>
    </row>
    <row r="26" spans="1:7" ht="13.2" x14ac:dyDescent="0.25">
      <c r="A26" s="68" t="s">
        <v>63</v>
      </c>
      <c r="B26" s="68"/>
      <c r="C26" s="48" t="s">
        <v>64</v>
      </c>
      <c r="D26" s="46" t="s">
        <v>17</v>
      </c>
      <c r="E26" s="54">
        <v>1</v>
      </c>
      <c r="F26" s="35"/>
      <c r="G26" s="31"/>
    </row>
    <row r="27" spans="1:7" ht="13.2" x14ac:dyDescent="0.25">
      <c r="A27" s="68" t="s">
        <v>65</v>
      </c>
      <c r="B27" s="68"/>
      <c r="C27" s="48" t="s">
        <v>66</v>
      </c>
      <c r="D27" s="46" t="s">
        <v>17</v>
      </c>
      <c r="E27" s="54">
        <v>1</v>
      </c>
      <c r="F27" s="35"/>
      <c r="G27" s="31"/>
    </row>
    <row r="28" spans="1:7" ht="13.2" x14ac:dyDescent="0.25">
      <c r="A28" s="68" t="s">
        <v>67</v>
      </c>
      <c r="B28" s="68"/>
      <c r="C28" s="60" t="s">
        <v>68</v>
      </c>
      <c r="D28" s="46" t="s">
        <v>17</v>
      </c>
      <c r="E28" s="54">
        <v>1</v>
      </c>
      <c r="F28" s="35"/>
      <c r="G28" s="31"/>
    </row>
    <row r="29" spans="1:7" ht="13.2" x14ac:dyDescent="0.25">
      <c r="A29" s="68" t="s">
        <v>69</v>
      </c>
      <c r="B29" s="68"/>
      <c r="C29" s="48" t="s">
        <v>70</v>
      </c>
      <c r="D29" s="46" t="s">
        <v>17</v>
      </c>
      <c r="E29" s="54">
        <v>1</v>
      </c>
      <c r="F29" s="32"/>
      <c r="G29" s="31"/>
    </row>
    <row r="30" spans="1:7" ht="13.2" x14ac:dyDescent="0.25">
      <c r="A30" s="68" t="s">
        <v>71</v>
      </c>
      <c r="B30" s="68"/>
      <c r="C30" s="48" t="s">
        <v>72</v>
      </c>
      <c r="D30" s="46" t="s">
        <v>17</v>
      </c>
      <c r="E30" s="54">
        <v>1</v>
      </c>
      <c r="F30" s="35"/>
      <c r="G30" s="31"/>
    </row>
    <row r="31" spans="1:7" ht="13.2" x14ac:dyDescent="0.25">
      <c r="A31" s="68" t="s">
        <v>73</v>
      </c>
      <c r="B31" s="68" t="s">
        <v>74</v>
      </c>
      <c r="C31" s="65" t="s">
        <v>75</v>
      </c>
      <c r="D31" s="46" t="s">
        <v>17</v>
      </c>
      <c r="E31" s="54">
        <v>1</v>
      </c>
      <c r="F31" s="35"/>
      <c r="G31" s="31"/>
    </row>
    <row r="32" spans="1:7" ht="13.2" x14ac:dyDescent="0.25">
      <c r="A32" s="68" t="s">
        <v>76</v>
      </c>
      <c r="B32" s="68" t="s">
        <v>77</v>
      </c>
      <c r="C32" s="65" t="s">
        <v>78</v>
      </c>
      <c r="D32" s="46" t="s">
        <v>17</v>
      </c>
      <c r="E32" s="54">
        <v>1</v>
      </c>
      <c r="F32" s="35"/>
      <c r="G32" s="31"/>
    </row>
    <row r="33" spans="1:8" ht="13.2" x14ac:dyDescent="0.25">
      <c r="A33" s="68" t="s">
        <v>79</v>
      </c>
      <c r="B33" s="68" t="s">
        <v>80</v>
      </c>
      <c r="C33" s="65" t="s">
        <v>81</v>
      </c>
      <c r="D33" s="46" t="s">
        <v>17</v>
      </c>
      <c r="E33" s="54">
        <v>1</v>
      </c>
      <c r="F33" s="35"/>
      <c r="G33" s="31"/>
    </row>
    <row r="34" spans="1:8" ht="13.2" x14ac:dyDescent="0.25">
      <c r="A34" s="68" t="s">
        <v>82</v>
      </c>
      <c r="B34" s="68" t="s">
        <v>83</v>
      </c>
      <c r="C34" s="50" t="s">
        <v>84</v>
      </c>
      <c r="D34" s="46" t="s">
        <v>17</v>
      </c>
      <c r="E34" s="54">
        <v>1</v>
      </c>
      <c r="F34" s="35"/>
      <c r="G34" s="31"/>
      <c r="H34" s="91"/>
    </row>
    <row r="35" spans="1:8" ht="13.2" x14ac:dyDescent="0.25">
      <c r="A35" s="39"/>
      <c r="B35" s="39"/>
      <c r="C35" s="48"/>
      <c r="D35" s="46"/>
      <c r="E35" s="47"/>
      <c r="F35" s="35"/>
      <c r="G35" s="31"/>
    </row>
    <row r="36" spans="1:8" ht="13.2" x14ac:dyDescent="0.25">
      <c r="A36" s="39" t="s">
        <v>18</v>
      </c>
      <c r="B36" s="39">
        <v>8.4</v>
      </c>
      <c r="C36" s="77" t="s">
        <v>85</v>
      </c>
      <c r="D36" s="69"/>
      <c r="E36" s="47"/>
      <c r="F36" s="35"/>
      <c r="G36" s="31"/>
    </row>
    <row r="37" spans="1:8" ht="13.2" x14ac:dyDescent="0.25">
      <c r="A37" s="68" t="s">
        <v>86</v>
      </c>
      <c r="B37" s="68" t="s">
        <v>87</v>
      </c>
      <c r="C37" s="64" t="s">
        <v>42</v>
      </c>
      <c r="D37" s="69" t="s">
        <v>17</v>
      </c>
      <c r="E37" s="47">
        <v>1</v>
      </c>
      <c r="F37" s="35"/>
      <c r="G37" s="31"/>
    </row>
    <row r="38" spans="1:8" ht="13.2" x14ac:dyDescent="0.25">
      <c r="A38" s="68"/>
      <c r="B38" s="68"/>
      <c r="C38" s="63"/>
      <c r="D38" s="63"/>
      <c r="E38" s="58"/>
      <c r="F38" s="35"/>
      <c r="G38" s="31"/>
    </row>
    <row r="39" spans="1:8" ht="13.2" x14ac:dyDescent="0.25">
      <c r="A39" s="68"/>
      <c r="B39" s="39" t="s">
        <v>88</v>
      </c>
      <c r="C39" s="53" t="s">
        <v>89</v>
      </c>
      <c r="D39" s="63"/>
      <c r="E39" s="59"/>
      <c r="F39" s="35"/>
      <c r="G39" s="31"/>
    </row>
    <row r="40" spans="1:8" ht="13.2" x14ac:dyDescent="0.25">
      <c r="A40" s="68"/>
      <c r="B40" s="68"/>
      <c r="C40" s="64" t="s">
        <v>90</v>
      </c>
      <c r="D40" s="69"/>
      <c r="E40" s="47"/>
      <c r="F40" s="35"/>
      <c r="G40" s="31"/>
    </row>
    <row r="41" spans="1:8" ht="13.2" x14ac:dyDescent="0.25">
      <c r="A41" s="68"/>
      <c r="B41" s="68"/>
      <c r="C41" s="63"/>
      <c r="D41" s="69"/>
      <c r="E41" s="56"/>
      <c r="F41" s="35"/>
      <c r="G41" s="31"/>
    </row>
    <row r="42" spans="1:8" ht="13.2" x14ac:dyDescent="0.25">
      <c r="A42" s="68"/>
      <c r="B42" s="39" t="s">
        <v>91</v>
      </c>
      <c r="C42" s="53" t="s">
        <v>46</v>
      </c>
      <c r="D42" s="63"/>
      <c r="E42" s="58"/>
      <c r="F42" s="35"/>
      <c r="G42" s="31"/>
    </row>
    <row r="43" spans="1:8" ht="13.2" x14ac:dyDescent="0.25">
      <c r="A43" s="68" t="s">
        <v>92</v>
      </c>
      <c r="B43" s="68" t="s">
        <v>93</v>
      </c>
      <c r="C43" s="48" t="s">
        <v>229</v>
      </c>
      <c r="D43" s="69" t="s">
        <v>17</v>
      </c>
      <c r="E43" s="54">
        <v>1</v>
      </c>
      <c r="F43" s="35"/>
      <c r="G43" s="31"/>
    </row>
    <row r="44" spans="1:8" ht="13.2" x14ac:dyDescent="0.25">
      <c r="A44" s="68" t="s">
        <v>94</v>
      </c>
      <c r="B44" s="68"/>
      <c r="C44" s="64" t="s">
        <v>50</v>
      </c>
      <c r="D44" s="69" t="s">
        <v>17</v>
      </c>
      <c r="E44" s="54">
        <v>1</v>
      </c>
      <c r="F44" s="35"/>
      <c r="G44" s="31"/>
    </row>
    <row r="45" spans="1:8" ht="13.2" x14ac:dyDescent="0.25">
      <c r="A45" s="68" t="s">
        <v>95</v>
      </c>
      <c r="B45" s="68"/>
      <c r="C45" s="64" t="s">
        <v>96</v>
      </c>
      <c r="D45" s="69" t="s">
        <v>17</v>
      </c>
      <c r="E45" s="54">
        <v>1</v>
      </c>
      <c r="F45" s="35"/>
      <c r="G45" s="31"/>
    </row>
    <row r="46" spans="1:8" ht="13.2" x14ac:dyDescent="0.25">
      <c r="A46" s="39"/>
      <c r="B46" s="39"/>
      <c r="C46" s="48"/>
      <c r="D46" s="46"/>
      <c r="E46" s="54"/>
      <c r="F46" s="32"/>
      <c r="G46" s="31"/>
    </row>
    <row r="47" spans="1:8" ht="30" customHeight="1" x14ac:dyDescent="0.25">
      <c r="A47" s="39"/>
      <c r="B47" s="40"/>
      <c r="C47" s="125" t="s">
        <v>26</v>
      </c>
      <c r="D47" s="126"/>
      <c r="E47" s="126"/>
      <c r="F47" s="127"/>
      <c r="G47" s="41"/>
    </row>
    <row r="48" spans="1:8" ht="30" customHeight="1" x14ac:dyDescent="0.25">
      <c r="A48" s="3"/>
      <c r="B48" s="3"/>
      <c r="C48" s="37"/>
      <c r="D48" s="12"/>
      <c r="E48" s="1"/>
      <c r="F48" s="12"/>
      <c r="G48" s="38"/>
    </row>
    <row r="49" spans="1:7" ht="30" customHeight="1" x14ac:dyDescent="0.25">
      <c r="A49" s="39"/>
      <c r="B49" s="39"/>
      <c r="C49" s="128" t="s">
        <v>27</v>
      </c>
      <c r="D49" s="128"/>
      <c r="E49" s="128"/>
      <c r="F49" s="128"/>
      <c r="G49" s="31"/>
    </row>
    <row r="50" spans="1:7" ht="13.2" x14ac:dyDescent="0.25">
      <c r="A50" s="19"/>
      <c r="B50" s="36" t="s">
        <v>97</v>
      </c>
      <c r="C50" s="53" t="s">
        <v>52</v>
      </c>
      <c r="D50" s="46"/>
      <c r="E50" s="47"/>
      <c r="F50" s="55"/>
      <c r="G50" s="31"/>
    </row>
    <row r="51" spans="1:7" ht="12.75" customHeight="1" x14ac:dyDescent="0.25">
      <c r="A51" s="15" t="s">
        <v>98</v>
      </c>
      <c r="B51" s="19"/>
      <c r="C51" s="48" t="s">
        <v>54</v>
      </c>
      <c r="D51" s="46" t="s">
        <v>17</v>
      </c>
      <c r="E51" s="47">
        <v>1</v>
      </c>
      <c r="F51" s="55"/>
      <c r="G51" s="31"/>
    </row>
    <row r="52" spans="1:7" ht="13.2" x14ac:dyDescent="0.25">
      <c r="A52" s="15" t="s">
        <v>99</v>
      </c>
      <c r="B52" s="19"/>
      <c r="C52" s="48" t="s">
        <v>56</v>
      </c>
      <c r="D52" s="46" t="s">
        <v>17</v>
      </c>
      <c r="E52" s="47">
        <v>1</v>
      </c>
      <c r="F52" s="55"/>
      <c r="G52" s="31"/>
    </row>
    <row r="53" spans="1:7" ht="13.2" x14ac:dyDescent="0.25">
      <c r="A53" s="15" t="s">
        <v>100</v>
      </c>
      <c r="B53" s="19"/>
      <c r="C53" s="48" t="s">
        <v>58</v>
      </c>
      <c r="D53" s="46" t="s">
        <v>17</v>
      </c>
      <c r="E53" s="47">
        <v>1</v>
      </c>
      <c r="F53" s="55"/>
      <c r="G53" s="31"/>
    </row>
    <row r="54" spans="1:7" ht="13.2" x14ac:dyDescent="0.25">
      <c r="A54" s="15" t="s">
        <v>101</v>
      </c>
      <c r="B54" s="19"/>
      <c r="C54" s="48" t="s">
        <v>60</v>
      </c>
      <c r="D54" s="46" t="s">
        <v>17</v>
      </c>
      <c r="E54" s="47">
        <v>1</v>
      </c>
      <c r="F54" s="55"/>
      <c r="G54" s="31"/>
    </row>
    <row r="55" spans="1:7" ht="13.2" x14ac:dyDescent="0.25">
      <c r="A55" s="15" t="s">
        <v>102</v>
      </c>
      <c r="B55" s="19"/>
      <c r="C55" s="48" t="s">
        <v>62</v>
      </c>
      <c r="D55" s="46" t="s">
        <v>17</v>
      </c>
      <c r="E55" s="47">
        <v>1</v>
      </c>
      <c r="F55" s="55"/>
      <c r="G55" s="31"/>
    </row>
    <row r="56" spans="1:7" ht="13.2" x14ac:dyDescent="0.25">
      <c r="A56" s="15" t="s">
        <v>103</v>
      </c>
      <c r="B56" s="19"/>
      <c r="C56" s="48" t="s">
        <v>64</v>
      </c>
      <c r="D56" s="46" t="s">
        <v>17</v>
      </c>
      <c r="E56" s="47">
        <v>1</v>
      </c>
      <c r="F56" s="55"/>
      <c r="G56" s="31"/>
    </row>
    <row r="57" spans="1:7" ht="13.2" x14ac:dyDescent="0.25">
      <c r="A57" s="15" t="s">
        <v>104</v>
      </c>
      <c r="B57" s="19"/>
      <c r="C57" s="48" t="s">
        <v>105</v>
      </c>
      <c r="D57" s="46" t="s">
        <v>17</v>
      </c>
      <c r="E57" s="47">
        <v>1</v>
      </c>
      <c r="F57" s="55"/>
      <c r="G57" s="31"/>
    </row>
    <row r="58" spans="1:7" ht="13.2" x14ac:dyDescent="0.25">
      <c r="A58" s="15" t="s">
        <v>106</v>
      </c>
      <c r="B58" s="19"/>
      <c r="C58" s="48" t="s">
        <v>68</v>
      </c>
      <c r="D58" s="46" t="s">
        <v>17</v>
      </c>
      <c r="E58" s="47">
        <v>1</v>
      </c>
      <c r="F58" s="55"/>
      <c r="G58" s="31"/>
    </row>
    <row r="59" spans="1:7" ht="13.2" x14ac:dyDescent="0.25">
      <c r="A59" s="15" t="s">
        <v>107</v>
      </c>
      <c r="B59" s="19"/>
      <c r="C59" s="48" t="s">
        <v>70</v>
      </c>
      <c r="D59" s="46" t="s">
        <v>17</v>
      </c>
      <c r="E59" s="47">
        <v>1</v>
      </c>
      <c r="F59" s="55"/>
      <c r="G59" s="31"/>
    </row>
    <row r="60" spans="1:7" ht="13.2" x14ac:dyDescent="0.25">
      <c r="A60" s="15" t="s">
        <v>108</v>
      </c>
      <c r="B60" s="19"/>
      <c r="C60" s="48" t="s">
        <v>72</v>
      </c>
      <c r="D60" s="46" t="s">
        <v>17</v>
      </c>
      <c r="E60" s="47">
        <v>1</v>
      </c>
      <c r="F60" s="55"/>
      <c r="G60" s="31"/>
    </row>
    <row r="61" spans="1:7" ht="13.2" x14ac:dyDescent="0.25">
      <c r="A61" s="15" t="s">
        <v>109</v>
      </c>
      <c r="B61" s="19" t="s">
        <v>110</v>
      </c>
      <c r="C61" s="50" t="s">
        <v>111</v>
      </c>
      <c r="D61" s="46" t="s">
        <v>17</v>
      </c>
      <c r="E61" s="47">
        <v>1</v>
      </c>
      <c r="F61" s="55"/>
      <c r="G61" s="31"/>
    </row>
    <row r="62" spans="1:7" ht="13.2" x14ac:dyDescent="0.25">
      <c r="A62" s="19" t="s">
        <v>112</v>
      </c>
      <c r="B62" s="19" t="s">
        <v>113</v>
      </c>
      <c r="C62" s="63" t="s">
        <v>150</v>
      </c>
      <c r="D62" s="46" t="s">
        <v>17</v>
      </c>
      <c r="E62" s="47">
        <v>1</v>
      </c>
      <c r="F62" s="55"/>
      <c r="G62" s="31"/>
    </row>
    <row r="63" spans="1:7" ht="13.2" x14ac:dyDescent="0.25">
      <c r="A63" s="19" t="s">
        <v>114</v>
      </c>
      <c r="B63" s="19" t="s">
        <v>115</v>
      </c>
      <c r="C63" s="50" t="s">
        <v>116</v>
      </c>
      <c r="D63" s="46" t="s">
        <v>17</v>
      </c>
      <c r="E63" s="47">
        <v>1</v>
      </c>
      <c r="F63" s="55"/>
      <c r="G63" s="31"/>
    </row>
    <row r="64" spans="1:7" ht="13.2" x14ac:dyDescent="0.25">
      <c r="A64" s="15" t="s">
        <v>117</v>
      </c>
      <c r="B64" s="19" t="s">
        <v>118</v>
      </c>
      <c r="C64" s="48" t="s">
        <v>78</v>
      </c>
      <c r="D64" s="46" t="s">
        <v>17</v>
      </c>
      <c r="E64" s="47">
        <v>1</v>
      </c>
      <c r="F64" s="55"/>
      <c r="G64" s="31"/>
    </row>
    <row r="65" spans="1:8" ht="13.2" x14ac:dyDescent="0.25">
      <c r="A65" s="15" t="s">
        <v>119</v>
      </c>
      <c r="B65" s="19" t="s">
        <v>120</v>
      </c>
      <c r="C65" s="48" t="s">
        <v>81</v>
      </c>
      <c r="D65" s="46" t="s">
        <v>17</v>
      </c>
      <c r="E65" s="47">
        <v>1</v>
      </c>
      <c r="F65" s="55"/>
      <c r="G65" s="31"/>
    </row>
    <row r="66" spans="1:8" ht="13.2" x14ac:dyDescent="0.25">
      <c r="A66" s="15" t="s">
        <v>121</v>
      </c>
      <c r="B66" s="19" t="s">
        <v>122</v>
      </c>
      <c r="C66" s="48" t="s">
        <v>123</v>
      </c>
      <c r="D66" s="46" t="s">
        <v>17</v>
      </c>
      <c r="E66" s="47">
        <v>1</v>
      </c>
      <c r="F66" s="55"/>
      <c r="G66" s="31"/>
    </row>
    <row r="67" spans="1:8" ht="13.2" x14ac:dyDescent="0.25">
      <c r="A67" s="19" t="s">
        <v>124</v>
      </c>
      <c r="B67" s="19"/>
      <c r="C67" s="50" t="s">
        <v>125</v>
      </c>
      <c r="D67" s="46" t="s">
        <v>24</v>
      </c>
      <c r="E67" s="54">
        <v>3</v>
      </c>
      <c r="F67" s="55"/>
      <c r="G67" s="31"/>
    </row>
    <row r="68" spans="1:8" ht="13.2" x14ac:dyDescent="0.25">
      <c r="A68" s="19" t="s">
        <v>126</v>
      </c>
      <c r="B68" s="19"/>
      <c r="C68" s="50" t="s">
        <v>127</v>
      </c>
      <c r="D68" s="46" t="s">
        <v>24</v>
      </c>
      <c r="E68" s="54">
        <v>2</v>
      </c>
      <c r="F68" s="55"/>
      <c r="G68" s="31"/>
    </row>
    <row r="69" spans="1:8" ht="13.2" x14ac:dyDescent="0.25">
      <c r="A69" s="19" t="s">
        <v>128</v>
      </c>
      <c r="B69" s="19"/>
      <c r="C69" s="48" t="s">
        <v>129</v>
      </c>
      <c r="D69" s="46" t="s">
        <v>24</v>
      </c>
      <c r="E69" s="47">
        <v>2</v>
      </c>
      <c r="F69" s="55"/>
      <c r="G69" s="31"/>
    </row>
    <row r="70" spans="1:8" ht="13.2" x14ac:dyDescent="0.25">
      <c r="A70" s="19"/>
      <c r="B70" s="19"/>
      <c r="C70" s="48"/>
      <c r="D70" s="46"/>
      <c r="E70" s="47"/>
      <c r="F70" s="55"/>
      <c r="G70" s="29"/>
    </row>
    <row r="71" spans="1:8" ht="13.2" x14ac:dyDescent="0.25">
      <c r="A71" s="36" t="s">
        <v>19</v>
      </c>
      <c r="B71" s="36" t="s">
        <v>130</v>
      </c>
      <c r="C71" s="77" t="s">
        <v>131</v>
      </c>
      <c r="D71" s="46"/>
      <c r="E71" s="47"/>
      <c r="F71" s="55"/>
      <c r="G71" s="29"/>
    </row>
    <row r="72" spans="1:8" ht="13.2" x14ac:dyDescent="0.25">
      <c r="A72" s="19"/>
      <c r="B72" s="19" t="s">
        <v>132</v>
      </c>
      <c r="C72" s="48" t="s">
        <v>133</v>
      </c>
      <c r="D72" s="46"/>
      <c r="E72" s="47"/>
      <c r="F72" s="55"/>
      <c r="G72" s="29"/>
    </row>
    <row r="73" spans="1:8" ht="26.4" x14ac:dyDescent="0.25">
      <c r="A73" s="19" t="s">
        <v>134</v>
      </c>
      <c r="B73" s="19"/>
      <c r="C73" s="48" t="s">
        <v>135</v>
      </c>
      <c r="D73" s="46" t="s">
        <v>136</v>
      </c>
      <c r="E73" s="47"/>
      <c r="F73" s="55"/>
      <c r="G73" s="29"/>
      <c r="H73" s="90"/>
    </row>
    <row r="74" spans="1:8" ht="13.2" x14ac:dyDescent="0.25">
      <c r="A74" s="19" t="s">
        <v>137</v>
      </c>
      <c r="B74" s="19"/>
      <c r="C74" s="48" t="s">
        <v>138</v>
      </c>
      <c r="D74" s="46" t="s">
        <v>139</v>
      </c>
      <c r="E74" s="47"/>
      <c r="F74" s="55"/>
      <c r="G74" s="29"/>
    </row>
    <row r="75" spans="1:8" ht="13.2" x14ac:dyDescent="0.25">
      <c r="A75" s="43"/>
      <c r="B75" s="44"/>
      <c r="C75" s="57"/>
      <c r="D75" s="46"/>
      <c r="E75" s="47"/>
      <c r="F75" s="34"/>
      <c r="G75" s="29"/>
    </row>
    <row r="76" spans="1:8" ht="13.2" x14ac:dyDescent="0.25">
      <c r="A76" s="43"/>
      <c r="B76" s="67" t="s">
        <v>140</v>
      </c>
      <c r="C76" s="77" t="s">
        <v>141</v>
      </c>
      <c r="D76" s="46"/>
      <c r="E76" s="47"/>
      <c r="F76" s="34"/>
      <c r="G76" s="29"/>
    </row>
    <row r="77" spans="1:8" ht="13.2" x14ac:dyDescent="0.25">
      <c r="A77" s="43"/>
      <c r="B77" s="44"/>
      <c r="C77" s="57"/>
      <c r="D77" s="46"/>
      <c r="E77" s="47"/>
      <c r="F77" s="34"/>
      <c r="G77" s="29"/>
    </row>
    <row r="78" spans="1:8" ht="26.4" x14ac:dyDescent="0.25">
      <c r="A78" s="49" t="s">
        <v>142</v>
      </c>
      <c r="B78" s="44"/>
      <c r="C78" s="45" t="s">
        <v>143</v>
      </c>
      <c r="D78" s="46" t="s">
        <v>136</v>
      </c>
      <c r="E78" s="47"/>
      <c r="F78" s="34"/>
      <c r="G78" s="29"/>
    </row>
    <row r="79" spans="1:8" ht="13.2" x14ac:dyDescent="0.25">
      <c r="A79" s="43" t="s">
        <v>144</v>
      </c>
      <c r="B79" s="44"/>
      <c r="C79" s="45" t="s">
        <v>145</v>
      </c>
      <c r="D79" s="46" t="s">
        <v>139</v>
      </c>
      <c r="E79" s="47"/>
      <c r="F79" s="34"/>
      <c r="G79" s="29"/>
    </row>
    <row r="80" spans="1:8" ht="13.2" x14ac:dyDescent="0.25">
      <c r="A80" s="43"/>
      <c r="B80" s="44"/>
      <c r="C80" s="48"/>
      <c r="D80" s="46"/>
      <c r="E80" s="47"/>
      <c r="F80" s="34"/>
      <c r="G80" s="29"/>
    </row>
    <row r="81" spans="1:7" ht="13.2" x14ac:dyDescent="0.25">
      <c r="A81" s="70" t="s">
        <v>20</v>
      </c>
      <c r="B81" s="67" t="s">
        <v>146</v>
      </c>
      <c r="C81" s="77" t="s">
        <v>147</v>
      </c>
      <c r="D81" s="46"/>
      <c r="E81" s="47"/>
      <c r="F81" s="34"/>
      <c r="G81" s="29"/>
    </row>
    <row r="82" spans="1:7" ht="13.2" x14ac:dyDescent="0.25">
      <c r="A82" s="43" t="s">
        <v>21</v>
      </c>
      <c r="B82" s="44" t="s">
        <v>148</v>
      </c>
      <c r="C82" s="48" t="s">
        <v>149</v>
      </c>
      <c r="D82" s="46" t="s">
        <v>17</v>
      </c>
      <c r="E82" s="47">
        <v>1</v>
      </c>
      <c r="F82" s="34"/>
      <c r="G82" s="29"/>
    </row>
    <row r="83" spans="1:7" ht="13.2" x14ac:dyDescent="0.25">
      <c r="A83" s="19"/>
      <c r="B83" s="25"/>
      <c r="C83" s="26"/>
      <c r="D83" s="27"/>
      <c r="E83" s="23"/>
      <c r="F83" s="34"/>
      <c r="G83" s="29"/>
    </row>
    <row r="84" spans="1:7" ht="13.2" x14ac:dyDescent="0.25">
      <c r="A84" s="70" t="s">
        <v>20</v>
      </c>
      <c r="B84" s="67" t="s">
        <v>151</v>
      </c>
      <c r="C84" s="77" t="s">
        <v>152</v>
      </c>
      <c r="D84" s="51"/>
      <c r="E84" s="47"/>
      <c r="F84" s="34"/>
      <c r="G84" s="29"/>
    </row>
    <row r="85" spans="1:7" ht="13.2" x14ac:dyDescent="0.25">
      <c r="A85" s="43"/>
      <c r="B85" s="44"/>
      <c r="C85" s="50" t="s">
        <v>153</v>
      </c>
      <c r="D85" s="46"/>
      <c r="E85" s="47"/>
      <c r="F85" s="34"/>
      <c r="G85" s="29"/>
    </row>
    <row r="86" spans="1:7" ht="13.2" x14ac:dyDescent="0.25">
      <c r="A86" s="43"/>
      <c r="B86" s="44"/>
      <c r="C86" s="48"/>
      <c r="D86" s="51"/>
      <c r="E86" s="47"/>
      <c r="F86" s="34"/>
      <c r="G86" s="29"/>
    </row>
    <row r="87" spans="1:7" ht="13.2" x14ac:dyDescent="0.25">
      <c r="A87" s="43"/>
      <c r="B87" s="67" t="s">
        <v>154</v>
      </c>
      <c r="C87" s="77" t="s">
        <v>25</v>
      </c>
      <c r="D87" s="51"/>
      <c r="E87" s="47"/>
      <c r="F87" s="34"/>
      <c r="G87" s="29"/>
    </row>
    <row r="88" spans="1:7" ht="13.2" x14ac:dyDescent="0.25">
      <c r="A88" s="43" t="s">
        <v>21</v>
      </c>
      <c r="B88" s="44"/>
      <c r="C88" s="48" t="s">
        <v>155</v>
      </c>
      <c r="D88" s="51" t="s">
        <v>156</v>
      </c>
      <c r="E88" s="47">
        <v>10</v>
      </c>
      <c r="F88" s="34"/>
      <c r="G88" s="29"/>
    </row>
    <row r="89" spans="1:7" ht="13.2" x14ac:dyDescent="0.25">
      <c r="A89" s="43" t="s">
        <v>157</v>
      </c>
      <c r="B89" s="44"/>
      <c r="C89" s="48" t="s">
        <v>158</v>
      </c>
      <c r="D89" s="51" t="s">
        <v>156</v>
      </c>
      <c r="E89" s="47">
        <v>10</v>
      </c>
      <c r="F89" s="34"/>
      <c r="G89" s="29"/>
    </row>
    <row r="90" spans="1:7" ht="13.2" x14ac:dyDescent="0.25">
      <c r="A90" s="43" t="s">
        <v>159</v>
      </c>
      <c r="B90" s="44"/>
      <c r="C90" s="48" t="s">
        <v>160</v>
      </c>
      <c r="D90" s="51" t="s">
        <v>156</v>
      </c>
      <c r="E90" s="47">
        <v>10</v>
      </c>
      <c r="F90" s="34"/>
      <c r="G90" s="29"/>
    </row>
    <row r="91" spans="1:7" ht="13.2" x14ac:dyDescent="0.25">
      <c r="A91" s="43" t="s">
        <v>161</v>
      </c>
      <c r="B91" s="44"/>
      <c r="C91" s="48" t="s">
        <v>162</v>
      </c>
      <c r="D91" s="51" t="s">
        <v>156</v>
      </c>
      <c r="E91" s="47">
        <v>10</v>
      </c>
      <c r="F91" s="34"/>
      <c r="G91" s="29"/>
    </row>
    <row r="92" spans="1:7" ht="13.2" x14ac:dyDescent="0.25">
      <c r="A92" s="43" t="s">
        <v>163</v>
      </c>
      <c r="B92" s="44"/>
      <c r="C92" s="48" t="s">
        <v>164</v>
      </c>
      <c r="D92" s="51" t="s">
        <v>156</v>
      </c>
      <c r="E92" s="47">
        <v>10</v>
      </c>
      <c r="F92" s="34"/>
      <c r="G92" s="29"/>
    </row>
    <row r="93" spans="1:7" ht="13.2" x14ac:dyDescent="0.25">
      <c r="A93" s="43" t="s">
        <v>165</v>
      </c>
      <c r="B93" s="44"/>
      <c r="C93" s="48" t="s">
        <v>166</v>
      </c>
      <c r="D93" s="51" t="s">
        <v>156</v>
      </c>
      <c r="E93" s="47">
        <v>10</v>
      </c>
      <c r="F93" s="34"/>
      <c r="G93" s="29"/>
    </row>
    <row r="94" spans="1:7" ht="13.2" x14ac:dyDescent="0.25">
      <c r="A94" s="43" t="s">
        <v>167</v>
      </c>
      <c r="B94" s="44"/>
      <c r="C94" s="48" t="s">
        <v>168</v>
      </c>
      <c r="D94" s="51" t="s">
        <v>156</v>
      </c>
      <c r="E94" s="47">
        <v>10</v>
      </c>
      <c r="F94" s="34"/>
      <c r="G94" s="29"/>
    </row>
    <row r="95" spans="1:7" ht="13.2" x14ac:dyDescent="0.25">
      <c r="A95" s="43" t="s">
        <v>169</v>
      </c>
      <c r="B95" s="44"/>
      <c r="C95" s="48" t="s">
        <v>170</v>
      </c>
      <c r="D95" s="51" t="s">
        <v>156</v>
      </c>
      <c r="E95" s="47">
        <v>10</v>
      </c>
      <c r="F95" s="34"/>
      <c r="G95" s="29"/>
    </row>
    <row r="96" spans="1:7" ht="13.2" x14ac:dyDescent="0.25">
      <c r="A96" s="43"/>
      <c r="B96" s="44"/>
      <c r="C96" s="48"/>
      <c r="D96" s="51"/>
      <c r="E96" s="47"/>
      <c r="F96" s="34"/>
      <c r="G96" s="29"/>
    </row>
    <row r="97" spans="1:12" ht="30" customHeight="1" x14ac:dyDescent="0.25">
      <c r="A97" s="19"/>
      <c r="B97" s="19"/>
      <c r="C97" s="125" t="s">
        <v>26</v>
      </c>
      <c r="D97" s="126"/>
      <c r="E97" s="126"/>
      <c r="F97" s="127"/>
      <c r="G97" s="41"/>
    </row>
    <row r="98" spans="1:12" ht="30" customHeight="1" x14ac:dyDescent="0.25">
      <c r="A98" s="3"/>
      <c r="B98" s="3"/>
      <c r="C98" s="37"/>
      <c r="D98" s="12"/>
      <c r="E98" s="1"/>
      <c r="F98" s="12"/>
      <c r="G98" s="38"/>
    </row>
    <row r="99" spans="1:12" ht="30" customHeight="1" x14ac:dyDescent="0.25">
      <c r="A99" s="39"/>
      <c r="B99" s="39"/>
      <c r="C99" s="128" t="s">
        <v>27</v>
      </c>
      <c r="D99" s="128"/>
      <c r="E99" s="128"/>
      <c r="F99" s="128"/>
      <c r="G99" s="31"/>
    </row>
    <row r="100" spans="1:12" s="6" customFormat="1" ht="13.2" x14ac:dyDescent="0.25">
      <c r="A100" s="43"/>
      <c r="B100" s="67" t="s">
        <v>171</v>
      </c>
      <c r="C100" s="77" t="s">
        <v>172</v>
      </c>
      <c r="D100" s="51"/>
      <c r="E100" s="47"/>
      <c r="F100" s="34"/>
      <c r="G100" s="29"/>
      <c r="H100" s="12"/>
      <c r="I100" s="12"/>
      <c r="J100" s="12"/>
      <c r="K100" s="12"/>
      <c r="L100" s="12"/>
    </row>
    <row r="101" spans="1:12" ht="13.2" x14ac:dyDescent="0.25">
      <c r="A101" s="43" t="s">
        <v>173</v>
      </c>
      <c r="B101" s="44"/>
      <c r="C101" s="48" t="s">
        <v>174</v>
      </c>
      <c r="D101" s="46" t="s">
        <v>156</v>
      </c>
      <c r="E101" s="47">
        <v>10</v>
      </c>
      <c r="F101" s="34"/>
      <c r="G101" s="29"/>
    </row>
    <row r="102" spans="1:12" ht="13.2" x14ac:dyDescent="0.25">
      <c r="A102" s="43" t="s">
        <v>175</v>
      </c>
      <c r="B102" s="44"/>
      <c r="C102" s="48" t="s">
        <v>176</v>
      </c>
      <c r="D102" s="51"/>
      <c r="E102" s="47"/>
      <c r="F102" s="34"/>
      <c r="G102" s="29"/>
    </row>
    <row r="103" spans="1:12" ht="13.2" x14ac:dyDescent="0.25">
      <c r="A103" s="43" t="s">
        <v>177</v>
      </c>
      <c r="B103" s="44"/>
      <c r="C103" s="48" t="s">
        <v>178</v>
      </c>
      <c r="D103" s="51" t="s">
        <v>156</v>
      </c>
      <c r="E103" s="47">
        <v>10</v>
      </c>
      <c r="F103" s="34"/>
      <c r="G103" s="29"/>
    </row>
    <row r="104" spans="1:12" ht="13.2" x14ac:dyDescent="0.25">
      <c r="A104" s="43" t="s">
        <v>179</v>
      </c>
      <c r="B104" s="44"/>
      <c r="C104" s="48" t="s">
        <v>180</v>
      </c>
      <c r="D104" s="51" t="s">
        <v>156</v>
      </c>
      <c r="E104" s="47">
        <v>10</v>
      </c>
      <c r="F104" s="34"/>
      <c r="G104" s="29"/>
    </row>
    <row r="105" spans="1:12" ht="13.2" x14ac:dyDescent="0.25">
      <c r="A105" s="43" t="s">
        <v>181</v>
      </c>
      <c r="B105" s="44"/>
      <c r="C105" s="48" t="s">
        <v>182</v>
      </c>
      <c r="D105" s="51" t="s">
        <v>156</v>
      </c>
      <c r="E105" s="47">
        <v>10</v>
      </c>
      <c r="F105" s="34"/>
      <c r="G105" s="29"/>
    </row>
    <row r="106" spans="1:12" ht="13.2" x14ac:dyDescent="0.25">
      <c r="A106" s="43" t="s">
        <v>183</v>
      </c>
      <c r="B106" s="44"/>
      <c r="C106" s="48" t="s">
        <v>184</v>
      </c>
      <c r="D106" s="51"/>
      <c r="E106" s="47"/>
      <c r="F106" s="34"/>
      <c r="G106" s="29"/>
    </row>
    <row r="107" spans="1:12" ht="13.2" x14ac:dyDescent="0.25">
      <c r="A107" s="43" t="s">
        <v>185</v>
      </c>
      <c r="B107" s="44"/>
      <c r="C107" s="48" t="s">
        <v>186</v>
      </c>
      <c r="D107" s="51" t="s">
        <v>156</v>
      </c>
      <c r="E107" s="47">
        <v>10</v>
      </c>
      <c r="F107" s="34"/>
      <c r="G107" s="29"/>
    </row>
    <row r="108" spans="1:12" ht="13.2" x14ac:dyDescent="0.25">
      <c r="A108" s="43" t="s">
        <v>187</v>
      </c>
      <c r="B108" s="44"/>
      <c r="C108" s="48" t="s">
        <v>188</v>
      </c>
      <c r="D108" s="51" t="s">
        <v>156</v>
      </c>
      <c r="E108" s="47">
        <v>10</v>
      </c>
      <c r="F108" s="34"/>
      <c r="G108" s="29"/>
    </row>
    <row r="109" spans="1:12" ht="13.2" x14ac:dyDescent="0.25">
      <c r="A109" s="43" t="s">
        <v>189</v>
      </c>
      <c r="B109" s="44"/>
      <c r="C109" s="48" t="s">
        <v>190</v>
      </c>
      <c r="D109" s="51" t="s">
        <v>156</v>
      </c>
      <c r="E109" s="47">
        <v>10</v>
      </c>
      <c r="F109" s="34"/>
      <c r="G109" s="29"/>
    </row>
    <row r="110" spans="1:12" ht="13.2" x14ac:dyDescent="0.25">
      <c r="A110" s="43" t="s">
        <v>191</v>
      </c>
      <c r="B110" s="44"/>
      <c r="C110" s="48" t="s">
        <v>192</v>
      </c>
      <c r="D110" s="51"/>
      <c r="E110" s="47"/>
      <c r="F110" s="34"/>
      <c r="G110" s="29"/>
    </row>
    <row r="111" spans="1:12" ht="13.2" x14ac:dyDescent="0.25">
      <c r="A111" s="43" t="s">
        <v>193</v>
      </c>
      <c r="B111" s="44"/>
      <c r="C111" s="48" t="s">
        <v>194</v>
      </c>
      <c r="D111" s="51" t="s">
        <v>156</v>
      </c>
      <c r="E111" s="47">
        <v>10</v>
      </c>
      <c r="F111" s="34"/>
      <c r="G111" s="29"/>
    </row>
    <row r="112" spans="1:12" ht="13.2" x14ac:dyDescent="0.25">
      <c r="A112" s="43" t="s">
        <v>195</v>
      </c>
      <c r="B112" s="44"/>
      <c r="C112" s="48" t="s">
        <v>196</v>
      </c>
      <c r="D112" s="51" t="s">
        <v>156</v>
      </c>
      <c r="E112" s="47">
        <v>10</v>
      </c>
      <c r="F112" s="34"/>
      <c r="G112" s="29"/>
    </row>
    <row r="113" spans="1:7" ht="13.2" x14ac:dyDescent="0.25">
      <c r="A113" s="43" t="s">
        <v>197</v>
      </c>
      <c r="B113" s="44"/>
      <c r="C113" s="48" t="s">
        <v>198</v>
      </c>
      <c r="D113" s="51" t="s">
        <v>156</v>
      </c>
      <c r="E113" s="47">
        <v>10</v>
      </c>
      <c r="F113" s="34"/>
      <c r="G113" s="29"/>
    </row>
    <row r="114" spans="1:7" ht="13.2" x14ac:dyDescent="0.25">
      <c r="A114" s="43" t="s">
        <v>199</v>
      </c>
      <c r="B114" s="44"/>
      <c r="C114" s="48" t="s">
        <v>200</v>
      </c>
      <c r="D114" s="51" t="s">
        <v>156</v>
      </c>
      <c r="E114" s="47">
        <v>10</v>
      </c>
      <c r="F114" s="34"/>
      <c r="G114" s="29"/>
    </row>
    <row r="115" spans="1:7" ht="13.2" x14ac:dyDescent="0.25">
      <c r="A115" s="43" t="s">
        <v>201</v>
      </c>
      <c r="B115" s="44"/>
      <c r="C115" s="48" t="s">
        <v>202</v>
      </c>
      <c r="D115" s="51" t="s">
        <v>156</v>
      </c>
      <c r="E115" s="47">
        <v>10</v>
      </c>
      <c r="F115" s="34"/>
      <c r="G115" s="29"/>
    </row>
    <row r="116" spans="1:7" ht="13.2" x14ac:dyDescent="0.25">
      <c r="A116" s="43" t="s">
        <v>203</v>
      </c>
      <c r="B116" s="44"/>
      <c r="C116" s="57" t="s">
        <v>204</v>
      </c>
      <c r="D116" s="46" t="s">
        <v>156</v>
      </c>
      <c r="E116" s="47">
        <v>10</v>
      </c>
      <c r="F116" s="34"/>
      <c r="G116" s="29"/>
    </row>
    <row r="117" spans="1:7" ht="13.2" x14ac:dyDescent="0.25">
      <c r="A117" s="43" t="s">
        <v>205</v>
      </c>
      <c r="B117" s="44"/>
      <c r="C117" s="57" t="s">
        <v>206</v>
      </c>
      <c r="D117" s="46" t="s">
        <v>156</v>
      </c>
      <c r="E117" s="47">
        <v>10</v>
      </c>
      <c r="F117" s="34"/>
      <c r="G117" s="29"/>
    </row>
    <row r="118" spans="1:7" ht="26.4" x14ac:dyDescent="0.25">
      <c r="A118" s="43" t="s">
        <v>207</v>
      </c>
      <c r="B118" s="44"/>
      <c r="C118" s="45" t="s">
        <v>208</v>
      </c>
      <c r="D118" s="51" t="s">
        <v>136</v>
      </c>
      <c r="E118" s="47"/>
      <c r="F118" s="34"/>
      <c r="G118" s="29"/>
    </row>
    <row r="119" spans="1:7" ht="13.2" x14ac:dyDescent="0.25">
      <c r="A119" s="52"/>
      <c r="B119" s="52"/>
      <c r="C119" s="52" t="s">
        <v>209</v>
      </c>
      <c r="D119" s="52" t="s">
        <v>139</v>
      </c>
      <c r="E119" s="52"/>
      <c r="F119" s="92">
        <v>0.1</v>
      </c>
      <c r="G119" s="93"/>
    </row>
    <row r="120" spans="1:7" ht="13.2" x14ac:dyDescent="0.25">
      <c r="A120" s="49"/>
      <c r="B120" s="44"/>
      <c r="C120" s="53"/>
      <c r="D120" s="46"/>
      <c r="E120" s="54"/>
      <c r="F120" s="34"/>
      <c r="G120" s="29"/>
    </row>
    <row r="121" spans="1:7" ht="26.4" x14ac:dyDescent="0.25">
      <c r="A121" s="49"/>
      <c r="B121" s="19"/>
      <c r="C121" s="53" t="s">
        <v>210</v>
      </c>
      <c r="D121" s="46"/>
      <c r="E121" s="54"/>
      <c r="F121" s="34"/>
      <c r="G121" s="29"/>
    </row>
    <row r="122" spans="1:7" ht="13.2" x14ac:dyDescent="0.25">
      <c r="A122" s="49"/>
      <c r="B122" s="44"/>
      <c r="C122" s="45"/>
      <c r="D122" s="46"/>
      <c r="E122" s="47"/>
      <c r="F122" s="34"/>
      <c r="G122" s="29"/>
    </row>
    <row r="123" spans="1:7" ht="13.2" x14ac:dyDescent="0.25">
      <c r="A123" s="43"/>
      <c r="B123" s="44"/>
      <c r="C123" s="45"/>
      <c r="D123" s="51"/>
      <c r="E123" s="47"/>
      <c r="F123" s="34"/>
      <c r="G123" s="29"/>
    </row>
    <row r="124" spans="1:7" ht="13.2" x14ac:dyDescent="0.25">
      <c r="A124" s="49"/>
      <c r="B124" s="44"/>
      <c r="C124" s="50"/>
      <c r="D124" s="51"/>
      <c r="E124" s="47"/>
      <c r="F124" s="34"/>
      <c r="G124" s="29"/>
    </row>
    <row r="125" spans="1:7" ht="30" customHeight="1" x14ac:dyDescent="0.25">
      <c r="A125" s="39"/>
      <c r="B125" s="39"/>
      <c r="C125" s="128" t="s">
        <v>27</v>
      </c>
      <c r="D125" s="128"/>
      <c r="E125" s="128"/>
      <c r="F125" s="128"/>
      <c r="G125" s="29"/>
    </row>
    <row r="126" spans="1:7" ht="30" customHeight="1" thickBot="1" x14ac:dyDescent="0.3">
      <c r="A126" s="19"/>
      <c r="B126" s="25"/>
      <c r="C126" s="26"/>
      <c r="D126" s="27"/>
      <c r="E126" s="42"/>
      <c r="F126" s="34"/>
      <c r="G126" s="29"/>
    </row>
    <row r="127" spans="1:7" ht="30" customHeight="1" thickTop="1" thickBot="1" x14ac:dyDescent="0.3">
      <c r="A127" s="129"/>
      <c r="B127" s="130"/>
      <c r="C127" s="131" t="s">
        <v>34</v>
      </c>
      <c r="D127" s="132"/>
      <c r="E127" s="132"/>
      <c r="F127" s="133"/>
      <c r="G127" s="30"/>
    </row>
    <row r="128" spans="1:7" ht="30" customHeight="1" thickTop="1" x14ac:dyDescent="0.25">
      <c r="A128" s="10"/>
      <c r="B128" s="11"/>
      <c r="C128" s="12"/>
      <c r="D128" s="12"/>
      <c r="E128" s="12"/>
      <c r="F128" s="12"/>
      <c r="G128" s="12"/>
    </row>
    <row r="129" spans="1:6" ht="30" customHeight="1" x14ac:dyDescent="0.25">
      <c r="A129" s="6" t="s">
        <v>6</v>
      </c>
      <c r="B129" s="6"/>
      <c r="C129" s="6"/>
      <c r="D129" s="6"/>
      <c r="E129" s="6" t="s">
        <v>5</v>
      </c>
      <c r="F129" s="6"/>
    </row>
    <row r="130" spans="1:6" ht="30" customHeight="1" x14ac:dyDescent="0.25">
      <c r="A130" s="4" t="s">
        <v>2</v>
      </c>
      <c r="B130" s="4"/>
      <c r="C130" s="6"/>
      <c r="D130" s="6"/>
      <c r="E130" s="4" t="s">
        <v>3</v>
      </c>
      <c r="F130" s="6"/>
    </row>
    <row r="131" spans="1:6" ht="30" customHeight="1" x14ac:dyDescent="0.25">
      <c r="A131" s="6"/>
      <c r="B131" s="6"/>
      <c r="C131" s="6"/>
      <c r="D131" s="6"/>
      <c r="E131" s="6"/>
      <c r="F131" s="6"/>
    </row>
  </sheetData>
  <mergeCells count="9">
    <mergeCell ref="B1:D1"/>
    <mergeCell ref="E1:F1"/>
    <mergeCell ref="C47:F47"/>
    <mergeCell ref="C49:F49"/>
    <mergeCell ref="A127:B127"/>
    <mergeCell ref="C127:F127"/>
    <mergeCell ref="C97:F97"/>
    <mergeCell ref="C125:F125"/>
    <mergeCell ref="C99:F99"/>
  </mergeCells>
  <phoneticPr fontId="4" type="noConversion"/>
  <pageMargins left="0.24000000000000002" right="0.24000000000000002" top="0.43000000000000005" bottom="0.75000000000000011" header="0.31" footer="0.31"/>
  <pageSetup paperSize="9" scale="70" fitToHeight="5" orientation="landscape" r:id="rId1"/>
  <headerFooter>
    <oddFooter>&amp;L&amp;"Arial Bold,Bold"&amp;12&amp;K000000______________________
TENDERER'S SIGNATURE&amp;C&amp;"Arial,Bold"&amp;12&amp;K000000___________________
DATE</oddFooter>
  </headerFooter>
  <rowBreaks count="2" manualBreakCount="2">
    <brk id="47" max="16383" man="1"/>
    <brk id="9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topLeftCell="A103" zoomScale="79" zoomScaleNormal="79" zoomScaleSheetLayoutView="85" workbookViewId="0">
      <selection activeCell="I124" sqref="I124"/>
    </sheetView>
  </sheetViews>
  <sheetFormatPr defaultRowHeight="13.2" x14ac:dyDescent="0.25"/>
  <cols>
    <col min="1" max="1" width="9" customWidth="1"/>
    <col min="2" max="2" width="15.44140625" customWidth="1"/>
    <col min="3" max="3" width="72.44140625" customWidth="1"/>
    <col min="4" max="4" width="8.33203125" customWidth="1"/>
    <col min="5" max="5" width="11.88671875" style="84" customWidth="1"/>
    <col min="6" max="6" width="15.109375" customWidth="1"/>
    <col min="7" max="7" width="26.6640625" customWidth="1"/>
    <col min="9" max="9" width="14.44140625" bestFit="1" customWidth="1"/>
  </cols>
  <sheetData>
    <row r="1" spans="1:12" s="6" customFormat="1" ht="18.899999999999999" customHeight="1" x14ac:dyDescent="0.25">
      <c r="A1" s="10"/>
      <c r="B1" s="123" t="s">
        <v>326</v>
      </c>
      <c r="C1" s="123"/>
      <c r="D1" s="123"/>
      <c r="E1" s="124" t="s">
        <v>33</v>
      </c>
      <c r="F1" s="124"/>
      <c r="G1" s="8"/>
      <c r="H1" s="8"/>
      <c r="I1" s="12"/>
      <c r="L1" s="2"/>
    </row>
    <row r="2" spans="1:12" s="6" customFormat="1" ht="15" customHeight="1" x14ac:dyDescent="0.25">
      <c r="A2" s="10"/>
      <c r="B2" s="11"/>
      <c r="C2" s="12"/>
      <c r="D2" s="12"/>
      <c r="E2" s="8"/>
      <c r="F2" s="8"/>
      <c r="G2" s="8"/>
      <c r="H2" s="8"/>
      <c r="I2" s="12"/>
      <c r="J2" s="9"/>
      <c r="K2" s="9"/>
      <c r="L2" s="2"/>
    </row>
    <row r="3" spans="1:12" s="6" customFormat="1" ht="18" customHeight="1" x14ac:dyDescent="0.25">
      <c r="A3" s="5" t="s">
        <v>237</v>
      </c>
      <c r="B3" s="11"/>
      <c r="C3" s="12"/>
      <c r="D3" s="12"/>
      <c r="E3" s="10"/>
      <c r="F3" s="12"/>
      <c r="G3" s="12"/>
      <c r="H3" s="12"/>
      <c r="I3" s="12"/>
      <c r="J3" s="12"/>
      <c r="K3" s="12"/>
      <c r="L3" s="12"/>
    </row>
    <row r="4" spans="1:12" s="6" customFormat="1" ht="15" customHeight="1" x14ac:dyDescent="0.25">
      <c r="A4" s="10"/>
      <c r="B4" s="11"/>
      <c r="C4" s="12"/>
      <c r="D4" s="12"/>
      <c r="E4" s="10"/>
      <c r="F4" s="12"/>
      <c r="G4" s="12"/>
      <c r="H4" s="12"/>
      <c r="I4" s="12"/>
      <c r="J4" s="12"/>
      <c r="K4" s="12"/>
      <c r="L4" s="12"/>
    </row>
    <row r="5" spans="1:12" s="6" customFormat="1" ht="30" customHeight="1" x14ac:dyDescent="0.25">
      <c r="A5" s="17" t="s">
        <v>9</v>
      </c>
      <c r="B5" s="16" t="s">
        <v>10</v>
      </c>
      <c r="C5" s="16" t="s">
        <v>8</v>
      </c>
      <c r="D5" s="16" t="s">
        <v>11</v>
      </c>
      <c r="E5" s="16" t="s">
        <v>12</v>
      </c>
      <c r="F5" s="16" t="s">
        <v>13</v>
      </c>
      <c r="G5" s="16" t="s">
        <v>14</v>
      </c>
    </row>
    <row r="6" spans="1:12" x14ac:dyDescent="0.25">
      <c r="A6" s="19"/>
      <c r="B6" s="22"/>
      <c r="C6" s="24"/>
      <c r="D6" s="20"/>
      <c r="E6" s="21"/>
      <c r="F6" s="33"/>
      <c r="G6" s="31"/>
    </row>
    <row r="7" spans="1:12" x14ac:dyDescent="0.25">
      <c r="A7" s="36" t="s">
        <v>15</v>
      </c>
      <c r="B7" s="22"/>
      <c r="C7" s="71" t="s">
        <v>230</v>
      </c>
      <c r="D7" s="20"/>
      <c r="E7" s="21"/>
      <c r="F7" s="28"/>
      <c r="G7" s="31"/>
    </row>
    <row r="8" spans="1:12" x14ac:dyDescent="0.25">
      <c r="A8" s="19"/>
      <c r="B8" s="22"/>
      <c r="C8" s="24"/>
      <c r="D8" s="20"/>
      <c r="E8" s="21"/>
      <c r="F8" s="28"/>
      <c r="G8" s="31"/>
    </row>
    <row r="9" spans="1:12" x14ac:dyDescent="0.25">
      <c r="A9" s="36"/>
      <c r="B9" s="24" t="s">
        <v>36</v>
      </c>
      <c r="C9" s="24" t="s">
        <v>37</v>
      </c>
      <c r="D9" s="75"/>
      <c r="E9" s="76"/>
      <c r="F9" s="28"/>
      <c r="G9" s="31"/>
    </row>
    <row r="10" spans="1:12" x14ac:dyDescent="0.25">
      <c r="A10" s="73"/>
      <c r="B10" s="74"/>
      <c r="C10" s="74"/>
      <c r="D10" s="75"/>
      <c r="E10" s="76"/>
      <c r="F10" s="28"/>
      <c r="G10" s="31"/>
      <c r="H10" s="6"/>
    </row>
    <row r="11" spans="1:12" x14ac:dyDescent="0.25">
      <c r="A11" s="36" t="s">
        <v>16</v>
      </c>
      <c r="B11" s="24" t="s">
        <v>146</v>
      </c>
      <c r="C11" s="24" t="s">
        <v>212</v>
      </c>
      <c r="D11" s="75"/>
      <c r="E11" s="76"/>
      <c r="F11" s="28"/>
      <c r="G11" s="31"/>
    </row>
    <row r="12" spans="1:12" x14ac:dyDescent="0.25">
      <c r="A12" s="15" t="s">
        <v>40</v>
      </c>
      <c r="B12" s="74"/>
      <c r="C12" s="74" t="s">
        <v>213</v>
      </c>
      <c r="D12" s="75" t="s">
        <v>17</v>
      </c>
      <c r="E12" s="76">
        <v>1</v>
      </c>
      <c r="F12" s="28"/>
      <c r="G12" s="31"/>
    </row>
    <row r="13" spans="1:12" x14ac:dyDescent="0.25">
      <c r="A13" s="73"/>
      <c r="B13" s="74"/>
      <c r="C13" s="74"/>
      <c r="D13" s="75"/>
      <c r="E13" s="76"/>
      <c r="F13" s="28"/>
      <c r="G13" s="31"/>
    </row>
    <row r="14" spans="1:12" x14ac:dyDescent="0.25">
      <c r="A14" s="73"/>
      <c r="B14" s="24" t="s">
        <v>214</v>
      </c>
      <c r="C14" s="24" t="s">
        <v>215</v>
      </c>
      <c r="D14" s="75"/>
      <c r="E14" s="76"/>
      <c r="F14" s="28"/>
      <c r="G14" s="31"/>
    </row>
    <row r="15" spans="1:12" x14ac:dyDescent="0.25">
      <c r="A15" s="36" t="s">
        <v>18</v>
      </c>
      <c r="B15" s="24" t="s">
        <v>216</v>
      </c>
      <c r="C15" s="24" t="s">
        <v>217</v>
      </c>
      <c r="D15" s="75"/>
      <c r="E15" s="76"/>
      <c r="F15" s="28"/>
      <c r="G15" s="31"/>
    </row>
    <row r="16" spans="1:12" x14ac:dyDescent="0.25">
      <c r="A16" s="15" t="s">
        <v>86</v>
      </c>
      <c r="B16" s="74"/>
      <c r="C16" s="78" t="s">
        <v>231</v>
      </c>
      <c r="D16" s="79" t="s">
        <v>29</v>
      </c>
      <c r="E16" s="76">
        <v>122900</v>
      </c>
      <c r="F16" s="28"/>
      <c r="G16" s="31"/>
      <c r="J16" s="6"/>
    </row>
    <row r="17" spans="1:7" x14ac:dyDescent="0.25">
      <c r="A17" s="15"/>
      <c r="B17" s="74"/>
      <c r="C17" s="78"/>
      <c r="D17" s="75"/>
      <c r="E17" s="76"/>
      <c r="F17" s="28"/>
      <c r="G17" s="31"/>
    </row>
    <row r="18" spans="1:7" x14ac:dyDescent="0.25">
      <c r="A18" s="36" t="s">
        <v>19</v>
      </c>
      <c r="B18" s="24" t="s">
        <v>218</v>
      </c>
      <c r="C18" s="24" t="s">
        <v>220</v>
      </c>
      <c r="D18" s="75"/>
      <c r="E18" s="76"/>
      <c r="F18" s="28"/>
      <c r="G18" s="31"/>
    </row>
    <row r="19" spans="1:7" x14ac:dyDescent="0.25">
      <c r="A19" s="15" t="s">
        <v>134</v>
      </c>
      <c r="B19" s="74"/>
      <c r="C19" s="74" t="s">
        <v>219</v>
      </c>
      <c r="D19" s="75" t="s">
        <v>24</v>
      </c>
      <c r="E19" s="76">
        <v>10</v>
      </c>
      <c r="F19" s="28"/>
      <c r="G19" s="31"/>
    </row>
    <row r="20" spans="1:7" x14ac:dyDescent="0.25">
      <c r="A20" s="73"/>
      <c r="B20" s="74"/>
      <c r="C20" s="74"/>
      <c r="D20" s="75"/>
      <c r="E20" s="76"/>
      <c r="F20" s="28"/>
      <c r="G20" s="31"/>
    </row>
    <row r="21" spans="1:7" x14ac:dyDescent="0.25">
      <c r="A21" s="68"/>
      <c r="B21" s="39" t="s">
        <v>221</v>
      </c>
      <c r="C21" s="53" t="s">
        <v>23</v>
      </c>
      <c r="D21" s="18"/>
      <c r="E21" s="82"/>
      <c r="F21" s="33"/>
      <c r="G21" s="31"/>
    </row>
    <row r="22" spans="1:7" x14ac:dyDescent="0.25">
      <c r="A22" s="39"/>
      <c r="B22" s="39"/>
      <c r="C22" s="66"/>
      <c r="D22" s="46"/>
      <c r="E22" s="81"/>
      <c r="F22" s="32"/>
      <c r="G22" s="31"/>
    </row>
    <row r="23" spans="1:7" ht="26.4" x14ac:dyDescent="0.25">
      <c r="A23" s="39" t="s">
        <v>20</v>
      </c>
      <c r="B23" s="39"/>
      <c r="C23" s="24" t="s">
        <v>222</v>
      </c>
      <c r="D23" s="46"/>
      <c r="E23" s="81"/>
      <c r="F23" s="32"/>
      <c r="G23" s="31"/>
    </row>
    <row r="24" spans="1:7" x14ac:dyDescent="0.25">
      <c r="A24" s="80" t="s">
        <v>21</v>
      </c>
      <c r="B24" s="39"/>
      <c r="C24" s="78" t="s">
        <v>232</v>
      </c>
      <c r="D24" s="79" t="s">
        <v>28</v>
      </c>
      <c r="E24" s="81">
        <f>E16*0.15</f>
        <v>18435</v>
      </c>
      <c r="F24" s="32"/>
      <c r="G24" s="31"/>
    </row>
    <row r="25" spans="1:7" x14ac:dyDescent="0.25">
      <c r="A25" s="39"/>
      <c r="B25" s="39"/>
      <c r="C25" s="66"/>
      <c r="D25" s="46"/>
      <c r="E25" s="81"/>
      <c r="F25" s="32"/>
      <c r="G25" s="31"/>
    </row>
    <row r="26" spans="1:7" ht="57" customHeight="1" x14ac:dyDescent="0.25">
      <c r="A26" s="39" t="s">
        <v>238</v>
      </c>
      <c r="B26" s="39"/>
      <c r="C26" s="24" t="s">
        <v>233</v>
      </c>
      <c r="D26" s="46"/>
      <c r="E26" s="81"/>
      <c r="F26" s="32"/>
      <c r="G26" s="31"/>
    </row>
    <row r="27" spans="1:7" x14ac:dyDescent="0.25">
      <c r="A27" s="80" t="s">
        <v>239</v>
      </c>
      <c r="B27" s="39"/>
      <c r="C27" s="78" t="s">
        <v>232</v>
      </c>
      <c r="D27" s="79" t="s">
        <v>28</v>
      </c>
      <c r="E27" s="81">
        <v>50000</v>
      </c>
      <c r="F27" s="32"/>
      <c r="G27" s="31"/>
    </row>
    <row r="28" spans="1:7" x14ac:dyDescent="0.25">
      <c r="A28" s="39"/>
      <c r="B28" s="39"/>
      <c r="C28" s="66"/>
      <c r="D28" s="46"/>
      <c r="E28" s="81"/>
      <c r="F28" s="32"/>
      <c r="G28" s="31"/>
    </row>
    <row r="29" spans="1:7" x14ac:dyDescent="0.25">
      <c r="A29" s="39" t="s">
        <v>240</v>
      </c>
      <c r="B29" s="39"/>
      <c r="C29" s="24" t="s">
        <v>234</v>
      </c>
      <c r="D29" s="46"/>
      <c r="E29" s="81"/>
      <c r="F29" s="32"/>
      <c r="G29" s="31"/>
    </row>
    <row r="30" spans="1:7" x14ac:dyDescent="0.25">
      <c r="A30" s="80" t="s">
        <v>243</v>
      </c>
      <c r="B30" s="39"/>
      <c r="C30" s="78" t="s">
        <v>232</v>
      </c>
      <c r="D30" s="79" t="s">
        <v>28</v>
      </c>
      <c r="E30" s="81">
        <f>E27*0.25</f>
        <v>12500</v>
      </c>
      <c r="F30" s="32"/>
      <c r="G30" s="31"/>
    </row>
    <row r="31" spans="1:7" x14ac:dyDescent="0.25">
      <c r="A31" s="39"/>
      <c r="B31" s="39"/>
      <c r="C31" s="66"/>
      <c r="D31" s="46"/>
      <c r="E31" s="81"/>
      <c r="F31" s="32"/>
      <c r="G31" s="31"/>
    </row>
    <row r="32" spans="1:7" ht="26.4" x14ac:dyDescent="0.25">
      <c r="A32" s="39" t="s">
        <v>305</v>
      </c>
      <c r="B32" s="39"/>
      <c r="C32" s="24" t="s">
        <v>235</v>
      </c>
      <c r="D32" s="46"/>
      <c r="E32" s="81"/>
      <c r="F32" s="32"/>
      <c r="G32" s="31"/>
    </row>
    <row r="33" spans="1:7" x14ac:dyDescent="0.25">
      <c r="A33" s="80" t="s">
        <v>306</v>
      </c>
      <c r="B33" s="39"/>
      <c r="C33" s="78" t="s">
        <v>232</v>
      </c>
      <c r="D33" s="46" t="s">
        <v>28</v>
      </c>
      <c r="E33" s="81">
        <f>0.7*0.5*1510</f>
        <v>528.5</v>
      </c>
      <c r="F33" s="32"/>
      <c r="G33" s="31"/>
    </row>
    <row r="34" spans="1:7" x14ac:dyDescent="0.25">
      <c r="A34" s="39"/>
      <c r="B34" s="39"/>
      <c r="C34" s="66"/>
      <c r="D34" s="46"/>
      <c r="E34" s="81"/>
      <c r="F34" s="32"/>
      <c r="G34" s="31"/>
    </row>
    <row r="35" spans="1:7" x14ac:dyDescent="0.25">
      <c r="A35" s="39" t="s">
        <v>241</v>
      </c>
      <c r="B35" s="39"/>
      <c r="C35" s="24" t="s">
        <v>236</v>
      </c>
      <c r="D35" s="46"/>
      <c r="E35" s="81"/>
      <c r="F35" s="32"/>
      <c r="G35" s="31"/>
    </row>
    <row r="36" spans="1:7" x14ac:dyDescent="0.25">
      <c r="A36" s="80" t="s">
        <v>242</v>
      </c>
      <c r="B36" s="39"/>
      <c r="C36" s="78" t="s">
        <v>232</v>
      </c>
      <c r="D36" s="46" t="s">
        <v>28</v>
      </c>
      <c r="E36" s="83">
        <f>0.3*2*1050</f>
        <v>630</v>
      </c>
      <c r="F36" s="32"/>
      <c r="G36" s="31"/>
    </row>
    <row r="37" spans="1:7" x14ac:dyDescent="0.25">
      <c r="A37" s="39"/>
      <c r="B37" s="39"/>
      <c r="C37" s="66"/>
      <c r="D37" s="46"/>
      <c r="E37" s="81"/>
      <c r="F37" s="32"/>
      <c r="G37" s="31"/>
    </row>
    <row r="38" spans="1:7" x14ac:dyDescent="0.25">
      <c r="A38" s="39" t="s">
        <v>244</v>
      </c>
      <c r="B38" s="39"/>
      <c r="C38" s="24" t="s">
        <v>249</v>
      </c>
      <c r="D38" s="46"/>
      <c r="E38" s="81"/>
      <c r="F38" s="32"/>
      <c r="G38" s="31"/>
    </row>
    <row r="39" spans="1:7" x14ac:dyDescent="0.25">
      <c r="A39" s="80" t="s">
        <v>245</v>
      </c>
      <c r="B39" s="39"/>
      <c r="C39" s="78" t="s">
        <v>232</v>
      </c>
      <c r="D39" s="46" t="s">
        <v>28</v>
      </c>
      <c r="E39" s="83">
        <f>4*1*0.5*1700</f>
        <v>3400</v>
      </c>
      <c r="F39" s="32"/>
      <c r="G39" s="31"/>
    </row>
    <row r="40" spans="1:7" x14ac:dyDescent="0.25">
      <c r="A40" s="39"/>
      <c r="B40" s="39"/>
      <c r="C40" s="78"/>
      <c r="D40" s="46"/>
      <c r="E40" s="83"/>
      <c r="F40" s="32"/>
      <c r="G40" s="31"/>
    </row>
    <row r="41" spans="1:7" x14ac:dyDescent="0.25">
      <c r="A41" s="39" t="s">
        <v>246</v>
      </c>
      <c r="B41" s="39"/>
      <c r="C41" s="24" t="s">
        <v>250</v>
      </c>
      <c r="D41" s="46"/>
      <c r="E41" s="81"/>
      <c r="F41" s="32"/>
      <c r="G41" s="31"/>
    </row>
    <row r="42" spans="1:7" x14ac:dyDescent="0.25">
      <c r="A42" s="80" t="s">
        <v>256</v>
      </c>
      <c r="B42" s="39"/>
      <c r="C42" s="78" t="s">
        <v>232</v>
      </c>
      <c r="D42" s="46" t="s">
        <v>28</v>
      </c>
      <c r="E42" s="83">
        <f>0.6*0.5*1700</f>
        <v>510</v>
      </c>
      <c r="F42" s="32"/>
      <c r="G42" s="31"/>
    </row>
    <row r="43" spans="1:7" x14ac:dyDescent="0.25">
      <c r="A43" s="39"/>
      <c r="B43" s="39"/>
      <c r="C43" s="78"/>
      <c r="D43" s="46"/>
      <c r="E43" s="83"/>
      <c r="F43" s="32"/>
      <c r="G43" s="31"/>
    </row>
    <row r="44" spans="1:7" x14ac:dyDescent="0.25">
      <c r="A44" s="39" t="s">
        <v>247</v>
      </c>
      <c r="B44" s="39"/>
      <c r="C44" s="24" t="s">
        <v>276</v>
      </c>
      <c r="D44" s="46"/>
      <c r="E44" s="81"/>
      <c r="F44" s="32"/>
      <c r="G44" s="31"/>
    </row>
    <row r="45" spans="1:7" x14ac:dyDescent="0.25">
      <c r="A45" s="80" t="s">
        <v>257</v>
      </c>
      <c r="B45" s="39"/>
      <c r="C45" s="78" t="s">
        <v>232</v>
      </c>
      <c r="D45" s="46" t="s">
        <v>28</v>
      </c>
      <c r="E45" s="83">
        <f>2*0.5*0.5*70</f>
        <v>35</v>
      </c>
      <c r="F45" s="32"/>
      <c r="G45" s="31"/>
    </row>
    <row r="46" spans="1:7" x14ac:dyDescent="0.25">
      <c r="A46" s="39"/>
      <c r="B46" s="39"/>
      <c r="C46" s="78"/>
      <c r="D46" s="46"/>
      <c r="E46" s="83"/>
      <c r="F46" s="32"/>
      <c r="G46" s="31"/>
    </row>
    <row r="47" spans="1:7" x14ac:dyDescent="0.25">
      <c r="A47" s="39"/>
      <c r="B47" s="39"/>
      <c r="C47" s="53" t="s">
        <v>223</v>
      </c>
      <c r="D47" s="46"/>
      <c r="E47" s="81"/>
      <c r="F47" s="32"/>
      <c r="G47" s="31"/>
    </row>
    <row r="48" spans="1:7" x14ac:dyDescent="0.25">
      <c r="A48" s="39"/>
      <c r="B48" s="39"/>
      <c r="C48" s="66"/>
      <c r="D48" s="46"/>
      <c r="E48" s="81"/>
      <c r="F48" s="32"/>
      <c r="G48" s="31"/>
    </row>
    <row r="49" spans="1:7" ht="44.25" customHeight="1" x14ac:dyDescent="0.25">
      <c r="A49" s="39" t="s">
        <v>248</v>
      </c>
      <c r="B49" s="39"/>
      <c r="C49" s="53" t="s">
        <v>277</v>
      </c>
      <c r="D49" s="46"/>
      <c r="E49" s="81"/>
      <c r="F49" s="32"/>
      <c r="G49" s="31"/>
    </row>
    <row r="50" spans="1:7" x14ac:dyDescent="0.25">
      <c r="A50" s="80" t="s">
        <v>258</v>
      </c>
      <c r="B50" s="39"/>
      <c r="C50" s="78" t="s">
        <v>232</v>
      </c>
      <c r="D50" s="46" t="s">
        <v>28</v>
      </c>
      <c r="E50" s="81">
        <v>50000</v>
      </c>
      <c r="F50" s="32"/>
      <c r="G50" s="31"/>
    </row>
    <row r="51" spans="1:7" x14ac:dyDescent="0.25">
      <c r="A51" s="39"/>
      <c r="B51" s="39"/>
      <c r="C51" s="66"/>
      <c r="D51" s="46"/>
      <c r="E51" s="81"/>
      <c r="F51" s="32"/>
      <c r="G51" s="31"/>
    </row>
    <row r="52" spans="1:7" ht="39.6" x14ac:dyDescent="0.25">
      <c r="A52" s="39" t="s">
        <v>248</v>
      </c>
      <c r="B52" s="39"/>
      <c r="C52" s="53" t="s">
        <v>253</v>
      </c>
      <c r="D52" s="46"/>
      <c r="E52" s="81"/>
      <c r="F52" s="32"/>
      <c r="G52" s="31"/>
    </row>
    <row r="53" spans="1:7" x14ac:dyDescent="0.25">
      <c r="A53" s="80" t="s">
        <v>258</v>
      </c>
      <c r="B53" s="39"/>
      <c r="C53" s="78" t="s">
        <v>232</v>
      </c>
      <c r="D53" s="46" t="s">
        <v>28</v>
      </c>
      <c r="E53" s="81">
        <f>E16*0.1</f>
        <v>12290</v>
      </c>
      <c r="F53" s="32"/>
      <c r="G53" s="31"/>
    </row>
    <row r="54" spans="1:7" x14ac:dyDescent="0.25">
      <c r="A54" s="39"/>
      <c r="B54" s="39"/>
      <c r="C54" s="66"/>
      <c r="D54" s="46"/>
      <c r="E54" s="81"/>
      <c r="F54" s="32"/>
      <c r="G54" s="31"/>
    </row>
    <row r="55" spans="1:7" ht="26.4" x14ac:dyDescent="0.25">
      <c r="A55" s="39" t="s">
        <v>251</v>
      </c>
      <c r="B55" s="39"/>
      <c r="C55" s="53" t="s">
        <v>254</v>
      </c>
      <c r="D55" s="46"/>
      <c r="E55" s="81"/>
      <c r="F55" s="32"/>
      <c r="G55" s="31"/>
    </row>
    <row r="56" spans="1:7" x14ac:dyDescent="0.25">
      <c r="A56" s="80" t="s">
        <v>252</v>
      </c>
      <c r="B56" s="39"/>
      <c r="C56" s="78" t="s">
        <v>232</v>
      </c>
      <c r="D56" s="46" t="s">
        <v>28</v>
      </c>
      <c r="E56" s="81">
        <f>E16*0.3</f>
        <v>36870</v>
      </c>
      <c r="F56" s="32"/>
      <c r="G56" s="31"/>
    </row>
    <row r="57" spans="1:7" x14ac:dyDescent="0.25">
      <c r="A57" s="39"/>
      <c r="B57" s="39"/>
      <c r="C57" s="66"/>
      <c r="D57" s="46"/>
      <c r="E57" s="81"/>
      <c r="F57" s="32"/>
      <c r="G57" s="31"/>
    </row>
    <row r="58" spans="1:7" ht="40.5" customHeight="1" x14ac:dyDescent="0.25">
      <c r="A58" s="39" t="s">
        <v>307</v>
      </c>
      <c r="B58" s="39"/>
      <c r="C58" s="53" t="s">
        <v>262</v>
      </c>
      <c r="D58" s="46"/>
      <c r="E58" s="81"/>
      <c r="F58" s="32"/>
      <c r="G58" s="31"/>
    </row>
    <row r="59" spans="1:7" x14ac:dyDescent="0.25">
      <c r="A59" s="80" t="s">
        <v>308</v>
      </c>
      <c r="B59" s="39"/>
      <c r="C59" s="78" t="s">
        <v>232</v>
      </c>
      <c r="D59" s="46" t="s">
        <v>28</v>
      </c>
      <c r="E59" s="81">
        <f>E16*0.15</f>
        <v>18435</v>
      </c>
      <c r="F59" s="32"/>
      <c r="G59" s="31"/>
    </row>
    <row r="60" spans="1:7" x14ac:dyDescent="0.25">
      <c r="A60" s="39"/>
      <c r="B60" s="39"/>
      <c r="C60" s="66"/>
      <c r="D60" s="46"/>
      <c r="E60" s="81"/>
      <c r="F60" s="32"/>
      <c r="G60" s="31"/>
    </row>
    <row r="61" spans="1:7" ht="63" customHeight="1" x14ac:dyDescent="0.25">
      <c r="A61" s="39" t="s">
        <v>288</v>
      </c>
      <c r="B61" s="39"/>
      <c r="C61" s="53" t="s">
        <v>255</v>
      </c>
      <c r="D61" s="46"/>
      <c r="E61" s="81"/>
      <c r="F61" s="32"/>
      <c r="G61" s="31"/>
    </row>
    <row r="62" spans="1:7" x14ac:dyDescent="0.25">
      <c r="A62" s="80" t="s">
        <v>289</v>
      </c>
      <c r="B62" s="39"/>
      <c r="C62" s="78" t="s">
        <v>232</v>
      </c>
      <c r="D62" s="46" t="s">
        <v>28</v>
      </c>
      <c r="E62" s="81">
        <f>E33</f>
        <v>528.5</v>
      </c>
      <c r="F62" s="32"/>
      <c r="G62" s="31"/>
    </row>
    <row r="63" spans="1:7" x14ac:dyDescent="0.25">
      <c r="A63" s="39"/>
      <c r="B63" s="39"/>
      <c r="C63" s="66"/>
      <c r="D63" s="46"/>
      <c r="E63" s="81"/>
      <c r="F63" s="32"/>
      <c r="G63" s="31"/>
    </row>
    <row r="64" spans="1:7" x14ac:dyDescent="0.25">
      <c r="A64" s="39" t="s">
        <v>290</v>
      </c>
      <c r="B64" s="39"/>
      <c r="C64" s="53" t="s">
        <v>259</v>
      </c>
      <c r="D64" s="46"/>
      <c r="E64" s="81"/>
      <c r="F64" s="32"/>
      <c r="G64" s="31"/>
    </row>
    <row r="65" spans="1:7" x14ac:dyDescent="0.25">
      <c r="A65" s="80" t="s">
        <v>291</v>
      </c>
      <c r="B65" s="39"/>
      <c r="C65" s="78" t="s">
        <v>232</v>
      </c>
      <c r="D65" s="46" t="s">
        <v>28</v>
      </c>
      <c r="E65" s="81">
        <f>E36</f>
        <v>630</v>
      </c>
      <c r="F65" s="32"/>
      <c r="G65" s="31"/>
    </row>
    <row r="66" spans="1:7" x14ac:dyDescent="0.25">
      <c r="A66" s="39"/>
      <c r="B66" s="39"/>
      <c r="C66" s="66"/>
      <c r="D66" s="46"/>
      <c r="E66" s="81"/>
      <c r="F66" s="32"/>
      <c r="G66" s="31"/>
    </row>
    <row r="67" spans="1:7" x14ac:dyDescent="0.25">
      <c r="A67" s="39" t="s">
        <v>292</v>
      </c>
      <c r="B67" s="39"/>
      <c r="C67" s="53" t="s">
        <v>278</v>
      </c>
      <c r="D67" s="46"/>
      <c r="E67" s="81"/>
      <c r="F67" s="32"/>
      <c r="G67" s="31"/>
    </row>
    <row r="68" spans="1:7" ht="15.6" x14ac:dyDescent="0.25">
      <c r="A68" s="80" t="s">
        <v>293</v>
      </c>
      <c r="B68" s="39"/>
      <c r="C68" s="78" t="s">
        <v>232</v>
      </c>
      <c r="D68" s="51" t="s">
        <v>260</v>
      </c>
      <c r="E68" s="81">
        <f>1700*(4.15*2)</f>
        <v>14110.000000000002</v>
      </c>
      <c r="F68" s="32"/>
      <c r="G68" s="31"/>
    </row>
    <row r="69" spans="1:7" x14ac:dyDescent="0.25">
      <c r="A69" s="39"/>
      <c r="B69" s="39"/>
      <c r="C69" s="66"/>
      <c r="D69" s="46"/>
      <c r="E69" s="81"/>
      <c r="F69" s="32"/>
      <c r="G69" s="31"/>
    </row>
    <row r="70" spans="1:7" ht="26.4" x14ac:dyDescent="0.25">
      <c r="A70" s="39" t="s">
        <v>294</v>
      </c>
      <c r="B70" s="39"/>
      <c r="C70" s="53" t="s">
        <v>261</v>
      </c>
      <c r="D70" s="46"/>
      <c r="E70" s="81"/>
      <c r="F70" s="32"/>
      <c r="G70" s="31"/>
    </row>
    <row r="71" spans="1:7" x14ac:dyDescent="0.25">
      <c r="A71" s="80" t="s">
        <v>295</v>
      </c>
      <c r="B71" s="39"/>
      <c r="C71" s="78" t="s">
        <v>232</v>
      </c>
      <c r="D71" s="46" t="s">
        <v>28</v>
      </c>
      <c r="E71" s="81">
        <f>(2*0.2*0.5)*1510</f>
        <v>302</v>
      </c>
      <c r="F71" s="32"/>
      <c r="G71" s="31"/>
    </row>
    <row r="72" spans="1:7" x14ac:dyDescent="0.25">
      <c r="A72" s="39"/>
      <c r="B72" s="39"/>
      <c r="C72" s="66"/>
      <c r="D72" s="46"/>
      <c r="E72" s="81"/>
      <c r="F72" s="32"/>
      <c r="G72" s="31"/>
    </row>
    <row r="73" spans="1:7" x14ac:dyDescent="0.25">
      <c r="A73" s="39"/>
      <c r="B73" s="39"/>
      <c r="C73" s="53" t="s">
        <v>224</v>
      </c>
      <c r="D73" s="46"/>
      <c r="E73" s="81"/>
      <c r="F73" s="32"/>
      <c r="G73" s="31"/>
    </row>
    <row r="74" spans="1:7" x14ac:dyDescent="0.25">
      <c r="A74" s="39"/>
      <c r="B74" s="39"/>
      <c r="C74" s="66"/>
      <c r="D74" s="46"/>
      <c r="E74" s="81"/>
      <c r="F74" s="32"/>
      <c r="G74" s="31"/>
    </row>
    <row r="75" spans="1:7" x14ac:dyDescent="0.25">
      <c r="A75" s="39" t="s">
        <v>296</v>
      </c>
      <c r="B75" s="39"/>
      <c r="C75" s="53" t="s">
        <v>263</v>
      </c>
      <c r="D75" s="46"/>
      <c r="E75" s="81"/>
      <c r="F75" s="32"/>
      <c r="G75" s="31"/>
    </row>
    <row r="76" spans="1:7" x14ac:dyDescent="0.25">
      <c r="A76" s="80" t="s">
        <v>297</v>
      </c>
      <c r="B76" s="39"/>
      <c r="C76" s="78" t="s">
        <v>232</v>
      </c>
      <c r="D76" s="46" t="s">
        <v>28</v>
      </c>
      <c r="E76" s="81">
        <f>E59</f>
        <v>18435</v>
      </c>
      <c r="F76" s="32"/>
      <c r="G76" s="31"/>
    </row>
    <row r="77" spans="1:7" x14ac:dyDescent="0.25">
      <c r="A77" s="39"/>
      <c r="B77" s="39"/>
      <c r="C77" s="66"/>
      <c r="D77" s="46"/>
      <c r="E77" s="81"/>
      <c r="F77" s="32"/>
      <c r="G77" s="31"/>
    </row>
    <row r="78" spans="1:7" ht="26.4" x14ac:dyDescent="0.25">
      <c r="A78" s="39" t="s">
        <v>298</v>
      </c>
      <c r="B78" s="39"/>
      <c r="C78" s="53" t="s">
        <v>264</v>
      </c>
      <c r="D78" s="46"/>
      <c r="E78" s="81"/>
      <c r="F78" s="32"/>
      <c r="G78" s="31"/>
    </row>
    <row r="79" spans="1:7" ht="15.6" x14ac:dyDescent="0.25">
      <c r="A79" s="80" t="s">
        <v>299</v>
      </c>
      <c r="B79" s="39"/>
      <c r="C79" s="78" t="s">
        <v>265</v>
      </c>
      <c r="D79" s="51" t="s">
        <v>260</v>
      </c>
      <c r="E79" s="81">
        <f>70*4</f>
        <v>280</v>
      </c>
      <c r="F79" s="32"/>
      <c r="G79" s="31"/>
    </row>
    <row r="80" spans="1:7" x14ac:dyDescent="0.25">
      <c r="A80" s="80" t="s">
        <v>309</v>
      </c>
      <c r="B80" s="39"/>
      <c r="C80" s="78" t="s">
        <v>266</v>
      </c>
      <c r="D80" s="46" t="s">
        <v>28</v>
      </c>
      <c r="E80" s="81">
        <f>E79*0.1</f>
        <v>28</v>
      </c>
      <c r="F80" s="32"/>
      <c r="G80" s="31"/>
    </row>
    <row r="81" spans="1:7" x14ac:dyDescent="0.25">
      <c r="A81" s="39"/>
      <c r="B81" s="39"/>
      <c r="C81" s="66"/>
      <c r="D81" s="46"/>
      <c r="E81" s="81"/>
      <c r="F81" s="32"/>
      <c r="G81" s="31"/>
    </row>
    <row r="82" spans="1:7" ht="26.4" x14ac:dyDescent="0.25">
      <c r="A82" s="39" t="s">
        <v>300</v>
      </c>
      <c r="B82" s="39"/>
      <c r="C82" s="53" t="s">
        <v>279</v>
      </c>
      <c r="D82" s="46"/>
      <c r="E82" s="81"/>
      <c r="F82" s="32"/>
      <c r="G82" s="31"/>
    </row>
    <row r="83" spans="1:7" x14ac:dyDescent="0.25">
      <c r="A83" s="80" t="s">
        <v>311</v>
      </c>
      <c r="B83" s="39"/>
      <c r="C83" s="78" t="s">
        <v>232</v>
      </c>
      <c r="D83" s="46" t="s">
        <v>28</v>
      </c>
      <c r="E83" s="81">
        <f>E42</f>
        <v>510</v>
      </c>
      <c r="F83" s="32"/>
      <c r="G83" s="31"/>
    </row>
    <row r="84" spans="1:7" x14ac:dyDescent="0.25">
      <c r="A84" s="80"/>
      <c r="B84" s="39"/>
      <c r="C84" s="78"/>
      <c r="D84" s="46"/>
      <c r="E84" s="81"/>
      <c r="F84" s="32"/>
      <c r="G84" s="31"/>
    </row>
    <row r="85" spans="1:7" x14ac:dyDescent="0.25">
      <c r="A85" s="39" t="s">
        <v>310</v>
      </c>
      <c r="B85" s="39"/>
      <c r="C85" s="53" t="s">
        <v>280</v>
      </c>
      <c r="D85" s="46"/>
      <c r="E85" s="81"/>
      <c r="F85" s="32"/>
      <c r="G85" s="31"/>
    </row>
    <row r="86" spans="1:7" x14ac:dyDescent="0.25">
      <c r="A86" s="80" t="s">
        <v>312</v>
      </c>
      <c r="B86" s="39"/>
      <c r="C86" s="78" t="s">
        <v>232</v>
      </c>
      <c r="D86" s="46" t="s">
        <v>28</v>
      </c>
      <c r="E86" s="81">
        <f>1050*2*0.3</f>
        <v>630</v>
      </c>
      <c r="F86" s="32"/>
      <c r="G86" s="31"/>
    </row>
    <row r="87" spans="1:7" x14ac:dyDescent="0.25">
      <c r="A87" s="80"/>
      <c r="B87" s="39"/>
      <c r="C87" s="78"/>
      <c r="D87" s="46"/>
      <c r="E87" s="81"/>
      <c r="F87" s="32"/>
      <c r="G87" s="31"/>
    </row>
    <row r="88" spans="1:7" x14ac:dyDescent="0.25">
      <c r="A88" s="39"/>
      <c r="B88" s="39" t="s">
        <v>225</v>
      </c>
      <c r="C88" s="53" t="s">
        <v>226</v>
      </c>
      <c r="D88" s="46"/>
      <c r="E88" s="81"/>
      <c r="F88" s="32"/>
      <c r="G88" s="31"/>
    </row>
    <row r="89" spans="1:7" x14ac:dyDescent="0.25">
      <c r="A89" s="39"/>
      <c r="B89" s="39"/>
      <c r="C89" s="66"/>
      <c r="D89" s="46"/>
      <c r="E89" s="81"/>
      <c r="F89" s="32"/>
      <c r="G89" s="31"/>
    </row>
    <row r="90" spans="1:7" x14ac:dyDescent="0.25">
      <c r="A90" s="39" t="s">
        <v>313</v>
      </c>
      <c r="B90" s="39"/>
      <c r="C90" s="53" t="s">
        <v>267</v>
      </c>
      <c r="D90" s="46"/>
      <c r="E90" s="81"/>
      <c r="F90" s="32"/>
      <c r="G90" s="31"/>
    </row>
    <row r="91" spans="1:7" ht="15.6" x14ac:dyDescent="0.25">
      <c r="A91" s="80" t="s">
        <v>314</v>
      </c>
      <c r="B91" s="39"/>
      <c r="C91" s="78" t="s">
        <v>268</v>
      </c>
      <c r="D91" s="51" t="s">
        <v>260</v>
      </c>
      <c r="E91" s="81">
        <v>95000</v>
      </c>
      <c r="F91" s="32"/>
      <c r="G91" s="31"/>
    </row>
    <row r="92" spans="1:7" x14ac:dyDescent="0.25">
      <c r="A92" s="39"/>
      <c r="B92" s="39"/>
      <c r="C92" s="66"/>
      <c r="D92" s="46"/>
      <c r="E92" s="81"/>
      <c r="F92" s="32"/>
      <c r="G92" s="31"/>
    </row>
    <row r="93" spans="1:7" x14ac:dyDescent="0.25">
      <c r="A93" s="39" t="s">
        <v>301</v>
      </c>
      <c r="B93" s="39"/>
      <c r="C93" s="53" t="s">
        <v>269</v>
      </c>
      <c r="D93" s="46"/>
      <c r="E93" s="81"/>
      <c r="F93" s="32"/>
      <c r="G93" s="31"/>
    </row>
    <row r="94" spans="1:7" ht="15.6" x14ac:dyDescent="0.25">
      <c r="A94" s="80" t="s">
        <v>302</v>
      </c>
      <c r="B94" s="39"/>
      <c r="C94" s="78" t="s">
        <v>270</v>
      </c>
      <c r="D94" s="51" t="s">
        <v>260</v>
      </c>
      <c r="E94" s="81">
        <v>32000</v>
      </c>
      <c r="F94" s="32"/>
      <c r="G94" s="31"/>
    </row>
    <row r="95" spans="1:7" x14ac:dyDescent="0.25">
      <c r="A95" s="80"/>
      <c r="B95" s="39"/>
      <c r="C95" s="78"/>
      <c r="D95" s="51"/>
      <c r="E95" s="81"/>
      <c r="F95" s="32"/>
      <c r="G95" s="31"/>
    </row>
    <row r="96" spans="1:7" x14ac:dyDescent="0.25">
      <c r="A96" s="39" t="s">
        <v>303</v>
      </c>
      <c r="B96" s="39"/>
      <c r="C96" s="53" t="s">
        <v>272</v>
      </c>
      <c r="D96" s="46"/>
      <c r="E96" s="81"/>
      <c r="F96" s="32"/>
      <c r="G96" s="31"/>
    </row>
    <row r="97" spans="1:7" ht="15.6" x14ac:dyDescent="0.25">
      <c r="A97" s="80" t="s">
        <v>304</v>
      </c>
      <c r="B97" s="39"/>
      <c r="C97" s="78" t="s">
        <v>273</v>
      </c>
      <c r="D97" s="51" t="s">
        <v>260</v>
      </c>
      <c r="E97" s="81">
        <f>1.7*1700</f>
        <v>2890</v>
      </c>
      <c r="F97" s="32"/>
      <c r="G97" s="31"/>
    </row>
    <row r="98" spans="1:7" x14ac:dyDescent="0.25">
      <c r="A98" s="39"/>
      <c r="B98" s="39"/>
      <c r="C98" s="66"/>
      <c r="D98" s="46"/>
      <c r="E98" s="81"/>
      <c r="F98" s="32"/>
      <c r="G98" s="31"/>
    </row>
    <row r="99" spans="1:7" ht="26.4" x14ac:dyDescent="0.25">
      <c r="A99" s="39" t="s">
        <v>315</v>
      </c>
      <c r="B99" s="39"/>
      <c r="C99" s="53" t="s">
        <v>271</v>
      </c>
      <c r="D99" s="46"/>
      <c r="E99" s="81"/>
      <c r="F99" s="32"/>
      <c r="G99" s="31"/>
    </row>
    <row r="100" spans="1:7" x14ac:dyDescent="0.25">
      <c r="A100" s="80" t="s">
        <v>316</v>
      </c>
      <c r="B100" s="39"/>
      <c r="C100" s="78" t="s">
        <v>232</v>
      </c>
      <c r="D100" s="51" t="s">
        <v>30</v>
      </c>
      <c r="E100" s="81">
        <v>1700</v>
      </c>
      <c r="F100" s="32"/>
      <c r="G100" s="31"/>
    </row>
    <row r="101" spans="1:7" x14ac:dyDescent="0.25">
      <c r="A101" s="39"/>
      <c r="B101" s="39"/>
      <c r="C101" s="53"/>
      <c r="D101" s="51"/>
      <c r="E101" s="81"/>
      <c r="F101" s="32"/>
      <c r="G101" s="31"/>
    </row>
    <row r="102" spans="1:7" ht="26.4" x14ac:dyDescent="0.25">
      <c r="A102" s="39" t="s">
        <v>317</v>
      </c>
      <c r="B102" s="39"/>
      <c r="C102" s="53" t="s">
        <v>274</v>
      </c>
      <c r="D102" s="51"/>
      <c r="E102" s="81"/>
      <c r="F102" s="32"/>
      <c r="G102" s="31"/>
    </row>
    <row r="103" spans="1:7" x14ac:dyDescent="0.25">
      <c r="A103" s="80" t="s">
        <v>318</v>
      </c>
      <c r="B103" s="39"/>
      <c r="C103" s="78" t="s">
        <v>232</v>
      </c>
      <c r="D103" s="51" t="s">
        <v>30</v>
      </c>
      <c r="E103" s="81">
        <v>1050</v>
      </c>
      <c r="F103" s="32"/>
      <c r="G103" s="31"/>
    </row>
    <row r="104" spans="1:7" x14ac:dyDescent="0.25">
      <c r="A104" s="39"/>
      <c r="B104" s="39"/>
      <c r="C104" s="53"/>
      <c r="D104" s="51"/>
      <c r="E104" s="81"/>
      <c r="F104" s="32"/>
      <c r="G104" s="31"/>
    </row>
    <row r="105" spans="1:7" x14ac:dyDescent="0.25">
      <c r="A105" s="39" t="s">
        <v>319</v>
      </c>
      <c r="B105" s="39"/>
      <c r="C105" s="53" t="s">
        <v>281</v>
      </c>
      <c r="D105" s="46"/>
      <c r="E105" s="81"/>
      <c r="F105" s="32"/>
      <c r="G105" s="31"/>
    </row>
    <row r="106" spans="1:7" ht="15.6" x14ac:dyDescent="0.25">
      <c r="A106" s="80" t="s">
        <v>320</v>
      </c>
      <c r="B106" s="39"/>
      <c r="C106" s="78" t="s">
        <v>232</v>
      </c>
      <c r="D106" s="51" t="s">
        <v>260</v>
      </c>
      <c r="E106" s="81">
        <f>E16</f>
        <v>122900</v>
      </c>
      <c r="F106" s="32"/>
      <c r="G106" s="31"/>
    </row>
    <row r="107" spans="1:7" ht="15.6" x14ac:dyDescent="0.25">
      <c r="A107" s="80" t="s">
        <v>320</v>
      </c>
      <c r="B107" s="39"/>
      <c r="C107" s="78" t="s">
        <v>275</v>
      </c>
      <c r="D107" s="51" t="s">
        <v>260</v>
      </c>
      <c r="E107" s="81">
        <f>1700*8.3</f>
        <v>14110.000000000002</v>
      </c>
      <c r="F107" s="32"/>
      <c r="G107" s="31"/>
    </row>
    <row r="108" spans="1:7" x14ac:dyDescent="0.25">
      <c r="A108" s="39"/>
      <c r="B108" s="39"/>
      <c r="C108" s="78"/>
      <c r="D108" s="51"/>
      <c r="E108" s="81"/>
      <c r="F108" s="32"/>
      <c r="G108" s="31"/>
    </row>
    <row r="109" spans="1:7" x14ac:dyDescent="0.25">
      <c r="A109" s="39"/>
      <c r="B109" s="39" t="s">
        <v>227</v>
      </c>
      <c r="C109" s="53" t="s">
        <v>228</v>
      </c>
      <c r="D109" s="46"/>
      <c r="E109" s="81"/>
      <c r="F109" s="32"/>
      <c r="G109" s="31"/>
    </row>
    <row r="110" spans="1:7" x14ac:dyDescent="0.25">
      <c r="A110" s="39"/>
      <c r="B110" s="39"/>
      <c r="C110" s="66"/>
      <c r="D110" s="46"/>
      <c r="E110" s="81"/>
      <c r="F110" s="32"/>
      <c r="G110" s="31"/>
    </row>
    <row r="111" spans="1:7" ht="39.6" x14ac:dyDescent="0.25">
      <c r="A111" s="39" t="s">
        <v>321</v>
      </c>
      <c r="B111" s="39"/>
      <c r="C111" s="53" t="s">
        <v>282</v>
      </c>
      <c r="D111" s="46"/>
      <c r="E111" s="81"/>
      <c r="F111" s="32"/>
      <c r="G111" s="31"/>
    </row>
    <row r="112" spans="1:7" x14ac:dyDescent="0.25">
      <c r="A112" s="80" t="s">
        <v>322</v>
      </c>
      <c r="B112" s="39"/>
      <c r="C112" s="78" t="s">
        <v>232</v>
      </c>
      <c r="D112" s="51" t="s">
        <v>17</v>
      </c>
      <c r="E112" s="81">
        <v>1</v>
      </c>
      <c r="F112" s="32"/>
      <c r="G112" s="31"/>
    </row>
    <row r="113" spans="1:9" x14ac:dyDescent="0.25">
      <c r="A113" s="39"/>
      <c r="B113" s="39"/>
      <c r="C113" s="78"/>
      <c r="D113" s="46"/>
      <c r="E113" s="81"/>
      <c r="F113" s="32"/>
      <c r="G113" s="31"/>
    </row>
    <row r="114" spans="1:9" ht="26.4" x14ac:dyDescent="0.25">
      <c r="A114" s="39" t="s">
        <v>323</v>
      </c>
      <c r="B114" s="39"/>
      <c r="C114" s="53" t="s">
        <v>264</v>
      </c>
      <c r="D114" s="46"/>
      <c r="E114" s="81"/>
      <c r="F114" s="32"/>
      <c r="G114" s="31"/>
    </row>
    <row r="115" spans="1:9" ht="15.6" x14ac:dyDescent="0.25">
      <c r="A115" s="80" t="s">
        <v>324</v>
      </c>
      <c r="B115" s="39"/>
      <c r="C115" s="78" t="s">
        <v>265</v>
      </c>
      <c r="D115" s="51" t="s">
        <v>260</v>
      </c>
      <c r="E115" s="81">
        <f>70*4</f>
        <v>280</v>
      </c>
      <c r="F115" s="32"/>
      <c r="G115" s="31"/>
    </row>
    <row r="116" spans="1:9" x14ac:dyDescent="0.25">
      <c r="A116" s="80" t="s">
        <v>325</v>
      </c>
      <c r="B116" s="39"/>
      <c r="C116" s="78" t="s">
        <v>266</v>
      </c>
      <c r="D116" s="46" t="s">
        <v>28</v>
      </c>
      <c r="E116" s="81">
        <f>E115*0.1</f>
        <v>28</v>
      </c>
      <c r="F116" s="32"/>
      <c r="G116" s="31"/>
    </row>
    <row r="117" spans="1:9" x14ac:dyDescent="0.25">
      <c r="A117" s="39"/>
      <c r="B117" s="39"/>
      <c r="C117" s="78"/>
      <c r="D117" s="46"/>
      <c r="E117" s="81"/>
      <c r="F117" s="32"/>
      <c r="G117" s="31"/>
    </row>
    <row r="118" spans="1:9" x14ac:dyDescent="0.25">
      <c r="A118" s="39"/>
      <c r="B118" s="39"/>
      <c r="C118" s="66"/>
      <c r="D118" s="46"/>
      <c r="E118" s="81"/>
      <c r="F118" s="32"/>
      <c r="G118" s="31"/>
    </row>
    <row r="119" spans="1:9" ht="30" customHeight="1" x14ac:dyDescent="0.25">
      <c r="A119" s="39"/>
      <c r="B119" s="39"/>
      <c r="C119" s="128" t="s">
        <v>27</v>
      </c>
      <c r="D119" s="128"/>
      <c r="E119" s="128"/>
      <c r="F119" s="128"/>
      <c r="G119" s="29"/>
    </row>
    <row r="120" spans="1:9" ht="30" customHeight="1" thickBot="1" x14ac:dyDescent="0.3">
      <c r="A120" s="19"/>
      <c r="B120" s="25"/>
      <c r="C120" s="26"/>
      <c r="D120" s="27"/>
      <c r="E120" s="42"/>
      <c r="F120" s="34"/>
      <c r="G120" s="29"/>
    </row>
    <row r="121" spans="1:9" ht="30" customHeight="1" thickTop="1" thickBot="1" x14ac:dyDescent="0.3">
      <c r="A121" s="129"/>
      <c r="B121" s="130"/>
      <c r="C121" s="131" t="s">
        <v>34</v>
      </c>
      <c r="D121" s="132"/>
      <c r="E121" s="132"/>
      <c r="F121" s="133"/>
      <c r="G121" s="30"/>
      <c r="I121" s="90"/>
    </row>
    <row r="122" spans="1:9" ht="30" customHeight="1" thickTop="1" x14ac:dyDescent="0.25">
      <c r="A122" s="10"/>
      <c r="B122" s="11"/>
      <c r="C122" s="12"/>
      <c r="D122" s="12"/>
      <c r="E122" s="10"/>
      <c r="F122" s="12"/>
      <c r="G122" s="12"/>
    </row>
    <row r="123" spans="1:9" ht="30" customHeight="1" x14ac:dyDescent="0.25">
      <c r="A123" s="6" t="s">
        <v>6</v>
      </c>
      <c r="B123" s="6"/>
      <c r="C123" s="6"/>
      <c r="D123" s="6"/>
      <c r="E123" s="13" t="s">
        <v>5</v>
      </c>
      <c r="F123" s="6"/>
    </row>
    <row r="124" spans="1:9" ht="30" customHeight="1" x14ac:dyDescent="0.25">
      <c r="A124" s="4" t="s">
        <v>2</v>
      </c>
      <c r="B124" s="4"/>
      <c r="C124" s="6"/>
      <c r="D124" s="6"/>
      <c r="E124" s="7" t="s">
        <v>3</v>
      </c>
      <c r="F124" s="6"/>
    </row>
    <row r="125" spans="1:9" ht="30" customHeight="1" x14ac:dyDescent="0.25">
      <c r="A125" s="6"/>
      <c r="B125" s="6"/>
      <c r="C125" s="6"/>
      <c r="D125" s="6"/>
      <c r="E125" s="13"/>
      <c r="F125" s="6"/>
    </row>
  </sheetData>
  <mergeCells count="5">
    <mergeCell ref="C119:F119"/>
    <mergeCell ref="A121:B121"/>
    <mergeCell ref="C121:F121"/>
    <mergeCell ref="B1:D1"/>
    <mergeCell ref="E1:F1"/>
  </mergeCells>
  <pageMargins left="0.25" right="0.25" top="0.75" bottom="0.75" header="0.3" footer="0.3"/>
  <pageSetup paperSize="9" scale="59"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abSelected="1" topLeftCell="A9" workbookViewId="0">
      <selection activeCell="F56" sqref="F56"/>
    </sheetView>
  </sheetViews>
  <sheetFormatPr defaultRowHeight="13.2" x14ac:dyDescent="0.25"/>
  <cols>
    <col min="2" max="2" width="36.88671875" customWidth="1"/>
    <col min="3" max="3" width="7" customWidth="1"/>
    <col min="4" max="4" width="8.77734375" customWidth="1"/>
    <col min="5" max="5" width="23.44140625" customWidth="1"/>
    <col min="6" max="6" width="33" customWidth="1"/>
  </cols>
  <sheetData>
    <row r="1" spans="1:6" x14ac:dyDescent="0.25">
      <c r="A1" s="52"/>
      <c r="B1" s="52"/>
      <c r="C1" s="52"/>
      <c r="D1" s="52"/>
      <c r="E1" s="52"/>
      <c r="F1" s="134" t="s">
        <v>351</v>
      </c>
    </row>
    <row r="2" spans="1:6" x14ac:dyDescent="0.25">
      <c r="A2" s="52"/>
      <c r="B2" s="52"/>
      <c r="C2" s="52"/>
      <c r="D2" s="52"/>
      <c r="E2" s="52"/>
      <c r="F2" s="52"/>
    </row>
    <row r="3" spans="1:6" ht="13.8" x14ac:dyDescent="0.25">
      <c r="A3" s="52"/>
      <c r="B3" s="135"/>
      <c r="C3" s="136"/>
      <c r="D3" s="136"/>
      <c r="E3" s="136"/>
      <c r="F3" s="137"/>
    </row>
    <row r="4" spans="1:6" ht="13.8" x14ac:dyDescent="0.25">
      <c r="A4" s="52"/>
      <c r="B4" s="138" t="s">
        <v>352</v>
      </c>
      <c r="C4" s="138"/>
      <c r="D4" s="138"/>
      <c r="E4" s="138"/>
      <c r="F4" s="98"/>
    </row>
    <row r="5" spans="1:6" x14ac:dyDescent="0.25">
      <c r="A5" s="52"/>
      <c r="B5" s="52"/>
      <c r="C5" s="52"/>
      <c r="D5" s="52"/>
      <c r="E5" s="52"/>
      <c r="F5" s="52"/>
    </row>
    <row r="6" spans="1:6" ht="13.8" x14ac:dyDescent="0.25">
      <c r="A6" s="139" t="s">
        <v>327</v>
      </c>
      <c r="B6" s="140" t="s">
        <v>328</v>
      </c>
      <c r="C6" s="140" t="s">
        <v>329</v>
      </c>
      <c r="D6" s="140" t="s">
        <v>330</v>
      </c>
      <c r="E6" s="141" t="s">
        <v>331</v>
      </c>
      <c r="F6" s="142" t="s">
        <v>332</v>
      </c>
    </row>
    <row r="7" spans="1:6" ht="13.8" x14ac:dyDescent="0.25">
      <c r="A7" s="139" t="s">
        <v>333</v>
      </c>
      <c r="B7" s="140"/>
      <c r="C7" s="140"/>
      <c r="D7" s="140"/>
      <c r="E7" s="141"/>
      <c r="F7" s="142"/>
    </row>
    <row r="8" spans="1:6" ht="13.8" x14ac:dyDescent="0.25">
      <c r="A8" s="143"/>
      <c r="B8" s="140"/>
      <c r="C8" s="140"/>
      <c r="D8" s="140"/>
      <c r="E8" s="141"/>
      <c r="F8" s="142"/>
    </row>
    <row r="9" spans="1:6" ht="13.8" x14ac:dyDescent="0.25">
      <c r="A9" s="144"/>
      <c r="B9" s="145"/>
      <c r="C9" s="146"/>
      <c r="D9" s="100"/>
      <c r="E9" s="147"/>
      <c r="F9" s="148"/>
    </row>
    <row r="10" spans="1:6" ht="13.8" x14ac:dyDescent="0.25">
      <c r="A10" s="101"/>
      <c r="B10" s="98" t="s">
        <v>334</v>
      </c>
      <c r="C10" s="99"/>
      <c r="D10" s="100"/>
      <c r="E10" s="101"/>
      <c r="F10" s="149"/>
    </row>
    <row r="11" spans="1:6" ht="13.8" x14ac:dyDescent="0.25">
      <c r="A11" s="101"/>
      <c r="B11" s="99"/>
      <c r="C11" s="99"/>
      <c r="D11" s="100"/>
      <c r="E11" s="101"/>
      <c r="F11" s="149"/>
    </row>
    <row r="12" spans="1:6" ht="13.8" customHeight="1" x14ac:dyDescent="0.25">
      <c r="A12" s="150">
        <v>1</v>
      </c>
      <c r="B12" s="98" t="s">
        <v>335</v>
      </c>
      <c r="C12" s="102"/>
      <c r="D12" s="100"/>
      <c r="E12" s="103"/>
      <c r="F12" s="149"/>
    </row>
    <row r="13" spans="1:6" ht="13.8" x14ac:dyDescent="0.25">
      <c r="A13" s="151"/>
      <c r="B13" s="99"/>
      <c r="C13" s="102"/>
      <c r="D13" s="100"/>
      <c r="E13" s="101"/>
      <c r="F13" s="149"/>
    </row>
    <row r="14" spans="1:6" ht="97.2" customHeight="1" x14ac:dyDescent="0.25">
      <c r="A14" s="150">
        <v>1.1000000000000001</v>
      </c>
      <c r="B14" s="104" t="s">
        <v>336</v>
      </c>
      <c r="C14" s="105" t="s">
        <v>17</v>
      </c>
      <c r="D14" s="100">
        <v>1</v>
      </c>
      <c r="E14" s="106"/>
      <c r="F14" s="152"/>
    </row>
    <row r="15" spans="1:6" ht="13.8" x14ac:dyDescent="0.25">
      <c r="A15" s="151"/>
      <c r="B15" s="99"/>
      <c r="C15" s="107"/>
      <c r="D15" s="100"/>
      <c r="E15" s="101"/>
      <c r="F15" s="149"/>
    </row>
    <row r="16" spans="1:6" ht="13.8" x14ac:dyDescent="0.25">
      <c r="A16" s="150">
        <v>1.2</v>
      </c>
      <c r="B16" s="99" t="s">
        <v>337</v>
      </c>
      <c r="C16" s="107" t="s">
        <v>139</v>
      </c>
      <c r="D16" s="108"/>
      <c r="E16" s="106"/>
      <c r="F16" s="152"/>
    </row>
    <row r="17" spans="1:6" ht="13.8" x14ac:dyDescent="0.25">
      <c r="A17" s="151"/>
      <c r="B17" s="99"/>
      <c r="C17" s="109"/>
      <c r="D17" s="110"/>
      <c r="E17" s="101"/>
      <c r="F17" s="149"/>
    </row>
    <row r="18" spans="1:6" ht="13.8" x14ac:dyDescent="0.25">
      <c r="A18" s="150">
        <v>2</v>
      </c>
      <c r="B18" s="98" t="s">
        <v>338</v>
      </c>
      <c r="C18" s="109"/>
      <c r="D18" s="108"/>
      <c r="E18" s="101"/>
      <c r="F18" s="149"/>
    </row>
    <row r="19" spans="1:6" ht="13.8" x14ac:dyDescent="0.25">
      <c r="A19" s="151"/>
      <c r="B19" s="99"/>
      <c r="C19" s="109"/>
      <c r="D19" s="108"/>
      <c r="E19" s="101"/>
      <c r="F19" s="149"/>
    </row>
    <row r="20" spans="1:6" ht="69.599999999999994" customHeight="1" x14ac:dyDescent="0.25">
      <c r="A20" s="150">
        <v>2.1</v>
      </c>
      <c r="B20" s="104" t="s">
        <v>339</v>
      </c>
      <c r="C20" s="105" t="s">
        <v>17</v>
      </c>
      <c r="D20" s="108">
        <v>1</v>
      </c>
      <c r="E20" s="106"/>
      <c r="F20" s="152"/>
    </row>
    <row r="21" spans="1:6" ht="13.8" x14ac:dyDescent="0.25">
      <c r="A21" s="151"/>
      <c r="B21" s="99"/>
      <c r="C21" s="107"/>
      <c r="D21" s="108"/>
      <c r="E21" s="101"/>
      <c r="F21" s="149"/>
    </row>
    <row r="22" spans="1:6" ht="13.8" x14ac:dyDescent="0.25">
      <c r="A22" s="150">
        <v>2.2000000000000002</v>
      </c>
      <c r="B22" s="99" t="s">
        <v>340</v>
      </c>
      <c r="C22" s="107" t="s">
        <v>139</v>
      </c>
      <c r="D22" s="108"/>
      <c r="E22" s="106"/>
      <c r="F22" s="152"/>
    </row>
    <row r="23" spans="1:6" ht="13.8" x14ac:dyDescent="0.25">
      <c r="A23" s="151"/>
      <c r="B23" s="99"/>
      <c r="C23" s="109"/>
      <c r="D23" s="108"/>
      <c r="E23" s="101"/>
      <c r="F23" s="149"/>
    </row>
    <row r="24" spans="1:6" ht="13.8" x14ac:dyDescent="0.25">
      <c r="A24" s="150">
        <v>3</v>
      </c>
      <c r="B24" s="98" t="s">
        <v>341</v>
      </c>
      <c r="C24" s="109"/>
      <c r="D24" s="108"/>
      <c r="E24" s="101"/>
      <c r="F24" s="149"/>
    </row>
    <row r="25" spans="1:6" ht="13.8" x14ac:dyDescent="0.25">
      <c r="A25" s="151"/>
      <c r="B25" s="99"/>
      <c r="C25" s="109"/>
      <c r="D25" s="108"/>
      <c r="E25" s="101"/>
      <c r="F25" s="149"/>
    </row>
    <row r="26" spans="1:6" ht="96.6" customHeight="1" x14ac:dyDescent="0.25">
      <c r="A26" s="150">
        <v>3.1</v>
      </c>
      <c r="B26" s="104" t="s">
        <v>342</v>
      </c>
      <c r="C26" s="105" t="s">
        <v>17</v>
      </c>
      <c r="D26" s="108">
        <v>1</v>
      </c>
      <c r="E26" s="111"/>
      <c r="F26" s="152"/>
    </row>
    <row r="27" spans="1:6" ht="13.8" x14ac:dyDescent="0.25">
      <c r="A27" s="151"/>
      <c r="B27" s="99"/>
      <c r="C27" s="107"/>
      <c r="D27" s="108"/>
      <c r="E27" s="101"/>
      <c r="F27" s="149"/>
    </row>
    <row r="28" spans="1:6" ht="13.8" x14ac:dyDescent="0.25">
      <c r="A28" s="150">
        <v>3.2</v>
      </c>
      <c r="B28" s="99" t="s">
        <v>343</v>
      </c>
      <c r="C28" s="107" t="s">
        <v>139</v>
      </c>
      <c r="D28" s="108"/>
      <c r="E28" s="106"/>
      <c r="F28" s="152"/>
    </row>
    <row r="29" spans="1:6" ht="13.8" x14ac:dyDescent="0.25">
      <c r="A29" s="151"/>
      <c r="B29" s="99"/>
      <c r="C29" s="112"/>
      <c r="D29" s="108"/>
      <c r="E29" s="101"/>
      <c r="F29" s="149"/>
    </row>
    <row r="30" spans="1:6" ht="13.8" x14ac:dyDescent="0.25">
      <c r="A30" s="150">
        <v>4</v>
      </c>
      <c r="B30" s="98" t="s">
        <v>344</v>
      </c>
      <c r="C30" s="109"/>
      <c r="D30" s="108"/>
      <c r="E30" s="101"/>
      <c r="F30" s="149"/>
    </row>
    <row r="31" spans="1:6" ht="13.8" x14ac:dyDescent="0.25">
      <c r="A31" s="151"/>
      <c r="B31" s="99"/>
      <c r="C31" s="109"/>
      <c r="D31" s="108"/>
      <c r="E31" s="101"/>
      <c r="F31" s="149"/>
    </row>
    <row r="32" spans="1:6" ht="51" customHeight="1" x14ac:dyDescent="0.25">
      <c r="A32" s="150">
        <v>4.0999999999999996</v>
      </c>
      <c r="B32" s="113" t="s">
        <v>345</v>
      </c>
      <c r="C32" s="105" t="s">
        <v>17</v>
      </c>
      <c r="D32" s="108">
        <v>1</v>
      </c>
      <c r="E32" s="106"/>
      <c r="F32" s="152"/>
    </row>
    <row r="33" spans="1:6" ht="13.8" x14ac:dyDescent="0.25">
      <c r="A33" s="151"/>
      <c r="B33" s="99"/>
      <c r="C33" s="107"/>
      <c r="D33" s="108"/>
      <c r="E33" s="101"/>
      <c r="F33" s="149"/>
    </row>
    <row r="34" spans="1:6" ht="13.8" x14ac:dyDescent="0.25">
      <c r="A34" s="150">
        <v>4.2</v>
      </c>
      <c r="B34" s="99" t="s">
        <v>346</v>
      </c>
      <c r="C34" s="107" t="s">
        <v>139</v>
      </c>
      <c r="D34" s="108"/>
      <c r="E34" s="106"/>
      <c r="F34" s="152"/>
    </row>
    <row r="35" spans="1:6" ht="13.8" x14ac:dyDescent="0.25">
      <c r="A35" s="151"/>
      <c r="B35" s="99"/>
      <c r="C35" s="107"/>
      <c r="D35" s="108"/>
      <c r="E35" s="106"/>
      <c r="F35" s="152"/>
    </row>
    <row r="36" spans="1:6" ht="13.8" x14ac:dyDescent="0.25">
      <c r="A36" s="150">
        <v>5</v>
      </c>
      <c r="B36" s="98" t="s">
        <v>347</v>
      </c>
      <c r="C36" s="109"/>
      <c r="D36" s="108"/>
      <c r="E36" s="101"/>
      <c r="F36" s="152"/>
    </row>
    <row r="37" spans="1:6" ht="13.8" x14ac:dyDescent="0.25">
      <c r="A37" s="151"/>
      <c r="B37" s="99"/>
      <c r="C37" s="109"/>
      <c r="D37" s="108"/>
      <c r="E37" s="101"/>
      <c r="F37" s="152"/>
    </row>
    <row r="38" spans="1:6" ht="62.4" customHeight="1" x14ac:dyDescent="0.25">
      <c r="A38" s="150">
        <v>5.0999999999999996</v>
      </c>
      <c r="B38" s="104" t="s">
        <v>348</v>
      </c>
      <c r="C38" s="105" t="s">
        <v>17</v>
      </c>
      <c r="D38" s="108">
        <v>1</v>
      </c>
      <c r="E38" s="114"/>
      <c r="F38" s="153"/>
    </row>
    <row r="39" spans="1:6" ht="13.8" x14ac:dyDescent="0.25">
      <c r="A39" s="151"/>
      <c r="B39" s="99"/>
      <c r="C39" s="105"/>
      <c r="D39" s="108"/>
      <c r="E39" s="115"/>
      <c r="F39" s="152"/>
    </row>
    <row r="40" spans="1:6" ht="13.8" x14ac:dyDescent="0.25">
      <c r="A40" s="150">
        <v>5.2</v>
      </c>
      <c r="B40" s="99" t="s">
        <v>349</v>
      </c>
      <c r="C40" s="107" t="s">
        <v>139</v>
      </c>
      <c r="D40" s="108"/>
      <c r="E40" s="106"/>
      <c r="F40" s="152"/>
    </row>
    <row r="41" spans="1:6" ht="13.8" x14ac:dyDescent="0.25">
      <c r="A41" s="101"/>
      <c r="B41" s="99"/>
      <c r="C41" s="101"/>
      <c r="D41" s="99"/>
      <c r="E41" s="101"/>
      <c r="F41" s="149"/>
    </row>
    <row r="42" spans="1:6" x14ac:dyDescent="0.25">
      <c r="A42" s="154" t="s">
        <v>350</v>
      </c>
      <c r="B42" s="154"/>
      <c r="C42" s="154"/>
      <c r="D42" s="154"/>
      <c r="E42" s="154"/>
      <c r="F42" s="155"/>
    </row>
    <row r="43" spans="1:6" ht="13.8" customHeight="1" x14ac:dyDescent="0.25">
      <c r="A43" s="156" t="s">
        <v>354</v>
      </c>
      <c r="B43" s="156"/>
      <c r="C43" s="156"/>
      <c r="D43" s="156"/>
      <c r="E43" s="156"/>
      <c r="F43" s="155"/>
    </row>
    <row r="45" spans="1:6" x14ac:dyDescent="0.25">
      <c r="A45" s="10"/>
      <c r="B45" s="11"/>
      <c r="C45" s="12"/>
      <c r="D45" s="12"/>
      <c r="E45" s="10"/>
      <c r="F45" s="12"/>
    </row>
    <row r="46" spans="1:6" x14ac:dyDescent="0.25">
      <c r="A46" s="6" t="s">
        <v>6</v>
      </c>
      <c r="B46" s="6"/>
      <c r="C46" s="6"/>
      <c r="D46" s="6"/>
      <c r="E46" s="87" t="s">
        <v>5</v>
      </c>
      <c r="F46" s="6"/>
    </row>
    <row r="47" spans="1:6" x14ac:dyDescent="0.25">
      <c r="A47" s="4" t="s">
        <v>2</v>
      </c>
      <c r="B47" s="4"/>
      <c r="C47" s="6"/>
      <c r="D47" s="6"/>
      <c r="E47" s="7" t="s">
        <v>3</v>
      </c>
      <c r="F47" s="6"/>
    </row>
  </sheetData>
  <mergeCells count="7">
    <mergeCell ref="B4:E4"/>
    <mergeCell ref="B6:B8"/>
    <mergeCell ref="C6:C8"/>
    <mergeCell ref="D6:D8"/>
    <mergeCell ref="E6:E8"/>
    <mergeCell ref="F6:F8"/>
    <mergeCell ref="A43:E43"/>
  </mergeCells>
  <pageMargins left="0.70866141732283472" right="0.70866141732283472" top="0.74803149606299213"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Summary</vt:lpstr>
      <vt:lpstr>Schedule A1</vt:lpstr>
      <vt:lpstr>Schedule A2</vt:lpstr>
      <vt:lpstr>SED-Schedule A3</vt:lpstr>
      <vt:lpstr>'Schedule A1'!Print_Area</vt:lpstr>
      <vt:lpstr>'Schedule A2'!Print_Area</vt:lpstr>
    </vt:vector>
  </TitlesOfParts>
  <Company>ArcelorMittal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Singh</dc:creator>
  <cp:lastModifiedBy>Bongani Ndwandwe</cp:lastModifiedBy>
  <cp:lastPrinted>2021-10-20T14:14:41Z</cp:lastPrinted>
  <dcterms:created xsi:type="dcterms:W3CDTF">2003-08-12T09:39:30Z</dcterms:created>
  <dcterms:modified xsi:type="dcterms:W3CDTF">2021-10-20T14:16:38Z</dcterms:modified>
</cp:coreProperties>
</file>